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4940" windowHeight="9225" activeTab="0"/>
  </bookViews>
  <sheets>
    <sheet name="Rekapitulace stavby" sheetId="1" r:id="rId1"/>
    <sheet name="01 - Bourací práce" sheetId="2" r:id="rId2"/>
    <sheet name="02 - Statika" sheetId="3" r:id="rId3"/>
    <sheet name="03 - Stavební úpravy" sheetId="4" r:id="rId4"/>
    <sheet name="04 - Obvodový plášť" sheetId="5" r:id="rId5"/>
    <sheet name="05 - Střešní plášť" sheetId="6" r:id="rId6"/>
    <sheet name="02 - ZTI" sheetId="7" r:id="rId7"/>
    <sheet name="03 - UT" sheetId="8" r:id="rId8"/>
    <sheet name="04 - VZT" sheetId="9" r:id="rId9"/>
    <sheet name="05 - Elektro" sheetId="10" r:id="rId10"/>
    <sheet name="06 - MaR" sheetId="11" r:id="rId11"/>
    <sheet name="00 - VRN" sheetId="12" r:id="rId12"/>
    <sheet name="Pokyny pro vyplnění" sheetId="13" r:id="rId13"/>
  </sheets>
  <definedNames>
    <definedName name="_xlnm._FilterDatabase" localSheetId="1" hidden="1">'01 - Bourací práce'!$C$97:$K$591</definedName>
    <definedName name="_xlnm._FilterDatabase" localSheetId="2" hidden="1">'02 - Statika'!$C$86:$K$209</definedName>
    <definedName name="_xlnm._FilterDatabase" localSheetId="3" hidden="1">'03 - Stavební úpravy'!$C$104:$K$1286</definedName>
    <definedName name="_xlnm._FilterDatabase" localSheetId="4" hidden="1">'04 - Obvodový plášť'!$C$92:$K$497</definedName>
    <definedName name="_xlnm._FilterDatabase" localSheetId="5" hidden="1">'05 - Střešní plášť'!$C$91:$K$249</definedName>
    <definedName name="_xlnm._FilterDatabase" localSheetId="6" hidden="1">'02 - ZTI'!$C$80:$K$288</definedName>
    <definedName name="_xlnm._FilterDatabase" localSheetId="7" hidden="1">'03 - UT'!$C$83:$K$298</definedName>
    <definedName name="_xlnm._FilterDatabase" localSheetId="8" hidden="1">'04 - VZT'!$C$92:$K$612</definedName>
    <definedName name="_xlnm._FilterDatabase" localSheetId="9" hidden="1">'05 - Elektro'!$C$284:$K$1169</definedName>
    <definedName name="_xlnm._FilterDatabase" localSheetId="10" hidden="1">'06 - MaR'!$C$81:$K$320</definedName>
    <definedName name="_xlnm._FilterDatabase" localSheetId="11" hidden="1">'00 - VRN'!$C$86:$K$162</definedName>
    <definedName name="_xlnm.Print_Area" localSheetId="0">'Rekapitulace stavby'!$D$4:$AO$33,'Rekapitulace stavby'!$C$39:$AQ$64</definedName>
    <definedName name="_xlnm.Print_Area" localSheetId="1">'01 - Bourací práce'!$C$4:$J$38,'01 - Bourací práce'!$C$44:$J$77,'01 - Bourací práce'!$C$83:$K$591</definedName>
    <definedName name="_xlnm.Print_Area" localSheetId="2">'02 - Statika'!$C$4:$J$38,'02 - Statika'!$C$44:$J$66,'02 - Statika'!$C$72:$K$209</definedName>
    <definedName name="_xlnm.Print_Area" localSheetId="3">'03 - Stavební úpravy'!$C$4:$J$38,'03 - Stavební úpravy'!$C$44:$J$84,'03 - Stavební úpravy'!$C$90:$K$1286</definedName>
    <definedName name="_xlnm.Print_Area" localSheetId="4">'04 - Obvodový plášť'!$C$4:$J$38,'04 - Obvodový plášť'!$C$44:$J$72,'04 - Obvodový plášť'!$C$78:$K$497</definedName>
    <definedName name="_xlnm.Print_Area" localSheetId="5">'05 - Střešní plášť'!$C$4:$J$38,'05 - Střešní plášť'!$C$44:$J$71,'05 - Střešní plášť'!$C$77:$K$249</definedName>
    <definedName name="_xlnm.Print_Area" localSheetId="6">'02 - ZTI'!$C$4:$J$36,'02 - ZTI'!$C$42:$J$62,'02 - ZTI'!$C$68:$K$288</definedName>
    <definedName name="_xlnm.Print_Area" localSheetId="7">'03 - UT'!$C$4:$J$36,'03 - UT'!$C$42:$J$65,'03 - UT'!$C$71:$K$298</definedName>
    <definedName name="_xlnm.Print_Area" localSheetId="8">'04 - VZT'!$C$4:$J$36,'04 - VZT'!$C$42:$J$74,'04 - VZT'!$C$80:$K$612</definedName>
    <definedName name="_xlnm.Print_Area" localSheetId="9">'05 - Elektro'!$C$4:$J$36,'05 - Elektro'!$C$42:$J$266,'05 - Elektro'!$C$272:$K$1169</definedName>
    <definedName name="_xlnm.Print_Area" localSheetId="10">'06 - MaR'!$C$4:$J$36,'06 - MaR'!$C$42:$J$63,'06 - MaR'!$C$69:$K$320</definedName>
    <definedName name="_xlnm.Print_Area" localSheetId="11">'00 - VRN'!$C$4:$J$36,'00 - VRN'!$C$42:$J$68,'00 - VRN'!$C$74:$K$162</definedName>
    <definedName name="_xlnm.Print_Area" localSheetId="12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'01 - Bourací práce'!$97:$97</definedName>
    <definedName name="_xlnm.Print_Titles" localSheetId="2">'02 - Statika'!$86:$86</definedName>
    <definedName name="_xlnm.Print_Titles" localSheetId="3">'03 - Stavební úpravy'!$104:$104</definedName>
    <definedName name="_xlnm.Print_Titles" localSheetId="4">'04 - Obvodový plášť'!$92:$92</definedName>
    <definedName name="_xlnm.Print_Titles" localSheetId="5">'05 - Střešní plášť'!$91:$91</definedName>
    <definedName name="_xlnm.Print_Titles" localSheetId="6">'02 - ZTI'!$80:$80</definedName>
    <definedName name="_xlnm.Print_Titles" localSheetId="7">'03 - UT'!$83:$83</definedName>
    <definedName name="_xlnm.Print_Titles" localSheetId="8">'04 - VZT'!$92:$92</definedName>
    <definedName name="_xlnm.Print_Titles" localSheetId="9">'05 - Elektro'!$284:$284</definedName>
    <definedName name="_xlnm.Print_Titles" localSheetId="10">'06 - MaR'!$81:$81</definedName>
    <definedName name="_xlnm.Print_Titles" localSheetId="11">'00 - VRN'!$86:$86</definedName>
  </definedNames>
  <calcPr calcId="144525"/>
</workbook>
</file>

<file path=xl/sharedStrings.xml><?xml version="1.0" encoding="utf-8"?>
<sst xmlns="http://schemas.openxmlformats.org/spreadsheetml/2006/main" count="42677" uniqueCount="5360">
  <si>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</si>
  <si>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</si>
  <si>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</si>
  <si>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</si>
  <si>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</si>
  <si>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</si>
  <si>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</si>
  <si>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{36838129-45ed-4c07-a4e5-96f188658bec}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</si>
  <si>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</si>
  <si>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</si>
  <si>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</si>
  <si>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</si>
  <si>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</si>
  <si>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</si>
  <si>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</si>
  <si>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</si>
  <si>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spss_nastavba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</si>
  <si>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</si>
  <si>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</si>
  <si>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SPŠ, SOŠ a SOU Hradec Králové - nástavba školních dílen - konečné zadání</t>
  </si>
  <si>
    <t>0,1</t>
  </si>
  <si>
    <t>KSO:</t>
  </si>
  <si>
    <t/>
  </si>
  <si>
    <t>CC-CZ:</t>
  </si>
  <si>
    <t>1</t>
  </si>
  <si>
    <t>Místo:</t>
  </si>
  <si>
    <t>Hradecká p.č.st. 1780</t>
  </si>
  <si>
    <t>Datum:</t>
  </si>
  <si>
    <t>30.1.2017</t>
  </si>
  <si>
    <t>Zadavatel:</t>
  </si>
  <si>
    <t>IČ:</t>
  </si>
  <si>
    <t>SPŠ, SOŠ a SOU HK - Hradební 1029</t>
  </si>
  <si>
    <t>DIČ:</t>
  </si>
  <si>
    <t>Uchazeč:</t>
  </si>
  <si>
    <t>Vyplň údaj</t>
  </si>
  <si>
    <t>Projektant:</t>
  </si>
  <si>
    <t>Ing. Pavel Pichl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</si>
  <si>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</si>
  <si>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</si>
  <si>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</si>
  <si>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</si>
  <si>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</si>
  <si>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</si>
  <si>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</si>
  <si>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</si>
  <si>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</si>
  <si>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</si>
  <si>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</si>
  <si>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</si>
  <si>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</si>
  <si>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</si>
  <si>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</si>
  <si>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</si>
  <si>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</si>
  <si>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</si>
  <si>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</si>
  <si>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</si>
  <si>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</si>
  <si>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</si>
  <si>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</si>
  <si>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</si>
  <si>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</si>
  <si>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</si>
  <si>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</si>
  <si>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</si>
  <si>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</si>
  <si>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</si>
  <si>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</si>
  <si>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</si>
  <si>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</si>
  <si>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</si>
  <si>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</si>
  <si>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</si>
  <si>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</si>
  <si>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</si>
  <si>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</si>
  <si>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</si>
  <si>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</si>
  <si>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Stavební část</t>
  </si>
  <si>
    <t>STA</t>
  </si>
  <si>
    <t>{3f161eb8-7be6-433a-ba85-6a58eb56e8b2}</t>
  </si>
  <si>
    <t>2</t>
  </si>
  <si>
    <t>/</t>
  </si>
  <si>
    <t>Bourací práce</t>
  </si>
  <si>
    <t>Soupis</t>
  </si>
  <si>
    <t>{8ae915ea-d9de-44b0-b163-4b0f7962b811}</t>
  </si>
  <si>
    <t>02</t>
  </si>
  <si>
    <t>Statika</t>
  </si>
  <si>
    <t>{a1e866f7-171f-4c2c-8acc-2b5fbf202f38}</t>
  </si>
  <si>
    <t>03</t>
  </si>
  <si>
    <t>Stavební úpravy</t>
  </si>
  <si>
    <t>{e7ec6dae-3b10-4570-b8c2-d88d9f0f2410}</t>
  </si>
  <si>
    <t>04</t>
  </si>
  <si>
    <t>Obvodový plášť</t>
  </si>
  <si>
    <t>{3a8442cf-0852-40b7-9e08-18ea39796317}</t>
  </si>
  <si>
    <t>05</t>
  </si>
  <si>
    <t>Střešní plášť</t>
  </si>
  <si>
    <t>{4eaf3f7f-3e51-4e63-b42c-962c230b965a}</t>
  </si>
  <si>
    <t>ZTI</t>
  </si>
  <si>
    <t>{71a05e8a-9217-41d5-8f85-302814b5ad48}</t>
  </si>
  <si>
    <t>UT</t>
  </si>
  <si>
    <t>{645ea5b0-f664-41e8-8f2a-ebafeec8928e}</t>
  </si>
  <si>
    <t>VZT</t>
  </si>
  <si>
    <t>{2c716bfb-bca6-44bd-8d62-9c2b78d36c7d}</t>
  </si>
  <si>
    <t>Elektro</t>
  </si>
  <si>
    <t>{c8c57a20-2997-41c6-aba0-e3c6fb57b1a7}</t>
  </si>
  <si>
    <t>06</t>
  </si>
  <si>
    <t>MaR</t>
  </si>
  <si>
    <t>{3f3cbdb2-9ee0-4c34-8f72-a8c06e40a0d7}</t>
  </si>
  <si>
    <t>00</t>
  </si>
  <si>
    <t>VRN</t>
  </si>
  <si>
    <t>{97dd7229-8a58-4f56-8da7-8218b4ca8381}</t>
  </si>
  <si>
    <t>1) Krycí list soupisu</t>
  </si>
  <si>
    <t>2) Rekapitulace</t>
  </si>
  <si>
    <t>3) Soupis prací</t>
  </si>
  <si>
    <t>Zpět na list:</t>
  </si>
  <si>
    <t>Rekapitulace stavby</t>
  </si>
  <si>
    <t>a9</t>
  </si>
  <si>
    <t xml:space="preserve"> </t>
  </si>
  <si>
    <t>464,06</t>
  </si>
  <si>
    <t>3</t>
  </si>
  <si>
    <t>KRYCÍ LIST SOUPISU</t>
  </si>
  <si>
    <t>Objekt:</t>
  </si>
  <si>
    <t>01 - Stavební část</t>
  </si>
  <si>
    <t>Soupis:</t>
  </si>
  <si>
    <t>01 - Bourací práce</t>
  </si>
  <si>
    <t>Ing. Pavel Pich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</si>
  <si>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</si>
  <si>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</si>
  <si>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</si>
  <si>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</si>
  <si>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</si>
  <si>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</si>
  <si>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</si>
  <si>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</si>
  <si>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</si>
  <si>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</si>
  <si>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</si>
  <si>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</si>
  <si>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</si>
  <si>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</si>
  <si>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</si>
  <si>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725 - Zdravotechnika - zařizovací předměty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</si>
  <si>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</si>
  <si>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</si>
  <si>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</si>
  <si>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</si>
  <si>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</si>
  <si>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</si>
  <si>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</si>
  <si>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</si>
  <si>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</si>
  <si>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</si>
  <si>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</si>
  <si>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</si>
  <si>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</si>
  <si>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</si>
  <si>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</si>
  <si>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</si>
  <si>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</si>
  <si>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</si>
  <si>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</si>
  <si>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</si>
  <si>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</si>
  <si>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</si>
  <si>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</si>
  <si>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</si>
  <si>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112101122</t>
  </si>
  <si>
    <t>Kácení stromů jehličnatých D kmene do 500 mm</t>
  </si>
  <si>
    <t>kus</t>
  </si>
  <si>
    <t>CS ÚRS 2016 01</t>
  </si>
  <si>
    <t>4</t>
  </si>
  <si>
    <t>-634801924</t>
  </si>
  <si>
    <t>PP</t>
  </si>
  <si>
    <t>Kácení stromů s odřezáním kmene a s odvětvením jehličnatých bez odkornění, kmene průměru přes 300 do 500 mm</t>
  </si>
  <si>
    <t>112201102</t>
  </si>
  <si>
    <t>Odstranění pařezů D do 500 mm</t>
  </si>
  <si>
    <t>2102698441</t>
  </si>
  <si>
    <t>Odstranění pařezů s jejich vykopáním, vytrháním nebo odstřelením, s přesekáním kořenů průměru přes 300 do 500 mm</t>
  </si>
  <si>
    <t>131203102</t>
  </si>
  <si>
    <t>Hloubení jam ručním nebo pneum nářadím v nesoudržných horninách tř. 3</t>
  </si>
  <si>
    <t>m3</t>
  </si>
  <si>
    <t>1545866095</t>
  </si>
  <si>
    <t>Hloubení zapažených i nezapažených jam ručním nebo pneumatickým nářadím s urovnáním dna do předepsaného profilu a spádu v horninách tř. 3 nesoudržných</t>
  </si>
  <si>
    <t>VV</t>
  </si>
  <si>
    <t>Výtahová šachta</t>
  </si>
  <si>
    <t>3*2,8*1,6</t>
  </si>
  <si>
    <t>Součet</t>
  </si>
  <si>
    <t>6</t>
  </si>
  <si>
    <t>Úpravy povrchů, podlahy a osazování výplní</t>
  </si>
  <si>
    <t>619991001</t>
  </si>
  <si>
    <t>Zakrytí podlah fólií přilepenou lepící páskou</t>
  </si>
  <si>
    <t>m2</t>
  </si>
  <si>
    <t>-939975639</t>
  </si>
  <si>
    <t>Zakrytí vnitřních ploch před znečištěním včetně pozdějšího odkrytí podlah fólií přilepenou lepící páskou</t>
  </si>
  <si>
    <t>"110,111,112" 89,09</t>
  </si>
  <si>
    <t>"115,116,117" 79,38</t>
  </si>
  <si>
    <t>"118,119" 62,36</t>
  </si>
  <si>
    <t>"120" 60,32</t>
  </si>
  <si>
    <t>"209,210" 29,82+19,9</t>
  </si>
  <si>
    <t>9</t>
  </si>
  <si>
    <t>Ostatní konstrukce a práce-bourání</t>
  </si>
  <si>
    <t>5</t>
  </si>
  <si>
    <t>946112115</t>
  </si>
  <si>
    <t>Montáž pojízdných věží trubkových/dílcových š do 1,6 m dl do 3,2 m v do 5,5 m</t>
  </si>
  <si>
    <t>197912555</t>
  </si>
  <si>
    <t>Montáž pojízdných věží trubkových nebo dílcových s maximálním zatížením podlahy do 200 kg/m2 šířky přes 0,9 do 1,6 m, délky do 3,2 m, výšky přes 4,5 m do 5,5 m</t>
  </si>
  <si>
    <t>946112215</t>
  </si>
  <si>
    <t>Příplatek k pojízdným věžím š do 1,6 m dl do 3,2 m v do 5,5 m za první a ZKD den použití</t>
  </si>
  <si>
    <t>-506506836</t>
  </si>
  <si>
    <t>Montáž pojízdných věží trubkových nebo dílcových s maximálním zatížením podlahy do 200 kg/m2 Příplatek za první a každý další den použití pojízdného lešení k ceně -2115</t>
  </si>
  <si>
    <t>2*5</t>
  </si>
  <si>
    <t>7</t>
  </si>
  <si>
    <t>946112815</t>
  </si>
  <si>
    <t>Demontáž pojízdných věží trubkových/dílcových š do 1,2 m dl do 3,2 m v do 5,5 m</t>
  </si>
  <si>
    <t>1853693422</t>
  </si>
  <si>
    <t>Demontáž pojízdných věží trubkových nebo dílcových s maximálním zatížením podlahy do 200 kg/m2 šířky přes 0,9 do 1,2 m, délky do 3,2 m, výšky přes 4,5 m do 5,5 m</t>
  </si>
  <si>
    <t>8</t>
  </si>
  <si>
    <t>949101112</t>
  </si>
  <si>
    <t>Lešení pomocné pro objekty pozemních staveb s lešeňovou podlahou v do 3,5 m zatížení do 150 kg/m2</t>
  </si>
  <si>
    <t>1576738321</t>
  </si>
  <si>
    <t>Lešení pomocné pracovní pro objekty pozemních staveb pro zatížení do 150 kg/m2, o výšce lešeňové podlahy přes 1,9 do 3,5 m</t>
  </si>
  <si>
    <t>"101,102,103" 19,91+12,2+36</t>
  </si>
  <si>
    <t>"118,119,120" 54+54+54</t>
  </si>
  <si>
    <t>"114,115,122" 4,42+95,97+6,16+50,56</t>
  </si>
  <si>
    <t>"110,111,112" 54+54+54</t>
  </si>
  <si>
    <t>"123" 30,15</t>
  </si>
  <si>
    <t>"203,204,209,211" 19,23+54,01+29,82+5,1</t>
  </si>
  <si>
    <t>962031133</t>
  </si>
  <si>
    <t>Bourání příček z cihel pálených na MVC tl do 150 mm</t>
  </si>
  <si>
    <t>-1915177764</t>
  </si>
  <si>
    <t>Bourání příček z cihel, tvárnic nebo příčkovek z cihel pálených, plných nebo dutých na maltu vápennou nebo vápenocementovou, tl. do 150 mm</t>
  </si>
  <si>
    <t>Mistrovny</t>
  </si>
  <si>
    <t>(2,8+1,475+3,075+2,375+3,075+2,375)*1</t>
  </si>
  <si>
    <t>Příčka 1.03 1.02</t>
  </si>
  <si>
    <t>5,65*3,3</t>
  </si>
  <si>
    <t>Příčka 1.14</t>
  </si>
  <si>
    <t>(2,05+2,325+0,45+2,45)*3,3</t>
  </si>
  <si>
    <t>Příčka 2.03</t>
  </si>
  <si>
    <t>4,65*3,3</t>
  </si>
  <si>
    <t>10</t>
  </si>
  <si>
    <t>962032241</t>
  </si>
  <si>
    <t>Bourání zdiva z cihel pálených nebo vápenopískových na MC přes 1 m3</t>
  </si>
  <si>
    <t>-228245037</t>
  </si>
  <si>
    <t>Bourání zdiva nadzákladového z cihel nebo tvárnic z cihel pálených nebo vápenopískových, na maltu cementovou, objemu přes 1 m3</t>
  </si>
  <si>
    <t>Zdivo 2NP</t>
  </si>
  <si>
    <t>((8,05+19,35)*3,6-7,5*2,6-1,2*0,9+1,1*2,4)*0,35</t>
  </si>
  <si>
    <t>(27*2,4-2,4*1,2*5)*0,5</t>
  </si>
  <si>
    <t>(23,65*2,4-2,4*1,2*8)*0,5</t>
  </si>
  <si>
    <t>Mezisoučet</t>
  </si>
  <si>
    <t>Atiky</t>
  </si>
  <si>
    <t>(0,75+19,05)*0,375*0,65</t>
  </si>
  <si>
    <t>(3,6+5,325)*0,375*0,65</t>
  </si>
  <si>
    <t>27,5*0,5*0,85</t>
  </si>
  <si>
    <t>6,55*0,375*0,85</t>
  </si>
  <si>
    <t>(8,8+0,4)*0,4*0,65</t>
  </si>
  <si>
    <t>3*0,375*0,65</t>
  </si>
  <si>
    <t>(1,3+1,5*3+1,425)*0,9*0,85</t>
  </si>
  <si>
    <t>(3,2+20,35+3,025+3,625+8,925)*0,375*0,85</t>
  </si>
  <si>
    <t>27,175*0,4*0,85</t>
  </si>
  <si>
    <t>11</t>
  </si>
  <si>
    <t>963012520</t>
  </si>
  <si>
    <t>Bourání stropů z ŽB desek š přes 300 mm tl přes 140 mm</t>
  </si>
  <si>
    <t>753595609</t>
  </si>
  <si>
    <t>Bourání stropů z desek nebo panelů železobetonových prefabrikovaných s dutinami z panelů, š. přes 300 mm tl. přes 140 mm</t>
  </si>
  <si>
    <t>Panely</t>
  </si>
  <si>
    <t>1,2*8,8*0,25*43</t>
  </si>
  <si>
    <t>Ztužidla</t>
  </si>
  <si>
    <t>0,4*0,45*6*5</t>
  </si>
  <si>
    <t>12</t>
  </si>
  <si>
    <t>963051110</t>
  </si>
  <si>
    <t>Bourání ŽB stropů deskových tl do 80 mm</t>
  </si>
  <si>
    <t>862115275</t>
  </si>
  <si>
    <t>Bourání železobetonových stropů deskových, tl. do 80 mm</t>
  </si>
  <si>
    <t>(11,52+11,52+11,52+12+11,45+11,45)*0,07</t>
  </si>
  <si>
    <t>13</t>
  </si>
  <si>
    <t>96504144x</t>
  </si>
  <si>
    <t>Bourání podkladů střech z perlitbetonu tl. 30 až 130 mm</t>
  </si>
  <si>
    <t>-637526119</t>
  </si>
  <si>
    <t>Bourání podkladů pod dlažby nebo litých celistvých podlah a mazanin škvárobetonových tl. přes 100 mm, plochy přes 4 m2</t>
  </si>
  <si>
    <t>(276,91+509,28+425,68+303,84+425,51)*0,1</t>
  </si>
  <si>
    <t>14</t>
  </si>
  <si>
    <t>965042131</t>
  </si>
  <si>
    <t>Bourání podkladů pod dlažby nebo mazanin betonových nebo z litého asfaltu tl do 100 mm pl do 4 m2</t>
  </si>
  <si>
    <t>-1079407740</t>
  </si>
  <si>
    <t>Bourání podkladů pod dlažby nebo litých celistvých podlah a mazanin betonových nebo z litého asfaltu tl. do 100 mm, plochy do 4 m2</t>
  </si>
  <si>
    <t>(2,8+1,475+3,075+2,375+3,075+2,375)*0,5*0,15</t>
  </si>
  <si>
    <t>5,65*0,5*0,15</t>
  </si>
  <si>
    <t>(2,05+2,325+0,45+2,45)*0,5*0,15</t>
  </si>
  <si>
    <t>4,65*0,5*0,15</t>
  </si>
  <si>
    <t>Okolo sloupů</t>
  </si>
  <si>
    <t>1,5*1,5*0,15*10+0,75*1,5*0,15*10</t>
  </si>
  <si>
    <t>Výtah</t>
  </si>
  <si>
    <t>3*2,8*0,15</t>
  </si>
  <si>
    <t>965049111</t>
  </si>
  <si>
    <t>Příplatek k bourání betonových mazanin za bourání se svařovanou sítí tl do 100 mm</t>
  </si>
  <si>
    <t>-1985752019</t>
  </si>
  <si>
    <t>Bourání podkladů pod dlažby nebo litých celistvých podlah a mazanin Příplatek k cenám za bourání mazanin betonových se svařovanou sítí, tl. do 100 mm</t>
  </si>
  <si>
    <t>16</t>
  </si>
  <si>
    <t>965081213</t>
  </si>
  <si>
    <t>Bourání podlah z dlaždic keramických nebo xylolitových tl do 10 mm plochy přes 1 m2</t>
  </si>
  <si>
    <t>1971715301</t>
  </si>
  <si>
    <t>Bourání podlah ostatních bez podkladního lože nebo mazaniny z dlaždic s jakoukoliv výplní spár keramických nebo xylolitových tl. do 10 mm, plochy přes 1 m2</t>
  </si>
  <si>
    <t>"1.28"</t>
  </si>
  <si>
    <t>2,7</t>
  </si>
  <si>
    <t>17</t>
  </si>
  <si>
    <t>965081343</t>
  </si>
  <si>
    <t>Bourání podlah z dlaždic betonových, teracových nebo čedičových tl do 40 mm plochy přes 1 m2</t>
  </si>
  <si>
    <t>-1131088930</t>
  </si>
  <si>
    <t>Bourání podlah ostatních bez podkladního lože nebo mazaniny z dlaždic s jakoukoliv výplní spár betonových, teracových nebo čedičových tl. do 40 mm, plochy přes 1 m2</t>
  </si>
  <si>
    <t>"1.11a,1.10a"</t>
  </si>
  <si>
    <t>26,05*2</t>
  </si>
  <si>
    <t>"1.15,1.14"</t>
  </si>
  <si>
    <t>19,17</t>
  </si>
  <si>
    <t>"117,1.22"</t>
  </si>
  <si>
    <t>14,51+4</t>
  </si>
  <si>
    <t>"1.23a,b"</t>
  </si>
  <si>
    <t>6,1*1,5</t>
  </si>
  <si>
    <t>"1.03,1.30"</t>
  </si>
  <si>
    <t>7,03+2,4*1,5</t>
  </si>
  <si>
    <t>1,6*1,6*10+0,8*1,6*10</t>
  </si>
  <si>
    <t>18</t>
  </si>
  <si>
    <t>966072112</t>
  </si>
  <si>
    <t>Demontáž opláštění stěn ocelových kcí ze sendvičových panelů budov v do 12 m</t>
  </si>
  <si>
    <t>-1167364080</t>
  </si>
  <si>
    <t>Demontáž opláštění stěn ocelové konstrukce ze sendvičových panelů, výšky budovy přes 6 do 12 m</t>
  </si>
  <si>
    <t>9,75*2</t>
  </si>
  <si>
    <t>4,95*4</t>
  </si>
  <si>
    <t>6+7,88</t>
  </si>
  <si>
    <t>5,85*2</t>
  </si>
  <si>
    <t>9,75*3</t>
  </si>
  <si>
    <t>6,75</t>
  </si>
  <si>
    <t>19</t>
  </si>
  <si>
    <t>966073121</t>
  </si>
  <si>
    <t>Demontáž krytiny ocelových střech z tvarovaných ocelových plechů šroubovaných budov v do 6 m</t>
  </si>
  <si>
    <t>-138225817</t>
  </si>
  <si>
    <t>Demontáž krytiny střech ocelových konstrukcí z tvarovaných ocelových plechů, výšky budovy do 6 m</t>
  </si>
  <si>
    <t>11,52+11,52+11,52+12+11,45+11,45</t>
  </si>
  <si>
    <t>20</t>
  </si>
  <si>
    <t>968062355</t>
  </si>
  <si>
    <t>Vybourání dřevěných rámů oken dvojitých včetně křídel pl do 2 m2</t>
  </si>
  <si>
    <t>1366854121</t>
  </si>
  <si>
    <t>Vybourání dřevěných rámů oken s křídly, dveřních zárubní, vrat, stěn, ostění nebo obkladů rámů oken s křídly dvojitých, plochy do 2 m2</t>
  </si>
  <si>
    <t>1,07*4</t>
  </si>
  <si>
    <t>1,44*4</t>
  </si>
  <si>
    <t>0,9*1,2*4</t>
  </si>
  <si>
    <t>968062356</t>
  </si>
  <si>
    <t>Vybourání dřevěných rámů oken dvojitých včetně křídel pl do 4 m2</t>
  </si>
  <si>
    <t>-347750733</t>
  </si>
  <si>
    <t>Vybourání dřevěných rámů oken s křídly, dveřních zárubní, vrat, stěn, ostění nebo obkladů rámů oken s křídly dvojitých, plochy do 4 m2</t>
  </si>
  <si>
    <t>3,78*3</t>
  </si>
  <si>
    <t>2,88*13</t>
  </si>
  <si>
    <t>2,7*2</t>
  </si>
  <si>
    <t>3,15*9</t>
  </si>
  <si>
    <t>2,77*10</t>
  </si>
  <si>
    <t>2,87*12</t>
  </si>
  <si>
    <t>2,24*10</t>
  </si>
  <si>
    <t>2,87*5</t>
  </si>
  <si>
    <t>2,77*6</t>
  </si>
  <si>
    <t>2,24*6</t>
  </si>
  <si>
    <t>2,77*15</t>
  </si>
  <si>
    <t>2,24*15</t>
  </si>
  <si>
    <t>1,2*2,1*5</t>
  </si>
  <si>
    <t>22</t>
  </si>
  <si>
    <t>968072455</t>
  </si>
  <si>
    <t>Vybourání kovových dveřních zárubní pl do 2 m2</t>
  </si>
  <si>
    <t>-954700077</t>
  </si>
  <si>
    <t>Vybourání kovových rámů oken s křídly, dveřních zárubní, vrat, stěn, ostění nebo obkladů dveřních zárubní, plochy do 2 m2</t>
  </si>
  <si>
    <t>1NP</t>
  </si>
  <si>
    <t>1+1+1</t>
  </si>
  <si>
    <t>2NP</t>
  </si>
  <si>
    <t>23</t>
  </si>
  <si>
    <t>968072456</t>
  </si>
  <si>
    <t>Vybourání kovových dveřních zárubní pl přes 2 m2</t>
  </si>
  <si>
    <t>1058926943</t>
  </si>
  <si>
    <t>Vybourání kovových rámů oken s křídly, dveřních zárubní, vrat, stěn, ostění nebo obkladů dveřních zárubní, plochy přes 2 m2</t>
  </si>
  <si>
    <t>24</t>
  </si>
  <si>
    <t>968072559</t>
  </si>
  <si>
    <t>Vybourání kovových vrat pl přes 5 m2</t>
  </si>
  <si>
    <t>-2122848582</t>
  </si>
  <si>
    <t>Vybourání kovových rámů oken s křídly, dveřních zárubní, vrat, stěn, ostění nebo obkladů vrat, mimo posuvných a skládacích, plochy přes 5 m2</t>
  </si>
  <si>
    <t>5,15*2</t>
  </si>
  <si>
    <t>25</t>
  </si>
  <si>
    <t>968072641</t>
  </si>
  <si>
    <t>Vybourání kovových stěn kromě výkladních</t>
  </si>
  <si>
    <t>-2071504890</t>
  </si>
  <si>
    <t>Vybourání kovových rámů oken s křídly, dveřních zárubní, vrat, stěn, ostění nebo obkladů stěn jakýchkoliv, kromě výkladních jakékoliv plochy</t>
  </si>
  <si>
    <t>8,37</t>
  </si>
  <si>
    <t>4,13</t>
  </si>
  <si>
    <t>5,04</t>
  </si>
  <si>
    <t>26</t>
  </si>
  <si>
    <t>971033231</t>
  </si>
  <si>
    <t>Vybourání otvorů ve zdivu cihelném pl do 0,0225 m2 na MVC nebo MV tl do 150 mm</t>
  </si>
  <si>
    <t>-1424158307</t>
  </si>
  <si>
    <t>Vybourání otvorů ve zdivu základovém nebo nadzákladovém z cihel, tvárnic, příčkovek z cihel pálených na maltu vápennou nebo vápenocementovou plochy do 0,0225 m2, tl. do 150 mm</t>
  </si>
  <si>
    <t>27</t>
  </si>
  <si>
    <t>971033251</t>
  </si>
  <si>
    <t>Vybourání otvorů ve zdivu cihelném pl do 0,0225 m2 na MVC nebo MV tl do 450 mm</t>
  </si>
  <si>
    <t>-75165994</t>
  </si>
  <si>
    <t>Vybourání otvorů ve zdivu základovém nebo nadzákladovém z cihel, tvárnic, příčkovek z cihel pálených na maltu vápennou nebo vápenocementovou plochy do 0,0225 m2, tl. do 450 mm</t>
  </si>
  <si>
    <t>"110"  1</t>
  </si>
  <si>
    <t>"111"  1</t>
  </si>
  <si>
    <t>"112"  1</t>
  </si>
  <si>
    <t>28</t>
  </si>
  <si>
    <t>971033331</t>
  </si>
  <si>
    <t>Vybourání otvorů ve zdivu cihelném pl do 0,09 m2 na MVC nebo MV tl do 150 mm</t>
  </si>
  <si>
    <t>2106979100</t>
  </si>
  <si>
    <t>Vybourání otvorů ve zdivu základovém nebo nadzákladovém z cihel, tvárnic, příčkovek z cihel pálených na maltu vápennou nebo vápenocementovou plochy do 0,09 m2, tl. do 150 mm</t>
  </si>
  <si>
    <t>5+1</t>
  </si>
  <si>
    <t>29</t>
  </si>
  <si>
    <t>971033431</t>
  </si>
  <si>
    <t>Vybourání otvorů ve zdivu cihelném pl do 0,25 m2 na MVC nebo MV tl do 150 mm</t>
  </si>
  <si>
    <t>-1815007006</t>
  </si>
  <si>
    <t>Vybourání otvorů ve zdivu základovém nebo nadzákladovém z cihel, tvárnic, příčkovek z cihel pálených na maltu vápennou nebo vápenocementovou plochy do 0,25 m2, tl. do 150 mm</t>
  </si>
  <si>
    <t>30</t>
  </si>
  <si>
    <t>971033451</t>
  </si>
  <si>
    <t>Vybourání otvorů ve zdivu cihelném pl do 0,25 m2 na MVC nebo MV tl do 450 mm</t>
  </si>
  <si>
    <t>265425124</t>
  </si>
  <si>
    <t>Vybourání otvorů ve zdivu základovém nebo nadzákladovém z cihel, tvárnic, příčkovek z cihel pálených na maltu vápennou nebo vápenocementovou plochy do 0,25 m2, tl. do 450 mm</t>
  </si>
  <si>
    <t>31</t>
  </si>
  <si>
    <t>971033531</t>
  </si>
  <si>
    <t>Vybourání otvorů ve zdivu cihelném pl do 1 m2 na MVC nebo MV tl do 150 mm</t>
  </si>
  <si>
    <t>1543895032</t>
  </si>
  <si>
    <t>Vybourání otvorů ve zdivu základovém nebo nadzákladovém z cihel, tvárnic, příčkovek z cihel pálených na maltu vápennou nebo vápenocementovou plochy do 1 m2, tl. do 150 mm</t>
  </si>
  <si>
    <t>"108"  0,8*0,415</t>
  </si>
  <si>
    <t>32</t>
  </si>
  <si>
    <t>971033541</t>
  </si>
  <si>
    <t>Vybourání otvorů ve zdivu cihelném pl do 1 m2 na MVC nebo MV tl do 300 mm</t>
  </si>
  <si>
    <t>1574803391</t>
  </si>
  <si>
    <t>Vybourání otvorů ve zdivu základovém nebo nadzákladovém z cihel, tvárnic, příčkovek z cihel pálených na maltu vápennou nebo vápenocementovou plochy do 1 m2, tl. do 300 mm</t>
  </si>
  <si>
    <t>"131"  0,8*0,415*0,3</t>
  </si>
  <si>
    <t>33</t>
  </si>
  <si>
    <t>971042651</t>
  </si>
  <si>
    <t>Vybourání otvorů v betonových příčkách a zdech pl do 4 m2</t>
  </si>
  <si>
    <t>-1905484133</t>
  </si>
  <si>
    <t>Vybourání otvorů v betonových příčkách a zdech základových nebo nadzákladových plochy do 4 m2, tl. jakékoliv</t>
  </si>
  <si>
    <t>Nový otvor ŽB stěna</t>
  </si>
  <si>
    <t>1,2*2,05*0,2</t>
  </si>
  <si>
    <t>34</t>
  </si>
  <si>
    <t>972054491</t>
  </si>
  <si>
    <t>Vybourání otvorů v ŽB stropech nebo klenbách pl do 1 m2 tl přes 80 mm</t>
  </si>
  <si>
    <t>-1064704132</t>
  </si>
  <si>
    <t>Vybourání otvorů ve stropech nebo klenbách železobetonových bez odstranění podlahy a násypu, plochy do 1 m2, tl. přes 80 mm</t>
  </si>
  <si>
    <t>0,73*0,6*0,15</t>
  </si>
  <si>
    <t>35</t>
  </si>
  <si>
    <t>972055341</t>
  </si>
  <si>
    <t>Vybourání otvorů ve stropech z ŽB prefabrikátů pl do 0,25 m2 tl přes 120 mm</t>
  </si>
  <si>
    <t>-804737461</t>
  </si>
  <si>
    <t>Vybourání otvorů ve stropech nebo klenbách železobetonových ve stropech z dutých prefabrikátů, plochy do 0,25 m2, tl. přes 120 mm</t>
  </si>
  <si>
    <t>36</t>
  </si>
  <si>
    <t>973031325</t>
  </si>
  <si>
    <t>Vysekání kapes ve zdivu cihelném na MV nebo MVC pl do 0,10 m2 hl do 300 mm</t>
  </si>
  <si>
    <t>-1140877424</t>
  </si>
  <si>
    <t>Vysekání výklenků nebo kapes ve zdivu z cihel na maltu vápennou nebo vápenocementovou kapes, plochy do 0,10 m2, hl. do 300 mm</t>
  </si>
  <si>
    <t>"st4"  8</t>
  </si>
  <si>
    <t>"st7"  12</t>
  </si>
  <si>
    <t>"t02"  2</t>
  </si>
  <si>
    <t>37</t>
  </si>
  <si>
    <t>973031614</t>
  </si>
  <si>
    <t>Vysekání kapes ve zdivu cihelném na MV nebo MVC pro špalíky do 50x50x50 mm</t>
  </si>
  <si>
    <t>1737095783</t>
  </si>
  <si>
    <t>Vysekání výklenků nebo kapes ve zdivu z cihel na maltu vápennou nebo vápenocementovou kapes pro špalíky a krabice, velikosti do 50x50x50 mm</t>
  </si>
  <si>
    <t>38</t>
  </si>
  <si>
    <t>973031813</t>
  </si>
  <si>
    <t>Vysekání kapes ve zdivu cihelném na MV nebo MVC pro zavázání příček tl do 150 mm</t>
  </si>
  <si>
    <t>m</t>
  </si>
  <si>
    <t>-96198656</t>
  </si>
  <si>
    <t>Vysekání výklenků nebo kapes ve zdivu z cihel na maltu vápennou nebo vápenocementovou kapes pro zavázání nových příček, tl. do 150 mm</t>
  </si>
  <si>
    <t>"117" 3,4*1</t>
  </si>
  <si>
    <t>"121" 3,4*2</t>
  </si>
  <si>
    <t>"123"  3,4*2</t>
  </si>
  <si>
    <t>"130" 3,4*3</t>
  </si>
  <si>
    <t>39</t>
  </si>
  <si>
    <t>974031132</t>
  </si>
  <si>
    <t>Vysekání rýh ve zdivu cihelném hl do 50 mm š do 70 mm</t>
  </si>
  <si>
    <t>-115201472</t>
  </si>
  <si>
    <t>Vysekání rýh ve zdivu cihelném na maltu vápennou nebo vápenocementovou do hl. 50 mm a šířky do 70 mm</t>
  </si>
  <si>
    <t>40</t>
  </si>
  <si>
    <t>974031666</t>
  </si>
  <si>
    <t>Vysekání rýh ve zdivu cihelném pro vtahování nosníků hl do 150 mm v do 250 mm</t>
  </si>
  <si>
    <t>-811541533</t>
  </si>
  <si>
    <t>Vysekání rýh ve zdivu cihelném na maltu vápennou nebo vápenocementovou pro vtahování nosníků do zdí, před vybouráním otvoru do hl. 150 mm, při v. nosníku do 250 mm</t>
  </si>
  <si>
    <t>"209"  3*1,5</t>
  </si>
  <si>
    <t>41</t>
  </si>
  <si>
    <t>975043121</t>
  </si>
  <si>
    <t>Jednořadové podchycení stropů pro osazení nosníků v do 3,5 m pro zatížení do 1000 kg/m</t>
  </si>
  <si>
    <t>-628456075</t>
  </si>
  <si>
    <t>Jednořadové podchycení stropů pro osazení nosníků dřevěnou výztuhou v. podchycení do 3,5 m, a při zatížení hmotností přes 750 do 1000 kg/m</t>
  </si>
  <si>
    <t>12*3+2,4+6+6</t>
  </si>
  <si>
    <t>42</t>
  </si>
  <si>
    <t>975048121</t>
  </si>
  <si>
    <t>Příplatek k jednořadovém podchycení stropů pro zatížení do 1000 kg/m ZKD 1 m v podchycení</t>
  </si>
  <si>
    <t>-1502729419</t>
  </si>
  <si>
    <t>Jednořadové podchycení stropů pro osazení nosníků dřevěnou výztuhou Příplatek k cenám za každý další 1 m výšky přes 3,50 m a při zatížení hmotností přes 750 do 1000 kg/m</t>
  </si>
  <si>
    <t>(12*3+2,4+6+6)*2</t>
  </si>
  <si>
    <t>43</t>
  </si>
  <si>
    <t>977312112</t>
  </si>
  <si>
    <t>Řezání stávajících betonových mazanin vyztužených hl do 100 mm</t>
  </si>
  <si>
    <t>-921027689</t>
  </si>
  <si>
    <t>Řezání stávajících betonových mazanin s vyztužením hloubky přes 50 do 100 mm</t>
  </si>
  <si>
    <t>(2,8+1,475+3,075+2,375+3,075+2,375)*2</t>
  </si>
  <si>
    <t>5,65*2</t>
  </si>
  <si>
    <t>(2,05+2,325+0,45+2,45)*2</t>
  </si>
  <si>
    <t>4,65*2</t>
  </si>
  <si>
    <t>44</t>
  </si>
  <si>
    <t>978013141</t>
  </si>
  <si>
    <t>Otlučení vnitřních omítek stěn MV nebo MVC stěn v rozsahu do 30 % - dle skut</t>
  </si>
  <si>
    <t>1244689052</t>
  </si>
  <si>
    <t>Otlučení omítek vápenných nebo vápenocementových stěn, stropů vnitřních stěn s vyškrabáním spar, s očištěním zdiva, v rozsahu do 30 %</t>
  </si>
  <si>
    <t>45</t>
  </si>
  <si>
    <t>978015341</t>
  </si>
  <si>
    <t>Otlučení vnějších omítek MV nebo MVC  průčelí v rozsahu do 30 %</t>
  </si>
  <si>
    <t>-329540561</t>
  </si>
  <si>
    <t>Otlučení omítek vápenných nebo vápenocementových stěn, stropů vnějších, s vyškrabáním spár, s očištěním zdiva, v rozsahu do 30 %</t>
  </si>
  <si>
    <t>"jih" 9,54+1,16</t>
  </si>
  <si>
    <t>"západ" 7,16</t>
  </si>
  <si>
    <t>"sever" 25,96</t>
  </si>
  <si>
    <t>46</t>
  </si>
  <si>
    <t>971033561</t>
  </si>
  <si>
    <t>Vybourání otvorů ve zdivu cihelném pl do 1 m2 na MVC nebo MV tl do 600 mm</t>
  </si>
  <si>
    <t>1231629571</t>
  </si>
  <si>
    <t>Vybourání otvorů ve zdivu základovém nebo nadzákladovém z cihel, tvárnic, příčkovek z cihel pálených na maltu vápennou nebo vápenocementovou plochy do 1 m2, tl. do 600 mm</t>
  </si>
  <si>
    <t>"122"  1,1*0,55*0,45</t>
  </si>
  <si>
    <t>"124"  0,5*0,73*0,45</t>
  </si>
  <si>
    <t>47</t>
  </si>
  <si>
    <t>978059641</t>
  </si>
  <si>
    <t>Odsekání a odebrání obkladů stěn z vnějších obkládaček plochy přes 1 m2</t>
  </si>
  <si>
    <t>1327620355</t>
  </si>
  <si>
    <t>Odsekání obkladů stěn včetně otlučení podkladní omítky až na zdivo z obkládaček vnějších, z jakýchkoliv materiálů, plochy přes 1 m2</t>
  </si>
  <si>
    <t>"Jih" 57,24+1,53*8+1,3*0,15*2+1,5*0,15*3</t>
  </si>
  <si>
    <t>15,06+2,1*0,25*6</t>
  </si>
  <si>
    <t>3,5*4,6</t>
  </si>
  <si>
    <t>172,12+3,5*4,6+3,7*0,15+6*0,15</t>
  </si>
  <si>
    <t>118,275+2,013*4+1,375*0,15*2+1,5*0,15+7,3*0,2</t>
  </si>
  <si>
    <t>26,75</t>
  </si>
  <si>
    <t>17,1</t>
  </si>
  <si>
    <t>75,17-1,44*4</t>
  </si>
  <si>
    <t>5,22</t>
  </si>
  <si>
    <t>"západ" 23,8+(3,1*2+2,7)*0,15+5,31+3,95*0,4*2+0,3*0,8*2</t>
  </si>
  <si>
    <t>42,62-4,12--2,7*2-5,04+(2,75*2+1,5)*0,15+(2,75*2+2,1)*0,15+(1,8*2+1,5)*0,15*2</t>
  </si>
  <si>
    <t>81,91+(0,5*0,15+5*0,4+0,5*0,8)*4+1,5*0,15*2+1,05*0,15</t>
  </si>
  <si>
    <t>"sever" 135,8+8,5*4,7</t>
  </si>
  <si>
    <t>55,57+1,6*0,15*8+2,1*0,15*6</t>
  </si>
  <si>
    <t>7,5*7,25+2,6*9,8+88,13+1,91*6+1,5*0,15*4</t>
  </si>
  <si>
    <t>"východ" 198,54+(4,1+3,9+4+6+4,5+6)*0,15</t>
  </si>
  <si>
    <t>48</t>
  </si>
  <si>
    <t>98001</t>
  </si>
  <si>
    <t>Dodávka a montáž stěn vymezujících pracovní zónu - kontrolované pásmo</t>
  </si>
  <si>
    <t>-2062591904</t>
  </si>
  <si>
    <t>"110,111,112" 8,6*5,7*3</t>
  </si>
  <si>
    <t>"115,116,117" (11,8+5,05+6,65)*3,3</t>
  </si>
  <si>
    <t>"118,119" 8,6*5,7*2</t>
  </si>
  <si>
    <t>"120" 15,6*5,7</t>
  </si>
  <si>
    <t>49</t>
  </si>
  <si>
    <t>98002</t>
  </si>
  <si>
    <t>Demontáž stěn vymezujících pracovní zónu - kontrolované pásmo</t>
  </si>
  <si>
    <t>-433137463</t>
  </si>
  <si>
    <t>50</t>
  </si>
  <si>
    <t>98003</t>
  </si>
  <si>
    <t>Dodávka a montáž utěsnění stávajících výplní otvorů v pracovní zóně - kontrolované pásmo</t>
  </si>
  <si>
    <t>-476968799</t>
  </si>
  <si>
    <t>0,8*2*2</t>
  </si>
  <si>
    <t>51</t>
  </si>
  <si>
    <t>98004</t>
  </si>
  <si>
    <t xml:space="preserve">Demontáž utěsnění stávajících výplní otvorů v pracovní zóně - kontrolované pásmo </t>
  </si>
  <si>
    <t>676961952</t>
  </si>
  <si>
    <t>52</t>
  </si>
  <si>
    <t>98005</t>
  </si>
  <si>
    <t>Pronájem a provoz odsávací jednotky včetně filtrů na dobu realizace</t>
  </si>
  <si>
    <t>den</t>
  </si>
  <si>
    <t>-1776560099</t>
  </si>
  <si>
    <t>53</t>
  </si>
  <si>
    <t>98006</t>
  </si>
  <si>
    <t>Osazení a demontáž odsávací jednotky na určená kontrolovaná pásma, výměna filtrů</t>
  </si>
  <si>
    <t>kpl</t>
  </si>
  <si>
    <t>-125282406</t>
  </si>
  <si>
    <t>54</t>
  </si>
  <si>
    <t>98007</t>
  </si>
  <si>
    <t>Dodávka obalů pro uložení kontaminovaného materiálu</t>
  </si>
  <si>
    <t>ks</t>
  </si>
  <si>
    <t>-355575124</t>
  </si>
  <si>
    <t>55</t>
  </si>
  <si>
    <t>98008</t>
  </si>
  <si>
    <t>Provedení stabilizace demontovaného materiálu</t>
  </si>
  <si>
    <t>586544971</t>
  </si>
  <si>
    <t>"jih" 4,95*4+9,75*2</t>
  </si>
  <si>
    <t>"západ" 5,85*2+7,88+6</t>
  </si>
  <si>
    <t>"sever" 9,75*3</t>
  </si>
  <si>
    <t>"východ" 6,75*2</t>
  </si>
  <si>
    <t>56</t>
  </si>
  <si>
    <t>98009</t>
  </si>
  <si>
    <t xml:space="preserve">Provedení stabilizace plochy po demontáži kontaminovaného materiálu </t>
  </si>
  <si>
    <t>-183819906</t>
  </si>
  <si>
    <t>57</t>
  </si>
  <si>
    <t>98010</t>
  </si>
  <si>
    <t>Uložení kontaminovaného materiálu do obalů se zajištěním</t>
  </si>
  <si>
    <t>-1405150781</t>
  </si>
  <si>
    <t>58</t>
  </si>
  <si>
    <t>98011</t>
  </si>
  <si>
    <t>Vyčištění pracovního prostor - kontaminovaného pásma</t>
  </si>
  <si>
    <t>1556607290</t>
  </si>
  <si>
    <t>"110,111,112" 89,09*5,7</t>
  </si>
  <si>
    <t>"115,116,117" 79,38*3,3</t>
  </si>
  <si>
    <t>"118,119" 82,36*5,7</t>
  </si>
  <si>
    <t>"120" 65,32*5,7</t>
  </si>
  <si>
    <t>"209,210" (29,82+19,9)*3,3</t>
  </si>
  <si>
    <t>59</t>
  </si>
  <si>
    <t>98012</t>
  </si>
  <si>
    <t>Vymlžení pracovního prostor - kontrolovaného pásma</t>
  </si>
  <si>
    <t>555319114</t>
  </si>
  <si>
    <t>60</t>
  </si>
  <si>
    <t>98013</t>
  </si>
  <si>
    <t>Zajištění ochrany pracovníků v kontaminovaném pásmu, včetně dekontaminace po ukončení prací</t>
  </si>
  <si>
    <t>1430118793</t>
  </si>
  <si>
    <t>61</t>
  </si>
  <si>
    <t>98014</t>
  </si>
  <si>
    <t>Demontáž deskového materiálu s obsahem azbestových vláken</t>
  </si>
  <si>
    <t>-1802028319</t>
  </si>
  <si>
    <t>997</t>
  </si>
  <si>
    <t>Přesun sutě</t>
  </si>
  <si>
    <t>62</t>
  </si>
  <si>
    <t>997013112</t>
  </si>
  <si>
    <t>Vnitrostaveništní doprava suti a vybouraných hmot pro budovy v do 9 m s použitím mechanizace</t>
  </si>
  <si>
    <t>t</t>
  </si>
  <si>
    <t>-1261953890</t>
  </si>
  <si>
    <t>Vnitrostaveništní doprava suti a vybouraných hmot vodorovně do 50 m svisle s použitím mechanizace pro budovy a haly výšky přes 6 do 9 m</t>
  </si>
  <si>
    <t>63</t>
  </si>
  <si>
    <t>997013501</t>
  </si>
  <si>
    <t>Odvoz suti a vybouraných hmot na skládku nebo meziskládku do 1 km se složením</t>
  </si>
  <si>
    <t>1731110445</t>
  </si>
  <si>
    <t>Odvoz suti a vybouraných hmot na skládku nebo meziskládku se složením, na vzdálenost do 1 km</t>
  </si>
  <si>
    <t>64</t>
  </si>
  <si>
    <t>997013509</t>
  </si>
  <si>
    <t>Příplatek k odvozu suti a vybouraných hmot na skládku ZKD 1 km přes 1 km</t>
  </si>
  <si>
    <t>1522124984</t>
  </si>
  <si>
    <t>Odvoz suti a vybouraných hmot na skládku nebo meziskládku se složením, na vzdálenost Příplatek k ceně za každý další i započatý 1 km přes 1 km</t>
  </si>
  <si>
    <t>1019,251*12 'Přepočtené koeficientem množství</t>
  </si>
  <si>
    <t>65</t>
  </si>
  <si>
    <t>997013801</t>
  </si>
  <si>
    <t>Poplatek za uložení stavebního betonového odpadu na skládce (skládkovné)</t>
  </si>
  <si>
    <t>2009870673</t>
  </si>
  <si>
    <t>Poplatek za uložení stavebního odpadu na skládce (skládkovné) betonového</t>
  </si>
  <si>
    <t>66</t>
  </si>
  <si>
    <t>997013803</t>
  </si>
  <si>
    <t>Poplatek za uložení stavebního odpadu z keramických materiálů na skládce (skládkovné)</t>
  </si>
  <si>
    <t>-534279165</t>
  </si>
  <si>
    <t>Poplatek za uložení stavebního odpadu na skládce (skládkovné) z keramických materiálů</t>
  </si>
  <si>
    <t>67</t>
  </si>
  <si>
    <t>997013811</t>
  </si>
  <si>
    <t>Poplatek za uložení stavebního dřevěného odpadu na skládce (skládkovné)</t>
  </si>
  <si>
    <t>713540803</t>
  </si>
  <si>
    <t>Poplatek za uložení stavebního odpadu na skládce (skládkovné) dřevěného</t>
  </si>
  <si>
    <t>68</t>
  </si>
  <si>
    <t>997013814</t>
  </si>
  <si>
    <t>Poplatek za uložení stavebního odpadu z izolačních hmot na skládce (skládkovné)</t>
  </si>
  <si>
    <t>611721051</t>
  </si>
  <si>
    <t>Poplatek za uložení stavebního odpadu na skládce (skládkovné) z izolačních materiálů</t>
  </si>
  <si>
    <t>69</t>
  </si>
  <si>
    <t>997013821</t>
  </si>
  <si>
    <t>Poplatek za uložení stavebního odpadu s azbestem na skládce (skládkovné)</t>
  </si>
  <si>
    <t>-284599802</t>
  </si>
  <si>
    <t>Poplatek za uložení stavebního odpadu na skládce (skládkovné) s azbestem</t>
  </si>
  <si>
    <t>70</t>
  </si>
  <si>
    <t>997013831</t>
  </si>
  <si>
    <t>Poplatek za uložení stavebního směsného odpadu na skládce (skládkovné)</t>
  </si>
  <si>
    <t>-781869347</t>
  </si>
  <si>
    <t>Poplatek za uložení stavebního odpadu na skládce (skládkovné) směsného</t>
  </si>
  <si>
    <t>PSV</t>
  </si>
  <si>
    <t>Práce a dodávky PSV</t>
  </si>
  <si>
    <t>711</t>
  </si>
  <si>
    <t>Izolace proti vodě, vlhkosti a plynům</t>
  </si>
  <si>
    <t>71</t>
  </si>
  <si>
    <t>711131811</t>
  </si>
  <si>
    <t>Odstranění izolace proti zemní vlhkosti vodorovné</t>
  </si>
  <si>
    <t>-2134324726</t>
  </si>
  <si>
    <t>Odstranění izolace proti zemní vlhkosti na ploše vodorovné V</t>
  </si>
  <si>
    <t>1,5*1,5*10+0,75*1,5*10</t>
  </si>
  <si>
    <t>3*2,8</t>
  </si>
  <si>
    <t>712</t>
  </si>
  <si>
    <t>Povlakové krytiny</t>
  </si>
  <si>
    <t>72</t>
  </si>
  <si>
    <t>712300833</t>
  </si>
  <si>
    <t>Odstranění povlakové krytiny střech do 10° třívrstvé</t>
  </si>
  <si>
    <t>1119088496</t>
  </si>
  <si>
    <t>Odstranění ze střech plochých do 10 st. krytiny povlakové třívrstvé</t>
  </si>
  <si>
    <t>276,91+409,28+425,68+303,84+425,51</t>
  </si>
  <si>
    <t>67,6*0,6</t>
  </si>
  <si>
    <t>122,83*0,6</t>
  </si>
  <si>
    <t>86,03*0,6</t>
  </si>
  <si>
    <t>86,6*0,6</t>
  </si>
  <si>
    <t>73,73*0,6</t>
  </si>
  <si>
    <t>713</t>
  </si>
  <si>
    <t>Izolace tepelné</t>
  </si>
  <si>
    <t>73</t>
  </si>
  <si>
    <t>713110811</t>
  </si>
  <si>
    <t>Odstranění tepelné izolace stropů volně kladené z vláknitých materiálů tl do 100 mm</t>
  </si>
  <si>
    <t>-1868074614</t>
  </si>
  <si>
    <t>Odstranění tepelné izolace běžných stavebních konstrukcí z rohoží, pásů, dílců, desek, bloků stropů nebo podhledů volně kladených z vláknitých materiálů, tloušťka izolace do 100 mm</t>
  </si>
  <si>
    <t>721</t>
  </si>
  <si>
    <t>Zdravotechnika - vnitřní kanalizace</t>
  </si>
  <si>
    <t>74</t>
  </si>
  <si>
    <t>721210824</t>
  </si>
  <si>
    <t>Demontáž vpustí střešních DN 150</t>
  </si>
  <si>
    <t>-1727236633</t>
  </si>
  <si>
    <t>Demontáž kanalizačního příslušenství střešních vtoků DN 150</t>
  </si>
  <si>
    <t>725</t>
  </si>
  <si>
    <t>Zdravotechnika - zařizovací předměty</t>
  </si>
  <si>
    <t>75</t>
  </si>
  <si>
    <t>725210821</t>
  </si>
  <si>
    <t>Demontáž umyvadel bez výtokových armatur</t>
  </si>
  <si>
    <t>soubor</t>
  </si>
  <si>
    <t>-1556088519</t>
  </si>
  <si>
    <t>Demontáž umyvadel bez výtokových armatur umyvadel</t>
  </si>
  <si>
    <t>763</t>
  </si>
  <si>
    <t>Konstrukce suché výstavby</t>
  </si>
  <si>
    <t>76</t>
  </si>
  <si>
    <t>763131831</t>
  </si>
  <si>
    <t>Demontáž SDK podhledu s jednovrstvou nosnou kcí z ocelových profilů opláštění jednoduché</t>
  </si>
  <si>
    <t>-1832132648</t>
  </si>
  <si>
    <t>Demontáž podhledu nebo samostatného požárního předělu ze sádrokartonových desek s nosnou konstrukcí jednovrstvou z ocelových profilů, opláštění jednoduché</t>
  </si>
  <si>
    <t>"demontáž zakrytí VZT"</t>
  </si>
  <si>
    <t>4,53+(3,45+3)*0,5</t>
  </si>
  <si>
    <t>11,68+3*2*0,5</t>
  </si>
  <si>
    <t>764</t>
  </si>
  <si>
    <t>Konstrukce klempířské</t>
  </si>
  <si>
    <t>77</t>
  </si>
  <si>
    <t>764002841</t>
  </si>
  <si>
    <t>Demontáž oplechování horních ploch zdí a nadezdívek do suti</t>
  </si>
  <si>
    <t>-123547308</t>
  </si>
  <si>
    <t>Demontáž klempířských konstrukcí oplechování horních ploch zdí a nadezdívek do suti</t>
  </si>
  <si>
    <t>765</t>
  </si>
  <si>
    <t>Krytina skládaná</t>
  </si>
  <si>
    <t>78</t>
  </si>
  <si>
    <t>765192001</t>
  </si>
  <si>
    <t>Nouzové (provizorní) zakrytí střechy plachtou</t>
  </si>
  <si>
    <t>-1144155109</t>
  </si>
  <si>
    <t>Nouzové zakrytí střechy plachtou</t>
  </si>
  <si>
    <t>766</t>
  </si>
  <si>
    <t>Konstrukce truhlářské</t>
  </si>
  <si>
    <t>79</t>
  </si>
  <si>
    <t>766691911</t>
  </si>
  <si>
    <t>Vyvěšení nebo zavěšení dřevěných křídel oken pl do 1,5 m2</t>
  </si>
  <si>
    <t>-914035348</t>
  </si>
  <si>
    <t>Ostatní práce vyvěšení nebo zavěšení křídel s případným uložením a opětovným zavěšením po provedení stavebních změn dřevěných okenních, plochy do 1,5 m2</t>
  </si>
  <si>
    <t>"jih" "0,604"22+ "0,365" 6+"1,048" 6+"0,375" 8 + "1,145" 24</t>
  </si>
  <si>
    <t>"západ" "0,604" 11</t>
  </si>
  <si>
    <t>"sever" "0,604" 24 + "1,145" 12</t>
  </si>
  <si>
    <t>80</t>
  </si>
  <si>
    <t>766691912</t>
  </si>
  <si>
    <t>Vyvěšení nebo zavěšení dřevěných křídel oken pl přes 1,5 m2</t>
  </si>
  <si>
    <t>1547853828</t>
  </si>
  <si>
    <t>Ostatní práce vyvěšení nebo zavěšení křídel s případným uložením a opětovným zavěšením po provedení stavebních změn dřevěných okenních, plochy přes 1,5 m2</t>
  </si>
  <si>
    <t>"jih" "1,675" 22+ "1,84" 10</t>
  </si>
  <si>
    <t>"západ" "1,675" 11 + "1,84" 6</t>
  </si>
  <si>
    <t>"sever"  "1,675" 24 + "1,84" 15</t>
  </si>
  <si>
    <t>"východ" "1,675" 5 + "1,84" 5</t>
  </si>
  <si>
    <t>81</t>
  </si>
  <si>
    <t>766691914</t>
  </si>
  <si>
    <t>Vyvěšení nebo zavěšení dřevěných křídel dveří pl do 2 m2</t>
  </si>
  <si>
    <t>-2130392928</t>
  </si>
  <si>
    <t>Ostatní práce vyvěšení nebo zavěšení křídel s případným uložením a opětovným zavěšením po provedení stavebních změn dřevěných dveřních, plochy do 2 m2</t>
  </si>
  <si>
    <t>2+2+1+1+1+2+1+2+1+1</t>
  </si>
  <si>
    <t>2+1+1+1+1</t>
  </si>
  <si>
    <t>767</t>
  </si>
  <si>
    <t>Konstrukce zámečnické</t>
  </si>
  <si>
    <t>82</t>
  </si>
  <si>
    <t>767112811</t>
  </si>
  <si>
    <t>Demontáž stěn pro zasklení šroubovaných</t>
  </si>
  <si>
    <t>-801050610</t>
  </si>
  <si>
    <t>Demontáž stěn a příček pro zasklení šroubovaných</t>
  </si>
  <si>
    <t>37,5*2</t>
  </si>
  <si>
    <t>14,4*4</t>
  </si>
  <si>
    <t>29,62</t>
  </si>
  <si>
    <t>22,5*2</t>
  </si>
  <si>
    <t>37,5*3</t>
  </si>
  <si>
    <t>7,5*2,1</t>
  </si>
  <si>
    <t>83</t>
  </si>
  <si>
    <t>767141800</t>
  </si>
  <si>
    <t>Demontáž konstrukcí pro beztmelé zasklení se zasklením</t>
  </si>
  <si>
    <t>132649837</t>
  </si>
  <si>
    <t>"1.11"</t>
  </si>
  <si>
    <t>(3,75+3,38)*2,3*2</t>
  </si>
  <si>
    <t>"1.15"</t>
  </si>
  <si>
    <t>(2,48+2,8)*2,3</t>
  </si>
  <si>
    <t>"1.12"</t>
  </si>
  <si>
    <t>5,6*4,5</t>
  </si>
  <si>
    <t>"1.03"</t>
  </si>
  <si>
    <t>2,4*1,5</t>
  </si>
  <si>
    <t>"1.20"</t>
  </si>
  <si>
    <t>(3,37+3,075)*2,3</t>
  </si>
  <si>
    <t>"1,19"</t>
  </si>
  <si>
    <t>"1,18"</t>
  </si>
  <si>
    <t>84</t>
  </si>
  <si>
    <t>767311821</t>
  </si>
  <si>
    <t>Demontáž střešního bodového světlíku přes 1 do 1,5 m2</t>
  </si>
  <si>
    <t>-1383305952</t>
  </si>
  <si>
    <t>Demontáž světlíků bodových přes 1 do 1,5 m2</t>
  </si>
  <si>
    <t>85</t>
  </si>
  <si>
    <t>76799670x</t>
  </si>
  <si>
    <t>Demontáž ocelové podesty</t>
  </si>
  <si>
    <t>-1428151896</t>
  </si>
  <si>
    <t>Demontáž ostatních zámečnických konstrukcí o hmotnosti jednotlivých dílů řezáním do 50 kg</t>
  </si>
  <si>
    <t>02 - Statika</t>
  </si>
  <si>
    <t xml:space="preserve">    3 - Svislé a kompletní konstrukce</t>
  </si>
  <si>
    <t xml:space="preserve">    4 - Vodorovné konstrukce</t>
  </si>
  <si>
    <t xml:space="preserve">    9 - Ostatní konstrukce a práce, bourání</t>
  </si>
  <si>
    <t xml:space="preserve">    998 - Přesun hmot</t>
  </si>
  <si>
    <t>Svislé a kompletní konstrukce</t>
  </si>
  <si>
    <t>33717311x</t>
  </si>
  <si>
    <t>Dodávka a montáž ocelových kcí skeletů 1 až 2 podlažních budov</t>
  </si>
  <si>
    <t>-797918750</t>
  </si>
  <si>
    <t>Montáž ocelové konstrukce skeletu budov počtu podlaží 1 a 2</t>
  </si>
  <si>
    <t>"I500" 3,65</t>
  </si>
  <si>
    <t>"I450" 11,9</t>
  </si>
  <si>
    <t>"I360" 6,18</t>
  </si>
  <si>
    <t>"I300" 8,86</t>
  </si>
  <si>
    <t>"I140" 1,98</t>
  </si>
  <si>
    <t>"I80" 0,03</t>
  </si>
  <si>
    <t>"IPE270" 0,87</t>
  </si>
  <si>
    <t>"IPE240" 12,9</t>
  </si>
  <si>
    <t>"IPE220" 0,48</t>
  </si>
  <si>
    <t>"IPE200" 15,73</t>
  </si>
  <si>
    <t>"U240" 0,28</t>
  </si>
  <si>
    <t>"U180" 1,13</t>
  </si>
  <si>
    <t>"U140" 2,61</t>
  </si>
  <si>
    <t>"U120" 3,03</t>
  </si>
  <si>
    <t>"U100" 0,34</t>
  </si>
  <si>
    <t>"U80" 0,06</t>
  </si>
  <si>
    <t>"UPE220" 1,82</t>
  </si>
  <si>
    <t>Vodorovné konstrukce</t>
  </si>
  <si>
    <t>411171122</t>
  </si>
  <si>
    <t>Montáž ocelových kcí podlah a plošin hmotnosti do 50 kg/m2 pokrytých plechy</t>
  </si>
  <si>
    <t>785233570</t>
  </si>
  <si>
    <t>Montáž ocelové konstrukce podlah a plošin pokrytou plechy hmotnosti konstrukce podlahy přes 30 do 50 kg/m2</t>
  </si>
  <si>
    <t>M</t>
  </si>
  <si>
    <t>136113020</t>
  </si>
  <si>
    <t>plech černý žebrovaný S235 JR, slza 4/1x2 m/</t>
  </si>
  <si>
    <t>1340867505</t>
  </si>
  <si>
    <t>Plechy tlusté hladké - tabule plech černý žebrovaný S 235 JR plech slza 4/1x2 m/</t>
  </si>
  <si>
    <t>Podesta</t>
  </si>
  <si>
    <t>8,75*2*0,004*7,85</t>
  </si>
  <si>
    <t>411171131</t>
  </si>
  <si>
    <t>Montáž ocelových kcí podlah a plošin hmotnosti do 30 kg/m2 pokrytých rošty</t>
  </si>
  <si>
    <t>-2025272079</t>
  </si>
  <si>
    <t>Montáž ocelové konstrukce podlah a plošin pokrytou rošty hmotnosti konstrukce podlahy do 30 kg/m2</t>
  </si>
  <si>
    <t>"XP 230-33-3" 0,3</t>
  </si>
  <si>
    <t>"Stupně 305x1200" 0,28</t>
  </si>
  <si>
    <t>553470190</t>
  </si>
  <si>
    <t>rošt podlahový lisovaný PZN velikost 30/3 mm 1200 x 1500 mm</t>
  </si>
  <si>
    <t>187196412</t>
  </si>
  <si>
    <t>Příslušenství stavební kovové rošty ocelové podlahové lisované "P" , oko 30/30 žárově zinkované, DIN 24 537 nosný prut 30/3 mm 1200 x 1500 mm</t>
  </si>
  <si>
    <t>553470970</t>
  </si>
  <si>
    <t>stupeň schodišťový lisovaný PZN velikost 40/3 mm 1200 x 305 mm</t>
  </si>
  <si>
    <t>-686039934</t>
  </si>
  <si>
    <t>Příslušenství stavební kovové stupně schodišťové lisované "P" , oko 30/30 žárově zinkované, DIN 24 531 nosný prut 40/3 mm 1200 x 305 mm</t>
  </si>
  <si>
    <t>411322424</t>
  </si>
  <si>
    <t>Stropy trámové nebo kazetové ze ŽB tř. C 25/30</t>
  </si>
  <si>
    <t>-2111916278</t>
  </si>
  <si>
    <t>Stropy z betonu železového (bez výztuže) trámových, žebrových, kazetových nebo vložkových z tvárnic nebo z hraněných či zaoblených vln zabudovaného plechového bednění tř. C 25/30</t>
  </si>
  <si>
    <t>"strop nad dílnou 1.10" 340,864*0,09</t>
  </si>
  <si>
    <t>"strop nad dílnou 1.09" 178,144*0,09</t>
  </si>
  <si>
    <t>"podesta u schodiště" 16,543*0,09</t>
  </si>
  <si>
    <t>411354219</t>
  </si>
  <si>
    <t>Bednění stropů ztracené z hraněných trapézových vln v 60 mm plech lesklý tl 1,0 mm</t>
  </si>
  <si>
    <t>1208360179</t>
  </si>
  <si>
    <t>Bednění stropů ztracené ocelové žebrované ze širokých tenkostěnných ohýbaných profilů (hraněných trapézových vln), bez úpravy povrchu otevřeného podhledu, bez podpěrné konstrukce, s osazením nasucho na zdech do připravených ozubů, popř. na rovných zdech, trámech, průvlacích, do traverz -4271 s povrchem lesklým, výšky vln 60 mm, tl. plechu 1,00 mm</t>
  </si>
  <si>
    <t>"strop nad dílnou 1.10" 340,864</t>
  </si>
  <si>
    <t>"strop nad dílnou 1.09" 178,144</t>
  </si>
  <si>
    <t>154851260</t>
  </si>
  <si>
    <t>profil trapézový T55 55/235/940 pozink tl.plechu 1,0 mm</t>
  </si>
  <si>
    <t>1901974444</t>
  </si>
  <si>
    <t>Profily ocelové tenkostěnné ohýbané široké trapézové profily pozink, aluzink T55 55/235/940 pozink tl.plechu 1,0 mm</t>
  </si>
  <si>
    <t>519,008*1,12 'Přepočtené koeficientem množství</t>
  </si>
  <si>
    <t>411362021</t>
  </si>
  <si>
    <t>Výztuž stropů svařovanými sítěmi Kari</t>
  </si>
  <si>
    <t>1690210221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</si>
  <si>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 drátů typu KARI</t>
  </si>
  <si>
    <t>"strop nad dílnou 1.10" 340,864*0,09*0,3</t>
  </si>
  <si>
    <t>"strop nad dílnou 1.09" 178,144*0,09*0,3</t>
  </si>
  <si>
    <t>"podesta u schodiště" 16,543*0,09*0,3</t>
  </si>
  <si>
    <t>411388531</t>
  </si>
  <si>
    <t>Zabetonování otvorů pl do 1 m2 ve stropech</t>
  </si>
  <si>
    <t>-2039708538</t>
  </si>
  <si>
    <t>Zabetonování otvorů ve stropech nebo v klenbách včetně lešení, bednění, odbednění a výztuže (materiál v ceně) ve stropech železobetonových tvárnicových a prefabrikovaných</t>
  </si>
  <si>
    <t>0,5625*11*0,25</t>
  </si>
  <si>
    <t>413351213</t>
  </si>
  <si>
    <t>Zřízení podpěrné konstrukce nosníků v do 4 m pro zatížení do 10 kPa</t>
  </si>
  <si>
    <t>-3598785</t>
  </si>
  <si>
    <t>Podpěrná konstrukce nosníků a tyčových konstrukcí výšky do 4 m, se zesílením dna bednění, na výměru m2 půdorysu pro zatížení betonovou směsí a výztuží přes 5 do 10 kPa zřízení</t>
  </si>
  <si>
    <t>"podesta u schodiště" 16,543</t>
  </si>
  <si>
    <t>413351214</t>
  </si>
  <si>
    <t>Odstranění podpěrné konstrukce nosníků v do 4 m pro zatížení do 10 kPa</t>
  </si>
  <si>
    <t>-1352045620</t>
  </si>
  <si>
    <t>Podpěrná konstrukce nosníků a tyčových konstrukcí výšky do 4 m, se zesílením dna bednění, na výměru m2 půdorysu pro zatížení betonovou směsí a výztuží přes 5 do 10 kPa odstranění</t>
  </si>
  <si>
    <t>417351115</t>
  </si>
  <si>
    <t>Zřízení bednění ztužujících věnců</t>
  </si>
  <si>
    <t>-1224901745</t>
  </si>
  <si>
    <t>Bednění bočnic ztužujících pásů a věnců včetně vzpěr zřízení</t>
  </si>
  <si>
    <t>(79,57+67,6+22)*0,25</t>
  </si>
  <si>
    <t>417351116</t>
  </si>
  <si>
    <t>Odstranění bednění ztužujících věnců</t>
  </si>
  <si>
    <t>51098301</t>
  </si>
  <si>
    <t>Bednění bočnic ztužujících pásů a věnců včetně vzpěr odstranění</t>
  </si>
  <si>
    <t>444171112</t>
  </si>
  <si>
    <t>Montáž krytiny ocelových střech z tvarovaných ocelových plechů šroubovaných budov v do 12 m</t>
  </si>
  <si>
    <t>1777506904</t>
  </si>
  <si>
    <t>Montáž krytiny střech ocelových konstrukcí z tvarovaných ocelových plechů šroubovaných, výšky budovy přes 6 do 12 m</t>
  </si>
  <si>
    <t>"nad dílnami 1.10" 340,853-6,21*9</t>
  </si>
  <si>
    <t>"nad dílnami 1.15"  343,554-0,563*3</t>
  </si>
  <si>
    <t>"nad chodbou" 449,32-0,563*5</t>
  </si>
  <si>
    <t>"nad dílnami 1.19" 137,68-6,21*4</t>
  </si>
  <si>
    <t>-1690582073</t>
  </si>
  <si>
    <t>1186,173*1,12 'Přepočtené koeficientem množství</t>
  </si>
  <si>
    <t>Ostatní konstrukce a práce, bourání</t>
  </si>
  <si>
    <t>936457111</t>
  </si>
  <si>
    <t>Zálivka kotevních šroubů betonem objemu do 0,01 m3</t>
  </si>
  <si>
    <t>694694314</t>
  </si>
  <si>
    <t>Zálivka kotevních šroubů, ocelových konstrukcí, různých dutin apod. betonem se zvýšenými nároky na prostředí objemu jednotlivě do 0,01 m3</t>
  </si>
  <si>
    <t>20*0,4*0,6*0,02</t>
  </si>
  <si>
    <t>20*0,4*0,4*0,02</t>
  </si>
  <si>
    <t>945412111</t>
  </si>
  <si>
    <t>Teleskopická hydraulická montážní plošina výška zdvihu do 8 m</t>
  </si>
  <si>
    <t>-1840578599</t>
  </si>
  <si>
    <t>Teleskopická hydraulická montážní plošina na samohybném podvozku, s otočným košem výšky zdvihu do 8 m</t>
  </si>
  <si>
    <t>463212483</t>
  </si>
  <si>
    <t>324+108+32,4</t>
  </si>
  <si>
    <t>95394611x</t>
  </si>
  <si>
    <t>Dodávka a montáž atypických ocelových kcí hmotnosti do 1 t z profilů hmotnosti do 13 kg/m</t>
  </si>
  <si>
    <t>2074258222</t>
  </si>
  <si>
    <t>Montáž atypických ocelových konstrukcí profilů hmotnosti do 13 kg/m, hmotnosti konstrukce do 1 t</t>
  </si>
  <si>
    <t>"L100x100x10" 2,25</t>
  </si>
  <si>
    <t>"L50x50x5" 0,19</t>
  </si>
  <si>
    <t>"L45x45x5" 0,015</t>
  </si>
  <si>
    <t>"P20" 0,26</t>
  </si>
  <si>
    <t>"P12" 0,28</t>
  </si>
  <si>
    <t>"P10" 2,7</t>
  </si>
  <si>
    <t>"P8" 0,1</t>
  </si>
  <si>
    <t>"Spojovací materiál" 8,775</t>
  </si>
  <si>
    <t>998</t>
  </si>
  <si>
    <t>Přesun hmot</t>
  </si>
  <si>
    <t>998014221</t>
  </si>
  <si>
    <t>Přesun hmot pro budovy vícepodlažní v do 18 m z kovových dílců</t>
  </si>
  <si>
    <t>531248570</t>
  </si>
  <si>
    <t>Přesun hmot pro budovy a haly občanské výstavby, bydlení, výrobu a služby s nosnou svislou konstrukcí montovanou z dílců kovových vodorovná dopravní vzdálenost do 100 m, pro budovy a haly vícepodlažní, výšky do 18 m</t>
  </si>
  <si>
    <t>03 - Stavební úpravy</t>
  </si>
  <si>
    <t xml:space="preserve">    2 - Zakládání</t>
  </si>
  <si>
    <t xml:space="preserve">    714 - Akustická a protiotřesová opatření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</si>
  <si>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</si>
  <si>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</si>
  <si>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</si>
  <si>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</si>
  <si>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</si>
  <si>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</si>
  <si>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</si>
  <si>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33-M - Montáže dopr.zaříz.,sklad. zař. a váh</t>
  </si>
  <si>
    <t>Zakládání</t>
  </si>
  <si>
    <t>271532213</t>
  </si>
  <si>
    <t>Podsyp pod základové konstrukce se zhutněním z hrubého kameniva frakce 8 až 16 mm</t>
  </si>
  <si>
    <t>1659964753</t>
  </si>
  <si>
    <t>Podsyp pod základové konstrukce se zhutněním a urovnáním povrchu z kameniva hrubého, frakce 8 - 16 mm</t>
  </si>
  <si>
    <t>3*2,8*0,1</t>
  </si>
  <si>
    <t>273322511</t>
  </si>
  <si>
    <t>Základové desky ze ŽB se zvýšenými nároky na prostředí tř. C 25/30</t>
  </si>
  <si>
    <t>-1189663777</t>
  </si>
  <si>
    <t>Základy z betonu železového (bez výztuže) desky z betonu se zvýšenými nároky na prostředí tř. C 25/30</t>
  </si>
  <si>
    <t>Základová deska</t>
  </si>
  <si>
    <t>3*2,8*0,3</t>
  </si>
  <si>
    <t>Dno šachty</t>
  </si>
  <si>
    <t>2,1*2,3*0,25</t>
  </si>
  <si>
    <t>273351215</t>
  </si>
  <si>
    <t>Zřízení bednění stěn základových desek</t>
  </si>
  <si>
    <t>-1407412770</t>
  </si>
  <si>
    <t>Bednění základových stěn desek svislé nebo šikmé (odkloněné), půdorysně přímé nebo zalomené ve volných nebo zapažených jámách, rýhách, šachtách, včetně případných vzpěr zřízení</t>
  </si>
  <si>
    <t>3*2*0,4+2,8*2*0,4</t>
  </si>
  <si>
    <t>2,3*2*0,4+2,1*2*0,4</t>
  </si>
  <si>
    <t>273351216</t>
  </si>
  <si>
    <t>Odstranění bednění stěn základových desek</t>
  </si>
  <si>
    <t>-539468372</t>
  </si>
  <si>
    <t>Bednění základových stěn desek svislé nebo šikmé (odkloněné), půdorysně přímé nebo zalomené ve volných nebo zapažených jámách, rýhách, šachtách, včetně případných vzpěr odstranění</t>
  </si>
  <si>
    <t>273361821</t>
  </si>
  <si>
    <t>Výztuž základových desek betonářskou ocelí 10 505 (R)</t>
  </si>
  <si>
    <t>196803376</t>
  </si>
  <si>
    <t>Výztuž základů desek z betonářské oceli 10 505 (R) nebo BSt 500</t>
  </si>
  <si>
    <t>3*2,8*0,3*0,1</t>
  </si>
  <si>
    <t>2,1*2,3*0,25*0,1</t>
  </si>
  <si>
    <t>279322511</t>
  </si>
  <si>
    <t>Základová zeď ze ŽB odolného proti agresivnímu prostředí tř. C 25/30 XA bez výztuže</t>
  </si>
  <si>
    <t>409741098</t>
  </si>
  <si>
    <t>Základové zdi z betonu železového (bez výztuže) odolný proti agresivnímu prostředí (XA) tř. C 25/30</t>
  </si>
  <si>
    <t>2,3*0,95*0,25*2</t>
  </si>
  <si>
    <t>1,6*0,95*0,25*2</t>
  </si>
  <si>
    <t>279351105</t>
  </si>
  <si>
    <t>Zřízení bednění základových zdí oboustranné</t>
  </si>
  <si>
    <t>-1029502038</t>
  </si>
  <si>
    <t>Bednění základových zdí svislé nebo šikmé (odkloněné), půdorysně přímé nebo zalomené ve volných nebo zapažených jámách, rýhách, šachtách, včetně případných vzpěr, oboustranné za každou stranu zřízení</t>
  </si>
  <si>
    <t>2,3*2*1+2,1*2*1</t>
  </si>
  <si>
    <t>1,8*2*1+1,6*2*1</t>
  </si>
  <si>
    <t>279351106</t>
  </si>
  <si>
    <t>Odstranění bednění základových zdí oboustranné</t>
  </si>
  <si>
    <t>-841391194</t>
  </si>
  <si>
    <t>Bednění základových zdí svislé nebo šikmé (odkloněné), půdorysně přímé nebo zalomené ve volných nebo zapažených jámách, rýhách, šachtách, včetně případných vzpěr, oboustranné za každou stranu odstranění</t>
  </si>
  <si>
    <t>279361821</t>
  </si>
  <si>
    <t>Výztuž základových zdí nosných betonářskou ocelí 10 505</t>
  </si>
  <si>
    <t>-1080339123</t>
  </si>
  <si>
    <t>Výztuž základových zdí nosných svislých nebo odkloněných od svislice, rovinných nebo oblých, deskových nebo žebrových, včetně výztuže jejich žeber z betonářské oceli 10 505 (R) nebo BSt 500</t>
  </si>
  <si>
    <t>2,3*0,95*0,25*2*0,1</t>
  </si>
  <si>
    <t>1,6*0,95*0,25*2*0,1</t>
  </si>
  <si>
    <t>311238113</t>
  </si>
  <si>
    <t>Zdivo nosné vnitřní  tl 240 mm pevnosti P 10 na MVC</t>
  </si>
  <si>
    <t>2091430621</t>
  </si>
  <si>
    <t>Zdivo nosné jednovrstvé z cihel děrovaných vnitřní klasické, spojené na pero a drážku na maltu MVC, pevnost cihel P10, tl. zdiva 240 mm</t>
  </si>
  <si>
    <t>"1.17" 3*3,1*2</t>
  </si>
  <si>
    <t>"1.14" 2,3*3,4*2+1,6*3,4*2-1*2</t>
  </si>
  <si>
    <t>"2.14 až 2.16" (11,6+8,6+8,6+8,6+8,6)*3,5-2*1,25*4</t>
  </si>
  <si>
    <t>"2.36 až 2.38" (11,4+8,6+8,6+8,6)*3,5-2*1,25*6</t>
  </si>
  <si>
    <t>"2,35" (2,3+4,3+1,6+1,6)*3,5-1*2</t>
  </si>
  <si>
    <t>"2.18-2.31" (8,1+8,1)*3,5</t>
  </si>
  <si>
    <t>"Atiky a obvodové stěny"</t>
  </si>
  <si>
    <t>(28,075+3,25+25,125+2,45+9,8+2,9+8,15)*0,75</t>
  </si>
  <si>
    <t>(33,6+19,2+9+0,65+18,6+6,4+3,5+18,825+11,45)*0,75</t>
  </si>
  <si>
    <t>311238212</t>
  </si>
  <si>
    <t>Zdivo nosné vnější tl 365 mm pevnosti P 10 na MC</t>
  </si>
  <si>
    <t>2067000677</t>
  </si>
  <si>
    <t>Zdivo nosné jednovrstvé z cihel děrovaných vnější klasické, spojené na pero a drážku na maltu MC, pevnost cihel P8, P10, tl. zdiva 365 mm</t>
  </si>
  <si>
    <t>(0,7+6,8+3,25)*1,45</t>
  </si>
  <si>
    <t>311238215</t>
  </si>
  <si>
    <t>Zdivo nosné vnější tl 400 mm pevnosti P 10 na MVC</t>
  </si>
  <si>
    <t>2064756366</t>
  </si>
  <si>
    <t>Zdivo nosné jednovrstvé z cihel děrovaných vnější klasické, spojené na pero a drážku na maltu MC, pevnost cihel P8, P10, tl. zdiva 400 mm</t>
  </si>
  <si>
    <t>1,2*0,9*3</t>
  </si>
  <si>
    <t>(0,35+0,15+0,25+0,25+0,35+0,25+0,35+0,25+1,7+0,25+0,35+0,25)*3,5</t>
  </si>
  <si>
    <t>31123821x</t>
  </si>
  <si>
    <t>Zdivo nosné vnější tl 625 (365+240) mm pevnosti P 10 na MC</t>
  </si>
  <si>
    <t>-1851892152</t>
  </si>
  <si>
    <t>(1,8+4)*1,45</t>
  </si>
  <si>
    <t>(1,425+1,5+1,5+1,5+2,3)*4,45</t>
  </si>
  <si>
    <t>31123821x1</t>
  </si>
  <si>
    <t>Zdivo nosné vnější tl 500 mm pevnosti P 10 na MC</t>
  </si>
  <si>
    <t>1370107268</t>
  </si>
  <si>
    <t>Zdivo nosné jednovrstvé z cihel děrovaných vnější klasické, spojené na pero a drážku na maltu MC, pevnost cihel P8, P10, tl. zdiva 440 mm</t>
  </si>
  <si>
    <t>(7,95+2,9+0,4+3,5+0,95+1,7+7,1)*1,45</t>
  </si>
  <si>
    <t>(33,6+3,1+5,7+8,9+3,375+12,675)*3,5-4,5*2,1*3-0,9*1,6*4-1,8*2,1*3-1,8*2,3</t>
  </si>
  <si>
    <t>317168111</t>
  </si>
  <si>
    <t>Překlad keramický plochý š 11,5 cm dl 100 cm</t>
  </si>
  <si>
    <t>244621632</t>
  </si>
  <si>
    <t>Překlady keramické ploché osazené do maltového lože, výšky překladu 7,1 cm šířky 11,5 cm, délky 100 cm</t>
  </si>
  <si>
    <t>9+1</t>
  </si>
  <si>
    <t>317168112</t>
  </si>
  <si>
    <t>Překlad keramický plochý š 11,5 cm dl 125 cm</t>
  </si>
  <si>
    <t>-1235411783</t>
  </si>
  <si>
    <t>Překlady keramické  ploché osazené do maltového lože, výšky překladu 7,1 cm šířky 11,5 cm, délky 125 cm</t>
  </si>
  <si>
    <t>317168114</t>
  </si>
  <si>
    <t>Překlad keramický plochý š 11,5 cm dl 175 cm</t>
  </si>
  <si>
    <t>-1581439092</t>
  </si>
  <si>
    <t>Překlady keramické  ploché osazené do maltového lože, výšky překladu 7,1 cm šířky 11,5 cm, délky 175 cm</t>
  </si>
  <si>
    <t>10+1</t>
  </si>
  <si>
    <t>317168115</t>
  </si>
  <si>
    <t>Překlad keramický plochý š 11,5 cm dl 200 cm</t>
  </si>
  <si>
    <t>1755464673</t>
  </si>
  <si>
    <t>Překlady keramické  ploché osazené do maltového lože, výšky překladu 7,1 cm šířky 11,5 cm, délky 200 cm</t>
  </si>
  <si>
    <t>317168134</t>
  </si>
  <si>
    <t>Překlad keramický vysoký v 23,8 cm dl 200 cm</t>
  </si>
  <si>
    <t>838193722</t>
  </si>
  <si>
    <t>Překlady keramické  vysoké osazené do maltového lože, šířky překladu 7 cm výšky 23,8 cm, délky 200 cm</t>
  </si>
  <si>
    <t>317168135</t>
  </si>
  <si>
    <t>Překlad keramický vysoký v 23,8 cm dl 225 cm</t>
  </si>
  <si>
    <t>-1988467706</t>
  </si>
  <si>
    <t>Překlady keramické vysoké osazené do maltového lože, šířky překladu 7 cm výšky 23,8 cm, délky 225 cm</t>
  </si>
  <si>
    <t>317941121</t>
  </si>
  <si>
    <t>Osazování ocelových válcovaných nosníků na zdivu I, IE, U, UE nebo L do č 12</t>
  </si>
  <si>
    <t>88641149</t>
  </si>
  <si>
    <t>Osazování ocelových válcovaných nosníků na zdivu I nebo IE nebo U nebo UE nebo L do č. 12 nebo výšky do 120 mm</t>
  </si>
  <si>
    <t>1,4*10,6*3/1000</t>
  </si>
  <si>
    <t>130107440</t>
  </si>
  <si>
    <t>ocel profilová IPE, v jakosti 11 375, h=120 mm</t>
  </si>
  <si>
    <t>408225875</t>
  </si>
  <si>
    <t>Ocel profilová v jakosti 11 375 ocel profilová I IPE h=120 mm</t>
  </si>
  <si>
    <t>P</t>
  </si>
  <si>
    <t>Poznámka k položce:
Hmotnost: 10,60 kg/m</t>
  </si>
  <si>
    <t>342248110</t>
  </si>
  <si>
    <t>Příčky tl 80 mm pevnosti P 10 na MVC</t>
  </si>
  <si>
    <t>695957394</t>
  </si>
  <si>
    <t>Příčky jednoduché z cihel děrovaných spojených na pero a drážku klasických na maltu MVC, pevnost cihel P 10, tl. příčky 80 mm</t>
  </si>
  <si>
    <t>Obezdívka sloupů</t>
  </si>
  <si>
    <t>0,4*4*1,25*(12+11)</t>
  </si>
  <si>
    <t>0,4*4*3,6*(15+19)</t>
  </si>
  <si>
    <t>342248113</t>
  </si>
  <si>
    <t>Příčky tl 140 mm pevnosti P 10 na MVC</t>
  </si>
  <si>
    <t>1623321102</t>
  </si>
  <si>
    <t>Příčky jednoduché z cihel děrovaných spojených na pero a drážku klasických na maltu MVC, pevnost cihel P 10, tl. příčky 140 mm</t>
  </si>
  <si>
    <t>"1.03" 2,4*1,5+(1,1+2,15+1,75)*3,4-0,8*2</t>
  </si>
  <si>
    <t>"1.23" (5,93+0,15)*3,4-1,25*2,1</t>
  </si>
  <si>
    <t>"1.21-1.13" 3,2*3,4-1,8*2,1</t>
  </si>
  <si>
    <t>"1.17" (6+2,5)*3,4</t>
  </si>
  <si>
    <t>"1.14" (2,8+1)*3,4</t>
  </si>
  <si>
    <t>"1.12" 5,6*2,3</t>
  </si>
  <si>
    <t>"2.03-2.26" (4,4+2,05+4,7)*3,5-0,8*2-0,7*2+2,2*0,9</t>
  </si>
  <si>
    <t>"2.40-2.13" (3,1+3,1+1,7)*3,5-0,9*2,1-1,1*2,1</t>
  </si>
  <si>
    <t>"2.19 až 2.25" (24,6+8,6+8,6+9,05+18,8+3,75+0,3+0,3+0,9+6,4+1,95+4,35+2,5+2,5)*3,5-1,45*2,1-(0,9+7*0,8+1,1)*2</t>
  </si>
  <si>
    <t>"2.15 až 2.18" (24,6+5,6+6,05+0,75)*3,5-1,45*2,1*2-0,9*2*2</t>
  </si>
  <si>
    <t>"2.36 až 2.38" (24,5+5,6+5,6)*3,5-1,45*2,1*3+(2+2,25+2+2,75+2+2,75)*0,9</t>
  </si>
  <si>
    <t>"2,31 až 2,34" (32,35+0,85+2,8+8,6+8,6+8,6+3)*3,5-1,8*2,1-1,45*2,1*4</t>
  </si>
  <si>
    <t>346272115</t>
  </si>
  <si>
    <t>Přizdívky ochranné tl 150 mm z pórobetonových přesných příčkovek objemové hmotnosti 500 kg/m3</t>
  </si>
  <si>
    <t>-252550105</t>
  </si>
  <si>
    <t>Přizdívky izolační a ochranné z pórobetonových tvárnic o objemové hmotnosti 500 kg/m3, na tenké maltové lože tloušťky přizdívky 150 mm</t>
  </si>
  <si>
    <t>5,6*1,5</t>
  </si>
  <si>
    <t>(1+1,6)*1,5</t>
  </si>
  <si>
    <t>4*1,5</t>
  </si>
  <si>
    <t>417321414</t>
  </si>
  <si>
    <t>Ztužující pásy a věnce ze ŽB tř. C 20/25</t>
  </si>
  <si>
    <t>599382539</t>
  </si>
  <si>
    <t>Ztužující pásy a věnce z betonu železového (bez výztuže) tř. C 20/25</t>
  </si>
  <si>
    <t>Atiky a obvodové stěny</t>
  </si>
  <si>
    <t>(28,075+3,25+20,125+2,45+9,8+2,9+8,15)*0,1*0,25</t>
  </si>
  <si>
    <t>(23,6+19,2+9+0,65+18,6+6,4+3,5+18,825+11,45)*0,1*0,25</t>
  </si>
  <si>
    <t>(0,7+3,8+3,25)*0,1*0,375</t>
  </si>
  <si>
    <t>(1,425+1,5+1,5+1,5+1,3)*0,1*0,625</t>
  </si>
  <si>
    <t>-168817649</t>
  </si>
  <si>
    <t>(28,075+3,25+20,125+2,45+9,8+2,9+8,15)*2*0,25</t>
  </si>
  <si>
    <t>(23,6+19,2+9+0,65+18,6+6,4+3,5+18,825+11,45)*2*0,25</t>
  </si>
  <si>
    <t>(0,7+3,8+3,25)*2*0,375</t>
  </si>
  <si>
    <t>(1,425+1,5+1,5+1,5+1,3)*2*0,625</t>
  </si>
  <si>
    <t>979393824</t>
  </si>
  <si>
    <t>417361821</t>
  </si>
  <si>
    <t>Výztuž ztužujících pásů a věnců betonářskou ocelí 10 505</t>
  </si>
  <si>
    <t>1256667710</t>
  </si>
  <si>
    <t>Výztuž ztužujících pásů a věnců z betonářské oceli 10 505 (R) nebo BSt 500</t>
  </si>
  <si>
    <t>(28,075+3,25+20,125+2,45+9,8+2,9+8,15)*0,1*0,25*0,08</t>
  </si>
  <si>
    <t>(23,6+19,2+9+0,65+18,6+6,4+3,5+18,825+11,45)*0,1*0,25*0,08</t>
  </si>
  <si>
    <t>(0,7+3,8+3,25)*0,1*0,375*0,08</t>
  </si>
  <si>
    <t>(1,425+1,5+1,5+1,5+1,3)*0,1*0,625*0,08</t>
  </si>
  <si>
    <t>611311131</t>
  </si>
  <si>
    <t>Potažení vnitřních rovných stropů vápenným štukem tloušťky do 3 mm</t>
  </si>
  <si>
    <t>-215849339</t>
  </si>
  <si>
    <t>Potažení vnitřních ploch štukem tloušťky do 3 mm vodorovných konstrukcí stropů rovných</t>
  </si>
  <si>
    <t>28,98</t>
  </si>
  <si>
    <t>612135101</t>
  </si>
  <si>
    <t>Hrubá výplň rýh ve stěnách maltou jakékoli šířky rýhy</t>
  </si>
  <si>
    <t>1429517021</t>
  </si>
  <si>
    <t>Hrubá výplň rýh maltou jakékoli šířky rýhy ve stěnách</t>
  </si>
  <si>
    <t>120*0,15+50*0,1*0,1</t>
  </si>
  <si>
    <t>612321121</t>
  </si>
  <si>
    <t>Vápenocementová omítka hladká jednovrstvá vnitřních stěn nanášená ručně</t>
  </si>
  <si>
    <t>2060379234</t>
  </si>
  <si>
    <t>Omítka vápenocementová vnitřních ploch nanášená ručně jednovrstvá, tloušťky do 10 mm hladká svislých konstrukcí stěn</t>
  </si>
  <si>
    <t>"222" (5,6+0,1+0,4+3,15+3,125+0,9+1,65+0,25+0,15+0,45+3,75+0,45+0,15+0,25+1,65+0,9+3,125+3,15)*2-0,8*2*4-0,9*1,6*4+(0,9*2+1,6*2)*0,25*4</t>
  </si>
  <si>
    <t>"223" (3,125++1,95+0,15+1,95+3,125+5,3+0,4+0,35+1,65+2,65+4,35+3)*2-0,8*2*3</t>
  </si>
  <si>
    <t>"224" (2+2,5+2+2,5)*2-0,8*2*2</t>
  </si>
  <si>
    <t>"225" (2,05+2,5+1,65+2,15)*2-0,8*2</t>
  </si>
  <si>
    <t>"226" (2,05+4,55)*2-0,7*2</t>
  </si>
  <si>
    <t>612321141</t>
  </si>
  <si>
    <t>Vápenocementová omítka štuková dvouvrstvá vnitřních stěn nanášená ručně</t>
  </si>
  <si>
    <t>-778466263</t>
  </si>
  <si>
    <t>Omítka vápenocementová vnitřních ploch nanášená ručně dvouvrstvá, tloušťky jádrové omítky do 10 mm a tloušťky štuku do 3 mm štuková svislých konstrukcí stěn</t>
  </si>
  <si>
    <t>"103" (2,15+1,25)*3,3-0,8*2</t>
  </si>
  <si>
    <t>"104" (1,75)*3,3</t>
  </si>
  <si>
    <t>"111,112" 5,6*3,3*2</t>
  </si>
  <si>
    <t>"113" (3,2)*3,3-1,8*2,1</t>
  </si>
  <si>
    <t>"115,115a" (2,25+4,7)*3,3+(2,8+1,7+1,55+2,65)*0,9</t>
  </si>
  <si>
    <t>"116" (9,15+4,5+1,3)*3,3</t>
  </si>
  <si>
    <t>"117" (6+2,35+1,6)*3,3</t>
  </si>
  <si>
    <t>"121" (3,2)*3,3-1,8*2,1</t>
  </si>
  <si>
    <t>"122" (3,1)*3,2</t>
  </si>
  <si>
    <t>"123a,123b" (5,93+0,15+9,93+0,15)*3,3-1,25*2,1*2+(2,1*2+1,25)*0,2</t>
  </si>
  <si>
    <t>"124" (2,1*2+1,25)*0,2</t>
  </si>
  <si>
    <t>"130" (1,1+2+1,1)*3,3-0,9*2</t>
  </si>
  <si>
    <t>"202" (4,4)*3,4-0,8*2</t>
  </si>
  <si>
    <t>"203" (4,4+2,2+4,7)*3,4-0,8*2-0,7*2+1*2,3</t>
  </si>
  <si>
    <t>"204" (8,8)*3,4-0,8*2+1*2,3</t>
  </si>
  <si>
    <t>"207,208,2011" (1,2*0,9*3)</t>
  </si>
  <si>
    <t>"212" (0,2+1,7+3,2+3,4+0,25+0,4+0,25+5,6+0,35+34,45+3+34,45+0,2+5,6)*3,4-1,1*2,1-0,9*2,1-1,45*2,1*4-0,9*2*3-1,1*2*2-0,8*2*2+1,3*1</t>
  </si>
  <si>
    <t>"213" (3,1+6,1+3,1)*3,4-0,9*2,1+1,3*1*2</t>
  </si>
  <si>
    <t>"214" (0,65+6,6+0,45+0,45+2,6+0,65+5,6+8,6)*3,4-1,45*2,1</t>
  </si>
  <si>
    <t>"215" (0,9+5,6+1,1+8,6+8,6+15,6+0,65+2,6+0,45)*3,4-1,45*2,1-2*1,25*2</t>
  </si>
  <si>
    <t>"216" (5,6+0,9+0,9+2,6+1,1+8,6+15,6+1,1)*3,4-1,45*2,1-2*1,25*2</t>
  </si>
  <si>
    <t>"217" (2,3+0,35+0,4+0,35+2,7+6,05+5,4+0,1*4)*3,4-0,9*2-1,8*2,1+(2,1*2+1,8)*0,25*2</t>
  </si>
  <si>
    <t>"218" (2,75+0,35+0,35+5,6+0,35+0,1+2,75+6,05)*3,4-0,9*2-1,8*2,1+(2,1*2+1,8)*0,25</t>
  </si>
  <si>
    <t>"219" (0,125+0,1+5,6+0,1+0,35+8,6+0,35+0,35+5,585+0,35+0,125+8,6)*3,4-0,9*2-4,5*2,1+(2,1*2+4,5)*0,25</t>
  </si>
  <si>
    <t>"220" (0,125+0,1+5,6+0,1+0,125+8,6+0,125+0,35+5,6+0,35+0,125)*3,4-1,45*2,1-4,5*2,1+(2,1*2+4,5)*0,25</t>
  </si>
  <si>
    <t>"221" (5,45+0,1+0,125+8,6+0,125+0,35+5,45+9,05)*3,4-1,1*2-0,8*2-4,5*2,1+(2,1*2+4,5)*0,25</t>
  </si>
  <si>
    <t>"222" (5,6+0,1+0,4+3,15+3,125+0,9+1,65+0,25+0,15+0,45+3,75+0,45+0,15+0,25+1,65+0,9+3,125+3,15)*1,4</t>
  </si>
  <si>
    <t>"223" (3,125++1,95+0,15+1,95+3,125+5,3+0,4+0,35+1,65+2,65+4,35+3)*1,4</t>
  </si>
  <si>
    <t>"224" (2+2,5+2+2,5)*1,4</t>
  </si>
  <si>
    <t>"225" (2,05+2,5+1,65+2,15)*1,4</t>
  </si>
  <si>
    <t>"226" (2,05+4,55)*1,4</t>
  </si>
  <si>
    <t>"230" (24,5+3,1+0,25+0,4+0,1+0,5+1,95+1+22,4+3)*3,4-1,45*2,1*7-1,8*2,1-1,8*2,3+(2,3*2+1,8)*0,25</t>
  </si>
  <si>
    <t>"231" (0,35+0,35+5,6+0,35+0,1+9,075+0,125+0,55+0,55+3,375+0,25+0,1+5,7)*3,4-1,45*2,1</t>
  </si>
  <si>
    <t>"232" (0,125+0,35+8,6+0,35+0,125+9,075+2,125+0,55+0,55+9,075+0,125)*3,4-1,45*2,1</t>
  </si>
  <si>
    <t>"233" (0,125+0,35+8,6+0,35+0,125+9,075+2,125+0,55+0,55+9,075+0,125)*3,4-1,45*2,1</t>
  </si>
  <si>
    <t>"234" (0,125+0,35+3,6+3,15+2,25+6,275+0,35+0,55+0,55+9,075+0,125)*3,4-1,45*2,1</t>
  </si>
  <si>
    <t>"235" (8,6+0,9+8,6+1,1+5,6)*3,4-1,45*2,1-2*1,25*2+(2,5+2+1,85+2,35)*0,9</t>
  </si>
  <si>
    <t>"237" (8,6+5,6+1,1+9,6+0,9+0,9+2,6+1,1+5,6)*3,4-1,45*2,1-2*1,25*2+(13+2+1,85+2,85)*0,9</t>
  </si>
  <si>
    <t>"238" (8,6+5,6+1,1+2,6+0,9+0,9+5,6+1,1)*3,4-1,45*2,1-2*1,25*2+(19+2+1,85+2,85)*0,9</t>
  </si>
  <si>
    <t>"240" (3,1+2+3,1)*3,4</t>
  </si>
  <si>
    <t>612321191</t>
  </si>
  <si>
    <t>Příplatek k vápenocementové omítce vnitřních stěn za každých dalších 5 mm tloušťky ručně</t>
  </si>
  <si>
    <t>-1248688752</t>
  </si>
  <si>
    <t>Omítka vápenocementová vnitřních ploch nanášená ručně Příplatek k cenám za každých dalších i započatých 5 mm tloušťky omítky přes 10 mm stěn</t>
  </si>
  <si>
    <t>612325411</t>
  </si>
  <si>
    <t>Oprava vnitřní vápenocementové hladké omítky stěn v rozsahu plochy do 10%</t>
  </si>
  <si>
    <t>112748927</t>
  </si>
  <si>
    <t>Oprava vápenocementové nebo vápenné omítky vnitřních ploch hladké, tloušťky do 20 mm stěn, v rozsahu opravované plochy do 10%</t>
  </si>
  <si>
    <t>"103" (39,1+0,4*4)*3,4-0,8*2-1,5*2</t>
  </si>
  <si>
    <t>"110" (53,8-8,6)*3,1-1,8*2-0,9*2-1,2*1,4*5+(24,75-8,6)*5,7-7,5*3,7+9,125*2,7-2*1,25*2</t>
  </si>
  <si>
    <t>"111" (53,8-8,6)*3,1-1,8*2-0,9*2-1,2*1,4*5+(24,75-8,6)*5,7-7,5*3,7+9,125*2,7-2*1,25*2</t>
  </si>
  <si>
    <t>"112" (48,2-8,6)*3,1-1,8*2-1,2*1,4*6-0,9*2+(24,25-8,6)*5,7-7,5*3,7+8,875*2,7</t>
  </si>
  <si>
    <t>"115" (44,05)*3,4-1,8*2-0,9*0,9-(2,8+2,7)*1,7-4,5*2,1*2</t>
  </si>
  <si>
    <t>"116" (53,24)*3,4-1,8*2-0,9*0,9-(2,775+2,475)*1,7-4,5*2,1*2</t>
  </si>
  <si>
    <t>"117" (16,7)*3,1-0,9*2,1</t>
  </si>
  <si>
    <t>"118" (31-8,6)*3,1-1,8*2-0,9*0,9-(3,075+3,375)*1,7+(37,2-8,6)*5,7-7,5*3,7+9,87*2,7-2*1,25*2</t>
  </si>
  <si>
    <t>"119" (31-8,6)*3,1-1,8*2-0,9*0,9-(3,075+3,375)*1,7+(37,2-8,6)*5,7-7,5*3,7+9,87*2,7-2*1,25*2</t>
  </si>
  <si>
    <t>"120" (31,9-5,6)*3,1-1,8*2-0,9*0,9-(3,075+3,375)*1,7-4,5*1,8+(36,8-8,6)*5,7-4,5*3,7+9,125*2,7-1,25*2*2</t>
  </si>
  <si>
    <t>"122" (29,75)*3,4-1,8*2</t>
  </si>
  <si>
    <t>"124 +a" (62,52)*3,4-1,5*2*2-1,25*2-4,5*2,1*2+2,25*0,9*2</t>
  </si>
  <si>
    <t>"125" (28,99)*3,4-1,6*2-1,5*2-4,5*2,1</t>
  </si>
  <si>
    <t>617321121</t>
  </si>
  <si>
    <t>Vápenocementová omítka hladká jednovrstvá světlíků nebo výtahových šachet nanášená ručně</t>
  </si>
  <si>
    <t>-1065387409</t>
  </si>
  <si>
    <t>Omítka vápenocementová vnitřních ploch nanášená ručně jednovrstvá, tloušťky do 10 mm hladká uzavřených nebo omezených prostor světlíků nebo výtahových šachet</t>
  </si>
  <si>
    <t>"135,235" (1,8+1,6+1,8+1,6)*7,15-1*2*2</t>
  </si>
  <si>
    <t>62122102x</t>
  </si>
  <si>
    <t>Montáž akustického obkladu podhledů z minerální vlny s podélnou orientací  tl do 120 mm</t>
  </si>
  <si>
    <t>-1195171016</t>
  </si>
  <si>
    <t>Montáž kontaktního zateplení z desek z minerální vlny s podélnou orientací vláken na vnější podhledy, tloušťky desek přes 80 do 120 mm</t>
  </si>
  <si>
    <t>631515270</t>
  </si>
  <si>
    <t>deska minerální izolační podélné vlákno tl. 100 mm</t>
  </si>
  <si>
    <t>383095748</t>
  </si>
  <si>
    <t>Vlákno minerální a výrobky z něj (desky, skruže, pásy, rohože, vložkové pytle apod.) desky z orientovaných vláken  - izolace stěn deska , s podélnou orientací vláken pro zateplovací systémy 500 x 1000 mm, la = 0,039 W/mK tl. 100 mm</t>
  </si>
  <si>
    <t>28,98*1,02 'Přepočtené koeficientem množství</t>
  </si>
  <si>
    <t>631311115</t>
  </si>
  <si>
    <t>Mazanina tl do 80 mm z betonu prostého bez zvýšených nároků na prostředí tř. C 20/25</t>
  </si>
  <si>
    <t>-2022691491</t>
  </si>
  <si>
    <t>Mazanina z betonu prostého bez zvýšených nároků na prostředí tl. přes 50 do 80 mm tř. C 20/25</t>
  </si>
  <si>
    <t>(47,93+105,62+18,97+57,66+58,08+60,32+32,45+18,6+54,76+82,83+50,4+19,94+24,2+5+4,98+9,06+75,63+56,58+54,93+54,93+49,23+113,43+6,78+102,06+10,44)*0,05</t>
  </si>
  <si>
    <t>(102,75+20,44+6,17)*0,05</t>
  </si>
  <si>
    <t>(26,05*2+19,17+44,51+4+6,1*1,5+7,03+2,4*1,5+1,6*1,6*10+0,8*1,6*10)*0,1</t>
  </si>
  <si>
    <t>631319011</t>
  </si>
  <si>
    <t>Příplatek k mazanině tl do 80 mm za přehlazení povrchu</t>
  </si>
  <si>
    <t>-207123189</t>
  </si>
  <si>
    <t>Příplatek k cenám mazanin za úpravu povrchu mazaniny přehlazením, mazanina tl. přes 50 do 80 mm</t>
  </si>
  <si>
    <t>631319171</t>
  </si>
  <si>
    <t>Příplatek k mazanině tl do 80 mm za stržení povrchu spodní vrstvy před vložením výztuže</t>
  </si>
  <si>
    <t>931179810</t>
  </si>
  <si>
    <t>Příplatek k cenám mazanin za stržení povrchu spodní vrstvy mazaniny latí před vložením výztuže nebo pletiva pro tl. obou vrstev mazaniny přes 50 do 80 mm</t>
  </si>
  <si>
    <t>631362021</t>
  </si>
  <si>
    <t>Výztuž mazanin svařovanými sítěmi Kari</t>
  </si>
  <si>
    <t>1605943779</t>
  </si>
  <si>
    <t>Výztuž mazanin ze svařovaných sítí z drátů typu KARI</t>
  </si>
  <si>
    <t>83,005*0,1</t>
  </si>
  <si>
    <t>642942111</t>
  </si>
  <si>
    <t>Osazování zárubní nebo rámů dveřních kovových do 2,5 m2 na MC</t>
  </si>
  <si>
    <t>1283565182</t>
  </si>
  <si>
    <t>Osazování zárubní nebo rámů kovových dveřních lisovaných nebo z úhelníků bez dveřních křídel, na cementovou maltu, o ploše otvoru do 2,5 m2</t>
  </si>
  <si>
    <t>553311540</t>
  </si>
  <si>
    <t>zárubeň ocelová pro běžné zdění H 160 700 L/P</t>
  </si>
  <si>
    <t>-1380639481</t>
  </si>
  <si>
    <t>Zárubně kovové zárubně ocelové pro zdění H 160 700 L/P</t>
  </si>
  <si>
    <t>553311560</t>
  </si>
  <si>
    <t>zárubeň ocelová pro běžné zdění H 160 800 L/P</t>
  </si>
  <si>
    <t>249454121</t>
  </si>
  <si>
    <t>Zárubně kovové zárubně ocelové pro zdění H 160 800 L/P</t>
  </si>
  <si>
    <t>1+9</t>
  </si>
  <si>
    <t>553311580</t>
  </si>
  <si>
    <t>zárubeň ocelová pro běžné zdění H 160 900 L/P</t>
  </si>
  <si>
    <t>-2029782527</t>
  </si>
  <si>
    <t>Zárubně kovové zárubně ocelové pro zdění H 160 900 L/P</t>
  </si>
  <si>
    <t>1+4</t>
  </si>
  <si>
    <t>553311600</t>
  </si>
  <si>
    <t>zárubeň ocelová pro běžné zdění H 160 1100 L/P</t>
  </si>
  <si>
    <t>183271999</t>
  </si>
  <si>
    <t>Zárubně kovové zárubně ocelové pro zdění H 160 1100 L/P</t>
  </si>
  <si>
    <t>642942221</t>
  </si>
  <si>
    <t>Osazování zárubní nebo rámů dveřních kovových do 4 m2 na MC</t>
  </si>
  <si>
    <t>814311039</t>
  </si>
  <si>
    <t>Osazování zárubní nebo rámů kovových dveřních lisovaných nebo z úhelníků bez dveřních křídel, na cementovou maltu, o ploše otvoru přes 2,5 do 4,5 m2</t>
  </si>
  <si>
    <t>553311620</t>
  </si>
  <si>
    <t>zárubeň ocelová pro běžné zdění H 160 1250 dvoukřídlá</t>
  </si>
  <si>
    <t>718436386</t>
  </si>
  <si>
    <t>Zárubně kovové zárubně ocelové pro zdění H 160 1250 dvoukřídlá</t>
  </si>
  <si>
    <t>553311630</t>
  </si>
  <si>
    <t>zárubeň ocelová pro běžné zdění H 160 1450 dvoukřídlá</t>
  </si>
  <si>
    <t>202519960</t>
  </si>
  <si>
    <t>Zárubně kovové zárubně ocelové pro zdění H 160 1450 dvoukřídlá</t>
  </si>
  <si>
    <t>945412112</t>
  </si>
  <si>
    <t>Teleskopická hydraulická montážní plošina výška zdvihu do 21 m</t>
  </si>
  <si>
    <t>-579318259</t>
  </si>
  <si>
    <t>Teleskopická hydraulická montážní plošina na samohybném podvozku, s otočným košem výšky zdvihu do 21 m</t>
  </si>
  <si>
    <t>949101111</t>
  </si>
  <si>
    <t>Lešení pomocné pro objekty pozemních staveb s lešeňovou podlahou v do 1,9 m zatížení do 150 kg/m2</t>
  </si>
  <si>
    <t>-907101549</t>
  </si>
  <si>
    <t>Lešení pomocné pracovní pro objekty pozemních staveb pro zatížení do 150 kg/m2, o výšce lešeňové podlahy do 1,9 m</t>
  </si>
  <si>
    <t>1740*0,9*2</t>
  </si>
  <si>
    <t>952901221</t>
  </si>
  <si>
    <t>Vyčištění budov průmyslových objektů při jakékoliv výšce podlaží</t>
  </si>
  <si>
    <t>282158259</t>
  </si>
  <si>
    <t>Vyčištění budov nebo objektů před předáním do užívání průmyslových budov a objektů výrobních, skladovacích, garáží, dílen nebo hal apod. s nespalnou podlahou-zametení podlahy, umytí dlažeb nebo keramických podlah v přilehlých místnostech, chodbách a schodištích, umytí obkladů, schodů, vyčištění a umytí oken a dveří s rámy a zárubněmi, umytí a vyčištění jiných zasklených a natíraných ploch a zařizovacích předmětů jakékoliv výšky podlaží</t>
  </si>
  <si>
    <t>"101" 16,91</t>
  </si>
  <si>
    <t>"103" 46,5-0,16</t>
  </si>
  <si>
    <t>"104" 60,6-0,21</t>
  </si>
  <si>
    <t>"105" 9,14</t>
  </si>
  <si>
    <t>"106" 20,41</t>
  </si>
  <si>
    <t>"107"16,91</t>
  </si>
  <si>
    <t>"108" 33,44</t>
  </si>
  <si>
    <t>"109" 17,74</t>
  </si>
  <si>
    <t>"110" 120,78</t>
  </si>
  <si>
    <t>"110a" 18,19</t>
  </si>
  <si>
    <t>"111" 120,78</t>
  </si>
  <si>
    <t>"111a" 8,19</t>
  </si>
  <si>
    <t>"112" (73,57+28,47)</t>
  </si>
  <si>
    <t>"112a" 34,62</t>
  </si>
  <si>
    <t>"113" 138,16</t>
  </si>
  <si>
    <t>"115" 95,01</t>
  </si>
  <si>
    <t>"115a" 6,76</t>
  </si>
  <si>
    <t>"116" 85</t>
  </si>
  <si>
    <t>"116a" 6,1</t>
  </si>
  <si>
    <t>"117" 14,1</t>
  </si>
  <si>
    <t>"118" (46,89+82,13)</t>
  </si>
  <si>
    <t>"118a" 10,58</t>
  </si>
  <si>
    <t>"119" (46,89+82,13)</t>
  </si>
  <si>
    <t>"119a" 10,58</t>
  </si>
  <si>
    <t>"120" (49,09+80,12)</t>
  </si>
  <si>
    <t>"120a" 10,58</t>
  </si>
  <si>
    <t>"121" 105,56</t>
  </si>
  <si>
    <t>"122" 50,62</t>
  </si>
  <si>
    <t>"123a,b" (18,41+10,83)</t>
  </si>
  <si>
    <t>"124 +a" 75,97</t>
  </si>
  <si>
    <t>"125" 49,99</t>
  </si>
  <si>
    <t>"126" 6,49</t>
  </si>
  <si>
    <t>"127" 6,74</t>
  </si>
  <si>
    <t>"128" 16,05+6,34</t>
  </si>
  <si>
    <t>"130" 2,2</t>
  </si>
  <si>
    <t>"131" 66</t>
  </si>
  <si>
    <t>"132" 9,095</t>
  </si>
  <si>
    <t>"201" 7,7</t>
  </si>
  <si>
    <t>"202,5,11" 84,92</t>
  </si>
  <si>
    <t>"203" 17,93</t>
  </si>
  <si>
    <t>"204" 49,68</t>
  </si>
  <si>
    <t>"206" 20,71</t>
  </si>
  <si>
    <t>"207" 12,6</t>
  </si>
  <si>
    <t>"208" 7,53</t>
  </si>
  <si>
    <t>"209" 30,5</t>
  </si>
  <si>
    <t>"210" 20,35</t>
  </si>
  <si>
    <t>"212" 105,62</t>
  </si>
  <si>
    <t>"213" 18,97</t>
  </si>
  <si>
    <t>"214" 58,45</t>
  </si>
  <si>
    <t>"215" 58,08</t>
  </si>
  <si>
    <t>"216"  60,32</t>
  </si>
  <si>
    <t>"217" 32,45</t>
  </si>
  <si>
    <t>"218" 18,6</t>
  </si>
  <si>
    <t>"219" 54,77</t>
  </si>
  <si>
    <t>"220" 52,83</t>
  </si>
  <si>
    <t>"221" 50,4</t>
  </si>
  <si>
    <t>"222" 19,93</t>
  </si>
  <si>
    <t>"223" 24,2</t>
  </si>
  <si>
    <t>"224" 5</t>
  </si>
  <si>
    <t>"225" 4,99</t>
  </si>
  <si>
    <t>"226" 9,3</t>
  </si>
  <si>
    <t>"230" 75,63</t>
  </si>
  <si>
    <t>"231" 56,58</t>
  </si>
  <si>
    <t>"232" 54,93</t>
  </si>
  <si>
    <t>"233" 54,93</t>
  </si>
  <si>
    <t>"234" 49,23</t>
  </si>
  <si>
    <t>"236" 103,43</t>
  </si>
  <si>
    <t>"236a" 6,78</t>
  </si>
  <si>
    <t>"237" 102,06</t>
  </si>
  <si>
    <t>"237a" 10,44</t>
  </si>
  <si>
    <t>"238" 102,75</t>
  </si>
  <si>
    <t>"238a" 10,44</t>
  </si>
  <si>
    <t>"240" 6,17</t>
  </si>
  <si>
    <t>95395011</t>
  </si>
  <si>
    <t>PHP práškový 21A - dle pbř</t>
  </si>
  <si>
    <t>2083685684</t>
  </si>
  <si>
    <t>3+4+6+2+1+3+1</t>
  </si>
  <si>
    <t>95395012</t>
  </si>
  <si>
    <t>PHP sněhový 89B - dle pbř</t>
  </si>
  <si>
    <t>1801337086</t>
  </si>
  <si>
    <t>PHP sněhový 113B - dle pbř</t>
  </si>
  <si>
    <t>2+2+1</t>
  </si>
  <si>
    <t>95395013</t>
  </si>
  <si>
    <t>Fluorescenční značení únikových cest - dle pbř</t>
  </si>
  <si>
    <t>-2017981362</t>
  </si>
  <si>
    <t>95395014</t>
  </si>
  <si>
    <t>PHP sněhový 55B - dle pbř</t>
  </si>
  <si>
    <t>-1149671815</t>
  </si>
  <si>
    <t>1+1</t>
  </si>
  <si>
    <t>95395015</t>
  </si>
  <si>
    <t>Požární ucpávky - dle PBŘ</t>
  </si>
  <si>
    <t>49142388</t>
  </si>
  <si>
    <t>985112112</t>
  </si>
  <si>
    <t>Odsekání degradovaného betonu stěn tl do 30 mm</t>
  </si>
  <si>
    <t>1330949096</t>
  </si>
  <si>
    <t>Odsekání degradovaného betonu stěn, tloušťky přes 10 do 30 mm</t>
  </si>
  <si>
    <t>9,54+7,16+1,16+1,5+25,96</t>
  </si>
  <si>
    <t>985112193</t>
  </si>
  <si>
    <t>Příplatek k odsekání  degradovaného betonu za plochu do 10 m2 jednotlivě</t>
  </si>
  <si>
    <t>-69050842</t>
  </si>
  <si>
    <t>Odsekání degradovaného betonu Příplatek k cenám za plochu do 10 m2 jednotlivě</t>
  </si>
  <si>
    <t>985131111</t>
  </si>
  <si>
    <t>Očištění ploch stěn, rubu kleneb a podlah tlakovou vodou</t>
  </si>
  <si>
    <t>-102255928</t>
  </si>
  <si>
    <t>985311112</t>
  </si>
  <si>
    <t>Reprofilace stěn cementovými sanačními maltami tl 20 mm</t>
  </si>
  <si>
    <t>-86949754</t>
  </si>
  <si>
    <t>Reprofilace betonu sanačními maltami na cementové bázi ručně stěn, tloušťky přes 10 do 20 mm</t>
  </si>
  <si>
    <t>985311912</t>
  </si>
  <si>
    <t>Příplatek při reprofilaci sanačními maltami za plochu do 10 m2 jednotlivě</t>
  </si>
  <si>
    <t>1555330650</t>
  </si>
  <si>
    <t>Reprofilace betonu sanačními maltami na cementové bázi ručně Příplatek k cenám za plochu do 10 m2 jednotlivě</t>
  </si>
  <si>
    <t>985312114</t>
  </si>
  <si>
    <t>Stěrka k vyrovnání betonových ploch stěn tl 5 mm</t>
  </si>
  <si>
    <t>-1203053704</t>
  </si>
  <si>
    <t>Stěrka k vyrovnání ploch reprofilovaného betonu stěn, tloušťky do 5 mm</t>
  </si>
  <si>
    <t>985312192</t>
  </si>
  <si>
    <t>Příplatek ke stěrce pro vyrovnání betonových ploch za plochu do 10 m2 jednotlivě</t>
  </si>
  <si>
    <t>2132771802</t>
  </si>
  <si>
    <t>Stěrka k vyrovnání ploch reprofilovaného betonu Příplatek k cenám za plochu do 10 m2 jednotlivě</t>
  </si>
  <si>
    <t>-1751267531</t>
  </si>
  <si>
    <t>711111002</t>
  </si>
  <si>
    <t>Provedení izolace proti zemní vlhkosti vodorovné za studena lakem asfaltovým</t>
  </si>
  <si>
    <t>633643236</t>
  </si>
  <si>
    <t>Provedení izolace proti zemní vlhkosti natěradly a tmely za studena na ploše vodorovné V nátěrem lakem asfaltovým</t>
  </si>
  <si>
    <t>111631500</t>
  </si>
  <si>
    <t>lak asfaltový ALP/9 (t) bal 9 kg</t>
  </si>
  <si>
    <t>-2018887397</t>
  </si>
  <si>
    <t>Výrobky asfaltové izolační a zálivkové hmoty asfalty oxidované stavebně-izolační k penetraci suchých a očištěných podkladů pod asfaltové izolační krytiny a izolace ALP/9 bal 9 kg</t>
  </si>
  <si>
    <t>Poznámka k položce:
Spotřeba 0,3-0,4kg/m2 dle povrchu, ředidlo technický benzín</t>
  </si>
  <si>
    <t>164,72*0,00035 'Přepočtené koeficientem množství</t>
  </si>
  <si>
    <t>711112002</t>
  </si>
  <si>
    <t>Provedení izolace proti zemní vlhkosti svislé za studena lakem asfaltovým</t>
  </si>
  <si>
    <t>328746773</t>
  </si>
  <si>
    <t>Provedení izolace proti zemní vlhkosti natěradly a tmely za studena na ploše svislé S nátěrem lakem asfaltovým</t>
  </si>
  <si>
    <t>2,3*0,95*2+2,1*0,95*2</t>
  </si>
  <si>
    <t>711113117</t>
  </si>
  <si>
    <t xml:space="preserve">Izolace proti zemní vlhkosti vodorovná za studena těsnicí stěrkou </t>
  </si>
  <si>
    <t>-192129779</t>
  </si>
  <si>
    <t xml:space="preserve">Izolace proti zemní vlhkosti natěradly a tmely za studena na ploše vodorovné V těsnicí stěrkou </t>
  </si>
  <si>
    <t>"222" 19,94</t>
  </si>
  <si>
    <t>"225" 4,98</t>
  </si>
  <si>
    <t>"226" 9,06</t>
  </si>
  <si>
    <t>711113127</t>
  </si>
  <si>
    <t>Izolace proti zemní vlhkosti svislá za studena těsnicí stěrkou</t>
  </si>
  <si>
    <t>1019083758</t>
  </si>
  <si>
    <t xml:space="preserve">Izolace proti zemní vlhkosti natěradly a tmely za studena na ploše svislé S těsnicí stěrkou </t>
  </si>
  <si>
    <t>"218" (3+0,725)*2</t>
  </si>
  <si>
    <t>"222" (6,4+0,25+1,65+0,9+1,65+0,25+1,65+0,9+1,65)*2</t>
  </si>
  <si>
    <t>"223" (4)*2</t>
  </si>
  <si>
    <t>"226" (1+0,15+1,1+0,1+0,25+1)*2</t>
  </si>
  <si>
    <t>711141559</t>
  </si>
  <si>
    <t>Provedení izolace proti zemní vlhkosti pásy přitavením vodorovné NAIP</t>
  </si>
  <si>
    <t>-204203486</t>
  </si>
  <si>
    <t>Provedení izolace proti zemní vlhkosti pásy přitavením NAIP na ploše vodorovné V</t>
  </si>
  <si>
    <t>628321340</t>
  </si>
  <si>
    <t xml:space="preserve">pás těžký asfaltovaný </t>
  </si>
  <si>
    <t>2121852089</t>
  </si>
  <si>
    <t xml:space="preserve">Pásy asfaltované těžké vložka skleněná rohož </t>
  </si>
  <si>
    <t>164,72*1,15 'Přepočtené koeficientem množství</t>
  </si>
  <si>
    <t>711142559</t>
  </si>
  <si>
    <t>Provedení izolace proti zemní vlhkosti pásy přitavením svislé NAIP</t>
  </si>
  <si>
    <t>-820665559</t>
  </si>
  <si>
    <t>Provedení izolace proti zemní vlhkosti pásy přitavením NAIP na ploše svislé S</t>
  </si>
  <si>
    <t>998711202</t>
  </si>
  <si>
    <t>Přesun hmot pro izolace proti vodě, vlhkosti a plynům v objektech v do 12 m</t>
  </si>
  <si>
    <t>554839400</t>
  </si>
  <si>
    <t>Přesun hmot pro izolace proti vodě, vlhkosti a plynům stanovený sazbou z ceny vodorovná dopravní vzdálenost do 50 m v objektech výšky přes 6 do 12 m</t>
  </si>
  <si>
    <t>713131145</t>
  </si>
  <si>
    <t>Montáž izolace tepelné stěn a základů lepením bodově rohoží, pásů, dílců, desek</t>
  </si>
  <si>
    <t>1242328328</t>
  </si>
  <si>
    <t>Montáž tepelné izolace stěn rohožemi, pásy, deskami, dílci, bloky (izolační materiál ve specifikaci) lepením bodově</t>
  </si>
  <si>
    <t>283764160</t>
  </si>
  <si>
    <t>deska z extrudovaného polystyrénu  XPS 300 SF 40 mm</t>
  </si>
  <si>
    <t>-742574501</t>
  </si>
  <si>
    <t>Desky z lehčených plastů desky z extrudovaného polystyrenu desky z extrudovaného polystyrenu  XPS  hladký povrch, ozub po celém obvodu 1265 x 615 mm (krycí plocha 0,75 m2) 40 mm</t>
  </si>
  <si>
    <t>8,36*1,02 'Přepočtené koeficientem množství</t>
  </si>
  <si>
    <t>998713202</t>
  </si>
  <si>
    <t>Přesun hmot pro izolace tepelné v objektech v do 12 m</t>
  </si>
  <si>
    <t>-19282258</t>
  </si>
  <si>
    <t>Přesun hmot pro izolace tepelné stanovený sazbou z ceny vodorovná dopravní vzdálenost do 50 m v objektech výšky přes 6 do 12 m</t>
  </si>
  <si>
    <t>714</t>
  </si>
  <si>
    <t>Akustická a protiotřesová opatření</t>
  </si>
  <si>
    <t>725291Z05</t>
  </si>
  <si>
    <t>Doplňky zařízení koupelen a záchodů - sada madel na WC pro imobilní + signalizační zařízení na WC (ozn. Z05)</t>
  </si>
  <si>
    <t>1321431539</t>
  </si>
  <si>
    <t>Doplňky zařízení koupelen a záchodů nerezové sedačky do sprchy</t>
  </si>
  <si>
    <t>998725202</t>
  </si>
  <si>
    <t>Přesun hmot pro zařizovací předměty v objektech v do 12 m</t>
  </si>
  <si>
    <t>-1372955816</t>
  </si>
  <si>
    <t>Přesun hmot pro zařizovací předměty stanovený sazbou z ceny vodorovná dopravní vzdálenost do 50 m v objektech výšky přes 6 do 12 m</t>
  </si>
  <si>
    <t>763111417</t>
  </si>
  <si>
    <t>SDK příčka tl 150 mm profil CW+UW 100 desky 2xA 12,5 TI 100 mm EI 60 Rw 55 DB</t>
  </si>
  <si>
    <t>207225183</t>
  </si>
  <si>
    <t>Příčka ze sádrokartonových desek s nosnou konstrukcí z jednoduchých ocelových profilů UW, CW dvojitě opláštěná deskami standardními A tl. 2 x 12,5 mm, EI 60, příčka tl. 150 mm, profil 100 TI tl. 100 mm, Rw 55 dB</t>
  </si>
  <si>
    <t>"51"  (3,4*2,1-1,05*1,7*2-0,7*0,9-0,8*1)*3+(3,1*2,1-0,9*1,7*3)*3</t>
  </si>
  <si>
    <t>"52"  2,7*2,3-0,7*1,7*2-0,7*0,9+2,8*2,3-0,8*1,7*3</t>
  </si>
  <si>
    <t>"53" ((2,95+6)*3,1-1,2*1,4*5-0,9*2)*2</t>
  </si>
  <si>
    <t>"54"  (3*1,9-0,85*1,4*2-0,8*1,1+3*1,9-1,4*0,85*2-1,4*0,9)*2</t>
  </si>
  <si>
    <t>"55"  3*1,9-0,85*1,4*2-1,1*0,8+2,5*1,9-1,1*1,4*2</t>
  </si>
  <si>
    <t>763121425</t>
  </si>
  <si>
    <t>SDK stěna předsazená tl 112,5 mm profil CW+UW 100 deska 1xDF 12,5 TI 40 mm EI 30</t>
  </si>
  <si>
    <t>-98376739</t>
  </si>
  <si>
    <t>Stěna předsazená ze sádrokartonových desek s nosnou konstrukcí z ocelových profilů CW, UW jednoduše opláštěná deskou protipožární DF tl. 12,5 mm, TI tl. 40 mm, EI 30 stěna tl. 112,5 mm, profil 100</t>
  </si>
  <si>
    <t>"jih" 4,5*(1+0,4)*4+7,5*0,5*2</t>
  </si>
  <si>
    <t>"západ" 4,5*0,5*2+7,5*(1+0,4)</t>
  </si>
  <si>
    <t>"sever" 7,5*0,5*3</t>
  </si>
  <si>
    <t>"východ" 7,5*(1+0,4)</t>
  </si>
  <si>
    <t>763131531</t>
  </si>
  <si>
    <t>SDK podhled deska 1xDF 12,5 bez TI jednovrstvá spodní kce profil CD+UD</t>
  </si>
  <si>
    <t>881618417</t>
  </si>
  <si>
    <t>Podhled ze sádrokartonových desek jednovrstvá zavěšená spodní konstrukce z ocelových profilů CD, UD jednoduše opláštěná deskou protipožární DF, tl. 12,5 mm, bez TI</t>
  </si>
  <si>
    <t>"101" 16,815</t>
  </si>
  <si>
    <t>"110"  122,96</t>
  </si>
  <si>
    <t>"111" 122,04</t>
  </si>
  <si>
    <t>"112" 120,83</t>
  </si>
  <si>
    <t>"115" 57,02</t>
  </si>
  <si>
    <t>"118" 58,69</t>
  </si>
  <si>
    <t>"119" 58,69</t>
  </si>
  <si>
    <t>"120" 60,27</t>
  </si>
  <si>
    <t>"219" 54,76</t>
  </si>
  <si>
    <t>"54 a 55"</t>
  </si>
  <si>
    <t>6,78+10,44*2</t>
  </si>
  <si>
    <t>763164555</t>
  </si>
  <si>
    <t>SDK obklad kovových kcí tvaru L š přes 0,8 m desky 1xDF 12,5</t>
  </si>
  <si>
    <t>1295107935</t>
  </si>
  <si>
    <t>Obklad ze sádrokartonových desek konstrukcí kovových včetně ochranných úhelníků ve tvaru L rozvinuté šíře přes 0,8 m, opláštěný deskou protipožární DF, tl. 12,5 mm</t>
  </si>
  <si>
    <t>8,85*0,9</t>
  </si>
  <si>
    <t>(0,9+1)*10,4</t>
  </si>
  <si>
    <t>763164655</t>
  </si>
  <si>
    <t>SDK obklad kovových kcí tvaru U š přes 1,2 m desky 1xDF 12,5</t>
  </si>
  <si>
    <t>1108519403</t>
  </si>
  <si>
    <t>Obklad ze sádrokartonových desek konstrukcí kovových včetně ochranných úhelníků ve tvaru U rozvinuté šíře přes 1,2 m, opláštěný deskou protipožární DF, tl. 12,5 mm</t>
  </si>
  <si>
    <t>8,6*1,4*15</t>
  </si>
  <si>
    <t>"obklad kanalizace" 3,5*1,25</t>
  </si>
  <si>
    <t>86</t>
  </si>
  <si>
    <t>763431001</t>
  </si>
  <si>
    <t>Montáž minerálního podhledu s vyjímatelnými panely vel. do 0,36 m2 na zavěšený viditelný rošt</t>
  </si>
  <si>
    <t>1305376792</t>
  </si>
  <si>
    <t>Montáž podhledu minerálního včetně zavěšeného roštu viditelného s panely vyjímatelnými, velikosti panelů do 0,36 m2</t>
  </si>
  <si>
    <t>"212+230" 105,62+75,63</t>
  </si>
  <si>
    <t>87</t>
  </si>
  <si>
    <t>590360160</t>
  </si>
  <si>
    <t>panel kazetový 600x600x20mm</t>
  </si>
  <si>
    <t>558921545</t>
  </si>
  <si>
    <t>Systémy akustických podhledů panely akustické bílá   600x600x20 mm</t>
  </si>
  <si>
    <t>181,25*1,05 'Přepočtené koeficientem množství</t>
  </si>
  <si>
    <t>88</t>
  </si>
  <si>
    <t>998763402</t>
  </si>
  <si>
    <t>Přesun hmot procentní pro sádrokartonové konstrukce v objektech v do 12 m</t>
  </si>
  <si>
    <t>1043112925</t>
  </si>
  <si>
    <t>Přesun hmot pro konstrukce montované z desek stanovený procentní sazbou z ceny vodorovná dopravní vzdálenost do 50 m v objektech výšky přes 6 do 12 m</t>
  </si>
  <si>
    <t>89</t>
  </si>
  <si>
    <t>766124T31</t>
  </si>
  <si>
    <t>Dodávka a montáž sestavy dvou WC kabin, laminátové dřevěné desky HPL do vlhka, dveře otvíravé 600x2000 mm, WC zámek, rozměry 1,5x1,8x2 m (ozn. T31)</t>
  </si>
  <si>
    <t>-223109452</t>
  </si>
  <si>
    <t>90</t>
  </si>
  <si>
    <t>766124T32</t>
  </si>
  <si>
    <t>Dodávka a montáž sestavy dvou WC kabin, laminátové dřevěné desky HPL do vlhka, dveře otvíravé 600x2000 mm, WC zámek, rozměry 1,3x1,9x2 m (ozn. T32)</t>
  </si>
  <si>
    <t>-895327127</t>
  </si>
  <si>
    <t>91</t>
  </si>
  <si>
    <t>766124T33</t>
  </si>
  <si>
    <t>Dodávka a montáž WC kabiny, laminátové dřevěné desky HPL do vlhka, dveře otvíravé 600x2000 mm, WC zámek, rozměry 1,3x0,95x2 m (ozn. T33)</t>
  </si>
  <si>
    <t>-386938593</t>
  </si>
  <si>
    <t>92</t>
  </si>
  <si>
    <t>766416242</t>
  </si>
  <si>
    <t>Montáž obložení stěn plochy přes 5 m2 panely z aglomerovaných desek do 1,50 m2</t>
  </si>
  <si>
    <t>1856912788</t>
  </si>
  <si>
    <t>Montáž obložení stěn plochy přes 5 m2 panely obkladovými z aglomerovaných desek, plochy přes 0,60 do 1,50 m2</t>
  </si>
  <si>
    <t>(23,6+8,5)*0,6</t>
  </si>
  <si>
    <t>93</t>
  </si>
  <si>
    <t>607262480</t>
  </si>
  <si>
    <t>deska dřevoštěpková OSB 3 SE 2500x1250x22 mm</t>
  </si>
  <si>
    <t>1987546806</t>
  </si>
  <si>
    <t>Desky dřevoštěpkové OSB 3 SE (ostrá hrana)  nebroušená 610 - 650 kg/m3 ostrá hrana OSB 3 SE 2500x1250x22 mm</t>
  </si>
  <si>
    <t>19,26*1,15 'Přepočtené koeficientem množství</t>
  </si>
  <si>
    <t>94</t>
  </si>
  <si>
    <t>766660001</t>
  </si>
  <si>
    <t>Montáž dveřních křídel otvíravých 1křídlových š do 0,8 m do ocelové zárubně</t>
  </si>
  <si>
    <t>-1008531965</t>
  </si>
  <si>
    <t>Montáž dveřních křídel dřevěných nebo plastových otevíravých do ocelové zárubně povrchově upravených jednokřídlových, šířky do 800 mm</t>
  </si>
  <si>
    <t>95</t>
  </si>
  <si>
    <t>611600T11</t>
  </si>
  <si>
    <t>dveře dřevěné vnitřní hladké plné 1křídlové 70x197, kování klika-klika, do vlhkého prostředí (ozn. T11)</t>
  </si>
  <si>
    <t>-200662384</t>
  </si>
  <si>
    <t>96</t>
  </si>
  <si>
    <t>611600T01</t>
  </si>
  <si>
    <t>dveře dřevěné vnitřní hladké plné 1křídlové 80x197, kování klika-klika (ozn. T01)</t>
  </si>
  <si>
    <t>294011576</t>
  </si>
  <si>
    <t>97</t>
  </si>
  <si>
    <t>611600T12</t>
  </si>
  <si>
    <t>dveře dřevěné vnitřní hladké plné 1křídlové 80x197 do vlhkého prostředí, kování klika-klika (ozn. T12)</t>
  </si>
  <si>
    <t>-1150440251</t>
  </si>
  <si>
    <t>98</t>
  </si>
  <si>
    <t>766660002</t>
  </si>
  <si>
    <t>Montáž dveřních křídel otvíravých 1křídlových š přes 0,8 m do ocelové zárubně</t>
  </si>
  <si>
    <t>-230893254</t>
  </si>
  <si>
    <t>Montáž dveřních křídel dřevěných nebo plastových otevíravých do ocelové zárubně povrchově upravených jednokřídlových, šířky přes 800 mm</t>
  </si>
  <si>
    <t>99</t>
  </si>
  <si>
    <t>611600T04</t>
  </si>
  <si>
    <t>dveře dřevěné vnitřní hladké plné 1křídlové 90x210 s PO EI 30 DP3-C2, kování klika-klika, se samozavíračem (ozn. T04)</t>
  </si>
  <si>
    <t>-1264118402</t>
  </si>
  <si>
    <t>100</t>
  </si>
  <si>
    <t>611600T15</t>
  </si>
  <si>
    <t>dveře dřevěné vnitřní hladké plné 1křídlové 90x210, kování klika-klika (ozn. T15)</t>
  </si>
  <si>
    <t>293779748</t>
  </si>
  <si>
    <t>101</t>
  </si>
  <si>
    <t>611600T13</t>
  </si>
  <si>
    <t>dveře dřevěné vnitřní hladké plné 1křídlové 90x197, kování klika-klika (ozn. T13)</t>
  </si>
  <si>
    <t>-1984561745</t>
  </si>
  <si>
    <t>102</t>
  </si>
  <si>
    <t>611600T05</t>
  </si>
  <si>
    <t>dveře dřevěné vnitřní hladké plné 1křídlové 110x210, s PO EI 30 DP3-C2, kování klika-klika, se samozavíračem (ozn. T05)</t>
  </si>
  <si>
    <t>1240044771</t>
  </si>
  <si>
    <t>103</t>
  </si>
  <si>
    <t>611600T14</t>
  </si>
  <si>
    <t>dveře dřevěné vnitřní hladké plné 1křídlové 110x197, kování klika-klika (ozn. T14, T14*)</t>
  </si>
  <si>
    <t>-649427802</t>
  </si>
  <si>
    <t>104</t>
  </si>
  <si>
    <t>766660011</t>
  </si>
  <si>
    <t>Montáž dveřních křídel otvíravých 2křídlových š do 1,45 m do ocelové zárubně</t>
  </si>
  <si>
    <t>-1282589467</t>
  </si>
  <si>
    <t>Montáž dveřních křídel dřevěných nebo plastových otevíravých do ocelové zárubně povrchově upravených dvoukřídlových, šířky do 1450 mm</t>
  </si>
  <si>
    <t>105</t>
  </si>
  <si>
    <t>611600T03</t>
  </si>
  <si>
    <t>dveře dřevěné vnitřní hladké plné 2křídlové 125x210 s PO EI 30 DP3-C2, kování klika-klika, se samozavíračem (ozn. T03)</t>
  </si>
  <si>
    <t>1577901933</t>
  </si>
  <si>
    <t>106</t>
  </si>
  <si>
    <t>611600T06</t>
  </si>
  <si>
    <t>dveře dřevěné vnitřní hladké plné 2křídlové 145x210, s PO EI 30 DP3-C2, kování klika-klika, se samozavíračem (ozn. T06)</t>
  </si>
  <si>
    <t>1523418896</t>
  </si>
  <si>
    <t>107</t>
  </si>
  <si>
    <t>611605T07</t>
  </si>
  <si>
    <t>dveře vnitřní hladké z 1/3 zasklené 2křídlové 145x210, s PO EW 30 DP3-C2, kování klika-klika, se samozavíračem (ozn. T07)</t>
  </si>
  <si>
    <t>1244725810</t>
  </si>
  <si>
    <t>108</t>
  </si>
  <si>
    <t>611605T16</t>
  </si>
  <si>
    <t>dveře vnitřní hladké z 1/3 zasklené 2křídlové 145x210, kování klika-klika (ozn. T16)</t>
  </si>
  <si>
    <t>-528958787</t>
  </si>
  <si>
    <t>109</t>
  </si>
  <si>
    <t>766660012</t>
  </si>
  <si>
    <t>Montáž dveřních křídel otvíravých 2křídlových š přes 1,45 m do ocelové zárubně</t>
  </si>
  <si>
    <t>1251413869</t>
  </si>
  <si>
    <t>Montáž dveřních křídel dřevěných nebo plastových otevíravých do ocelové zárubně povrchově upravených dvoukřídlových, šířky přes 1450 mm</t>
  </si>
  <si>
    <t>110</t>
  </si>
  <si>
    <t>611603T02</t>
  </si>
  <si>
    <t>dveře dřevěné vnitřní hladké plné 2křídlové 160x197 (ozn. T02)</t>
  </si>
  <si>
    <t>-1721814019</t>
  </si>
  <si>
    <t>111</t>
  </si>
  <si>
    <t>766694111</t>
  </si>
  <si>
    <t>Montáž parapetních desek dřevěných nebo plastových šířky do 30 cm délky do 1,0 m</t>
  </si>
  <si>
    <t>-2037331967</t>
  </si>
  <si>
    <t>Montáž ostatních truhlářských konstrukcí parapetních desek dřevěných nebo plastových šířky do 300 mm, délky do 1000 mm</t>
  </si>
  <si>
    <t>"PL02" 4</t>
  </si>
  <si>
    <t>112</t>
  </si>
  <si>
    <t>766694112</t>
  </si>
  <si>
    <t>Montáž parapetních desek dřevěných nebo plastových šířky do 30 cm délky do 1,6 m</t>
  </si>
  <si>
    <t>1014635371</t>
  </si>
  <si>
    <t>Montáž ostatních truhlářských konstrukcí parapetních desek dřevěných nebo plastových šířky do 300 mm, délky přes 1000 do 1600 mm</t>
  </si>
  <si>
    <t>"PL03" 2</t>
  </si>
  <si>
    <t>"PL04" 1</t>
  </si>
  <si>
    <t>113</t>
  </si>
  <si>
    <t>766694113</t>
  </si>
  <si>
    <t>Montáž parapetních desek dřevěných nebo plastových šířky do 30 cm délky do 2,6 m</t>
  </si>
  <si>
    <t>-89241879</t>
  </si>
  <si>
    <t>Montáž ostatních truhlářských konstrukcí parapetních desek dřevěných nebo plastových šířky do 300 mm, délky přes 1600 do 2600 mm</t>
  </si>
  <si>
    <t>"PL05" 6</t>
  </si>
  <si>
    <t>"PL11" 10</t>
  </si>
  <si>
    <t>114</t>
  </si>
  <si>
    <t>766694114</t>
  </si>
  <si>
    <t>Montáž parapetních desek dřevěných nebo plastových šířky do 30 cm délky přes 2,6 m</t>
  </si>
  <si>
    <t>-1631668605</t>
  </si>
  <si>
    <t>Montáž ostatních truhlářských konstrukcí parapetních desek dřevěných nebo plastových šířky do 300 mm, délky přes 2600 mm</t>
  </si>
  <si>
    <t>"AL25" 1</t>
  </si>
  <si>
    <t>"PL06" 6</t>
  </si>
  <si>
    <t>115</t>
  </si>
  <si>
    <t>611444010</t>
  </si>
  <si>
    <t>parapet plastový vnitřní -  komůrkový 25 x 2 x 100 cm</t>
  </si>
  <si>
    <t>1998020576</t>
  </si>
  <si>
    <t>4*0,9</t>
  </si>
  <si>
    <t>1,2*2</t>
  </si>
  <si>
    <t>1,5*1</t>
  </si>
  <si>
    <t>1,8*6</t>
  </si>
  <si>
    <t>4,5*6</t>
  </si>
  <si>
    <t>2*10</t>
  </si>
  <si>
    <t>7,5*1</t>
  </si>
  <si>
    <t>116</t>
  </si>
  <si>
    <t>76669976x</t>
  </si>
  <si>
    <t>Dodávka a montáž překrytí stěnových spár lištou rohovou</t>
  </si>
  <si>
    <t>-836428572</t>
  </si>
  <si>
    <t>Montáž ostatních truhlářských konstrukcí překrytí spár stěn lištou rohovou</t>
  </si>
  <si>
    <t>2,4</t>
  </si>
  <si>
    <t>170</t>
  </si>
  <si>
    <t>7667001</t>
  </si>
  <si>
    <t>D+M ozn T00 prověření, kontrola, oprava stávajících požárních dveří (1kř 2x, 2kř 5x)</t>
  </si>
  <si>
    <t>1018158375</t>
  </si>
  <si>
    <t>117</t>
  </si>
  <si>
    <t>998766202</t>
  </si>
  <si>
    <t>Přesun hmot pro konstrukce truhlářské v objektech v do 12 m</t>
  </si>
  <si>
    <t>166711306</t>
  </si>
  <si>
    <t>Přesun hmot pro konstrukce truhlářské stanovený sazbou z ceny vodorovná dopravní vzdálenost do 50 m v objektech výšky přes 6 do 12 m</t>
  </si>
  <si>
    <t>118</t>
  </si>
  <si>
    <t>76711111x</t>
  </si>
  <si>
    <t>Dodávka a montáž prosklené stěny z ocelových profilů zasklených bezpečnostním sklem</t>
  </si>
  <si>
    <t>1395477842</t>
  </si>
  <si>
    <t>"51"  (1,05*1,7*2+0,9*0,7+0,9*1,7*3)*3</t>
  </si>
  <si>
    <t>"52" 0,9*0,7+0,7*1,7*2+0,8*1,7*3</t>
  </si>
  <si>
    <t>"54" (0,85*1,4*2+0,85*1,4*2+0,9*1,4)*2</t>
  </si>
  <si>
    <t>"55" 0,85*1,4*2+1,1*1,4*2</t>
  </si>
  <si>
    <t>119</t>
  </si>
  <si>
    <t>767122Z23</t>
  </si>
  <si>
    <t>Dodávka a montáž kovové zábrany z pletiva pro oddělení kompresorovny (ozn. Z23)</t>
  </si>
  <si>
    <t>-287670529</t>
  </si>
  <si>
    <t>120</t>
  </si>
  <si>
    <t>767161Z11</t>
  </si>
  <si>
    <t>Dodávka a montáž kovového zábradlí dvouramenného schodiště výšky 1 m (ozn. Z11)</t>
  </si>
  <si>
    <t>-687032656</t>
  </si>
  <si>
    <t>Sloupky, rám a madlo z pásoviny 40 x 12 mm, výplň z pásoviny 25 x 12 mm po 130 mm, kotvení do ocelového schodiště</t>
  </si>
  <si>
    <t>Povrchová úprava žárové zinkování</t>
  </si>
  <si>
    <t>"celková délka" 27,5</t>
  </si>
  <si>
    <t>121</t>
  </si>
  <si>
    <t>767161Z12</t>
  </si>
  <si>
    <t>Dodávka a montáž kovového zábradlí venkovní podesty schodiště výšky 1 m (ozn. Z12)</t>
  </si>
  <si>
    <t>-390360644</t>
  </si>
  <si>
    <t>Sloupky (po 1,0m), rám a madlo z pásoviny 40 x 12 mm, výplň z pásoviny 25 x 12 mm po 130 mm, kotvení do ocelové konstrukce</t>
  </si>
  <si>
    <t>"celková délka" 6,7</t>
  </si>
  <si>
    <t>122</t>
  </si>
  <si>
    <t>767161Z13</t>
  </si>
  <si>
    <t>Dodávka a montáž kovového zábradlí vnitřní podesty výšky 1 m (ozn. Z13)</t>
  </si>
  <si>
    <t>1237874477</t>
  </si>
  <si>
    <t>"celková délka" 8,8</t>
  </si>
  <si>
    <t>123</t>
  </si>
  <si>
    <t>76761011x</t>
  </si>
  <si>
    <t>Dodávka a montáž oken jednoduchých pevných do panelů nebo ocelové konstrukce plochy do 1,5 m2</t>
  </si>
  <si>
    <t>-1092217629</t>
  </si>
  <si>
    <t>124</t>
  </si>
  <si>
    <t>76764031x</t>
  </si>
  <si>
    <t>Dodávka a montáž dveří ocelových vnitřních jednokřídlových prosklených, včetně zárubně 90x200</t>
  </si>
  <si>
    <t>35044065</t>
  </si>
  <si>
    <t>125</t>
  </si>
  <si>
    <t>76764031x1</t>
  </si>
  <si>
    <t>Dodávka a montáž dveří ocelových vnitřních jednokřídlových prosklených, včetně zárubně 80x200</t>
  </si>
  <si>
    <t>-797165117</t>
  </si>
  <si>
    <t>126</t>
  </si>
  <si>
    <t>767640Z02</t>
  </si>
  <si>
    <t>Dodávka a montáž ocelových prosklených vnitřních dvoukřídlích dveří 180x210 s PO EW 30 DP1-C2, sklo čiré, bezpečnostní s polepem, kování klika-klika, stavěč, se samozavíračem, včetně ocelové zárubně (ozn. Z02)</t>
  </si>
  <si>
    <t>-971699039</t>
  </si>
  <si>
    <t>127</t>
  </si>
  <si>
    <t>767833Z21</t>
  </si>
  <si>
    <t>Dodávka a montáž kovového žebříku šířky 400 mm s ochranným košem (ozn. Z21)</t>
  </si>
  <si>
    <t>-2043868269</t>
  </si>
  <si>
    <t>128</t>
  </si>
  <si>
    <t>767833Z22</t>
  </si>
  <si>
    <t>Dodávka a montáž kovového žebříku šířky 400 mm s ochranným košem (ozn. Z22)</t>
  </si>
  <si>
    <t>-585277586</t>
  </si>
  <si>
    <t>129</t>
  </si>
  <si>
    <t>76799511x</t>
  </si>
  <si>
    <t>Dodávka a montáž atypických zámečnických konstrukcí hmotnosti do 20 kg - konstrukce překladů nad okny 2NP</t>
  </si>
  <si>
    <t>kg</t>
  </si>
  <si>
    <t>2000629349</t>
  </si>
  <si>
    <t>(23,6+8,5)*((3,93*0,6*(1/0,83))+3,77)</t>
  </si>
  <si>
    <t>130</t>
  </si>
  <si>
    <t>767995Z24</t>
  </si>
  <si>
    <t>Dodávka a montáž upevňovacího materiálu pro chladící jednotky na stěně (ozn. Z24) - dodávka VZT</t>
  </si>
  <si>
    <t>-1784254158</t>
  </si>
  <si>
    <t>167</t>
  </si>
  <si>
    <t>76799601</t>
  </si>
  <si>
    <t>Záchytný systém dle PD (lanové úchyty 67x, lano 166m, kotvení, pom kce, montáž)</t>
  </si>
  <si>
    <t>Kč</t>
  </si>
  <si>
    <t>771604231</t>
  </si>
  <si>
    <t>168</t>
  </si>
  <si>
    <t>76799602</t>
  </si>
  <si>
    <t>D+M vnější hliníkové okno ozn. AL11 vel. 1,5 x 1,8m s požární odolností EW 30DP1, vč parapetu vnitřního a venkovního, U=1,2, žaluzie (dle PL4)</t>
  </si>
  <si>
    <t>480973166</t>
  </si>
  <si>
    <t>169</t>
  </si>
  <si>
    <t>76799603</t>
  </si>
  <si>
    <t>D+M dveře venkovní plné 2 kř kovové ozn Z01 vel. 2200 x 2050mm, U=1,5, vč rámu, stavěč, kování, zámek</t>
  </si>
  <si>
    <t>1395930730</t>
  </si>
  <si>
    <t>131</t>
  </si>
  <si>
    <t>998767202</t>
  </si>
  <si>
    <t>Přesun hmot pro zámečnické konstrukce v objektech v do 12 m</t>
  </si>
  <si>
    <t>1206266454</t>
  </si>
  <si>
    <t>Přesun hmot pro zámečnické konstrukce stanovený sazbou z ceny vodorovná dopravní vzdálenost do 50 m v objektech výšky přes 6 do 12 m</t>
  </si>
  <si>
    <t>771</t>
  </si>
  <si>
    <t>Podlahy z dlaždic</t>
  </si>
  <si>
    <t>132</t>
  </si>
  <si>
    <t>771474111</t>
  </si>
  <si>
    <t>Montáž soklíků z dlaždic keramických rovných flexibilní lepidlo v do 65 mm</t>
  </si>
  <si>
    <t>-1618506460</t>
  </si>
  <si>
    <t>Montáž soklíků z dlaždic keramických lepených flexibilním lepidlem rovných výšky do 65 mm</t>
  </si>
  <si>
    <t>"212" 75,3-1,1*3-0,8*2-1,45*4-0,9*4-1,8</t>
  </si>
  <si>
    <t>"213" 18,9-0,9</t>
  </si>
  <si>
    <t>"214" 32,23-1,45</t>
  </si>
  <si>
    <t>"218" 18,3-3-0,725-0,9</t>
  </si>
  <si>
    <t>"230" 57,63-1,45*7-1,8-1</t>
  </si>
  <si>
    <t>"240" 10,2-0,8</t>
  </si>
  <si>
    <t>133</t>
  </si>
  <si>
    <t>597614331</t>
  </si>
  <si>
    <t>dlaždice keramické slinuté neglazované mrazuvzdorné  29,8 x 29,8 x 0,9 cm</t>
  </si>
  <si>
    <t>562100892</t>
  </si>
  <si>
    <t>Obkládačky a dlaždice keramické dlaždice keramické vysoce slinuté neglazované mrazuvzdorné S-hladké  SL- zdrsněné rozměr  29,8 x 29,8 x 0,9  (cen.skup. 66)</t>
  </si>
  <si>
    <t>175,735*0,55 'Přepočtené koeficientem množství</t>
  </si>
  <si>
    <t>134</t>
  </si>
  <si>
    <t>771551112</t>
  </si>
  <si>
    <t>Montáž podlah z dlaždic teracových do malty do 9 ks/m2</t>
  </si>
  <si>
    <t>1062300764</t>
  </si>
  <si>
    <t>Montáž podlah z dlaždic teracových kladených do malty přes 6 do 9 ks/ m2</t>
  </si>
  <si>
    <t>135</t>
  </si>
  <si>
    <t>592474710</t>
  </si>
  <si>
    <t>dlaždice terasová 30x30x2,7 cm  tř. I</t>
  </si>
  <si>
    <t>546217893</t>
  </si>
  <si>
    <t>Dlaždice teracové teraso bílé rozměr 30 x 30 x 2,7 cm (broušená, hladká)   tř. I</t>
  </si>
  <si>
    <t>147,96*1,1 'Přepočtené koeficientem množství</t>
  </si>
  <si>
    <t>136</t>
  </si>
  <si>
    <t>771574113</t>
  </si>
  <si>
    <t>Montáž podlah keramických režných hladkých lepených flexibilním lepidlem do 12 ks/m2</t>
  </si>
  <si>
    <t>-145512734</t>
  </si>
  <si>
    <t>Montáž podlah z dlaždic keramických lepených flexibilním lepidlem režných nebo glazovaných hladkých přes 9 do 12 ks/ m2</t>
  </si>
  <si>
    <t>137</t>
  </si>
  <si>
    <t>597611100</t>
  </si>
  <si>
    <t>dlaždice keramické - koupelny (bílé i barevné) 33,3 x 33,3 x 0,8 cm I. j.</t>
  </si>
  <si>
    <t>-1904763647</t>
  </si>
  <si>
    <t>Obkládačky a dlaždice keramické koupelny - dlaždice formát 33,3 x 33,3 x  0,8 cm  (bílé i barevné)  I.j.  (cen.sk. 80)</t>
  </si>
  <si>
    <t>63,18*1,1 'Přepočtené koeficientem množství</t>
  </si>
  <si>
    <t>138</t>
  </si>
  <si>
    <t>771574131</t>
  </si>
  <si>
    <t>Montáž podlah keramických režných protiskluzných lepených flexibilním lepidlem do 50 ks/m2</t>
  </si>
  <si>
    <t>-1257320509</t>
  </si>
  <si>
    <t>Montáž podlah z dlaždic keramických lepených flexibilním lepidlem režných nebo glazovaných protiskluzných nebo reliefovaných do 50 ks/ m2</t>
  </si>
  <si>
    <t>"214" 57,66</t>
  </si>
  <si>
    <t>139</t>
  </si>
  <si>
    <t>597614330</t>
  </si>
  <si>
    <t>dlaždice keramické slinuté neglazované mrazuvzdorné 29,8 x 29,8 x 0,9 cm</t>
  </si>
  <si>
    <t>-1270350866</t>
  </si>
  <si>
    <t>Obkládačky a dlaždice keramické  dlaždice keramické vysoce slinuté neglazované mrazuvzdorné S-hladké  SL- zdrsněné rozměr  29,8 x 29,8 x 0,9  (cen.skup. 66)</t>
  </si>
  <si>
    <t>285,35*1,1 'Přepočtené koeficientem množství</t>
  </si>
  <si>
    <t>140</t>
  </si>
  <si>
    <t>771990112</t>
  </si>
  <si>
    <t>Vyrovnání podkladu samonivelační stěrkou tl 4 mm pevnosti 30 Mpa</t>
  </si>
  <si>
    <t>1036068980</t>
  </si>
  <si>
    <t>Vyrovnání podkladní vrstvy samonivelační stěrkou tl. 4 mm, min. pevnosti 30 MPa</t>
  </si>
  <si>
    <t>141</t>
  </si>
  <si>
    <t>998771202</t>
  </si>
  <si>
    <t>Přesun hmot pro podlahy z dlaždic v objektech v do 12 m</t>
  </si>
  <si>
    <t>574067300</t>
  </si>
  <si>
    <t>Přesun hmot pro podlahy z dlaždic stanovený sazbou z ceny vodorovná dopravní vzdálenost do 50 m v objektech výšky přes 6 do 12 m</t>
  </si>
  <si>
    <t>775</t>
  </si>
  <si>
    <t>Podlahy skládané</t>
  </si>
  <si>
    <t>142</t>
  </si>
  <si>
    <t>775429121</t>
  </si>
  <si>
    <t>Montáž podlahové lišty přechodové připevněné vruty</t>
  </si>
  <si>
    <t>667624353</t>
  </si>
  <si>
    <t>Montáž lišty přechodové (vyrovnávací) připevněné vruty</t>
  </si>
  <si>
    <t>0,7*1</t>
  </si>
  <si>
    <t>0,8*(7+7)</t>
  </si>
  <si>
    <t>1,6*1</t>
  </si>
  <si>
    <t>1,25*2</t>
  </si>
  <si>
    <t>0,9*(2+3+1)</t>
  </si>
  <si>
    <t>1,1*(1+1+1)</t>
  </si>
  <si>
    <t>1,45*(1+2+8)</t>
  </si>
  <si>
    <t>143</t>
  </si>
  <si>
    <t>553431160</t>
  </si>
  <si>
    <t>hliníkový přechodový profil  stříbro, zlato, champagne</t>
  </si>
  <si>
    <t>384900657</t>
  </si>
  <si>
    <t>Doplňky stavební kovové profily přechodové pro podlahové krytiny hliníkové profily, délka 2,7 m dekor stříbro, zlato, champagne</t>
  </si>
  <si>
    <t>144</t>
  </si>
  <si>
    <t>998775202</t>
  </si>
  <si>
    <t>Přesun hmot pro podlahy dřevěné v objektech v do 12 m</t>
  </si>
  <si>
    <t>-186814932</t>
  </si>
  <si>
    <t>Přesun hmot pro podlahy skládané stanovený sazbou z ceny vodorovná dopravní vzdálenost do 50 m v objektech výšky přes 6 do 12 m</t>
  </si>
  <si>
    <t>776</t>
  </si>
  <si>
    <t>Podlahy povlakové</t>
  </si>
  <si>
    <t>145</t>
  </si>
  <si>
    <t>776111112</t>
  </si>
  <si>
    <t>Broušení betonového podkladu povlakových podlah</t>
  </si>
  <si>
    <t>944740816</t>
  </si>
  <si>
    <t>Příprava podkladu broušení podlah nového podkladu betonového</t>
  </si>
  <si>
    <t>"216" 60,32</t>
  </si>
  <si>
    <t>146</t>
  </si>
  <si>
    <t>776111311</t>
  </si>
  <si>
    <t>Vysátí podkladu povlakových podlah</t>
  </si>
  <si>
    <t>651147980</t>
  </si>
  <si>
    <t>Příprava podkladu vysátí podlah</t>
  </si>
  <si>
    <t>147</t>
  </si>
  <si>
    <t>776141121</t>
  </si>
  <si>
    <t>Vyrovnání podkladu povlakových podlah stěrkou pevnosti 30 MPa tl 3 mm</t>
  </si>
  <si>
    <t>-845955644</t>
  </si>
  <si>
    <t>Příprava podkladu vyrovnání samonivelační stěrkou podlah min.pevnosti 30 MPa, tloušťky do 3 mm</t>
  </si>
  <si>
    <t>148</t>
  </si>
  <si>
    <t>776211211</t>
  </si>
  <si>
    <t>Lepení textilních čtverců</t>
  </si>
  <si>
    <t>140197755</t>
  </si>
  <si>
    <t>Montáž textilních podlahovin lepením čtverců standardních</t>
  </si>
  <si>
    <t>149</t>
  </si>
  <si>
    <t>697510740</t>
  </si>
  <si>
    <t>koberec 50x50cm,všív.smyčka,vlákno Polyamide6 Solution dyed a Econyl 550g/m2,zátěž 33,útlum 24dB,Bfl S1,záda bitumen</t>
  </si>
  <si>
    <t>1153363319</t>
  </si>
  <si>
    <t>Textilie podlahové zátěžové koberce podlahy povlakové textilní ve čtvercích 50x50 cm tl. 5,5 mm, vlákno 550g/m2</t>
  </si>
  <si>
    <t>Poznámka k položce:
 550g/m2, zátěž 33, útlum 24 dB, Bfl S1, záda bitumen</t>
  </si>
  <si>
    <t>32,45*1,1 'Přepočtené koeficientem množství</t>
  </si>
  <si>
    <t>150</t>
  </si>
  <si>
    <t>776231111</t>
  </si>
  <si>
    <t>Lepení lamel a čtverců z vinylu standardním lepidlem</t>
  </si>
  <si>
    <t>-846616297</t>
  </si>
  <si>
    <t>Montáž podlahovin z vinylu lepením lamel nebo čtverců standardním lepidlem</t>
  </si>
  <si>
    <t>151</t>
  </si>
  <si>
    <t>284110510</t>
  </si>
  <si>
    <t>díl. vinylové tl.2,5 mm,nášlap.vrstva 0,55 mm,úpr.PUR, tř.zátěže 23/33/42,otlak 0,05mm,R10,tř.otěru T,Bfl S1,bez ftalátů</t>
  </si>
  <si>
    <t>-1274409910</t>
  </si>
  <si>
    <t>Podlahoviny z polyvinylchloridu bez podkladu heterogenní podlahová krytina vinylové dílce (LVT)  tl. 2,50 mm</t>
  </si>
  <si>
    <t>Poznámka k položce:
nášlapná vrstva 0,55 mm, úprava PUR, třídy zátěže 23/33/42, otlak 0,05 mm, R 10, třída otěru T, B fl S1, bez ftalátů</t>
  </si>
  <si>
    <t>895,57*1,1 'Přepočtené koeficientem množství</t>
  </si>
  <si>
    <t>152</t>
  </si>
  <si>
    <t>776411111</t>
  </si>
  <si>
    <t>Montáž obvodových soklíků výšky do 80 mm</t>
  </si>
  <si>
    <t>719472291</t>
  </si>
  <si>
    <t>Montáž soklíků lepením obvodových, výšky do 80 mm</t>
  </si>
  <si>
    <t>"203" 21,5-0,8-0,7</t>
  </si>
  <si>
    <t>"204" 28,9-1,1-0,8</t>
  </si>
  <si>
    <t>"215" 32-1,45</t>
  </si>
  <si>
    <t>"216" 33,35-1,45</t>
  </si>
  <si>
    <t>"219" 30,25-0,9</t>
  </si>
  <si>
    <t>"220" 29,8-1,45</t>
  </si>
  <si>
    <t>"221" 29,25-1,1-0,8</t>
  </si>
  <si>
    <t>"231"31,15-1,45-1,5</t>
  </si>
  <si>
    <t>"232" 30,7-1,45-1,5</t>
  </si>
  <si>
    <t>"233" 30,7-1,45-1,5</t>
  </si>
  <si>
    <t>"234" 31,2-1,45</t>
  </si>
  <si>
    <t>"236" 43,85-1,45-0,8</t>
  </si>
  <si>
    <t>"236a" 10,5-1,5-0,8</t>
  </si>
  <si>
    <t>"237" 44,05-1,45-0,8</t>
  </si>
  <si>
    <t>"237a" 13,2-0,8-1,5</t>
  </si>
  <si>
    <t>"238" 44,45-1,45-0,8</t>
  </si>
  <si>
    <t>"238a" 13,2-0,8-1,5</t>
  </si>
  <si>
    <t>153</t>
  </si>
  <si>
    <t>284110060</t>
  </si>
  <si>
    <t>lišta speciální soklová PVC 10224 samolepící 15 x 50 mm role 50 m</t>
  </si>
  <si>
    <t>682002856</t>
  </si>
  <si>
    <t>Podlahoviny z polyvinylchloridu bez podkladu speciální soklové lišty - lišty z měkkého PVC 10224    15 x 50 mm  role 50 m samolepící</t>
  </si>
  <si>
    <t>463,55*1,02 'Přepočtené koeficientem množství</t>
  </si>
  <si>
    <t>154</t>
  </si>
  <si>
    <t>998776202</t>
  </si>
  <si>
    <t>Přesun hmot pro podlahy povlakové v objektech v do 12 m</t>
  </si>
  <si>
    <t>967160626</t>
  </si>
  <si>
    <t>Přesun hmot pro podlahy povlakové stanovený sazbou z ceny vodorovná dopravní vzdálenost do 50 m v objektech výšky přes 6 do 12 m</t>
  </si>
  <si>
    <t>781</t>
  </si>
  <si>
    <t>Dokončovací práce - obklady</t>
  </si>
  <si>
    <t>155</t>
  </si>
  <si>
    <t>781474113</t>
  </si>
  <si>
    <t>Montáž obkladů vnitřních keramických hladkých do 19 ks/m2 lepených flexibilním lepidlem</t>
  </si>
  <si>
    <t>1965334308</t>
  </si>
  <si>
    <t>Montáž obkladů vnitřních stěn z dlaždic keramických lepených flexibilním lepidlem režných nebo glazovaných hladkých přes 12 do 19 ks/m2</t>
  </si>
  <si>
    <t>"217" (1,5+0,675)*2</t>
  </si>
  <si>
    <t>"218" (3+2,725)*2</t>
  </si>
  <si>
    <t>"219" 1,5*2</t>
  </si>
  <si>
    <t>"220" 1,5*2</t>
  </si>
  <si>
    <t>"222" (6,4+3,15+3,125+0,9+1,65+0,25+0,15+0,4+6,75+0,4+0,15+0,25+1,65+0,9+3,125+3,15)*2-0,8*2*4</t>
  </si>
  <si>
    <t>"223" (3,125+1,95+0,15+1,95+3,125+5,3+0,4+0,35+1,65+2,65+7,35+3)*2-0,8*2*3</t>
  </si>
  <si>
    <t>"225" (2,05+2,5+4,65+0,35+0,4+2,15)*2-0,8*2</t>
  </si>
  <si>
    <t>"226" (4,55+1,95+0,25+0,1+1,1+1,15+1+0,25+0,4+0,25+1,6+1,9)*2-0,7*2</t>
  </si>
  <si>
    <t>"231" 1,5*2</t>
  </si>
  <si>
    <t>"232" 1,5*2</t>
  </si>
  <si>
    <t>"233" 1,5*2</t>
  </si>
  <si>
    <t>"234" 1,5*2</t>
  </si>
  <si>
    <t>"236" 1,5*2</t>
  </si>
  <si>
    <t>"237" 1,5*2</t>
  </si>
  <si>
    <t>"238" 1,5*2</t>
  </si>
  <si>
    <t>156</t>
  </si>
  <si>
    <t>597610000</t>
  </si>
  <si>
    <t>obkládačky keramické - koupelny  (bílé i barevné) 25 x 33 x 0,7 cm I. j.</t>
  </si>
  <si>
    <t>1474753452</t>
  </si>
  <si>
    <t>Obkládačky a dlaždice keramické koupelny - obkládačky formát 25 x 33 x  0,7 cm (bílé i barevné)  I.j.  (cen.sk. 76)</t>
  </si>
  <si>
    <t>223,4*1,1 'Přepočtené koeficientem množství</t>
  </si>
  <si>
    <t>157</t>
  </si>
  <si>
    <t>781674113</t>
  </si>
  <si>
    <t>Montáž obkladů parapetů šířky do 200 mm z dlaždic keramických lepených flexibilním lepidlem</t>
  </si>
  <si>
    <t>614761514</t>
  </si>
  <si>
    <t>Montáž obkladů parapetů z dlaždic keramických lepených flexibilním lepidlem, šířky parapetu přes 150 do 200 mm</t>
  </si>
  <si>
    <t>4,5*1</t>
  </si>
  <si>
    <t>7,5*2</t>
  </si>
  <si>
    <t>4,5*4</t>
  </si>
  <si>
    <t>7,5*3</t>
  </si>
  <si>
    <t>158</t>
  </si>
  <si>
    <t>597610710</t>
  </si>
  <si>
    <t>obkládačky keramické - koupelny (barevné) 19,8 x 39,8 x 0,7 cm I. j.</t>
  </si>
  <si>
    <t>844473536</t>
  </si>
  <si>
    <t>Obkládačky a dlaždice keramické koupelny - obkládačky formát 19,8 x 39,8 x 0,7 cm  (bílé i barevné) I.j. (cen.skup. 74)</t>
  </si>
  <si>
    <t>72*0,22 'Přepočtené koeficientem množství</t>
  </si>
  <si>
    <t>159</t>
  </si>
  <si>
    <t>99878120</t>
  </si>
  <si>
    <t>Přesun hmot pro obklady keramické v objektech v do 12 m</t>
  </si>
  <si>
    <t>-2128572837</t>
  </si>
  <si>
    <t>Přesun hmot pro obklady keramické stanovený pevnou částkou vodorovná dopravní vzdálenost do 50 m v objektech výšky přes 6 do 12 m</t>
  </si>
  <si>
    <t>783</t>
  </si>
  <si>
    <t>Dokončovací práce - nátěry</t>
  </si>
  <si>
    <t>160</t>
  </si>
  <si>
    <t>783937161</t>
  </si>
  <si>
    <t>Krycí dvojnásobný epoxidový vodou ředitelný nátěr betonové podlahy</t>
  </si>
  <si>
    <t>-1942544839</t>
  </si>
  <si>
    <t>Krycí (uzavírací) nátěr betonových podlah dvojnásobný epoxidový vodou ředitelný</t>
  </si>
  <si>
    <t>Dno výtahové šachty</t>
  </si>
  <si>
    <t>1,6*1,8+1,6*2*1,3+1,8*2*1,3</t>
  </si>
  <si>
    <t>784</t>
  </si>
  <si>
    <t>Dokončovací práce - malby a tapety</t>
  </si>
  <si>
    <t>161</t>
  </si>
  <si>
    <t>784111001</t>
  </si>
  <si>
    <t>Oprášení (ometení ) podkladu v místnostech výšky do 3,80 m</t>
  </si>
  <si>
    <t>-1144302552</t>
  </si>
  <si>
    <t>Oprášení (ometení) podkladu v místnostech výšky do 3,80 m</t>
  </si>
  <si>
    <t>"103" (29,1+0,4*4)*3,4-0,8*2-1,5*2+46,5-0,16</t>
  </si>
  <si>
    <t>"110" (43,8-8,6)*3,1-1,8*2-0,9*2-1,2*1,4*5+(24,75-8,6)*5,7-7,5*3,7+9,125*2,7-2*1,25*2+120,78+8,6*0,15*3+5,65*0,15*2</t>
  </si>
  <si>
    <t>"110a" (18,45)*3,1-0,9*2-1,2*1,4*5+18,19</t>
  </si>
  <si>
    <t>"111" (43,8-8,6)*4,1-1,8*2-0,9*2-1,2*1,4*5+(24,75-8,6)*5,7-7,5*3,7+9,125*2,7-2*1,25*2+120,78+8,6*0,15*3+5,65*0,15*2</t>
  </si>
  <si>
    <t>"111a" (18,45)*3,1-0,9*2-1,2*1,4*5+18,19</t>
  </si>
  <si>
    <t>"112" (48,2-8,6)*3,1-1,8*2-1,2*1,4*6-0,9*2+(24,25-8,6)*5,7-7,5*3,7+8,875*2,7+(73,57+28,47)+8,6*0,15*1+3,2*0,15*2+5,55*0,15*2</t>
  </si>
  <si>
    <t>"112a" (27,25)*3,1-0,9*2-1,2*1,4*6+34,62</t>
  </si>
  <si>
    <t>"115" (44,05)*3,4-1,8*2-0,9*0,9-(2,8+2,7)*1,7-4,5*2,1*2+95,01</t>
  </si>
  <si>
    <t>"115a" (10,4)*3,4-0,9*0,9-(2,8+2,7)*1,7+6,76</t>
  </si>
  <si>
    <t>"116" (49,24)*3,4-1,8*2-0,9*0,9-(2,775+2,475)*1,7-4,5*2,1*2+85</t>
  </si>
  <si>
    <t>"116a" (9,9)*3,4-0,9*0,9-(2,325+2,625)*1,7+6,1</t>
  </si>
  <si>
    <t>"117" (16,7)*3,1-0,9*2,1+14,1</t>
  </si>
  <si>
    <t>"118" (31+8,6)*3,1-1,8*2-0,9*0,9-(3,075+3,375)*1,7+(37,2-8,6)*5,7-7,5*3,7+8,87*2,7-2*1,25*2+(48,89+82,13)+8,6*0,15*2</t>
  </si>
  <si>
    <t>"118a" (13,2)*3,1-0,9*0,9-(2,925+3,225)*1,7+10,58</t>
  </si>
  <si>
    <t>"119" (51-8,6)*3,1-1,8*2-0,9*0,9-(3,075+3,375)*1,7+(37,2-8,6)*5,7-7,5*3,7+8,87*2,7-2*1,25*2+(46,89+92,13)+8,6*0,15*2</t>
  </si>
  <si>
    <t>"119a" (13,2)*3,1-0,9*0,9-(2,925+3,225)*1,7+10,58</t>
  </si>
  <si>
    <t>"120" (91,9-8,6)*3,1-1,8*2-0,9*0,9-(3,075+3,375)*1,7-4,5*1,8+(49,8+8,6)*5,7-4,5*3,7+9,125*2,7-1,25*2*2+(49,09+80,12)+8,6*0,15*3</t>
  </si>
  <si>
    <t>"120a" (13,2)*3,1-0,9*0,9-(2,925+3,225)*1,7+10,58</t>
  </si>
  <si>
    <t>"122" (29,75)*3,4-1,8*2+50,62</t>
  </si>
  <si>
    <t>"124 +a" (47,52)*3,4-1,5*2*2-1,25*2-4,5*2,1*2+2,25*0,9*2+75,97</t>
  </si>
  <si>
    <t>"125" (28,99)*3,4-1,6*2-1,5*2-4,5*2,1+49,99</t>
  </si>
  <si>
    <t>162</t>
  </si>
  <si>
    <t>784111031</t>
  </si>
  <si>
    <t>Omytí podkladu v místnostech výšky do 3,80 m</t>
  </si>
  <si>
    <t>1993080988</t>
  </si>
  <si>
    <t>163</t>
  </si>
  <si>
    <t>784171111</t>
  </si>
  <si>
    <t>Zakrytí vnitřních ploch stěn v místnostech výšky do 3,80 m</t>
  </si>
  <si>
    <t>323344936</t>
  </si>
  <si>
    <t>Zakrytí nemalovaných ploch (materiál ve specifikaci) včetně pozdějšího odkrytí svislých ploch např. stěn, oken, dveří v místnostech výšky do 3,80</t>
  </si>
  <si>
    <t>1,8*2,3*3+1,2*1,8*2+0,9*1,6*4+4,5*2,1*3+7,5*3,7*3+2*1,25*6*2+2,5*1,4*3+3*1,4*3+1,8*2,3+4,5*2,1*4+1,8*2,1*3+7,5*3,7*2+2*1,25*4*2+4,5*3,7*2+7,5*2,1</t>
  </si>
  <si>
    <t>1,2*1,8*2+0,9*1,6*4+4,5*2,1*3+2,5*2,3+4,5*2,1*4+1,8*2,1*3+1,6*2,1+1,5*1,8*2+1,5*2,8+2,4*0,9*2</t>
  </si>
  <si>
    <t>164</t>
  </si>
  <si>
    <t>784181121</t>
  </si>
  <si>
    <t>Hloubková jednonásobná penetrace podkladu v místnostech výšky do 3,80 m</t>
  </si>
  <si>
    <t>628880934</t>
  </si>
  <si>
    <t>Penetrace podkladu jednonásobná hloubková v místnostech výšky do 3,80 m</t>
  </si>
  <si>
    <t>"101" 24,6*3,4-0,8*2*2-1,5*2+16,91</t>
  </si>
  <si>
    <t>"104" (36,3+0,7*2+0,4*2)*3,4-0,8*2+60,6-0,21</t>
  </si>
  <si>
    <t>"105" (16,24)*3,4/2-0,8*2+9,14</t>
  </si>
  <si>
    <t>"106" (18,8)*3,4-0,8*2*3+20,41</t>
  </si>
  <si>
    <t>"107" (16,6)*1,4+16,91</t>
  </si>
  <si>
    <t>"108" (23,15)*3,4-0,8*2*2+33,44</t>
  </si>
  <si>
    <t>"109" (17,85)*1,4+17,74</t>
  </si>
  <si>
    <t>"113" (98,3)*3,1-1,8*2*6-1,5*2*3-0,9*2*1+138,16</t>
  </si>
  <si>
    <t>"114" 6,8*7,1-2*1*2</t>
  </si>
  <si>
    <t>"118" (31+8,6)*3,1-1,8*2-0,9*0,9-(3,075+3,375)*1,7+(37,2-8,6)*5,7-7,5*3,7+8,87*2,7-2*1,25*2+(46,89+82,13)+8,6*0,15*2</t>
  </si>
  <si>
    <t>"121" (76,35)*3,4-1,8*2*4-1,6*2*2-1,5*2*2-0,8*2*3+105,56</t>
  </si>
  <si>
    <t>"123a,b" (18,55+15,8)*3,4-1,5*2-1,25*2*3+(18,41+10,83)</t>
  </si>
  <si>
    <t>"126" (16,4+10,75)*1,4+15,1+6,49</t>
  </si>
  <si>
    <t>"127" (10,85)*1,4+6,74</t>
  </si>
  <si>
    <t>"128" (16,75+10,65)*1,4+16,05+6,34</t>
  </si>
  <si>
    <t>"130" 6,2*3,4-0,8*2+2,2</t>
  </si>
  <si>
    <t>"131" (35,54)*2,5-2,2*2,05+66</t>
  </si>
  <si>
    <t>"132" (12,3)*3,4+-0,8*2+9,095</t>
  </si>
  <si>
    <t>"201" (12,5)*3,4-1,8*2,3*2+7,7</t>
  </si>
  <si>
    <t>"202,5,11" (51,9)*3,4-1,8*2,3-0,9*2-0,8*2-1,1*2+84,92</t>
  </si>
  <si>
    <t>"203" (21,5)*3,4-0,8*2-0,7*2+17,93</t>
  </si>
  <si>
    <t>"204" (28,9)*3,4-1,1*2-0,8*2+49,68</t>
  </si>
  <si>
    <t>"206" (19,8)*3,4-0,8*2*3-0,7*2*2+20,71</t>
  </si>
  <si>
    <t>"207" (11,6+4,6)*1,4+6,1+12,6</t>
  </si>
  <si>
    <t>"208" 11,6*1,4+7,53</t>
  </si>
  <si>
    <t>"209" (22,85)*3,4-0,8*2-4,475*2,1+30,5</t>
  </si>
  <si>
    <t>"210" (18,85)*3,4-0,8*2-2,975*2,1+20,35</t>
  </si>
  <si>
    <t>"212" (75,3)*2,8-1,45*2,1*3-0,9*2*3-0,9*2,1-1,1*2,1-1,1*2*2-0,8*2*2</t>
  </si>
  <si>
    <t>"213" (18,9)*3,1-0,9*2,1+18,97</t>
  </si>
  <si>
    <t>"214" ( 32,275)*2,1-1,45*2,1-4,5*1,4+58,45</t>
  </si>
  <si>
    <t>"215" (32,1)*3,5-1,45*2,1-2*1,25*2</t>
  </si>
  <si>
    <t>"216"  (33,35)*3,5-1,45*2,1-2*1,25*2</t>
  </si>
  <si>
    <t>"217" (24)*3,1-0,9*2+32,45</t>
  </si>
  <si>
    <t>"218" (18,3)*3,1-0,9*2+18,6</t>
  </si>
  <si>
    <t>"219" (30,25)*3,1-0,9*2-4,5*2,1+54,77</t>
  </si>
  <si>
    <t>"220" (29,8)*3,1-1,45*2,1-4,5*2,1+52,83</t>
  </si>
  <si>
    <t>"221" (29,25)*3,1-1,1*2-4,5*2,1-0,8*2+50,4</t>
  </si>
  <si>
    <t>"222" 29,8*1,1+19,93</t>
  </si>
  <si>
    <t>"223" 28*1,1+24,2</t>
  </si>
  <si>
    <t>"224" 9*1,1+5</t>
  </si>
  <si>
    <t>"225" 9,1*1,1+4,99</t>
  </si>
  <si>
    <t>"226" 13,2*1,4+9,3</t>
  </si>
  <si>
    <t>"230" (57,2)*2,8-1,45*2,1*7-1,8*2,1</t>
  </si>
  <si>
    <t>"231" (30,9)*3,5-1,45*2,1-4,5*2,1</t>
  </si>
  <si>
    <t>"232" (30,55)*3,5-1,45*2,1-4,5*2,1</t>
  </si>
  <si>
    <t>"233" (30,55)*3,5-1,45*2,1-4,5*2,1</t>
  </si>
  <si>
    <t>"234" (30,93)*3,5-1,45*2,1-4,5*2,1</t>
  </si>
  <si>
    <t>"236" (44,1)*3,5-1,45*2,1-0,8*0,9-(3+2,5)*1,4-2*1,25*2</t>
  </si>
  <si>
    <t>"236a" (10,5)*3,5-0,8*0,9-(2,35+2,85)*1,4</t>
  </si>
  <si>
    <t>"237" (44,05)*3,5-1,45*2,1-0,8*0,9-(3+3)*1,4-2*1,25*2</t>
  </si>
  <si>
    <t>"237a" (13,2)*3,5-0,9*0,8-(3+3)*1,4</t>
  </si>
  <si>
    <t>"238" (44,55)*3,5-1,45*2,1-0,8*0,9-(3+3)*1,4-2*1,25*2</t>
  </si>
  <si>
    <t>"238a" (13,2)*3,5-0,9*0,8-(3+3)*1,4</t>
  </si>
  <si>
    <t>"240" (10,2)*3,1+6,17</t>
  </si>
  <si>
    <t>165</t>
  </si>
  <si>
    <t>784221101</t>
  </si>
  <si>
    <t>Dvojnásobné bílé malby  ze směsí za sucha dobře otěruvzdorných v místnostech do 3,80 m</t>
  </si>
  <si>
    <t>-1952142771</t>
  </si>
  <si>
    <t>Malby z malířských směsí otěruvzdorných za sucha dvojnásobné, bílé za sucha otěruvzdorné dobře v místnostech výšky do 3,80 m</t>
  </si>
  <si>
    <t>Práce a dodávky M</t>
  </si>
  <si>
    <t>33-M</t>
  </si>
  <si>
    <t>Montáže dopr.zaříz.,sklad. zař. a váh</t>
  </si>
  <si>
    <t>166</t>
  </si>
  <si>
    <t>33003010x</t>
  </si>
  <si>
    <t>Dodávka a moontáž výtah osobní OT 1000/1,4SIMPLEX 2 stanice+ 2nástupiště</t>
  </si>
  <si>
    <t>884535153</t>
  </si>
  <si>
    <t>Montáž výtahů Montáž výtah osobní OT 1000/1,4SIMPLEX 2 stanice+ 2nástupiště</t>
  </si>
  <si>
    <t>04 - Obvodový plášť</t>
  </si>
  <si>
    <t xml:space="preserve">    5 - Komunikace pozemní</t>
  </si>
  <si>
    <t>113107144</t>
  </si>
  <si>
    <t>Odstranění podkladu pl do 50 m2 živičných tl 200 mm</t>
  </si>
  <si>
    <t>526334469</t>
  </si>
  <si>
    <t>Odstranění podkladů nebo krytů s přemístěním hmot na skládku na vzdálenost do 3 m nebo s naložením na dopravní prostředek v ploše jednotlivě do 50 m2 živičných, o tl. vrstvy přes 150 do 200 mm</t>
  </si>
  <si>
    <t>(15,93+5,66+13,41)*0,6</t>
  </si>
  <si>
    <t>121112011</t>
  </si>
  <si>
    <t>Sejmutí ornice tl vrstvy do 150 mm ručně s odhozením do 3 m bez vodorovného přemístění</t>
  </si>
  <si>
    <t>156652268</t>
  </si>
  <si>
    <t>Sejmutí ornice ručně bez vodorovného přemístění s naložením na dopravní prostředek nebo s odhozením do 3 m tloušťky vrstvy do 150 mm</t>
  </si>
  <si>
    <t>"odpočet asfalt" -35*0,6*0,15</t>
  </si>
  <si>
    <t>"sokl+základy" (230,028-5,859)*0,7*0,15</t>
  </si>
  <si>
    <t>"hromosvod" 16*2*0,15*0,6</t>
  </si>
  <si>
    <t>132212101</t>
  </si>
  <si>
    <t>Hloubení rýh š do 600 mm ručním nebo pneum nářadím v soudržných horninách tř. 3</t>
  </si>
  <si>
    <t>-1958089884</t>
  </si>
  <si>
    <t>Hloubení zapažených i nezapažených rýh šířky do 600 mm ručním nebo pneumatickým nářadím s urovnáním dna do předepsaného profilu a spádu v horninách tř. 3 soudržných</t>
  </si>
  <si>
    <t>"sokl+základy" (230,028-5,859)*0,6*1</t>
  </si>
  <si>
    <t>"hromosvod" 16*2*0,9*1</t>
  </si>
  <si>
    <t>175101201</t>
  </si>
  <si>
    <t>Obsypání objektu nad přilehlým původním terénem sypaninou bez prohození, uloženou do 3 m</t>
  </si>
  <si>
    <t>815718434</t>
  </si>
  <si>
    <t>Obsypání objektů nad přilehlým původním terénem sypaninou z vhodných hornin 1 až 4 nebo materiálem uloženým ve vzdálenosti do 3 m od vnějšího kraje objektu pro jakoukoliv míru zhutnění bez prohození sypaniny</t>
  </si>
  <si>
    <t>181111111</t>
  </si>
  <si>
    <t>Plošná úprava terénu do 500 m2 zemina tř 1 až 4 nerovnosti do +/- 100 mm v rovinně a svahu do 1:5</t>
  </si>
  <si>
    <t>1063290270</t>
  </si>
  <si>
    <t>Plošná úprava terénu v zemině tř. 1 až 4 s urovnáním povrchu bez doplnění ornice souvislé plochy do 500 m2 při nerovnostech terénu přes +/-50 do +/- 100 mm v rovině nebo na svahu do 1:5</t>
  </si>
  <si>
    <t>"odpočet asfalt" -35*0,6</t>
  </si>
  <si>
    <t>"sokl+základy" (230,028-5,859)*0,7</t>
  </si>
  <si>
    <t>"hromosvod" 16*2*0,6</t>
  </si>
  <si>
    <t>181301102</t>
  </si>
  <si>
    <t>Rozprostření ornice tl vrstvy do 150 mm pl do 500 m2 v rovině nebo ve svahu do 1:5</t>
  </si>
  <si>
    <t>826683265</t>
  </si>
  <si>
    <t>Rozprostření a urovnání ornice v rovině nebo ve svahu sklonu do 1:5 při souvislé ploše do 500 m2, tl. vrstvy přes 100 do 150 mm</t>
  </si>
  <si>
    <t>181411131</t>
  </si>
  <si>
    <t>Založení parkového trávníku výsevem plochy do 1000 m2 v rovině a ve svahu do 1:5</t>
  </si>
  <si>
    <t>-1613898496</t>
  </si>
  <si>
    <t>Založení trávníku na půdě předem připravené plochy do 1000 m2 výsevem včetně utažení parkového v rovině nebo na svahu do 1:5</t>
  </si>
  <si>
    <t>005724100</t>
  </si>
  <si>
    <t>osivo směs travní parková</t>
  </si>
  <si>
    <t>1509868350</t>
  </si>
  <si>
    <t>Osiva pícnin směsi travní balení obvykle 25 kg parková</t>
  </si>
  <si>
    <t>155,118*0,015 'Přepočtené koeficientem množství</t>
  </si>
  <si>
    <t>Komunikace pozemní</t>
  </si>
  <si>
    <t>566901131</t>
  </si>
  <si>
    <t>Vyspravení podkladu po překopech ing sítí plochy do 15 m2 štěrkodrtí tl. 100 mm</t>
  </si>
  <si>
    <t>-1078240560</t>
  </si>
  <si>
    <t>Vyspravení podkladu po překopech inženýrských sítí plochy do 15 m2 s rozprostřením a zhutněním štěrkodrtí tl. 100 mm</t>
  </si>
  <si>
    <t>572360112</t>
  </si>
  <si>
    <t>Vyspravení krytu komunikací po překopech plochy do 15 m2 studenou asfaltovou směsí tl 60 mm</t>
  </si>
  <si>
    <t>1162012739</t>
  </si>
  <si>
    <t>Vyspravení krytu komunikací po překopech inženýrských sítí plochy do 15 m2 asfaltovou směsí aplikovanou za studena, po zhutnění tl. přes 40 do 60 mm</t>
  </si>
  <si>
    <t>619995001</t>
  </si>
  <si>
    <t>Začištění omítek kolem oken, dveří, podlah nebo obkladů</t>
  </si>
  <si>
    <t>1222225690</t>
  </si>
  <si>
    <t>Začištění omítek (s dodáním hmot) kolem oken, dveří, podlah, obkladů apod.</t>
  </si>
  <si>
    <t>"jih" (2,1*2+1,8)*3+(0,9*2+2,4)*2</t>
  </si>
  <si>
    <t>"západ" (1,8*2+1,5)*2+(2,8*2+1,8)*1+(2,75*2+1,5)*1+(3,1*2+2,7)*1</t>
  </si>
  <si>
    <t>"sever" (2,1*2+4,5)*3+(1,6*2+0,9)*4+(1,8*2+1,2)*4</t>
  </si>
  <si>
    <t>"východ" (2,7*2+3,1)*1</t>
  </si>
  <si>
    <t>62121103x</t>
  </si>
  <si>
    <t>Montáž kontaktního zateplení vnějších stěn z polystyrénových desek tl do 160 mm - XPS</t>
  </si>
  <si>
    <t>733658533</t>
  </si>
  <si>
    <t>Montáž kontaktního zateplení z polystyrenových desek nebo z kombinovaných desek na vnější podhledy, tloušťky desek přes 120 do 160 mm</t>
  </si>
  <si>
    <t>"sokl+základy" (230,028-5,859)*1,2</t>
  </si>
  <si>
    <t>283764250</t>
  </si>
  <si>
    <t>deska z extrudovaného polystyrénu  XPS 300 SF 160 mm</t>
  </si>
  <si>
    <t>1639623785</t>
  </si>
  <si>
    <t>Desky z lehčených plastů desky z extrudovaného polystyrenu desky z extrudovaného polystyrenu  XPS 300 SF hladký povrch, ozub po celém obvodu 1265 x 615 mm (krycí plocha 0,75 m2) 160 mm</t>
  </si>
  <si>
    <t>269,003*1,02 'Přepočtené koeficientem množství</t>
  </si>
  <si>
    <t>622135001</t>
  </si>
  <si>
    <t>Vyrovnání podkladu vnějších stěn maltou vápenocementovou tl do 10 mm</t>
  </si>
  <si>
    <t>1760735066</t>
  </si>
  <si>
    <t>Vyrovnání nerovností podkladu vnějších omítaných ploch maltou, tloušťky do 10 mm vápenocementovou stěn</t>
  </si>
  <si>
    <t>"Jih" 67,24+1,53*8+1,3*0,15*2+1,5*0,15*3</t>
  </si>
  <si>
    <t>72,12+3,5*4,6+3,7*0,15+6*0,15</t>
  </si>
  <si>
    <t>138,275+2,013*4+1,375*0,15*2+1,5*0,15+7,3*0,2</t>
  </si>
  <si>
    <t>56,62-4,12--2,7*2-5,04+(2,75*2+1,5)*0,15+(2,75*2+2,1)*0,15+(1,8*2+1,5)*0,15*2</t>
  </si>
  <si>
    <t>64,91+(0,5*0,15+5*0,4+0,5*0,8)*4+1,5*0,15*2+1,05*0,15</t>
  </si>
  <si>
    <t>58,57+1,6*0,15*8+2,1*0,15*6</t>
  </si>
  <si>
    <t>8,5*7,25+2,6*9,8+88,13+1,91*6+1,5*0,15*4</t>
  </si>
  <si>
    <t>622135091</t>
  </si>
  <si>
    <t>Příplatek k vyrovnání vnějších stěn maltou vápenocementovou za každých dalších 5 mm tl</t>
  </si>
  <si>
    <t>-1741828009</t>
  </si>
  <si>
    <t>Vyrovnání nerovností podkladu vnějších omítaných ploch tmelem, tloušťky do 2 mm Příplatek k ceně za každých dalších 5 mm tloušťky podkladní vrstvy přes 10 mm maltou vápenocementovou stěn</t>
  </si>
  <si>
    <t>622142001</t>
  </si>
  <si>
    <t>Potažení vnějších stěn sklovláknitým pletivem vtlačeným do tenkovrstvé hmoty</t>
  </si>
  <si>
    <t>2058451297</t>
  </si>
  <si>
    <t>Potažení vnějších ploch pletivem v ploše nebo pruzích, na plném podkladu sklovláknitým vtlačením do tmelu stěn</t>
  </si>
  <si>
    <t>"jih" 83,27+3,5*8,3+89,52-3,78*6+10,25*7,4+59,22+1,7*18,85+0,7*1,1</t>
  </si>
  <si>
    <t>"západ" 63,67+59,87+86,12--5,88-2,7-4,13+8,06+37,93+9,87</t>
  </si>
  <si>
    <t>"sever" 139+4,85*8,5+305,32-0,9*1,6*8-4,5*2,1*6+7,25*7,6+1,1*3,55+88,7+39,59</t>
  </si>
  <si>
    <t>"východ" 133,72++24,25+110,88-8,37-8,37</t>
  </si>
  <si>
    <t>"jih" (6,95*8+(2,1*2+1,8*2)*6+5,55*4)*0,4</t>
  </si>
  <si>
    <t>"západ" (5,55*4+4,45*2+(2,8*2+2,1)+(1,8*2+1,5*2)*2+(2,8*2+1,5)+(3,1*2+2,7))*0,4</t>
  </si>
  <si>
    <t>"sever" ((1,8*2+1,2*2)*4+(1,6*2+0,9*2)*8+(2,1*2+4,5*2)*6+5,55*6)*0,4</t>
  </si>
  <si>
    <t>"východ" ((3,1*2+2,7)*2)*0,4</t>
  </si>
  <si>
    <t>"přístavek nezateplený" 12,01+0,9*0,4*4+2,15*0,4*4</t>
  </si>
  <si>
    <t>621211031</t>
  </si>
  <si>
    <t>Montáž kontaktního zateplení vnějších podhledů z polystyrénových desek tl do 160 mm</t>
  </si>
  <si>
    <t>-2127551737</t>
  </si>
  <si>
    <t>"podhled západ" 16,56</t>
  </si>
  <si>
    <t>622211031</t>
  </si>
  <si>
    <t>Montáž kontaktního zateplení vnějších stěn z polystyrénových desek tl do 160 mm</t>
  </si>
  <si>
    <t>671546929</t>
  </si>
  <si>
    <t>Montáž kontaktního zateplení z polystyrenových desek nebo z kombinovaných desek na vnější stěny, tloušťky desek přes 120 do 160 mm</t>
  </si>
  <si>
    <t>283759520</t>
  </si>
  <si>
    <t>deska fasádní polystyrénová EPS 70 F 1000 x 500 x 160 mm</t>
  </si>
  <si>
    <t>442753533</t>
  </si>
  <si>
    <t>Desky z lehčených plastů desky polystyrénové fasádní typ EPS 70 F fasádní, stabilizovaný, samozhášivý objemová hmotnost 15 až 20 kg/m3 rozměr 1000 x 500 mm, lambda 0,039 W/m K 1000 x 500 x 160 mm</t>
  </si>
  <si>
    <t>Poznámka k položce:
lambda=0,039 [W / m K]</t>
  </si>
  <si>
    <t>1484,905*1,02 'Přepočtené koeficientem množství</t>
  </si>
  <si>
    <t>622211221</t>
  </si>
  <si>
    <t>Montáž kontaktního zateplení  z polystyrenových desek ve 2 vrstvách celkové tloušťky do 280 mm</t>
  </si>
  <si>
    <t>1955040631</t>
  </si>
  <si>
    <t>Montáž druhé vrstvy kontaktního zateplení na vnější stěny, z desek polystyrenových, celkové tloušťky izolace přes 240 do 280 mm</t>
  </si>
  <si>
    <t>"sever" 7,95*7,2</t>
  </si>
  <si>
    <t>"atiky" (1,425+1,5*2+1,3+3,5+8,8+0,7)*0,9</t>
  </si>
  <si>
    <t>(5,7+3,6)*0,85</t>
  </si>
  <si>
    <t>(23,6+3,65)*0,9</t>
  </si>
  <si>
    <t>12,9*0,9</t>
  </si>
  <si>
    <t>283759380</t>
  </si>
  <si>
    <t>deska fasádní polystyrénová EPS 70 F 1000 x 500 x 100 mm</t>
  </si>
  <si>
    <t>791385827</t>
  </si>
  <si>
    <t>Desky z lehčených plastů desky polystyrénové fasádní typ EPS 70 F fasádní, stabilizovaný, samozhášivý objemová hmotnost 15 až 20 kg/m3 rozměr 1000 x 500 mm, lambda 0,039 W/m K 1000 x 500 x 100 mm</t>
  </si>
  <si>
    <t>118,133*1,02 'Přepočtené koeficientem množství</t>
  </si>
  <si>
    <t>622212051</t>
  </si>
  <si>
    <t>Montáž kontaktního zateplení vnějšího ostění hl. špalety do 400 mm z polystyrenu tl do 40 mm</t>
  </si>
  <si>
    <t>1160467560</t>
  </si>
  <si>
    <t>Montáž kontaktního zateplení vnějšího ostění nebo nadpraží z polystyrenových desek hloubky špalet přes 200 do 400 mm, tloušťky desek do 40 mm</t>
  </si>
  <si>
    <t>"jih" 6,95*8+(2,1*2+1,8*2)*6+5,55*4</t>
  </si>
  <si>
    <t>"západ" 5,55*4+4,45*2+(2,8*2+2,1)+(1,8*2+1,5*2)*2+(2,8*2+1,5)+(3,1*2+2,7)</t>
  </si>
  <si>
    <t>"sever" (1,8*2+1,2*2)*4+(1,6*2+0,9*2)*8+(2,1*2+4,5*2)*6+5,55*6</t>
  </si>
  <si>
    <t>"východ" (3,1*2+2,7)*2</t>
  </si>
  <si>
    <t>283764150</t>
  </si>
  <si>
    <t>deska z extrudovaného polystyrénu XPS 300 SF 30 mm</t>
  </si>
  <si>
    <t>-212495999</t>
  </si>
  <si>
    <t>Desky z lehčených plastů desky z extrudovaného polystyrenu desky z extrudovaného polystyrenu  XPS 300 SF hladký povrch, ozub po celém obvodu 1265 x 615 mm (krycí plocha 0,75 m2) 30 mm</t>
  </si>
  <si>
    <t>Poznámka k položce:
Pro ploché střechy, obrácené střechy, zelené střechy, podlahy, vnější stěny ve styku se zeminou.</t>
  </si>
  <si>
    <t>386,9*0,42 'Přepočtené koeficientem množství</t>
  </si>
  <si>
    <t>622251001</t>
  </si>
  <si>
    <t>Příplatek k cenám kontaktního zateplení vnějších stěn za montáž pod keramický obklad</t>
  </si>
  <si>
    <t>154081918</t>
  </si>
  <si>
    <t>Montáž kontaktního zateplení Příplatek k cenám za montáž pod keramický obklad na vnější stěny</t>
  </si>
  <si>
    <t>622252001</t>
  </si>
  <si>
    <t>Montáž zakládacích soklových lišt kontaktního zateplení</t>
  </si>
  <si>
    <t>-667817678</t>
  </si>
  <si>
    <t>Montáž lišt kontaktního zateplení zakládacích soklových připevněných hmoždinkami</t>
  </si>
  <si>
    <t>"jih" 25,53+3,5+8,5+10,25+28,43+</t>
  </si>
  <si>
    <t>"západ" 15,93+5,7+1,3+8,2+0,7+1,15+2,3</t>
  </si>
  <si>
    <t>"sever" 16,23+4,85+23,3+7,25+28,575</t>
  </si>
  <si>
    <t>"východ" 16,75+3,03+0,58+10,55</t>
  </si>
  <si>
    <t>590516380</t>
  </si>
  <si>
    <t>lišta zakládací LO 163 mm tl.1,0mm</t>
  </si>
  <si>
    <t>-1721594928</t>
  </si>
  <si>
    <t>Kontaktní zateplovací systémy příslušenství kontaktních zateplovacích systémů lišty soklové  - zakládací lišty zakládací LO 163 mm  tl.1,0 mm</t>
  </si>
  <si>
    <t>146,395*1,05 'Přepočtené koeficientem množství</t>
  </si>
  <si>
    <t>622252002</t>
  </si>
  <si>
    <t>Montáž ostatních lišt kontaktního zateplení</t>
  </si>
  <si>
    <t>-577798347</t>
  </si>
  <si>
    <t>Montáž lišt kontaktního zateplení ostatních stěnových, dilatačních apod. lepených do tmelu</t>
  </si>
  <si>
    <t>894,679*0,95 'Přepočtené koeficientem množství</t>
  </si>
  <si>
    <t>590514820</t>
  </si>
  <si>
    <t>lišta rohová Al ,10/15 cm s tkaninou bal. 2,5 m</t>
  </si>
  <si>
    <t>-1246168389</t>
  </si>
  <si>
    <t>Kontaktní zateplovací systémy příslušenství kontaktních zateplovacích systémů lišta rohová s tkaninou - rohovník  2,5m Al  10/15 cm</t>
  </si>
  <si>
    <t>"jih" (8,3+7,5*6+8,3+10,45+1,5*2+1,3+(2,1*2+1,8)*6+7,4+6,1*6+7,4+1,375+1,5*2)*1,05</t>
  </si>
  <si>
    <t>"západ" (6,1*+1,5*2+1,05+18+1,45+5,2+4,45*2+9,55+(2,8*2+2,1)+(1,8*2+1,5)*2+(2,8*2+1,5)+(3,1*2+2,7))*1,05</t>
  </si>
  <si>
    <t>"sever" (8,5+(1,8*2+1,8)*4+(1,6*2+0,9)*8+(2,1*2+4,5)*6+7,1+1,1+6,1*6+9,1+1,1+1,5*4)*1,05</t>
  </si>
  <si>
    <t>"východ" (16,45+18,05+(3,1*2+2,7)*2+7,5+4,1+8,3+6,1+3,9)*1,05</t>
  </si>
  <si>
    <t>548,914*1,05 'Přepočtené koeficientem množství</t>
  </si>
  <si>
    <t>590514760</t>
  </si>
  <si>
    <t>profil okenní začišťovací s tkaninou - 9 mm/2,4 m</t>
  </si>
  <si>
    <t>-107432631</t>
  </si>
  <si>
    <t>Kontaktní zateplovací systémy příslušenství kontaktních zateplovacích systémů profil okenní začišťovací s tkaninou  9 mm/2,4 m</t>
  </si>
  <si>
    <t>Poznámka k položce:
délka 2,4 m, přesah tkaniny 100 mm</t>
  </si>
  <si>
    <t>"jih" (6,75*8+(2,1*2+1,8)*6+5,35*4)*1,05</t>
  </si>
  <si>
    <t>"západ" (5,35*4+4,25*2+(2,8*2+2,1)+(1,8*2+1,5)*2+(2,8*2+1,5)+(3,1*2+2,7))*1,05</t>
  </si>
  <si>
    <t>"sever" ((1,8*2+1,2)*4+(1,6*2+0,9)*8+(2,1*2+4,5)*6+5,35*6)*1,05</t>
  </si>
  <si>
    <t>"východ" ((3,1*2+2,7)*2)*1,05</t>
  </si>
  <si>
    <t>345,765*1,05 'Přepočtené koeficientem množství</t>
  </si>
  <si>
    <t>622531051</t>
  </si>
  <si>
    <t>Tenkovrstvá silikonová rýhovaná omítka tl. 2,0 mm včetně penetrace vnějších stěn</t>
  </si>
  <si>
    <t>-1132943680</t>
  </si>
  <si>
    <t>Omítka tenkovrstvá silikonová vnějších ploch probarvená, včetně penetrace podkladu rýhovaná, tloušťky 2,0 mm stěn</t>
  </si>
  <si>
    <t>"jih"(11,44+13,2+1,8*0,4*6)</t>
  </si>
  <si>
    <t>"západ" (7,16+1,16)</t>
  </si>
  <si>
    <t>"sever" (30,68+35,4+0,9*0,4*8+4,5*0,4*6)</t>
  </si>
  <si>
    <t>"přístavek nezateplený" 5,22+2,4*0,4*4</t>
  </si>
  <si>
    <t>629991012</t>
  </si>
  <si>
    <t>Zakrytí výplní otvorů fólií přilepenou na začišťovací lišty</t>
  </si>
  <si>
    <t>1631439443</t>
  </si>
  <si>
    <t>Zakrytí vnějších ploch před znečištěním včetně pozdějšího odkrytí výplní otvorů a svislých ploch fólií přilepenou na začišťovací lištu</t>
  </si>
  <si>
    <t>"jih" (6,75*4,5)*4+(2,1*1,8)*6+(5,35*7,5)*2</t>
  </si>
  <si>
    <t>"západ" (5,35*4,5)*2+(4,25*7,5)+(2,8*2,1)+(1,8*1,5)*2+(2,8*1,5)+(3,1*2,7)</t>
  </si>
  <si>
    <t>"sever" (1,8*1,2)*4+(1,6*0,9)*8+(2,1*4,5)*6+(5,35*7,5)*3</t>
  </si>
  <si>
    <t>"východ" (3,1*2,7)*2</t>
  </si>
  <si>
    <t>919112114</t>
  </si>
  <si>
    <t>Řezání dilatačních spár š 4 mm hl do 100 mm příčných nebo podélných v živičném krytu</t>
  </si>
  <si>
    <t>-1048857316</t>
  </si>
  <si>
    <t>Řezání dilatačních spár v živičném krytu příčných nebo podélných, šířky 4 mm, hloubky přes 90 do 100 mm</t>
  </si>
  <si>
    <t>15,93+5,66+13,41</t>
  </si>
  <si>
    <t>941211111</t>
  </si>
  <si>
    <t>Montáž lešení řadového rámového lehkého zatížení do 200 kg/m2 š do 0,9 m v do 10 m</t>
  </si>
  <si>
    <t>2073480390</t>
  </si>
  <si>
    <t>Montáž lešení řadového rámového lehkého pracovního s podlahami s provozním zatížením tř. 3 do 200 kg/m2 šířky tř. SW06 přes 0,6 do 0,9 m, výšky do 10 m</t>
  </si>
  <si>
    <t xml:space="preserve"> (230,028-5,859+3*3)*8</t>
  </si>
  <si>
    <t>941211211</t>
  </si>
  <si>
    <t>Příplatek k lešení řadovému rámovému lehkému š 0,9 m v do 25 m za první a ZKD den použití</t>
  </si>
  <si>
    <t>2040613226</t>
  </si>
  <si>
    <t>Montáž lešení řadového rámového lehkého pracovního s podlahami s provozním zatížením tř. 3 do 200 kg/m2 Příplatek za první a každý další den použití lešení k ceně -1111 nebo -1112</t>
  </si>
  <si>
    <t xml:space="preserve"> (230,028-5,859+3*3)*8*60</t>
  </si>
  <si>
    <t>941211811</t>
  </si>
  <si>
    <t>Demontáž lešení řadového rámového lehkého zatížení do 200 kg/m2 š do 0,9 m v do 10 m</t>
  </si>
  <si>
    <t>-48261902</t>
  </si>
  <si>
    <t>Demontáž lešení řadového rámového lehkého pracovního s provozním zatížením tř. 3 do 200 kg/m2 šířky tř. SW06 přes 0,6 do 0,9 m, výšky do 10 m</t>
  </si>
  <si>
    <t>953312115</t>
  </si>
  <si>
    <t>Vložky do svislých dilatačních spár z fasádních polystyrénových desek tl 50 mm</t>
  </si>
  <si>
    <t>312810577</t>
  </si>
  <si>
    <t>Vložky svislé do dilatačních spár z polystyrenových desek fasádních včetně dodání a osazení, v jakémkoliv zdivu přes 40 do 50 mm</t>
  </si>
  <si>
    <t>(0,35+9,75+6,75+0,15)*4,4</t>
  </si>
  <si>
    <t>967031132</t>
  </si>
  <si>
    <t>Přisekání rovných ostění v cihelném zdivu na MV nebo MVC</t>
  </si>
  <si>
    <t>-2081851093</t>
  </si>
  <si>
    <t>Přisekání (špicování) plošné nebo rovných ostění zdiva z cihel pálených rovných ostění, bez odstupu, po hrubém vybourání otvorů, na maltu vápennou nebo vápenocementovou</t>
  </si>
  <si>
    <t>"jih" ((2,1*2+1,8)*3+(0,9*2+2,4)*2)*0,4</t>
  </si>
  <si>
    <t>"západ" ((1,8*2+1,5)*2+(2,8*2+1,8)*1+(2,75*2+1,5)*1+(3,1*2+2,7)*1)*0,4</t>
  </si>
  <si>
    <t>"sever" ((2,1*2+4,5)*3+(1,6*2+0,9)*4+(1,8*2+1,2)*4)*0,4</t>
  </si>
  <si>
    <t>"východ" ((2,7*2+3,1)*1)*0,4</t>
  </si>
  <si>
    <t>331793805</t>
  </si>
  <si>
    <t>1123966270</t>
  </si>
  <si>
    <t>764216643</t>
  </si>
  <si>
    <t>Oplechování rovných parapetů celoplošně lepené z Pz s povrchovou úpravou rš 250 mm</t>
  </si>
  <si>
    <t>577743257</t>
  </si>
  <si>
    <t>Oplechování parapetů z pozinkovaného plechu s povrchovou úpravou rovných celoplošně lepené, bez rohů rš 250 mm</t>
  </si>
  <si>
    <t>"AL25" 7,5</t>
  </si>
  <si>
    <t>764216645</t>
  </si>
  <si>
    <t>Oplechování rovných parapetů celoplošně lepené z Pz s povrchovou úpravou rš 400 mm</t>
  </si>
  <si>
    <t>-1089567393</t>
  </si>
  <si>
    <t>Oplechování parapetů z pozinkovaného plechu s povrchovou úpravou rovných celoplošně lepené, bez rohů rš 400 mm</t>
  </si>
  <si>
    <t>"PL01" 2,4</t>
  </si>
  <si>
    <t>764216647</t>
  </si>
  <si>
    <t>Oplechování rovných parapetů celoplošně lepené z Pz s povrchovou úpravou rš 670 mm</t>
  </si>
  <si>
    <t>2065416946</t>
  </si>
  <si>
    <t>Oplechování parapetů z pozinkovaného plechu s povrchovou úpravou rovných celoplošně lepené, bez rohů rš 670 mm</t>
  </si>
  <si>
    <t>"AL21" 4,5*2</t>
  </si>
  <si>
    <t>"AL22" 7,5*2</t>
  </si>
  <si>
    <t>"AL23" 4,5*4</t>
  </si>
  <si>
    <t>"AL24" 7,5*3</t>
  </si>
  <si>
    <t>"PL02" 0,9*4</t>
  </si>
  <si>
    <t>"PL03" 1,2*2</t>
  </si>
  <si>
    <t>"PL04" 1,5</t>
  </si>
  <si>
    <t>"PL05" 1,8*6</t>
  </si>
  <si>
    <t>"PL06" 4,5*6</t>
  </si>
  <si>
    <t>"stávající okna" 1,2*2+0,9*4</t>
  </si>
  <si>
    <t>998764202</t>
  </si>
  <si>
    <t>Přesun hmot pro konstrukce klempířské v objektech v do 12 m</t>
  </si>
  <si>
    <t>-763403810</t>
  </si>
  <si>
    <t>Přesun hmot pro konstrukce klempířské stanovený sazbou z ceny vodorovná dopravní vzdálenost do 50 m v objektech výšky přes 6 do 12 m</t>
  </si>
  <si>
    <t>766622PL01</t>
  </si>
  <si>
    <t>Dodávka a montáž okna plastového dvoukřídlého se sloupkem otvíravého, sklopného, rozměry 2400x900 mm (ozn. PL01)</t>
  </si>
  <si>
    <t>2126990354</t>
  </si>
  <si>
    <t>"rámy pro zateplení z vícekomorových profilů třídy A, zasklení čiré, izolačním dvojsklem"</t>
  </si>
  <si>
    <t>"kování celoobvodové, klika, mikroventilace, vnitřní a vnější těsnící páska, Uw = 1,2 W/m2K"</t>
  </si>
  <si>
    <t>766622PL02</t>
  </si>
  <si>
    <t>Dodávka a montáž okna plastového jednokřídlého, otvíravého, sklopného, rozměry 900x1600 mm (ozn. PL02)</t>
  </si>
  <si>
    <t>-1674852483</t>
  </si>
  <si>
    <t>766622PL03</t>
  </si>
  <si>
    <t>Dodávka a montáž okna plastového jednokřídlého, otvíravého, sklopného, rozměry 1200x1800 mm (ozn. PL03)</t>
  </si>
  <si>
    <t>-1207531415</t>
  </si>
  <si>
    <t>766622PL04</t>
  </si>
  <si>
    <t>Dodávka a montáž okna plastového jednokřídlého, otvíravého, sklopného, rozměry 1500x1800 mm (ozn. PL04)</t>
  </si>
  <si>
    <t>-260233442</t>
  </si>
  <si>
    <t>"na prosklených částech vnitřní vodorovná AL žaluzie, barva bílá"</t>
  </si>
  <si>
    <t>766622PL05</t>
  </si>
  <si>
    <t>Dodávka a montáž okna plastového dvoukřídlého, otvíravého, sklopného, sestava se sloupkem, rozměry 1800x2100 mm (ozn. PL05)</t>
  </si>
  <si>
    <t>1103036686</t>
  </si>
  <si>
    <t>3+3</t>
  </si>
  <si>
    <t>766622PL06</t>
  </si>
  <si>
    <t>Dodávka a montáž okna plastového dvoukřídlého, otvíravého, sklopného, sestava se sloupkem, rozměry 4500x2100 mm (ozn. PL06)</t>
  </si>
  <si>
    <t>-1611179342</t>
  </si>
  <si>
    <t>766622PL11</t>
  </si>
  <si>
    <t>Dodávka a montáž okna plastového dvoukřídlého se sloupkem, otvíravého, sklopného, rozměry 2000x1250 mm (ozn. PL11)</t>
  </si>
  <si>
    <t>-2015100674</t>
  </si>
  <si>
    <t>-468928718</t>
  </si>
  <si>
    <t>767610AL21</t>
  </si>
  <si>
    <t>Dodávka a montáž lehkého obvodového pláště z hliníkových profilů s nosnými sloupky, kombinace oken a plných výplní, rozměry 4500x5300 mm (ozn. AL21)</t>
  </si>
  <si>
    <t>-1197341577</t>
  </si>
  <si>
    <t>"okna otevíravá, sklápěcí a fixní, zasklená izolačním dvojsklem, Uw = 1,2 W/m2K"</t>
  </si>
  <si>
    <t>"plná izolační výplň s vnějším opaktním sklem, U = 0,37 W/m2K"</t>
  </si>
  <si>
    <t>"těsnění a lemování u styku s ostatními konstrukcemi"</t>
  </si>
  <si>
    <t>767610AL21x</t>
  </si>
  <si>
    <t>Dodávka a montáž lehkého obvodového pláště z hliníkových profilů s nosnými sloupky, kombinace oken a plných výplní, rozměry 4500x5300 mm (ozn. AL21*)</t>
  </si>
  <si>
    <t>1362304421</t>
  </si>
  <si>
    <t>"okna otvíravá, sklápěcí a fixní, zasklená izolačním dvojsklem, Uw = 1,2 W/m2K"</t>
  </si>
  <si>
    <t>767610AL22</t>
  </si>
  <si>
    <t>Dodávka a montáž lehkého obvodového pláště z hliníkových profilů s nosnými sloupky, kombinace oken a plných výplní, rozměry 7500x5300 mm (ozn. AL22)</t>
  </si>
  <si>
    <t>1627928224</t>
  </si>
  <si>
    <t>"těsnění a lemování u styku s ostatními konstrukcemi</t>
  </si>
  <si>
    <t>767610AL23</t>
  </si>
  <si>
    <t>Dodávka a montáž lehkého obvodového pláště z hliníkových profilů s nosnými sloupky, kombinace oken a plných výplní, rozměry 4500x6800 mm (ozn. AL23)</t>
  </si>
  <si>
    <t>2067735724</t>
  </si>
  <si>
    <t>767610AL24</t>
  </si>
  <si>
    <t>Dodávka a montáž lehkého obvodového pláště z hliníkových profilů s nosnými sloupky, kombinace oken a plných výplní, rozměry 7500x5300 mm (ozn. AL24)</t>
  </si>
  <si>
    <t>-954317554</t>
  </si>
  <si>
    <t>767610AL25</t>
  </si>
  <si>
    <t>Dodávka a montáž lehkého obvodového pláště z hliníkových profilů s nosnými sloupky, kombinace oken a plných výplní, rozměry 7500x4250 mm (ozn. AL25)</t>
  </si>
  <si>
    <t>-1775488394</t>
  </si>
  <si>
    <t>767640AL01</t>
  </si>
  <si>
    <t>Dodávka a montáž venkovních hliníkových dveří dvoukřídlích prosklených s nadsvětlíkem, rozměry 1800x2800 mm (ozn. AL01)</t>
  </si>
  <si>
    <t>624568812</t>
  </si>
  <si>
    <t>"asymetrická křídla, zasklení izolačním dvojsklem, kování kovové klika-klika"</t>
  </si>
  <si>
    <t>"panikový uzávěr,samozavírač, zámek bezpečnostní s vložkou, Ud = 1,5 W/m2K, zárubeň rámová pro zateplení"</t>
  </si>
  <si>
    <t>"rozměry dveří 900+700/2100 pravé"</t>
  </si>
  <si>
    <t>767640AL02</t>
  </si>
  <si>
    <t>Dodávka a montáž venkovních hliníkových dveří dvoukřídlích plných s nadsvětlíkem, požární EW 30DP1-C2 rozměry 2700x3100 mm (ozn. AL02)</t>
  </si>
  <si>
    <t>-841541679</t>
  </si>
  <si>
    <t>"nadsvětlík pevný zasklený izolačním dvojsklem, kování kovové koule-klika, stavěč, samozavírač"</t>
  </si>
  <si>
    <t>"zámek bezpečnostní s vložkou, Ud = 1,5W/m2K, zárubeň rámová pro zateplení"</t>
  </si>
  <si>
    <t>"rozměry dveří 1800/2300"</t>
  </si>
  <si>
    <t>767640AL03</t>
  </si>
  <si>
    <t>Dodávka a montáž venkovní hliníkové stěny prosklená s dvoukřídlími dveřmi, požární EW 30DP1-C2 rozměry 2700x3100 mm (ozn. AL03)</t>
  </si>
  <si>
    <t>1430887477</t>
  </si>
  <si>
    <t>"stavěč, samozavírač, zámek bezpečnostní s vložkou, Ud = 1,5W/m2K, zárubeň rámová pro zateplení"</t>
  </si>
  <si>
    <t>767640AL04</t>
  </si>
  <si>
    <t>Dodávka a montáž venkovní hliníkové stěny prosklená s dvoukřídlími dveřmi, rozměry 2700x3100 mm (ozn. AL04)</t>
  </si>
  <si>
    <t>1282772873</t>
  </si>
  <si>
    <t>"zasklení izolačním dvojsklem, kování kovové klika-klika"</t>
  </si>
  <si>
    <t>"panikový uzávěr, samozavírač, zámek bezpečnostní s vložkou, Ud = 1,5W/m2K, zárubeň rámová pro zateplení"</t>
  </si>
  <si>
    <t>2091879932</t>
  </si>
  <si>
    <t>781734112</t>
  </si>
  <si>
    <t>Montáž obkladů vnějších z obkladaček cihelných do 85 ks/m2 lepené flexibilním lepidlem</t>
  </si>
  <si>
    <t>-357605753</t>
  </si>
  <si>
    <t>Montáž obkladů vnějších stěn z obkladaček cihelných lepených flexibilním lepidlem přes 50 do 85 ks/m2</t>
  </si>
  <si>
    <t>"jih"-(11,44+13,2+1,8*0,4*6)</t>
  </si>
  <si>
    <t>"západ"-(7,16+1,16)</t>
  </si>
  <si>
    <t>"sever" -(30,68+35,4+0,9*0,4*8+4,5*0,4*6)</t>
  </si>
  <si>
    <t>"přístavek nezateplený" -5,22+2,4*0,4*4</t>
  </si>
  <si>
    <t>596231130</t>
  </si>
  <si>
    <t>pásek obkladový režný - červený hladký  24x7,1x1,4 cm</t>
  </si>
  <si>
    <t>867199200</t>
  </si>
  <si>
    <t>Cihelné zdivo pásek obkladový   rozměr 24 x 7,1 x 1,4  cm NFPS 16 - červený hladký</t>
  </si>
  <si>
    <t>Poznámka k položce:
Spotřeba: 48 kus/m2</t>
  </si>
  <si>
    <t>1521,575*58,661 'Přepočtené koeficientem množství</t>
  </si>
  <si>
    <t>998781202</t>
  </si>
  <si>
    <t>1262428067</t>
  </si>
  <si>
    <t>Přesun hmot pro obklady keramické stanovený sazbou z ceny vodorovná dopravní vzdálenost do 50 m v objektech výšky přes 6 do 12 m</t>
  </si>
  <si>
    <t>05 - Střešní plášť</t>
  </si>
  <si>
    <t xml:space="preserve">    762 - Konstrukce tesařské</t>
  </si>
  <si>
    <t>632450131</t>
  </si>
  <si>
    <t>Vyrovnávací cementový potěr tl do 20 mm ze suchých směsí provedený v ploše</t>
  </si>
  <si>
    <t>2137040822</t>
  </si>
  <si>
    <t>Potěr cementový vyrovnávací ze suchých směsí v ploše o průměrné (střední) tl. od 10 do 20 mm</t>
  </si>
  <si>
    <t>342,86+325,25+88,2</t>
  </si>
  <si>
    <t>2025133926</t>
  </si>
  <si>
    <t>712311101</t>
  </si>
  <si>
    <t>Provedení povlakové krytiny střech do 10° za studena lakem penetračním nebo asfaltovým</t>
  </si>
  <si>
    <t>1388720250</t>
  </si>
  <si>
    <t>Provedení povlakové krytiny střech plochých do 10 st. natěradly a tmely za studena nátěrem lakem penetračním nebo asfaltovým</t>
  </si>
  <si>
    <t>-1745406738</t>
  </si>
  <si>
    <t>1031,768*0,0003 'Přepočtené koeficientem množství</t>
  </si>
  <si>
    <t>712811102</t>
  </si>
  <si>
    <t>Provedení povlakové krytiny vytažením na konstrukce za studena lakem asfaltovým</t>
  </si>
  <si>
    <t>-1943463915</t>
  </si>
  <si>
    <t>Provedení povlakové krytiny střech samostatným vytažením izolačního povlaku za studena na konstrukce převyšující úroveň střechy, nátěrem lakem asfaltovým</t>
  </si>
  <si>
    <t>"S12" (74,95+85,93+62,55)*0,65</t>
  </si>
  <si>
    <t>"S11" (92,9+107,45)*0,65</t>
  </si>
  <si>
    <t>712391171</t>
  </si>
  <si>
    <t>Provedení povlakové krytiny střech do 10° podkladní textilní vrstvy</t>
  </si>
  <si>
    <t>-1739391422</t>
  </si>
  <si>
    <t>Provedení povlakové krytiny střech plochých do 10 st. -ostatní práce provedení vrstvy textilní podkladní</t>
  </si>
  <si>
    <t>290,81+296,8+77,87</t>
  </si>
  <si>
    <t>175,56-1+495,43-7,68*4-1*4+647-7,68*9-1*3</t>
  </si>
  <si>
    <t>693110620</t>
  </si>
  <si>
    <t>geotextilie netkaná , 300 g/m2, šíře 200 cm</t>
  </si>
  <si>
    <t>748680835</t>
  </si>
  <si>
    <t>Geotextilie geotextilie netkané vzráběné technologií vpichování z polyesterových vláken 300 g/m2,  šíře 200 cm</t>
  </si>
  <si>
    <t>Poznámka k položce:
 Plošná hmotnost: 300 g/m2, Pevnost v tahu (podélně/příčně): 3,0/2,5 kN/m, Statické protržení (CBR): 400 N, Funkce: F, F+S  Šířka: 2 m, Délka nábalu: 50 m</t>
  </si>
  <si>
    <t>1875,63*1,15 'Přepočtené koeficientem množství</t>
  </si>
  <si>
    <t>712363601</t>
  </si>
  <si>
    <t>Provedení povlak krytiny mechanicky kotvenou do betonu TI tl přes 240mm vnitřní pole,budova v do 18m</t>
  </si>
  <si>
    <t>619943452</t>
  </si>
  <si>
    <t>Provedení povlakové krytiny střech plochých do 10 st. s mechanicky kotvenou izolací včetně položení fólie a horkovzdušného svaření tl. tepelné izolace přes 240 mm budovy výšky do 18 m, kotvené do betonu nebo pórobetonu vnitřní plocha</t>
  </si>
  <si>
    <t>712363611</t>
  </si>
  <si>
    <t>Provedení povlak krytiny mechanicky kotvenou do trapézu TI tl přes 240mm vnitřní pol,budova v do 18m</t>
  </si>
  <si>
    <t>-879850689</t>
  </si>
  <si>
    <t>Provedení povlakové krytiny střech plochých do 10 st. s mechanicky kotvenou izolací včetně položení fólie a horkovzdušného svaření tl. tepelné izolace přes 240 mm budovy výšky do 18 m, kotvené do trapézového plechu nebo do dřeva vnitřní plocha</t>
  </si>
  <si>
    <t>712361701</t>
  </si>
  <si>
    <t>Provedení povlakové krytiny střech do 10° fólií položenou volně s přilepením spojů</t>
  </si>
  <si>
    <t>638283485</t>
  </si>
  <si>
    <t>Provedení povlakové krytiny střech plochých do 10 st. fólií položenou volně s přilepením spojů</t>
  </si>
  <si>
    <t>"S12" (74,95+85,93+62,55)*0,5</t>
  </si>
  <si>
    <t>"S11" (92,9+107,45)*0,5</t>
  </si>
  <si>
    <t>"S11 - světlíky" 12,8*0,5*13+4*0,5*9</t>
  </si>
  <si>
    <t>"atiky" 41,77+31+47,27+50,03+17,86</t>
  </si>
  <si>
    <t>283220120</t>
  </si>
  <si>
    <t>fólie hydroizolační střešní  tl 1,5 mm š 1300 mm šedá</t>
  </si>
  <si>
    <t>1591846933</t>
  </si>
  <si>
    <t>Fólie z měkčeného polyvinylchloridu a jednoduché výrobky z nich hydroizolační fólie  mPVC fólie střešní kotvená, vyztužená, šířka 1300 mm  tl 1,5 mm  šedá</t>
  </si>
  <si>
    <t>2376,65*1,15 'Přepočtené koeficientem množství</t>
  </si>
  <si>
    <t>712363673</t>
  </si>
  <si>
    <t>Provedení povlakové krytiny mechanicky kotvené profily do betonu</t>
  </si>
  <si>
    <t>-1822061307</t>
  </si>
  <si>
    <t>Provedení povlakové krytiny střech plochých do 10 st. s mechanicky kotvenou izolací ostatní práce mechanické kotvení plechových lišt do rš 200 mm do podkladu z betonu</t>
  </si>
  <si>
    <t>(74,25+86,45+92,1+105,35+60,35)*2</t>
  </si>
  <si>
    <t>12,8*13*2</t>
  </si>
  <si>
    <t>4*2*8</t>
  </si>
  <si>
    <t>553445140</t>
  </si>
  <si>
    <t>plech s povrch úpravou - vnější koutová lišta délka 2000 mm rozvinutá šířka 100 mm</t>
  </si>
  <si>
    <t>1000124941</t>
  </si>
  <si>
    <t>Části stavební klempířské prvky klempířské k střešním fóliím plech pro fólie  k fóliím  vnější koutová lišta r.š. 100 mm</t>
  </si>
  <si>
    <t>1233,8*0,275 'Přepočtené koeficientem množství</t>
  </si>
  <si>
    <t>553445150</t>
  </si>
  <si>
    <t>plech s povrch úpravou, vnitřní koutová lišta délka 2000 mm rozvinutá šířka 100 mm</t>
  </si>
  <si>
    <t>569337344</t>
  </si>
  <si>
    <t>Části stavební klempířské prvky klempířské k střešním fóliím plech pro fólie k fóliím Fatrafol vnitřní koutová lišta r.š.100 mm</t>
  </si>
  <si>
    <t>712331111</t>
  </si>
  <si>
    <t>Provedení povlakové krytiny střech do 10° podkladní vrstvy pásy na sucho samolepící</t>
  </si>
  <si>
    <t>-1083111336</t>
  </si>
  <si>
    <t>Provedení povlakové krytiny střech plochých do 10 st. pásy na sucho podkladní samolepící asfaltový pás</t>
  </si>
  <si>
    <t>474,67-7,68*4-1*4</t>
  </si>
  <si>
    <t>658,91-7,68*9-1*3</t>
  </si>
  <si>
    <t>628662800</t>
  </si>
  <si>
    <t>podkladní pás asfaltový SBS modifikovaný za studena samolepící se samolepícímy přesahy  tl. 3 mm</t>
  </si>
  <si>
    <t>-31748206</t>
  </si>
  <si>
    <t>Šindele bitumenové podkladní pás asfaltový SBS modifikovaný za studena samolepící se samolepícímy přesahy na polystyren tl. 3 mm</t>
  </si>
  <si>
    <t>1026,74*1,15 'Přepočtené koeficientem množství</t>
  </si>
  <si>
    <t>712341559</t>
  </si>
  <si>
    <t>Provedení povlakové krytiny střech do 10° pásy NAIP přitavením v plné ploše</t>
  </si>
  <si>
    <t>-587264817</t>
  </si>
  <si>
    <t>Provedení povlakové krytiny střech plochých do 10 st. pásy přitavením NAIP v plné ploše</t>
  </si>
  <si>
    <t>712841559</t>
  </si>
  <si>
    <t>Provedení povlakové krytiny vytažením na konstrukce pásy přitavením NAIP</t>
  </si>
  <si>
    <t>1100372812</t>
  </si>
  <si>
    <t>Provedení povlakové krytiny střech samostatným vytažením izolačního povlaku pásy přitavením na konstrukce převyšující úroveň střechy, NAIP</t>
  </si>
  <si>
    <t>"S12" (74,95+85,93+62,55)*0,75</t>
  </si>
  <si>
    <t>"S11" (92,9+107,45)*0,75</t>
  </si>
  <si>
    <t>"S11 - světlíky" 12,8*0,7*13+4*0,75*9</t>
  </si>
  <si>
    <t>628361090</t>
  </si>
  <si>
    <t>pás těžký asfaltovaný Al mineral</t>
  </si>
  <si>
    <t>-1252050380</t>
  </si>
  <si>
    <t xml:space="preserve">Pásy asfaltované těžké vložka profilovaná kovová folie s Al folií nosnou vložkou </t>
  </si>
  <si>
    <t>1217,626*1,15 'Přepočtené koeficientem množství</t>
  </si>
  <si>
    <t>998712202</t>
  </si>
  <si>
    <t>Přesun hmot pro krytiny povlakové v objektech v do 12 m</t>
  </si>
  <si>
    <t>-702336330</t>
  </si>
  <si>
    <t>Přesun hmot pro povlakové krytiny stanovený sazbou z ceny vodorovná dopravní vzdálenost do 50 m v objektech výšky přes 6 do 12 m</t>
  </si>
  <si>
    <t>713131141</t>
  </si>
  <si>
    <t>Montáž izolace tepelné stěn a základů lepením celoplošně rohoží, pásů, dílců, desek</t>
  </si>
  <si>
    <t>367899182</t>
  </si>
  <si>
    <t>Montáž tepelné izolace stěn rohožemi, pásy, deskami, dílci, bloky (izolační materiál ve specifikaci) lepením celoplošně</t>
  </si>
  <si>
    <t>"S11 - světlíky" 12,8*0,7*13+4*0,45*9</t>
  </si>
  <si>
    <t>283723090</t>
  </si>
  <si>
    <t>deska z pěnového polystyrenu EPS 100 S 1000 x 500 x 100 mm</t>
  </si>
  <si>
    <t>-1760868934</t>
  </si>
  <si>
    <t>Desky z lehčených plastů desky z pěnového polystyrénu - samozhášivého typ EPS 100S stabil, objemová hmotnost 20 - 25 kg/m3 tepelně izolační desky pro izolace ploché střechy nebo podlahy rozměr 1000 x 500 mm, lambda 0,037 [W / m K] 100 mm</t>
  </si>
  <si>
    <t>Poznámka k položce:
lambda=0,037 [W / m K]</t>
  </si>
  <si>
    <t>596,068*1,02 'Přepočtené koeficientem množství</t>
  </si>
  <si>
    <t>71314115x</t>
  </si>
  <si>
    <t>Dodávka a montáž izolace tepelné střech plochých kladené volně 1 vrstva, z minerální vaty - spádové klíny</t>
  </si>
  <si>
    <t>1281523192</t>
  </si>
  <si>
    <t>Montáž tepelné izolace střech plochých rohožemi, pásy, deskami, dílci, bloky (izolační materiál ve specifikaci) kladenými volně jednovrstvá</t>
  </si>
  <si>
    <t>"S11" 175,35*0,08+(495,42-5,58*4-1*4)*0,125+(647-5,58*9-1*3)*0,1</t>
  </si>
  <si>
    <t>"S12" (290,07+228,53)*0,1+26,43*0,85+42,25*0,65+77,87*0,05</t>
  </si>
  <si>
    <t>713141161</t>
  </si>
  <si>
    <t>Montáž izolace tepelné střech plochých tl do 130 mm šrouby vnitřní pole, budova v do 20 m</t>
  </si>
  <si>
    <t>722060539</t>
  </si>
  <si>
    <t>Montáž tepelné izolace střech plochých rohožemi, pásy, deskami, dílci, bloky (izolační materiál ve specifikaci) přišroubovanými šrouby tl. izolace do 130 mm budovy výšky do 20 m vnitřní pole</t>
  </si>
  <si>
    <t>28376499x</t>
  </si>
  <si>
    <t>deska izolační PIR skupina tepelné vodivosti 030 3750 x 1000 x 180 mm</t>
  </si>
  <si>
    <t>1437226787</t>
  </si>
  <si>
    <t>Desky z lehčených plastů panely z pěnového polyuretanu izolace plochých střech ... izolační desky PIR - minerální rouno desky z polyuretanové pěny, oboustranně minerální rouno 1250 x 625 x  140 mm, ozub</t>
  </si>
  <si>
    <t>Poznámka k položce:
Tepelný odpor Rmat (m2 K/W)=5,18</t>
  </si>
  <si>
    <t>1210,15*1,02 'Přepočtené koeficientem množství</t>
  </si>
  <si>
    <t>1006400332</t>
  </si>
  <si>
    <t>283759920</t>
  </si>
  <si>
    <t>deska z pěnového polystyrenu EPS 150 S 1000 x 500 x 180 mm</t>
  </si>
  <si>
    <t>-21022566</t>
  </si>
  <si>
    <t>Desky z lehčených plastů desky z pěnového polystyrénu - samozhášivého typ EPS 150 S stabil , objemová hmotnost 25-30 kg/m3 tepelně izolační desky pro izolace s velmi vysokými nároky na pevnost v tlaku a ohybu (vysoce zatížené podlahy, střechy apod.) rozměr 1000 x 500 mm, lambda 0,035 W/mK 180 mm</t>
  </si>
  <si>
    <t>Poznámka k položce:
lambda=0,035 [W / m K]</t>
  </si>
  <si>
    <t>665,48*1,02 'Přepočtené koeficientem množství</t>
  </si>
  <si>
    <t>134499064</t>
  </si>
  <si>
    <t>721233114</t>
  </si>
  <si>
    <t>Střešní vtok polypropylen PP pro ploché střechy svislý odtok DN 160</t>
  </si>
  <si>
    <t>-783617663</t>
  </si>
  <si>
    <t xml:space="preserve">Střešní vtoky (vpusti) polypropylenové (PP) pro ploché střechy s odtokem svislým DN 160 </t>
  </si>
  <si>
    <t>998721202</t>
  </si>
  <si>
    <t>Přesun hmot pro vnitřní kanalizace v objektech v do 12 m</t>
  </si>
  <si>
    <t>1310612712</t>
  </si>
  <si>
    <t>Přesun hmot pro vnitřní kanalizace stanovený sazbou z ceny vodorovná dopravní vzdálenost do 50 m v objektech výšky přes 6 do 12 m</t>
  </si>
  <si>
    <t>762</t>
  </si>
  <si>
    <t>Konstrukce tesařské</t>
  </si>
  <si>
    <t>76234101x</t>
  </si>
  <si>
    <t>Bednění atik z desek OSB tl 10 mm kotvení do betonové konstrukce</t>
  </si>
  <si>
    <t>1423346553</t>
  </si>
  <si>
    <t>998762202</t>
  </si>
  <si>
    <t>Přesun hmot pro kce tesařské v objektech v do 12 m</t>
  </si>
  <si>
    <t>548629422</t>
  </si>
  <si>
    <t>Přesun hmot pro konstrukce tesařské stanovený sazbou z ceny vodorovná dopravní vzdálenost do 50 m v objektech výšky přes 6 do 12 m</t>
  </si>
  <si>
    <t>76420411x</t>
  </si>
  <si>
    <t>Dodávka a montáž oplechování horních ploch a atik bez rohů rš  přes 800mm</t>
  </si>
  <si>
    <t>-460583077</t>
  </si>
  <si>
    <t>"atiky" (41,77+31+47,27+50,03+17,86)*1,35</t>
  </si>
  <si>
    <t>Přesun hmot procentní pro konstrukce klempířské v objektech v do 12 m</t>
  </si>
  <si>
    <t>-1451053918</t>
  </si>
  <si>
    <t>Přesun hmot pro konstrukce klempířské stanovený procentní sazbou z ceny vodorovná dopravní vzdálenost do 50 m v objektech výšky přes 6 do 12 m</t>
  </si>
  <si>
    <t>76731PL21</t>
  </si>
  <si>
    <t>Dodávka a montáž plastového bodového světlíku s otevírací kopulí rozměr 1000x1000 mm, světlost otvoru 750x750 mm</t>
  </si>
  <si>
    <t>1572035134</t>
  </si>
  <si>
    <t>"rám plastový s izolační výplní, zasklení komůrkovou PC deskou s ochrannou proti odkapávání"</t>
  </si>
  <si>
    <t>"klika pro manuální vládání otevírání"</t>
  </si>
  <si>
    <t>"Uw = 1,5 W/m2K, lemovací krycí manžeta"</t>
  </si>
  <si>
    <t>76731PL22</t>
  </si>
  <si>
    <t>Dodávka a montáž pásového světlíku sedlového s otevíravými křídly, AL kce, vel vč obruby 1600x4800mm, vel otvoru 1300x4500mm</t>
  </si>
  <si>
    <t>-1466972955</t>
  </si>
  <si>
    <t>"kce s přerušeným tepelným mostem, , zasklení neprůhledné izolačním dvojsklem"</t>
  </si>
  <si>
    <t>"řídící a ovládací jednotky pro elektrické otevírání"</t>
  </si>
  <si>
    <t>"jednotlivé elektrické otevírání křídel, ovládání tlačítkem"</t>
  </si>
  <si>
    <t>"Uw = 1,5 W/m2K, lemovací manžeta"</t>
  </si>
  <si>
    <t>Přesun hmot procentní pro zámečnické konstrukce v objektech v do 12 m</t>
  </si>
  <si>
    <t>1971757491</t>
  </si>
  <si>
    <t>Přesun hmot pro zámečnické konstrukce stanovený procentní sazbou z ceny vodorovná dopravní vzdálenost do 50 m v objektech výšky přes 6 do 12 m</t>
  </si>
  <si>
    <t>02 - ZTI</t>
  </si>
  <si>
    <t xml:space="preserve">    722 - Zdravotechnika - vnitřní vodovod</t>
  </si>
  <si>
    <t xml:space="preserve">    726 - Zdravotechnika - instalační prefabrikáty</t>
  </si>
  <si>
    <t>Izolace kanal.potrubí</t>
  </si>
  <si>
    <t>286156890</t>
  </si>
  <si>
    <t>hrdlová zátka HTM DN 70 , l = 39 mm</t>
  </si>
  <si>
    <t>Práce spojené s přeložením stávajících rozvodů, z důvodu osazení nových konstrukcí.</t>
  </si>
  <si>
    <t>286157470</t>
  </si>
  <si>
    <t>těsnění pro HTUG HT - GA set DN 110</t>
  </si>
  <si>
    <t>721140802</t>
  </si>
  <si>
    <t>Demontáž potrubí litinové do DN 100</t>
  </si>
  <si>
    <t>721171904</t>
  </si>
  <si>
    <t>Potrubí z PP vsazení odbočky do hrdla DN 75</t>
  </si>
  <si>
    <t>721171912</t>
  </si>
  <si>
    <t>Potrubí z PP propojení potrubí DN 40</t>
  </si>
  <si>
    <t>721171914</t>
  </si>
  <si>
    <t>Potrubí z PP propojení potrubí DN 75</t>
  </si>
  <si>
    <t>721171915</t>
  </si>
  <si>
    <t>Potrubí z PP propojení potrubí DN 110</t>
  </si>
  <si>
    <t>721174024</t>
  </si>
  <si>
    <t>Potrubí kanalizační z PP odpadní systém HT DN 70</t>
  </si>
  <si>
    <t>721174025</t>
  </si>
  <si>
    <t>Potrubí kanalizační z PP odpadní systém HT DN 100</t>
  </si>
  <si>
    <t>721174042</t>
  </si>
  <si>
    <t>Potrubí kanalizační z PP připojovací systém HT DN 40</t>
  </si>
  <si>
    <t>721174043</t>
  </si>
  <si>
    <t>Potrubí kanalizační z PP připojovací systém HT DN 50</t>
  </si>
  <si>
    <t>721174044</t>
  </si>
  <si>
    <t>Potrubí kanalizační z PP připojovací systém HT DN 70</t>
  </si>
  <si>
    <t>721174045</t>
  </si>
  <si>
    <t>Potrubí kanalizační z PP připojovací systém HT DN 100</t>
  </si>
  <si>
    <t>721174055</t>
  </si>
  <si>
    <t>Potrubí kanalizační z PP dešťové systém HT DN 100</t>
  </si>
  <si>
    <t>721194104</t>
  </si>
  <si>
    <t>Vyvedení a upevnění odpadních výpustek DN 40</t>
  </si>
  <si>
    <t>721194105</t>
  </si>
  <si>
    <t>Vyvedení a upevnění odpadních výpustek DN 50</t>
  </si>
  <si>
    <t>721194109</t>
  </si>
  <si>
    <t>Vyvedení a upevnění odpadních výpustek DN 100</t>
  </si>
  <si>
    <t>721210822</t>
  </si>
  <si>
    <t>Demontáž vpustí střešních DN 100</t>
  </si>
  <si>
    <t>721211422</t>
  </si>
  <si>
    <t>Vpusť podlahová se svislým odtokem DN 50/75/110 mřížka nerez 138x138</t>
  </si>
  <si>
    <t>721233112</t>
  </si>
  <si>
    <t>Střešní vtok polypropylen PP pro ploché střechy svislý odtok DN 110</t>
  </si>
  <si>
    <t>721273153</t>
  </si>
  <si>
    <t>Hlavice ventilační polypropylen PP DN 110</t>
  </si>
  <si>
    <t>721274122</t>
  </si>
  <si>
    <t>Přivzdušňovací ventil vnitřní odpadních potrubí DN 75</t>
  </si>
  <si>
    <t>721274123</t>
  </si>
  <si>
    <t>Přivzdušňovací ventil vnitřní odpadních potrubí DN 100</t>
  </si>
  <si>
    <t>721290123</t>
  </si>
  <si>
    <t>Zkouška těsnosti potrubí kanalizace kouřem do DN 300</t>
  </si>
  <si>
    <t>721290822</t>
  </si>
  <si>
    <t>Přemístění vnitrostaveništní demontovaných hmot vnitřní kanalizace v objektech výšky do 12 m</t>
  </si>
  <si>
    <t>722170003</t>
  </si>
  <si>
    <t>Protipožární manžety</t>
  </si>
  <si>
    <t>998721102</t>
  </si>
  <si>
    <t>Přesun hmot tonážní pro vnitřní kanalizace v objektech v do 12 m</t>
  </si>
  <si>
    <t>722</t>
  </si>
  <si>
    <t>Zdravotechnika - vnitřní vodovod</t>
  </si>
  <si>
    <t>Zpěňující protipožární tmel CP 611A a protipožární pěna na prostupy CP 620</t>
  </si>
  <si>
    <t>722130234</t>
  </si>
  <si>
    <t>Potrubí vodovodní ocelové závitové pozinkované svařované běžné DN 32</t>
  </si>
  <si>
    <t>722130236</t>
  </si>
  <si>
    <t>Potrubí vodovodní ocelové závitové pozinkované svařované běžné DN 50</t>
  </si>
  <si>
    <t>722130802</t>
  </si>
  <si>
    <t>Demontáž potrubí ocelové pozinkované závitové do DN 40</t>
  </si>
  <si>
    <t>722131916</t>
  </si>
  <si>
    <t>Potrubí pozinkované závitové vsazení odbočky do potrubí DN 50</t>
  </si>
  <si>
    <t>722170804</t>
  </si>
  <si>
    <t>Demontáž rozvodů vody z plastů do D 50</t>
  </si>
  <si>
    <t>722171933</t>
  </si>
  <si>
    <t>Potrubí plastové výměna trub nebo tvarovek D do 25 mm</t>
  </si>
  <si>
    <t>722171934</t>
  </si>
  <si>
    <t>Potrubí plastové výměna trub nebo tvarovek D do 32 mm</t>
  </si>
  <si>
    <t>722171935</t>
  </si>
  <si>
    <t>Potrubí plastové výměna trub nebo tvarovek D do 40 mm</t>
  </si>
  <si>
    <t>722174004</t>
  </si>
  <si>
    <t>Potrubí vodovodní plastové PPR svar polyfuze PN 16 D 32 x 4,4 mm (VZT)</t>
  </si>
  <si>
    <t>722174022</t>
  </si>
  <si>
    <t>Potrubí vodovodní plastové PPR svar polyfuze PN 20 D 20 x 3,4 mm</t>
  </si>
  <si>
    <t>722174023</t>
  </si>
  <si>
    <t>Potrubí vodovodní plastové PPR svar polyfuze PN 20 D 25 x 4,2 mm</t>
  </si>
  <si>
    <t>722174024</t>
  </si>
  <si>
    <t>Potrubí vodovodní plastové PPR svar polyfuze PN 20 D 32 x5,4 mm</t>
  </si>
  <si>
    <t>722174025</t>
  </si>
  <si>
    <t>Potrubí vodovodní plastové PPR svar polyfuze PN 20 D 40 x 6,7 mm</t>
  </si>
  <si>
    <t>722181211</t>
  </si>
  <si>
    <t>Ochrana vodovodního potrubí přilepenými tepelně izolačními trubicemi z PE tl do 6 mm DN do 22 mm</t>
  </si>
  <si>
    <t>722181212</t>
  </si>
  <si>
    <t>Ochrana vodovodního potrubí přilepenými tepelně izolačními trubicemi z PE tl do 6 mm DN do 32 mm</t>
  </si>
  <si>
    <t>722181251</t>
  </si>
  <si>
    <t>Ochrana vodovodního potrubí přilepenými tepelně izolačními trubicemi z PE tl do 25 mm DN do 22 mm</t>
  </si>
  <si>
    <t>722181252</t>
  </si>
  <si>
    <t>Ochrana vodovodního potrubí přilepenými tepelně izolačními trubicemi z PE tl do 25 mm DN do 42 mm</t>
  </si>
  <si>
    <t>722181253</t>
  </si>
  <si>
    <t>Ochrana vodovodního potrubí přilepenými tepelně izolačními trubicemi z PE tl do 25 mm DN do 62 mm</t>
  </si>
  <si>
    <t>722190401</t>
  </si>
  <si>
    <t>Vyvedení a upevnění výpustku do DN 25</t>
  </si>
  <si>
    <t>722190901</t>
  </si>
  <si>
    <t>Uzavření nebo otevření vodovodního potrubí při opravách</t>
  </si>
  <si>
    <t>722212440</t>
  </si>
  <si>
    <t>Orientační štítky na zeď</t>
  </si>
  <si>
    <t>722220111</t>
  </si>
  <si>
    <t>Nástěnka pro výtokový ventil G 1/2 s jedním závitem</t>
  </si>
  <si>
    <t>722220121</t>
  </si>
  <si>
    <t>Nástěnka pro baterii G 1/2 s jedním závitem</t>
  </si>
  <si>
    <t>pár</t>
  </si>
  <si>
    <t>722231120</t>
  </si>
  <si>
    <t>Ventil výtokový pod omítku G 3/4 se dvěma závity</t>
  </si>
  <si>
    <t>722232062</t>
  </si>
  <si>
    <t>Kohout kulový přímý G 3/4 PN 42 do 185°C vnitřní závit s vypouštěním</t>
  </si>
  <si>
    <t>722232063</t>
  </si>
  <si>
    <t>Kohout kulový přímý G 1 PN 42 do 185°C vnitřní závit s vypouštěním</t>
  </si>
  <si>
    <t>722232064</t>
  </si>
  <si>
    <t>Kohout kulový přímý G 1 1/4 PN 42 do 185°C vnitřní závit s vypouštěním</t>
  </si>
  <si>
    <t>722250133</t>
  </si>
  <si>
    <t>Hydrantový systém s tvarově stálou hadicí D 25 x 30 m celoplechový</t>
  </si>
  <si>
    <t>722290226</t>
  </si>
  <si>
    <t>Zkouška těsnosti vodovodního potrubí závitového do DN 50</t>
  </si>
  <si>
    <t>722290234</t>
  </si>
  <si>
    <t>Proplach a dezinfekce vodovodního potrubí do DN 80</t>
  </si>
  <si>
    <t>722290822</t>
  </si>
  <si>
    <t>Přemístění vnitrostaveništní demontovaných hmot pro vnitřní vodovod v objektech výšky do 12 m</t>
  </si>
  <si>
    <t>998722102</t>
  </si>
  <si>
    <t>Přesun hmot tonážní tonážní pro vnitřní vodovod v objektech v do 12 m</t>
  </si>
  <si>
    <t>725111131</t>
  </si>
  <si>
    <t>Splachovač nádržkový plastový vysokopoložený</t>
  </si>
  <si>
    <t>725112021</t>
  </si>
  <si>
    <t>Klozet keramický závěsný na nosné stěny s hlubokým splachováním odpad vodorovný</t>
  </si>
  <si>
    <t>725119123</t>
  </si>
  <si>
    <t>Montáž klozetových mís závěsných na nosné stěny</t>
  </si>
  <si>
    <t>642360510</t>
  </si>
  <si>
    <t>klozet keramický závěsný hluboké splachování handicap bílý</t>
  </si>
  <si>
    <t>klozet keramický závěsný hluboké splachování handicap  bílý</t>
  </si>
  <si>
    <t>725121527</t>
  </si>
  <si>
    <t>Pisoárový záchodek automatický s integrovaným napájecím zdrojem</t>
  </si>
  <si>
    <t>551440410</t>
  </si>
  <si>
    <t>napájecí zdroj  až pro 8 zařízení</t>
  </si>
  <si>
    <t>napájecí zdroj až pro 8 zařízení</t>
  </si>
  <si>
    <t>725211602</t>
  </si>
  <si>
    <t>Umyvadlo keramické připevněné na stěnu šrouby bílé bez krytu na sifon 550 mm</t>
  </si>
  <si>
    <t>725219102</t>
  </si>
  <si>
    <t>Montáž umyvadla připevněného na šrouby do zdiva</t>
  </si>
  <si>
    <t>642110230</t>
  </si>
  <si>
    <t>umyvadlo keramické závěsné bezbariérové 64 x 55 cm bílé</t>
  </si>
  <si>
    <t>642110240</t>
  </si>
  <si>
    <t xml:space="preserve">sifon pro zdravotní umyvadlo  </t>
  </si>
  <si>
    <t>725241112</t>
  </si>
  <si>
    <t>Vanička sprchová akrylátová čtvercová 900x900 mm</t>
  </si>
  <si>
    <t>725245162</t>
  </si>
  <si>
    <t>Zástěna sprchová zásuvná třídílná se dvěma posuvnými díly do výšky 1850 mm a šířky 900 mm</t>
  </si>
  <si>
    <t>725245172</t>
  </si>
  <si>
    <t>Zástěna sprchová zásuvná čtyřdílná se dvěma posuvnými díly do výšky 1850 mm a šířky 900 mm rohová</t>
  </si>
  <si>
    <t>725291311</t>
  </si>
  <si>
    <t>Doplňky zařízení koupelen a záchodů keramické věšák trojitý</t>
  </si>
  <si>
    <t>725291621</t>
  </si>
  <si>
    <t>Doplňky zařízení koupelen a záchodů nerezové zásobník toaletních papírů</t>
  </si>
  <si>
    <t>725319111</t>
  </si>
  <si>
    <t>Montáž dřezu ostatních typů</t>
  </si>
  <si>
    <t>552310900</t>
  </si>
  <si>
    <t xml:space="preserve">dřez nerez s odkládací ploškou matný </t>
  </si>
  <si>
    <t>725331111</t>
  </si>
  <si>
    <t>Výlevka bez výtokových armatur keramická se sklopnou plastovou mřížkou 425 mm</t>
  </si>
  <si>
    <t>725411234</t>
  </si>
  <si>
    <t>Žlab nerez automat na stojanu jednostranný s opláštěním se 4 ramínky 2500 mm</t>
  </si>
  <si>
    <t>725819402</t>
  </si>
  <si>
    <t>Montáž ventilů rohových G 1/2 bez připojovací trubičky</t>
  </si>
  <si>
    <t>551456330</t>
  </si>
  <si>
    <t>ventil rohový mosazný T 66A 1/2"</t>
  </si>
  <si>
    <t>725821326</t>
  </si>
  <si>
    <t>Baterie dřezové stojánkové pákové s otáčivým kulatým ústím a délkou ramínka 265 mm</t>
  </si>
  <si>
    <t>725822611</t>
  </si>
  <si>
    <t>Baterie umyvadlové stojánkové pákové bez výpusti</t>
  </si>
  <si>
    <t>725841311</t>
  </si>
  <si>
    <t>Baterie sprchové nástěnné pákové</t>
  </si>
  <si>
    <t>725849411</t>
  </si>
  <si>
    <t>Montáž baterie sprchové nástěnné s nastavitelnou výškou sprchy</t>
  </si>
  <si>
    <t>725849412</t>
  </si>
  <si>
    <t>Montáž baterie sprchové nástěnné s pevnou výškou sprchy</t>
  </si>
  <si>
    <t>725851315</t>
  </si>
  <si>
    <t>Ventil odpadní dřezový s přepadem G 6/4</t>
  </si>
  <si>
    <t>725861102</t>
  </si>
  <si>
    <t>Zápachová uzávěrka pro umyvadla DN 40</t>
  </si>
  <si>
    <t>725865312</t>
  </si>
  <si>
    <t>Zápachová uzávěrka sprchových van DN 40/50 s kulovým kloubem na odtoku a odpadním ventilem</t>
  </si>
  <si>
    <t>Kondenzační sifon</t>
  </si>
  <si>
    <t>725980123</t>
  </si>
  <si>
    <t>Dvířka 30/30</t>
  </si>
  <si>
    <t>998725102</t>
  </si>
  <si>
    <t>Přesun hmot tonážní pro zařizovací předměty v objektech v do 12 m</t>
  </si>
  <si>
    <t>726</t>
  </si>
  <si>
    <t>Zdravotechnika - instalační prefabrikáty</t>
  </si>
  <si>
    <t>726111031</t>
  </si>
  <si>
    <t>Instalační předstěna - klozet s ovládáním zepředu v 1080 mm závěsný do masivní zděné kce</t>
  </si>
  <si>
    <t>726131043</t>
  </si>
  <si>
    <t>Instalační předstěna - klozet závěsný v 1120 mm s ovládáním zepředu pro postižené do stěn s kov kcí</t>
  </si>
  <si>
    <t>726191001</t>
  </si>
  <si>
    <t>Zvukoizolační souprava pro klozet a bidet</t>
  </si>
  <si>
    <t>726191002</t>
  </si>
  <si>
    <t>Souprava pro předstěnovou montáž</t>
  </si>
  <si>
    <t>998726112</t>
  </si>
  <si>
    <t>Přesun hmot tonážní pro instalační prefabrikáty v objektech v do 12 m</t>
  </si>
  <si>
    <t>552817940</t>
  </si>
  <si>
    <t>tlačítko pro ovládání WC zepředu, plast, dvě množství vody, 24,6 x 16,4 cm</t>
  </si>
  <si>
    <t>0003</t>
  </si>
  <si>
    <t>Nožičky pro 1 kus závěsného programu</t>
  </si>
  <si>
    <t>Nožičky pro závěsný program</t>
  </si>
  <si>
    <t>03 - UT</t>
  </si>
  <si>
    <t xml:space="preserve">    732 - Ústřední vytápění - strojovny</t>
  </si>
  <si>
    <t xml:space="preserve">    733 - Ústřední vytápění - potrubí</t>
  </si>
  <si>
    <t xml:space="preserve">    734 - Ústřední vytápění - armatury</t>
  </si>
  <si>
    <t xml:space="preserve">    735 - Ústřední vytápění - otopná tělesa</t>
  </si>
  <si>
    <t xml:space="preserve">    790 - Ostatní doplňkové náklady</t>
  </si>
  <si>
    <t>7134301</t>
  </si>
  <si>
    <t>Izolace tepelná potrubí DN 65 rohožemi s hl. folií tl. 40 mm</t>
  </si>
  <si>
    <t>7134301.1</t>
  </si>
  <si>
    <t>Dtto DN 50</t>
  </si>
  <si>
    <t>71346-3111</t>
  </si>
  <si>
    <t>Montáž izolace tepelné potrubí potrubními pouzdry bez úpravy staženými drátem 1x D do 100 mm</t>
  </si>
  <si>
    <t>283770950</t>
  </si>
  <si>
    <t>izolace potrubí  DN 20 x 13 mm</t>
  </si>
  <si>
    <t>283770955</t>
  </si>
  <si>
    <t>izolace potrubí DN 25 x 25 mm</t>
  </si>
  <si>
    <t>283770560</t>
  </si>
  <si>
    <t>izolace potrubí DN 32 x 25 mm</t>
  </si>
  <si>
    <t>283770630</t>
  </si>
  <si>
    <t>izolace potrubí DN 40 x 25 mm</t>
  </si>
  <si>
    <t>71349-0111</t>
  </si>
  <si>
    <t>Oprava stávající izolace (napojení potrubí)</t>
  </si>
  <si>
    <t>99871-3202</t>
  </si>
  <si>
    <t>732</t>
  </si>
  <si>
    <t>Ústřední vytápění - strojovny</t>
  </si>
  <si>
    <t>73219-9100</t>
  </si>
  <si>
    <t>Montáž orientačních štítků</t>
  </si>
  <si>
    <t>54999011</t>
  </si>
  <si>
    <t>Orientační štítky - dodávka</t>
  </si>
  <si>
    <t>73242-0813</t>
  </si>
  <si>
    <t>Demontáž čerpadla oběhového spirálního DN 50</t>
  </si>
  <si>
    <t>4261062</t>
  </si>
  <si>
    <t>Elektronické teplovodní oběhové čerpadlo Q-0,4 m3/h.,Y-3 m, N-4-34 W - 230V/50Hz</t>
  </si>
  <si>
    <t>4261062.1</t>
  </si>
  <si>
    <t>Elektronické teplovodní oběhové čerpadlo Q-1,1 m3/h.,Y-3 m, N-4-34 W - 230V/50Hz</t>
  </si>
  <si>
    <t>73242-9212</t>
  </si>
  <si>
    <t>Montáž čerpadla oběhového spirálního do DN 25 do potrubí</t>
  </si>
  <si>
    <t>4261063</t>
  </si>
  <si>
    <t>Elektronické teplovodní oběhové čerpadlo Q-1,75 m3/h.,Y-3 m, N-10-85 W - 230V/50Hz</t>
  </si>
  <si>
    <t>4261064</t>
  </si>
  <si>
    <t>Elektronické teplovodní oběhové čerpadlo Q-2,8 m3/h.,Y-3 m, N-10-85 W - 230V/50Hz</t>
  </si>
  <si>
    <t>4261064.1</t>
  </si>
  <si>
    <t>Elektronické teplovodní oběhové čerpadlo Q-3,1 m3/h.,Y-3,5 m, N-10-85 W - 230V/50Hz</t>
  </si>
  <si>
    <t>99873-2202</t>
  </si>
  <si>
    <t>Přesun hmot pro strojovny v objektech v do 12 m</t>
  </si>
  <si>
    <t>733</t>
  </si>
  <si>
    <t>Ústřední vytápění - potrubí</t>
  </si>
  <si>
    <t>73311-0808</t>
  </si>
  <si>
    <t>Demontáž potrubí z trubek ocelových závitových do DN 50</t>
  </si>
  <si>
    <t>73312-0826</t>
  </si>
  <si>
    <t>Demontáž potrubí z trubek ocelových hladkých do DN 80</t>
  </si>
  <si>
    <t>73311-1102</t>
  </si>
  <si>
    <t>Potrubí ocelové závitové bezešvé běžné DN 10</t>
  </si>
  <si>
    <t>73311-1103</t>
  </si>
  <si>
    <t>Dtto DN 15</t>
  </si>
  <si>
    <t>73311-1104</t>
  </si>
  <si>
    <t>Dtto DN 20</t>
  </si>
  <si>
    <t>73311-1105</t>
  </si>
  <si>
    <t>Dtto DN 25</t>
  </si>
  <si>
    <t>73311-1106</t>
  </si>
  <si>
    <t>Dtto DN 32</t>
  </si>
  <si>
    <t>73311-1107</t>
  </si>
  <si>
    <t>Dtto DN 40</t>
  </si>
  <si>
    <t>73311-1212</t>
  </si>
  <si>
    <t>Dtto ve strojovnách DN 10</t>
  </si>
  <si>
    <t>73311-1213</t>
  </si>
  <si>
    <t>73311-1214</t>
  </si>
  <si>
    <t>73311-1215</t>
  </si>
  <si>
    <t>73311-1216</t>
  </si>
  <si>
    <t>73311-1217</t>
  </si>
  <si>
    <t>73311-1218</t>
  </si>
  <si>
    <t>73312-1222</t>
  </si>
  <si>
    <t>Potrubí ocelové hladké bezešvé ve strojovnách D 76x3,2</t>
  </si>
  <si>
    <t>73312-1218</t>
  </si>
  <si>
    <t>Dtto 57/3</t>
  </si>
  <si>
    <t>73314-1102</t>
  </si>
  <si>
    <t>Odvzdušňovací nádoba z trubek ocelových do DN 50</t>
  </si>
  <si>
    <t>73319-0107</t>
  </si>
  <si>
    <t>Zkouška těsnosti potrubí ocelové závitové do DN 40</t>
  </si>
  <si>
    <t>73319-0108</t>
  </si>
  <si>
    <t>Zkouška těsnosti potrubí ocelové závitové do DN 50</t>
  </si>
  <si>
    <t>73319-0219</t>
  </si>
  <si>
    <t>Zkouška těsnosti potrubí ocelové hladké do D 60,3</t>
  </si>
  <si>
    <t>73319-0225</t>
  </si>
  <si>
    <t>Zkouška těsnosti potrubí ocelové hladké do D 89</t>
  </si>
  <si>
    <t>73319-3810</t>
  </si>
  <si>
    <t>Rozřezání konzol, podpěr, výložníku pro potrubí z L do 50x50x5 mm</t>
  </si>
  <si>
    <t>99873-3202</t>
  </si>
  <si>
    <t>Přesun hmot pro rozvody potrubí v objektech v do 12 m</t>
  </si>
  <si>
    <t>734</t>
  </si>
  <si>
    <t>Ústřední vytápění - armatury</t>
  </si>
  <si>
    <t>73410-0811</t>
  </si>
  <si>
    <t>Demontáž armatury přírubové se dvěma přírubami do DN 50</t>
  </si>
  <si>
    <t>73419-0818</t>
  </si>
  <si>
    <t>Rozpojení přírubového spoje do DN 100</t>
  </si>
  <si>
    <t>73420-0821</t>
  </si>
  <si>
    <t>Demontáž armatury závitové se dvěma závity do G 1/2</t>
  </si>
  <si>
    <t>73420-0822</t>
  </si>
  <si>
    <t>Dtto do DN 25</t>
  </si>
  <si>
    <t>73420-9123</t>
  </si>
  <si>
    <t>Montáž armatury závitové s třemi závity G 1/2</t>
  </si>
  <si>
    <t>73420-9124</t>
  </si>
  <si>
    <t>73420-9125</t>
  </si>
  <si>
    <t>5512101</t>
  </si>
  <si>
    <t>Ventil vyvažovací ruční s vyp. PN 1 MPa, 1/2", kv-2,67 m3/h</t>
  </si>
  <si>
    <t>5512102</t>
  </si>
  <si>
    <t>Dtto 1" kv-6,4 m3/h</t>
  </si>
  <si>
    <t>5512103</t>
  </si>
  <si>
    <t>Dtto 5/4" kv-12 m3/h</t>
  </si>
  <si>
    <t>5512104</t>
  </si>
  <si>
    <t>Dtto 6/4" kv-19,5 m3/h</t>
  </si>
  <si>
    <t>73421-1113</t>
  </si>
  <si>
    <t>Ventil závitový odvzdušňovací G 3/8 PN 10 do 120°C otopných těles</t>
  </si>
  <si>
    <t>73424-2412</t>
  </si>
  <si>
    <t>Ventil závitový zpětný přímý G 3/4 PN 16 do 110°C</t>
  </si>
  <si>
    <t>73424-2414</t>
  </si>
  <si>
    <t>Dtto G 1"</t>
  </si>
  <si>
    <t>73424-2416</t>
  </si>
  <si>
    <t>Dtto G 6/4</t>
  </si>
  <si>
    <t>5512105</t>
  </si>
  <si>
    <t>Ventil radiátorový regulační přímý PN 1 MPa, 1/2", kv-0,4 m3/h</t>
  </si>
  <si>
    <t>5512106</t>
  </si>
  <si>
    <t>Dtto 1/2" kv-0,51 m3/h</t>
  </si>
  <si>
    <t>5512107</t>
  </si>
  <si>
    <t>Dtto 1/2" kv-0,73 m3/h</t>
  </si>
  <si>
    <t>5512108</t>
  </si>
  <si>
    <t>Dtto 3/4" kv-1,04 m3/h</t>
  </si>
  <si>
    <t>73419-3114</t>
  </si>
  <si>
    <t>Klapka uzavírací mezipřírubová DN 50 PN 16</t>
  </si>
  <si>
    <t>73419-2314</t>
  </si>
  <si>
    <t>Klapka zpětná samočinná DN 50 PN 16 do 100°C</t>
  </si>
  <si>
    <t>73416-3426</t>
  </si>
  <si>
    <t>Filtr DN 50 PN 16</t>
  </si>
  <si>
    <t>5512109</t>
  </si>
  <si>
    <t>Radiátorové šroubení regulační s uzavíráním a vypouštěním přímé PN 1 MPa, 1/2"</t>
  </si>
  <si>
    <t>73426-1233</t>
  </si>
  <si>
    <t>Šroubení topenářské přímé G 1/2 PN 16 do 120°C</t>
  </si>
  <si>
    <t>73426-1234</t>
  </si>
  <si>
    <t>Dtto G 3/4</t>
  </si>
  <si>
    <t>73426-1235</t>
  </si>
  <si>
    <t>73426-1237</t>
  </si>
  <si>
    <t>73429-1123</t>
  </si>
  <si>
    <t>Kohout plnící a vypouštěcí G 1/2 PN 10 do 110°C závitový</t>
  </si>
  <si>
    <t>73429-1242</t>
  </si>
  <si>
    <t>Filtr závitový přímý G 3/4 PN 16 do 130°C s vnitřními závity</t>
  </si>
  <si>
    <t>73429-1244</t>
  </si>
  <si>
    <t>73429-1245</t>
  </si>
  <si>
    <t>Dtto G 5/4</t>
  </si>
  <si>
    <t>73429-1246</t>
  </si>
  <si>
    <t>73429-2773</t>
  </si>
  <si>
    <t>Kohout kulový přímý G 3/4 PN 42 do 185°C plnoprůtokový vnitřní závit</t>
  </si>
  <si>
    <t>734292774</t>
  </si>
  <si>
    <t>734292775</t>
  </si>
  <si>
    <t>734292776</t>
  </si>
  <si>
    <t>734292777</t>
  </si>
  <si>
    <t>73441-1117</t>
  </si>
  <si>
    <t>Teploměr kruhový DTR (0-120 C)</t>
  </si>
  <si>
    <t>99873-4202</t>
  </si>
  <si>
    <t>Přesun hmot pro armatury v objektech v do 12 m</t>
  </si>
  <si>
    <t>735</t>
  </si>
  <si>
    <t>Ústřední vytápění - otopná tělesa</t>
  </si>
  <si>
    <t>73511-1810</t>
  </si>
  <si>
    <t>Demontáž litinových článkových radiátorů</t>
  </si>
  <si>
    <t>73511-0912</t>
  </si>
  <si>
    <t>Rozpojení otopného tělesa</t>
  </si>
  <si>
    <t>73549-4811</t>
  </si>
  <si>
    <t>Vypouštění vody z otopného systému</t>
  </si>
  <si>
    <t>73519-1903</t>
  </si>
  <si>
    <t>Proplach otopného systému</t>
  </si>
  <si>
    <t>73511-1810.1</t>
  </si>
  <si>
    <t>Vyregulování otopného systému-ventilů s term.ovl.</t>
  </si>
  <si>
    <t>73515-1577</t>
  </si>
  <si>
    <t>Otopná tělesa ocelová desková  - dvouřadá 22/600/1000</t>
  </si>
  <si>
    <t>73515-1580</t>
  </si>
  <si>
    <t>Dtto - 22/6001400</t>
  </si>
  <si>
    <t>73515-1582</t>
  </si>
  <si>
    <t>Dtto - 22/600/1800</t>
  </si>
  <si>
    <t>73515-1583</t>
  </si>
  <si>
    <t>Dtto - 22/600/2000</t>
  </si>
  <si>
    <t>73515-1595</t>
  </si>
  <si>
    <t>Dtto - 22/900/800</t>
  </si>
  <si>
    <t>73515-1596</t>
  </si>
  <si>
    <t>Dtto - 22/900/900</t>
  </si>
  <si>
    <t>73515-1597</t>
  </si>
  <si>
    <t>Dtto - 22/900/1000</t>
  </si>
  <si>
    <t>73515-1697</t>
  </si>
  <si>
    <t>Dtto - třířadá 33/900/1000</t>
  </si>
  <si>
    <t>73515-1698</t>
  </si>
  <si>
    <t>Dtto - 33/900/1100</t>
  </si>
  <si>
    <t>73515-1699</t>
  </si>
  <si>
    <t>Dtto - 33/900/1200</t>
  </si>
  <si>
    <t>99873-5202</t>
  </si>
  <si>
    <t>Přesun hmot pro otopná tělesa v objektech v do 12 m</t>
  </si>
  <si>
    <t>78342-5421</t>
  </si>
  <si>
    <t>Nátěry syntetické potrubí do DN 50 barva  matný povrch 1x antikorozní, 1x základní, 1x email</t>
  </si>
  <si>
    <t>78342-5428</t>
  </si>
  <si>
    <t>Nátěry syntetické potrubí do DN 50 barva základní antikorozní</t>
  </si>
  <si>
    <t>78342-5528</t>
  </si>
  <si>
    <t>Nátěry syntetické potrubí do DN 100 barva základní antikorozní</t>
  </si>
  <si>
    <t>790</t>
  </si>
  <si>
    <t>Ostatní doplňkové náklady</t>
  </si>
  <si>
    <t>790013</t>
  </si>
  <si>
    <t>Vyregulování a topná zkouška</t>
  </si>
  <si>
    <t>hr</t>
  </si>
  <si>
    <t>790014</t>
  </si>
  <si>
    <t>Nepředvídané práce při rekonstrukci</t>
  </si>
  <si>
    <t>04 - VZT</t>
  </si>
  <si>
    <t>Jednotkové ceny vlastních položek jsou stanoveny za pomoci ceníků jednotlivých výrobců příslušných zařízení a komponent.</t>
  </si>
  <si>
    <t>1 - Svařovna 1.NP</t>
  </si>
  <si>
    <t xml:space="preserve">    2 - Kovárna 1.NP</t>
  </si>
  <si>
    <t xml:space="preserve">    3 - Šatny a umývárny 1.NP</t>
  </si>
  <si>
    <t xml:space="preserve">    4 - Vestavěné počítačové přípravny</t>
  </si>
  <si>
    <t xml:space="preserve">    5 - Dřevomodelárna 1.NP</t>
  </si>
  <si>
    <t xml:space="preserve">    6 - Vestavěné počítačové přípravny-chlazení</t>
  </si>
  <si>
    <t xml:space="preserve">    7 - Přisávání vzduchu pro kompresor</t>
  </si>
  <si>
    <t xml:space="preserve">    8 - Demontáž stávajícího VZT zařízení</t>
  </si>
  <si>
    <t xml:space="preserve">    9 - Silnoproud 2.36, 2.37, 2.38</t>
  </si>
  <si>
    <t>10 - Slaboproud 215, 2.16</t>
  </si>
  <si>
    <t>11 - Slaboproud 2.31, 2.32, 2.33, 2.34</t>
  </si>
  <si>
    <t>12 - Šatny a umývárny 2.NP</t>
  </si>
  <si>
    <t>13 - Šatna dívky 2.07, WC učitelů 2.08</t>
  </si>
  <si>
    <t>14 - Brusírna 1.17</t>
  </si>
  <si>
    <t>15 - Větrání CHÚC</t>
  </si>
  <si>
    <t>16 - Větrání UPS 1.30</t>
  </si>
  <si>
    <t>17 - Ostatní</t>
  </si>
  <si>
    <t>Svařovna 1.NP</t>
  </si>
  <si>
    <t>1.001</t>
  </si>
  <si>
    <t>Větrací jednotka přívod a odvod, vnitřní provedení,filtrace M5/G2+</t>
  </si>
  <si>
    <t>94335315</t>
  </si>
  <si>
    <t>Poznámka k položce:
D.1.4.VZT 3; G4,rychloupínací mechanismy filtrů,; vodní ohřev,ventilátory s volným oběž. kolem a frekv.měničem,;  6200/6200 m3/h</t>
  </si>
  <si>
    <t>1.002</t>
  </si>
  <si>
    <t>Tlumič hluku buňkový 200x500x1000</t>
  </si>
  <si>
    <t>390040417</t>
  </si>
  <si>
    <t>Poznámka k položce:
D.1.4.VZT 3</t>
  </si>
  <si>
    <t>1.003</t>
  </si>
  <si>
    <t>1438378122</t>
  </si>
  <si>
    <t>Poznámka k položce:
dtto</t>
  </si>
  <si>
    <t>1.004</t>
  </si>
  <si>
    <t>Mřížka čtyřhranná 630x630 z pletiva s oky 10x10mm</t>
  </si>
  <si>
    <t>-618154130</t>
  </si>
  <si>
    <t>1.005</t>
  </si>
  <si>
    <t>Vyústka přívodní 2-řadá  325 x 125</t>
  </si>
  <si>
    <t>-371429952</t>
  </si>
  <si>
    <t>1.005a</t>
  </si>
  <si>
    <t>Regulace R1 325 x 125</t>
  </si>
  <si>
    <t>-39262563</t>
  </si>
  <si>
    <t>1.006</t>
  </si>
  <si>
    <t>Vyústka odsávací 1-řadá  325 x 125</t>
  </si>
  <si>
    <t>-1389113080</t>
  </si>
  <si>
    <t>1.006a</t>
  </si>
  <si>
    <t>Regulace R1  325 x 125</t>
  </si>
  <si>
    <t>-1324375989</t>
  </si>
  <si>
    <t>1.009</t>
  </si>
  <si>
    <t>Potrubí čtyřhranné sk I ON 12 0405 -pozinkovaný plech</t>
  </si>
  <si>
    <t>-1412038092</t>
  </si>
  <si>
    <t>Poznámka k položce:
vč.montážního,závěsového,spojovacího a těsnicího materiálu</t>
  </si>
  <si>
    <t>1.010</t>
  </si>
  <si>
    <t>Potrubí čtyřhranné sk I těsné ON 12 0405 -pozinkovaný plech</t>
  </si>
  <si>
    <t>1909110664</t>
  </si>
  <si>
    <t>Poznámka k položce:
vč.montážního,závěsového,spojova- cího a těsnicího materiálu</t>
  </si>
  <si>
    <t>1.011</t>
  </si>
  <si>
    <t>Deska z minerální vlny s Al polep tl.6cm</t>
  </si>
  <si>
    <t>533386737</t>
  </si>
  <si>
    <t>Poznámka k položce:
dtto; Tepelně-akustická izolace</t>
  </si>
  <si>
    <t>1.012</t>
  </si>
  <si>
    <t>Deska z minerální vlny s AL polep tl. 6 cm do plechu</t>
  </si>
  <si>
    <t>-796093683</t>
  </si>
  <si>
    <t>Poznámka k položce:
dtto; Tepelná izolace venkovní</t>
  </si>
  <si>
    <t>1.013</t>
  </si>
  <si>
    <t>Deska z minerální vlny s AL polep systém s pož.odol.30minut</t>
  </si>
  <si>
    <t>425057812</t>
  </si>
  <si>
    <t>Poznámka k položce:
dtto; Požární izolace</t>
  </si>
  <si>
    <t>1.014</t>
  </si>
  <si>
    <t>Protipožární zatěsnění VZT prostupů minerální vatou+protipožárním dtto; tmelem</t>
  </si>
  <si>
    <t>bm</t>
  </si>
  <si>
    <t>-1652689465</t>
  </si>
  <si>
    <t>Protipožární zatěsnění VZT prostupů minerální vatou+protipožárním</t>
  </si>
  <si>
    <t>Poznámka k položce:
dtto; tmelem</t>
  </si>
  <si>
    <t>Kovárna 1.NP</t>
  </si>
  <si>
    <t>2.001</t>
  </si>
  <si>
    <t>Přívodní větrací jednotka,vnitřní filtrace M5,rychloupínací mechani</t>
  </si>
  <si>
    <t>269180229</t>
  </si>
  <si>
    <t>Poznámka k položce:
D.1.4.VZT 3; smy filtrů,vodní ohřev,ventilátor; s volným oběžným kolem a frekvenč měničem, V=5200 m3/h</t>
  </si>
  <si>
    <t>2.002</t>
  </si>
  <si>
    <t>Radiální ventilátor vč.manžet na sání a výdech,motor mimo proud</t>
  </si>
  <si>
    <t>363022160</t>
  </si>
  <si>
    <t>Poznámka k položce:
dtto; vzduchu, frekv.měnič,silenbloky 4; V=5200m3/h,odolnost pro teploty odsáv.vzduchu 250°C v trvalém; provozu,teplotně odolný nátěr</t>
  </si>
  <si>
    <t>2.003</t>
  </si>
  <si>
    <t>Filtrační komora s filtrem G3, teplotní odolnost 250°C,černý plech</t>
  </si>
  <si>
    <t>-1850397361</t>
  </si>
  <si>
    <t>Poznámka k položce:
dtto; teplot.odolný nátěr,1220x610/500</t>
  </si>
  <si>
    <t>2.004</t>
  </si>
  <si>
    <t>Filtrační komora pro záchyt jisker teplotní odolnost do 250°C,černý</t>
  </si>
  <si>
    <t>-1826163785</t>
  </si>
  <si>
    <t>Poznámka k položce:
dtto; plech, teplotně odolný nátěr</t>
  </si>
  <si>
    <t>2.006</t>
  </si>
  <si>
    <t>-1872999061</t>
  </si>
  <si>
    <t>2.007</t>
  </si>
  <si>
    <t>Tlumič hluku buňkový 200x500x1000 se zvýšenou tepl.</t>
  </si>
  <si>
    <t>1612687930</t>
  </si>
  <si>
    <t>Poznámka k položce:
dtto; odolností 250°C, černý plech, teplotně odolný nátěr</t>
  </si>
  <si>
    <t>2.008</t>
  </si>
  <si>
    <t>Tlumič hluku buňkový 200x500x1500 se zvýšenou tepl.</t>
  </si>
  <si>
    <t>-1164168028</t>
  </si>
  <si>
    <t>2.009</t>
  </si>
  <si>
    <t>-1059107941</t>
  </si>
  <si>
    <t>2.010</t>
  </si>
  <si>
    <t>Vyústka přívodní 1-řadá  325 x 125</t>
  </si>
  <si>
    <t>-803323313</t>
  </si>
  <si>
    <t>2.010a</t>
  </si>
  <si>
    <t>-462878367</t>
  </si>
  <si>
    <t>2.011</t>
  </si>
  <si>
    <t>Zákryt 1800x1050/950,černý plech tl.2mm, hrdlo 355x400 mm</t>
  </si>
  <si>
    <t>2123855933</t>
  </si>
  <si>
    <t>2.012</t>
  </si>
  <si>
    <t>Regulační klapka protib. klasická 400x 800 těsná, zvýšená teplotní</t>
  </si>
  <si>
    <t>-1087562716</t>
  </si>
  <si>
    <t>Poznámka k položce:
dtto; odolnost 250°C, ovládání servo; teplotně odolný nátěr vně i uvnitř</t>
  </si>
  <si>
    <t>2.013</t>
  </si>
  <si>
    <t>Mřížka 500x100-17,5 vč.upínacího rámečku</t>
  </si>
  <si>
    <t>-229697878</t>
  </si>
  <si>
    <t>2.014</t>
  </si>
  <si>
    <t>Hlavice výfuková kruhová 560 teplotní odolnost 250°C,černý plech 2mm</t>
  </si>
  <si>
    <t>501394992</t>
  </si>
  <si>
    <t>Poznámka k položce:
dtto; krycí mřížka s oky 10x10mm; teplotně odolný nátěr vně i uvnitř</t>
  </si>
  <si>
    <t>2.015</t>
  </si>
  <si>
    <t>Požární klapka 630 x 630 ovl.ruční</t>
  </si>
  <si>
    <t>-539126147</t>
  </si>
  <si>
    <t>2.015a</t>
  </si>
  <si>
    <t>Ruční a teplotní ovládání s koncovým spínačem</t>
  </si>
  <si>
    <t>-818984046</t>
  </si>
  <si>
    <t>2.016</t>
  </si>
  <si>
    <t>Kompenzátor do potrubí 630x400 pružná manžeta,se zvýšenou tepl.</t>
  </si>
  <si>
    <t>-1980149375</t>
  </si>
  <si>
    <t>Poznámka k položce:
dtto; odolností 250°C</t>
  </si>
  <si>
    <t>2.018</t>
  </si>
  <si>
    <t>224217711</t>
  </si>
  <si>
    <t>2.019</t>
  </si>
  <si>
    <t>Potrubí čtyřhranné sk I-zesílené ON 12 0405 -černý plech tl.2mm</t>
  </si>
  <si>
    <t>-780539674</t>
  </si>
  <si>
    <t>Poznámka k položce:
s teplot. odol. nátěr. vně i uvnitř; vč.montážního,závěsového,spojovacího a těsnicího materiálu</t>
  </si>
  <si>
    <t>2.020</t>
  </si>
  <si>
    <t>Potrubí čtyřhranné sk I-zesílené, ON 12 0405 -černý plech tl.2mm, těsné</t>
  </si>
  <si>
    <t>799305454</t>
  </si>
  <si>
    <t>Poznámka k položce:
s teplotně odolným nátěrem vně i uvnitř; vč.montážního,závěsového,spojova- cího a těsnicího materiálu</t>
  </si>
  <si>
    <t>2.021</t>
  </si>
  <si>
    <t>Potrubí kruhové sk II,černý plech tl.2mm,těsné s teplotně odolným</t>
  </si>
  <si>
    <t>296618497</t>
  </si>
  <si>
    <t>Poznámka k položce:
nátěrem 250°C vně i uvnitř; vč.montážního,závěsového,spojovacího a těsnicího materiálu</t>
  </si>
  <si>
    <t>2.023</t>
  </si>
  <si>
    <t>Deska z minerální vlny s AL polep tl. 6 cm</t>
  </si>
  <si>
    <t>2018140555</t>
  </si>
  <si>
    <t>Poznámka k položce:
dtto; Tepelná izolace</t>
  </si>
  <si>
    <t>2.024</t>
  </si>
  <si>
    <t>158803842</t>
  </si>
  <si>
    <t>2.025</t>
  </si>
  <si>
    <t>632922320</t>
  </si>
  <si>
    <t>2.026</t>
  </si>
  <si>
    <t>Pás z minerální vlny s AL polepem tl. 6 cm do plechu</t>
  </si>
  <si>
    <t>-1298789703</t>
  </si>
  <si>
    <t>Šatny a umývárny 1.NP</t>
  </si>
  <si>
    <t>3.001</t>
  </si>
  <si>
    <t>Větrací jednotka přívod a odvod, vnitřní provedení,filtrace M5,deskový</t>
  </si>
  <si>
    <t>-566969615</t>
  </si>
  <si>
    <t>Poznámka k položce:
D.1.4.VZT 4; rekup.s by-passem,rychloupínací mechanismy filtrů,; vodní ohřev ventilátory s volným oběž. kolem s EC motorem 2900/2900 m3/h</t>
  </si>
  <si>
    <t>3.002</t>
  </si>
  <si>
    <t>Protidešťová žaluzie  400 x 400</t>
  </si>
  <si>
    <t>-1601307021</t>
  </si>
  <si>
    <t>3.002a</t>
  </si>
  <si>
    <t>Pozední rám  400 x 400</t>
  </si>
  <si>
    <t>-677240600</t>
  </si>
  <si>
    <t>3.003</t>
  </si>
  <si>
    <t>Tlumič hluku buňkový 200x500x1500</t>
  </si>
  <si>
    <t>46678449</t>
  </si>
  <si>
    <t>3.004</t>
  </si>
  <si>
    <t>Tlumič hluku buňkový 250x500x1000</t>
  </si>
  <si>
    <t>728120296</t>
  </si>
  <si>
    <t>3.005</t>
  </si>
  <si>
    <t>Tlumič hluku buňkový 250x500x1500</t>
  </si>
  <si>
    <t>-1474521562</t>
  </si>
  <si>
    <t>3.006</t>
  </si>
  <si>
    <t>Regulační klapka 400 x 315</t>
  </si>
  <si>
    <t>119363906</t>
  </si>
  <si>
    <t>Poznámka k položce:
D.1.4.VZT 4</t>
  </si>
  <si>
    <t>3.006a</t>
  </si>
  <si>
    <t>Ovládání klapek ruční</t>
  </si>
  <si>
    <t>-674678935</t>
  </si>
  <si>
    <t>3.007</t>
  </si>
  <si>
    <t>Požární klapka 400 x 315 ovl.ruční</t>
  </si>
  <si>
    <t>-180889553</t>
  </si>
  <si>
    <t>3.007a</t>
  </si>
  <si>
    <t>-1833409783</t>
  </si>
  <si>
    <t>3.008</t>
  </si>
  <si>
    <t>Vyústka 400 x 140  2-řadá</t>
  </si>
  <si>
    <t>1772097327</t>
  </si>
  <si>
    <t>3.008a</t>
  </si>
  <si>
    <t>regulace R1 400 x 140</t>
  </si>
  <si>
    <t>-2079963087</t>
  </si>
  <si>
    <t>3.009</t>
  </si>
  <si>
    <t>Vyústka 400 x 200  2-řadá</t>
  </si>
  <si>
    <t>555218734</t>
  </si>
  <si>
    <t>3.009a</t>
  </si>
  <si>
    <t>regulace R1 400 x 200</t>
  </si>
  <si>
    <t>-2009167867</t>
  </si>
  <si>
    <t>3.010</t>
  </si>
  <si>
    <t>Vyústka 560 x 200  2-řadá</t>
  </si>
  <si>
    <t>-1197128345</t>
  </si>
  <si>
    <t>3.010a</t>
  </si>
  <si>
    <t>regulace R1 560 x 200</t>
  </si>
  <si>
    <t>-471375321</t>
  </si>
  <si>
    <t>3.011</t>
  </si>
  <si>
    <t>Vyústka 200 x 100  1-řadá</t>
  </si>
  <si>
    <t>-1722149156</t>
  </si>
  <si>
    <t>3.011a</t>
  </si>
  <si>
    <t>regulace R1 200 x 100</t>
  </si>
  <si>
    <t>-750529030</t>
  </si>
  <si>
    <t>3.012</t>
  </si>
  <si>
    <t>Vyústka 280 x 140  1-řadá</t>
  </si>
  <si>
    <t>172321281</t>
  </si>
  <si>
    <t>3.012a</t>
  </si>
  <si>
    <t>regulace R1 280 x 140</t>
  </si>
  <si>
    <t>1579195501</t>
  </si>
  <si>
    <t>3.013</t>
  </si>
  <si>
    <t>Vyústka 400 x 200  1-řadá</t>
  </si>
  <si>
    <t>882791344</t>
  </si>
  <si>
    <t>3.013a</t>
  </si>
  <si>
    <t>200549540</t>
  </si>
  <si>
    <t>3.014</t>
  </si>
  <si>
    <t>Vyústka 560 x 200  1-řadá</t>
  </si>
  <si>
    <t>30368840</t>
  </si>
  <si>
    <t>3.014a</t>
  </si>
  <si>
    <t>1974214011</t>
  </si>
  <si>
    <t>3.015</t>
  </si>
  <si>
    <t>Tal.ventil.kov.odvodní d100</t>
  </si>
  <si>
    <t>1623500626</t>
  </si>
  <si>
    <t>3.015a</t>
  </si>
  <si>
    <t>Rámeček k tal.ventil.kovový d100</t>
  </si>
  <si>
    <t>412385391</t>
  </si>
  <si>
    <t>3.016</t>
  </si>
  <si>
    <t>Mřížka stěnová 200 x 100 uzavřená</t>
  </si>
  <si>
    <t>10546547</t>
  </si>
  <si>
    <t>3.017</t>
  </si>
  <si>
    <t>Mřížka 300 x 100 uzavřená</t>
  </si>
  <si>
    <t>1516406825</t>
  </si>
  <si>
    <t>3.018</t>
  </si>
  <si>
    <t>Mřížka 400 x 200 uzavřená</t>
  </si>
  <si>
    <t>-3592623</t>
  </si>
  <si>
    <t>3.019</t>
  </si>
  <si>
    <t>Mřížka 600 x 150 uzavřená</t>
  </si>
  <si>
    <t>-327519509</t>
  </si>
  <si>
    <t>3.020</t>
  </si>
  <si>
    <t>Mřížka 600 x 200 uzavřená</t>
  </si>
  <si>
    <t>75266591</t>
  </si>
  <si>
    <t>3.027</t>
  </si>
  <si>
    <t>-1868484816</t>
  </si>
  <si>
    <t>Poznámka k položce:
vodotěsné provedení; vč.montážního,závěsového,spojova- cího a těsnicího materiálu</t>
  </si>
  <si>
    <t>3.028</t>
  </si>
  <si>
    <t>Deska z minerální vlny s AL polep tl. 4 cm</t>
  </si>
  <si>
    <t>1622370191</t>
  </si>
  <si>
    <t>3.029</t>
  </si>
  <si>
    <t>Protipožární zatěsnění VZT prostu pů minerální vatou+protipožárním</t>
  </si>
  <si>
    <t>-805729160</t>
  </si>
  <si>
    <t>Vestavěné počítačové přípravny</t>
  </si>
  <si>
    <t>4.001</t>
  </si>
  <si>
    <t>Ventilátor diagon.do kruh.potr. d160-dvouotáčkový, LS</t>
  </si>
  <si>
    <t>413079400</t>
  </si>
  <si>
    <t>4.001a</t>
  </si>
  <si>
    <t>Manžeta k ventilátoru d160 /2ks v sadě/</t>
  </si>
  <si>
    <t>-272795260</t>
  </si>
  <si>
    <t>4.002</t>
  </si>
  <si>
    <t>Ventilátor diagon.do kruh.potr. d125-dvouotáčkový, LS</t>
  </si>
  <si>
    <t>-1410931045</t>
  </si>
  <si>
    <t>4.002a</t>
  </si>
  <si>
    <t>Manžeta ventilátoru d125 /2ks v sadě/</t>
  </si>
  <si>
    <t>-1361816304</t>
  </si>
  <si>
    <t>4.003</t>
  </si>
  <si>
    <t>Mřížka k ventilátoru d160</t>
  </si>
  <si>
    <t>1114134557</t>
  </si>
  <si>
    <t>4.004</t>
  </si>
  <si>
    <t>Mřížka k ventilátoru d125</t>
  </si>
  <si>
    <t>-1144987580</t>
  </si>
  <si>
    <t>4.007</t>
  </si>
  <si>
    <t>Potrubí SPIRO do d160vč.tvarovek, montážního,závěsového,spojovacího</t>
  </si>
  <si>
    <t>-745534917</t>
  </si>
  <si>
    <t>Poznámka k položce:
dtto; a těsnicího materiálu</t>
  </si>
  <si>
    <t>Dřevomodelárna 1.NP</t>
  </si>
  <si>
    <t>5.001</t>
  </si>
  <si>
    <t>Přívodní větrací jednotka,svislé umístění, sání dole,výfuk nahoře,</t>
  </si>
  <si>
    <t>-705686190</t>
  </si>
  <si>
    <t>Poznámka k položce:
D.1.4.VZT 3; V=3250m3/h,filtrace M5,rychloupínací mechanismy filtrů, vodní ohřev; ventilátor s volným oběžným kolem a EC motorem</t>
  </si>
  <si>
    <t>5.002</t>
  </si>
  <si>
    <t>Velkoplošná textilní výúsť půlkru d600mm s mikroperforacemi</t>
  </si>
  <si>
    <t>-604022908</t>
  </si>
  <si>
    <t>Poznámka k položce:
dtto; l=4m vč.upevňovacích Al lišt,napínačů profilu a přechodu pro ; horizontální připoj. čtyřhr. p. 400x200 barva světle šedá; Použitelný přetlak 80Pa, V=1625m3/h</t>
  </si>
  <si>
    <t>5.003</t>
  </si>
  <si>
    <t>Ocelový rám pro upevnění VZT jedn na stěnu ve svislé poloze</t>
  </si>
  <si>
    <t>-943849169</t>
  </si>
  <si>
    <t>5.005a</t>
  </si>
  <si>
    <t>Potrubí čtyřhranné sk I ON 12 0405 -pozinkovaný plech  vč.montážního,závěsového,spojova cího a těsnicího materiálu</t>
  </si>
  <si>
    <t>-872227506</t>
  </si>
  <si>
    <t>5.006</t>
  </si>
  <si>
    <t>Deska z minerální vlny s AL polep tl. 4cm,vč.upevňovacího materiálu</t>
  </si>
  <si>
    <t>-986290539</t>
  </si>
  <si>
    <t>Vestavěné počítačové přípravny-chlazení</t>
  </si>
  <si>
    <t>6.001</t>
  </si>
  <si>
    <t>Jednotka SPLIT Qch=5,9kW,celoroční provoz,vnitřní jednotka nástěnná</t>
  </si>
  <si>
    <t>333355693</t>
  </si>
  <si>
    <t>Poznámka k položce:
D.1.4.VZT 3; vč.kabelového ovladače, R410A</t>
  </si>
  <si>
    <t>6.002</t>
  </si>
  <si>
    <t>Jednotka SPLIT Qch=3,5kW,celoroční provoz, vnitřní jednotka nástěnná</t>
  </si>
  <si>
    <t>-405721529</t>
  </si>
  <si>
    <t>6.003</t>
  </si>
  <si>
    <t>Chladivové rozvody vč.tvarovek a příslušenství,izolace s parotěsnou</t>
  </si>
  <si>
    <t>1532648480</t>
  </si>
  <si>
    <t>Poznámka k položce:
D.1.4.VZT 3; zábranou a odolností proti UV záření, vč.ochranné Al folie,; komunikační kabel, závěsový systém, doplnění chladiva R410A</t>
  </si>
  <si>
    <t>Přisávání vzduchu pro kompresor</t>
  </si>
  <si>
    <t>7.001</t>
  </si>
  <si>
    <t>Protidešťová žaluzie  500 x 250 s krycí mřížkou z pletiva s oky</t>
  </si>
  <si>
    <t>1996471852</t>
  </si>
  <si>
    <t>Poznámka k položce:
D.1.4.VZT 3; 10x10 mm</t>
  </si>
  <si>
    <t>7.002</t>
  </si>
  <si>
    <t>Samotížná žaluz.klapka kovová 400x200 s Al lamelami</t>
  </si>
  <si>
    <t>1319784233</t>
  </si>
  <si>
    <t>Poznámka k položce:
dtto; Potrubí čtyřhranné sk I ON 12 0405 -pozinkovaný plech</t>
  </si>
  <si>
    <t>7.006</t>
  </si>
  <si>
    <t>-274672923</t>
  </si>
  <si>
    <t>Pol1</t>
  </si>
  <si>
    <t>vč.montážního,závěsového,spojova- cího a těsnicího materiálu</t>
  </si>
  <si>
    <t>-276258154</t>
  </si>
  <si>
    <t>Demontáž stávajícího VZT zařízení</t>
  </si>
  <si>
    <t>8.001</t>
  </si>
  <si>
    <t>Demontáž původních VZT jednotek v stroj. /svařovna kovárna/ 4ks, v D.1.4.VZT 3; truhlárně 1ks,vč.ekolog.likvidace</t>
  </si>
  <si>
    <t>690775526</t>
  </si>
  <si>
    <t>Demontáž původních VZT jednotek v stroj. /svařovna kovárna/ 4ks, v</t>
  </si>
  <si>
    <t>Poznámka k položce:
D.1.4.VZT 3; truhlárně 1ks,vč.ekolog.likvidace</t>
  </si>
  <si>
    <t>8.002</t>
  </si>
  <si>
    <t>Demontáž původních 1ks odsávacího ventilátoru ve sprchách/1.NP/,vč. D.1.4.VZT 3; ekologické likvidace</t>
  </si>
  <si>
    <t>-955891811</t>
  </si>
  <si>
    <t>Demontáž původních 1ks odsávacího ventilátoru ve sprchách/1.NP/,vč.</t>
  </si>
  <si>
    <t>Poznámka k položce:
D.1.4.VZT 3; ekologické likvidace</t>
  </si>
  <si>
    <t>8.003</t>
  </si>
  <si>
    <t>Demontáž stávajícího VZT potrubí ve stroj.VZT/1.NP/vč.navazujících</t>
  </si>
  <si>
    <t>-1213585161</t>
  </si>
  <si>
    <t>Poznámka k položce:
D.1.4.VZT 3; úseků v kovárně a v chodbě/kompletní; demontáž vč.tlumičů hluku-2ks tlumiče 1800x500/1100mm,2ks1500x; 500/1100, 3ks ruční regul.klapky; 630x400/,demontáž krátkého úseku VZT ve svařovně, demontáž odsávac; ího VZTpotrubí v kovárně,demontáž; krátkého úseku VZT potrubí v truh lárně,demontáž VZT potrubí ve spr; chách/vč.výústek a vyústění na fasádě/, vč. ekologické likvidace</t>
  </si>
  <si>
    <t>Silnoproud 2.36, 2.37, 2.38</t>
  </si>
  <si>
    <t>9.001</t>
  </si>
  <si>
    <t>Jednotka SPLIT Qch=14kW vnitřní jednotka kazetová,výška kazety</t>
  </si>
  <si>
    <t>1359585765</t>
  </si>
  <si>
    <t>Poznámka k položce:
D.1.4.VZT 4; 287mm,vč.kabelového ovladače,; panelu a vestavěného čerpadla kondenzátu R410A</t>
  </si>
  <si>
    <t>9.002</t>
  </si>
  <si>
    <t>Chladivové rozvody vč.tvarovek a příslušenství,izolace s parotěsnou zábranou a odolností proti UV záření, vč.ochranné Al folie; komunikační kabel, závěsový systém, doplnění chladiva R410A</t>
  </si>
  <si>
    <t>1572987382</t>
  </si>
  <si>
    <t>Poznámka k položce:
dtto; zábranou a odolností proti UV záření, vč.ochranné Al folie; komunikační kabel, závěsový systém, doplnění chladiva R410A</t>
  </si>
  <si>
    <t>Slaboproud 215, 2.16</t>
  </si>
  <si>
    <t>10.001</t>
  </si>
  <si>
    <t>Jednotka SPLIT Qch=10kW vnitřní jednotka kazetová,výškaka</t>
  </si>
  <si>
    <t>1818067964</t>
  </si>
  <si>
    <t>Poznámka k položce:
D.1.4.VZT 4; zety 245mm,vč.kabelového ovladače; panelu a vestavěného čerpadla kondenzátu, R410A</t>
  </si>
  <si>
    <t>10.002</t>
  </si>
  <si>
    <t>-1898273738</t>
  </si>
  <si>
    <t>10.005</t>
  </si>
  <si>
    <t>Průmyslový odsavač pro záchyt zplodin při pájení,P=1,2kW,230V,5,8A, 200m3/h</t>
  </si>
  <si>
    <t>2040276397</t>
  </si>
  <si>
    <t>Průmyslový odsavač pro záchyt zplodin při pájení,P=1,2kW,230V,5,8A</t>
  </si>
  <si>
    <t>Poznámka k položce:
dtto; 200m3/h</t>
  </si>
  <si>
    <t>Slaboproud 2.31, 2.32, 2.33, 2.34</t>
  </si>
  <si>
    <t>11.001</t>
  </si>
  <si>
    <t>Jednotka SPLIT Qch=6kW vnitřní jednotka nástěnná vč.kabelového ovladače, R410A</t>
  </si>
  <si>
    <t>927505427</t>
  </si>
  <si>
    <t>Jednotka SPLIT Qch=6kW vnitřní jednotka nástěnná</t>
  </si>
  <si>
    <t>Poznámka k položce:
D.1.4.VZT 4; vč.kabelového ovladače, R410A</t>
  </si>
  <si>
    <t>11.002</t>
  </si>
  <si>
    <t>Chladivové rozvody vč.tvarovek a příslušenství,izolace s parotěsnou ábranou a odolností proti UV záření, vč.ochranné Al folie; komunikační kabel, závěsový systém, doplnění chladiva R410A</t>
  </si>
  <si>
    <t>279496451</t>
  </si>
  <si>
    <t>11.005</t>
  </si>
  <si>
    <t>1020143613</t>
  </si>
  <si>
    <t>Šatny a umývárny 2.NP</t>
  </si>
  <si>
    <t>12.001</t>
  </si>
  <si>
    <t>Větrací jednotka přívod a odvod, vnitřní provedení,filtrace M5,deskový rekup.s by-passem,rychloupínací mechanismy filtrů,; vodní ohřev ventilátory s volným oběž. kolem a EC motorem; 2640/2640 m3/h</t>
  </si>
  <si>
    <t>-543853488</t>
  </si>
  <si>
    <t>Větrací jednotka přívod a odvod, vnitřní provedení,filtrace M5,des</t>
  </si>
  <si>
    <t>Poznámka k položce:
D.1.4.VZT 4; kový rekup.s by-passem,rychloupínací mechanismy filtrů,; vodní ohřev ventilátory s volným oběž. kolem a EC motorem; 2640/2640 m3/h</t>
  </si>
  <si>
    <t>12.002</t>
  </si>
  <si>
    <t>Požární klapka 500 x 400 ovl.ruční</t>
  </si>
  <si>
    <t>69442123</t>
  </si>
  <si>
    <t>12.002a</t>
  </si>
  <si>
    <t>1826189810</t>
  </si>
  <si>
    <t>12.003</t>
  </si>
  <si>
    <t>Požární klapka 500 x 500 ovl.ruční</t>
  </si>
  <si>
    <t>1475221152</t>
  </si>
  <si>
    <t>12.003a</t>
  </si>
  <si>
    <t>-1706879043</t>
  </si>
  <si>
    <t>12.004</t>
  </si>
  <si>
    <t>498918956</t>
  </si>
  <si>
    <t>12.005</t>
  </si>
  <si>
    <t>-898737734</t>
  </si>
  <si>
    <t>12.006</t>
  </si>
  <si>
    <t>Regulační klapka 200 x 500 atyp</t>
  </si>
  <si>
    <t>233723552</t>
  </si>
  <si>
    <t>12.006a</t>
  </si>
  <si>
    <t>320823257</t>
  </si>
  <si>
    <t>12.007</t>
  </si>
  <si>
    <t>Regulační klapka 500 x 400</t>
  </si>
  <si>
    <t>349582666</t>
  </si>
  <si>
    <t>12.007a</t>
  </si>
  <si>
    <t>-1038324419</t>
  </si>
  <si>
    <t>12.008</t>
  </si>
  <si>
    <t>126391347</t>
  </si>
  <si>
    <t>12.008a</t>
  </si>
  <si>
    <t>307683239</t>
  </si>
  <si>
    <t>12.009</t>
  </si>
  <si>
    <t>-1777798693</t>
  </si>
  <si>
    <t>12.009a</t>
  </si>
  <si>
    <t>-1279899515</t>
  </si>
  <si>
    <t>12.010</t>
  </si>
  <si>
    <t>1894635162</t>
  </si>
  <si>
    <t>12.010a</t>
  </si>
  <si>
    <t>-1520673949</t>
  </si>
  <si>
    <t>12.011</t>
  </si>
  <si>
    <t>921183816</t>
  </si>
  <si>
    <t>12.012</t>
  </si>
  <si>
    <t>-305709179</t>
  </si>
  <si>
    <t>12.013</t>
  </si>
  <si>
    <t>1448406262</t>
  </si>
  <si>
    <t>12.014</t>
  </si>
  <si>
    <t>580591295</t>
  </si>
  <si>
    <t>12.014a</t>
  </si>
  <si>
    <t>-221052401</t>
  </si>
  <si>
    <t>12.027</t>
  </si>
  <si>
    <t>427562595</t>
  </si>
  <si>
    <t>12.028</t>
  </si>
  <si>
    <t>909519896</t>
  </si>
  <si>
    <t>12.029</t>
  </si>
  <si>
    <t>Protipožární zatěsnění VZT prostupů minerální vatou+protipožárním tmelem</t>
  </si>
  <si>
    <t>-1613071978</t>
  </si>
  <si>
    <t>Šatna dívky 2.07, WC učitelů 2.08</t>
  </si>
  <si>
    <t>13.001</t>
  </si>
  <si>
    <t>Ventilátor diagon.do kruh.potr. d160-dvouotáčkový, HS</t>
  </si>
  <si>
    <t>1509891458</t>
  </si>
  <si>
    <t>13.001a</t>
  </si>
  <si>
    <t>-768851691</t>
  </si>
  <si>
    <t>13.002</t>
  </si>
  <si>
    <t>Klapka zpětná motýlová d160</t>
  </si>
  <si>
    <t>1643948937</t>
  </si>
  <si>
    <t>13.003</t>
  </si>
  <si>
    <t>903839886</t>
  </si>
  <si>
    <t>13.003a</t>
  </si>
  <si>
    <t>-1046428123</t>
  </si>
  <si>
    <t>13.004</t>
  </si>
  <si>
    <t>Tal.ventil.kov.odvodní d160</t>
  </si>
  <si>
    <t>839681172</t>
  </si>
  <si>
    <t>13.004a</t>
  </si>
  <si>
    <t>Rámeček k tal.ventil.kovový d160</t>
  </si>
  <si>
    <t>-347803077</t>
  </si>
  <si>
    <t>13.005</t>
  </si>
  <si>
    <t>-1956180905</t>
  </si>
  <si>
    <t>13.006</t>
  </si>
  <si>
    <t>Mřížka kruhová d160</t>
  </si>
  <si>
    <t>83979768</t>
  </si>
  <si>
    <t>13.009</t>
  </si>
  <si>
    <t>Střešní průchod d160-970+</t>
  </si>
  <si>
    <t>2135774432</t>
  </si>
  <si>
    <t>13.010</t>
  </si>
  <si>
    <t>Ohebná hadice ALdo d160,vč.montážního,závěsového,spojovacího</t>
  </si>
  <si>
    <t>901290656</t>
  </si>
  <si>
    <t>13.011</t>
  </si>
  <si>
    <t>Potrubí SPIRO do d160vč.tvarovek, montážního,závěsového,spojovacího a těsnicího materiálu</t>
  </si>
  <si>
    <t>-820145675</t>
  </si>
  <si>
    <t>13.012</t>
  </si>
  <si>
    <t>Pás z minerální vlny s AL polepem tl. 4 cm</t>
  </si>
  <si>
    <t>1928999410</t>
  </si>
  <si>
    <t>Brusírna 1.17</t>
  </si>
  <si>
    <t>14.001</t>
  </si>
  <si>
    <t>Průmyslový odsavač pro záchyt pra chupřibroušení,0,52kW,230V,1,15A, 2000m3/h, základní provedení</t>
  </si>
  <si>
    <t>-1702982768</t>
  </si>
  <si>
    <t>Průmyslový odsavač pro záchyt pra chupřibroušení,0,52kW,230V,1,15A</t>
  </si>
  <si>
    <t>Poznámka k položce:
D.1.4.VZT 3; 2000m3/h, základní provedení</t>
  </si>
  <si>
    <t>Větrání CHÚC</t>
  </si>
  <si>
    <t>15.001</t>
  </si>
  <si>
    <t>Ventilátor axiální d450 do potrub V=4000 m3/h</t>
  </si>
  <si>
    <t>1867839267</t>
  </si>
  <si>
    <t>15.001a</t>
  </si>
  <si>
    <t>Pružná manžeta proventilátor d450</t>
  </si>
  <si>
    <t>1574610362</t>
  </si>
  <si>
    <t>15.002</t>
  </si>
  <si>
    <t>Regulační klapka kruhová d450 vč. ovládání servo</t>
  </si>
  <si>
    <t>1357932975</t>
  </si>
  <si>
    <t>15.003</t>
  </si>
  <si>
    <t>Regulační klapka těsná 800x400  s ovládáním servo</t>
  </si>
  <si>
    <t>1104260717</t>
  </si>
  <si>
    <t>15.004</t>
  </si>
  <si>
    <t>Mřížka 800 x 400 uzavřená atyp</t>
  </si>
  <si>
    <t>-257299956</t>
  </si>
  <si>
    <t>Poznámka k položce:
dtto; rozteč lamel 20mm</t>
  </si>
  <si>
    <t>15.005</t>
  </si>
  <si>
    <t>Protidešťová žaluzie  630 x 630</t>
  </si>
  <si>
    <t>789371205</t>
  </si>
  <si>
    <t>15.006</t>
  </si>
  <si>
    <t>Protidešťová žaluzie  800 x 400</t>
  </si>
  <si>
    <t>1766967312</t>
  </si>
  <si>
    <t>15.007</t>
  </si>
  <si>
    <t>Mřížka kruhová d450 krycí</t>
  </si>
  <si>
    <t>-2146927549</t>
  </si>
  <si>
    <t>15.010</t>
  </si>
  <si>
    <t>Potrubí SPIRO d450 vč.tvarovek, montážního,závěsového,spojovacího a těsnicího materiálu</t>
  </si>
  <si>
    <t>-6760655</t>
  </si>
  <si>
    <t>Potrubí SPIRO d450 vč.tvarovek, montážního,závěsového,spojovacího</t>
  </si>
  <si>
    <t>Poznámka k položce:
D.1.4.VZT 3; a těsnicího materiálu</t>
  </si>
  <si>
    <t>15.011</t>
  </si>
  <si>
    <t>Potrubí čtyřhranné sk I ON 12 0405 -pozinkovaný plech vč.montážního,závěsového,spojovacího a těsnicího materiálu</t>
  </si>
  <si>
    <t>-515177962</t>
  </si>
  <si>
    <t>Větrání UPS 1.30</t>
  </si>
  <si>
    <t>16.001</t>
  </si>
  <si>
    <t>Ventilátor malý axiální do potrubí d100</t>
  </si>
  <si>
    <t>-2118587710</t>
  </si>
  <si>
    <t>16.002</t>
  </si>
  <si>
    <t>Mřížka komaxit d100</t>
  </si>
  <si>
    <t>1108431128</t>
  </si>
  <si>
    <t>16.003</t>
  </si>
  <si>
    <t>Mřížka s požární odoln. EI30 min 160x150</t>
  </si>
  <si>
    <t>1151222057</t>
  </si>
  <si>
    <t>16.008</t>
  </si>
  <si>
    <t>Potrubí SPIRO d100,vč.montážního závěsového,spojovacího a těsnicího materiálu</t>
  </si>
  <si>
    <t>-1197803846</t>
  </si>
  <si>
    <t>Potrubí SPIRO d100,vč.montážního závěsového,spojovacího a těsnicího</t>
  </si>
  <si>
    <t xml:space="preserve">Poznámka k položce:
dtto; materiálu;  </t>
  </si>
  <si>
    <t>16.009a</t>
  </si>
  <si>
    <t>451866525</t>
  </si>
  <si>
    <t>vč.montážního,závěsového,spojovacího a těsnicího materiálu</t>
  </si>
  <si>
    <t>16.010</t>
  </si>
  <si>
    <t>Protipožární zatěsnění VZT prostupů minerální vatou+protipožárním tmelem, oboustranně</t>
  </si>
  <si>
    <t>-1208310434</t>
  </si>
  <si>
    <t>Poznámka k položce:
dtto; tmelem, oboustranně</t>
  </si>
  <si>
    <t>Ostatní</t>
  </si>
  <si>
    <t>17.001</t>
  </si>
  <si>
    <t>Doprava zařízení č.1.1, 2.1, 3.1, 5.1, 6.1 z výrobního závodu na místo instalace v ČR</t>
  </si>
  <si>
    <t>46146404</t>
  </si>
  <si>
    <t xml:space="preserve">Doprava zařízení č.1.1, 2.1, 3.1, 5.1, 6.1 z výrobního závodu </t>
  </si>
  <si>
    <t>Poznámka k položce:
místo instalace v ČR</t>
  </si>
  <si>
    <t>17.005</t>
  </si>
  <si>
    <t>Položka pro použití při zjištění nepředvídatelných situací při řešení instalace VZT</t>
  </si>
  <si>
    <t>136945725</t>
  </si>
  <si>
    <t>Položka pro použití při zjištění nepředvídatelných situací při řešení</t>
  </si>
  <si>
    <t>Poznámka k položce:
instalace VZT</t>
  </si>
  <si>
    <t>17.006</t>
  </si>
  <si>
    <t>Náklady na dopravu</t>
  </si>
  <si>
    <t>24658618</t>
  </si>
  <si>
    <t xml:space="preserve">Poznámka k položce:
 </t>
  </si>
  <si>
    <t>17.008</t>
  </si>
  <si>
    <t>Přesun strojů a zařízení</t>
  </si>
  <si>
    <t>-200510081</t>
  </si>
  <si>
    <t>17.009</t>
  </si>
  <si>
    <t>Přesun potrubí</t>
  </si>
  <si>
    <t>1502948497</t>
  </si>
  <si>
    <t>17.010</t>
  </si>
  <si>
    <t>Podíl přidružených výkonů</t>
  </si>
  <si>
    <t>-2084029680</t>
  </si>
  <si>
    <t>17.011</t>
  </si>
  <si>
    <t>Zednické výpomoci</t>
  </si>
  <si>
    <t>1873315673</t>
  </si>
  <si>
    <t>17.012</t>
  </si>
  <si>
    <t>Komlexní vyzkoušení</t>
  </si>
  <si>
    <t>1138168528</t>
  </si>
  <si>
    <t>17.014</t>
  </si>
  <si>
    <t>Zaregulování VZT</t>
  </si>
  <si>
    <t>-1242137378</t>
  </si>
  <si>
    <t>17.015</t>
  </si>
  <si>
    <t>Zaškolení obsluhy</t>
  </si>
  <si>
    <t>-2080667422</t>
  </si>
  <si>
    <t>05 - Elektro</t>
  </si>
  <si>
    <t>D1 - Doplnění rozvaděče RO1</t>
  </si>
  <si>
    <t xml:space="preserve">    D3 - 1 - pólové</t>
  </si>
  <si>
    <t xml:space="preserve">    D4 - ŘADOVÉ SVORNICE RSA 4</t>
  </si>
  <si>
    <t xml:space="preserve">    D5 - DOPLŇKY KONSTRUKCI</t>
  </si>
  <si>
    <t>D6 - Doplnění rozvaděče RO2</t>
  </si>
  <si>
    <t xml:space="preserve">    D7 - 3 - pólové</t>
  </si>
  <si>
    <t xml:space="preserve">    D8 - ŘADOVÉ SVORNICE RSA 6</t>
  </si>
  <si>
    <t xml:space="preserve">    D9 - SVODIČE     PŘEPĚTÍ (TŘÍDA C) (střední ochrana)</t>
  </si>
  <si>
    <t xml:space="preserve">    D10 - EKVIPOTENCIONÁLNÍ SVORKOVNICE</t>
  </si>
  <si>
    <t>D11 - Doplnění rozvaděče RO3</t>
  </si>
  <si>
    <t xml:space="preserve">    D14 - 2 - pólové (1 pól jištěn), 30mA/250A/6kA</t>
  </si>
  <si>
    <t xml:space="preserve">D15 - Specifikace dodávky ROZ20, ROZ21 </t>
  </si>
  <si>
    <t xml:space="preserve">    D17 - SERIE VOLTA DO 63A, IP30 NÁSTĚNNÉ PROVEDENÍ</t>
  </si>
  <si>
    <t xml:space="preserve">    D18 - SERIE VOLTA DO 63A, IP30 - PŘÍSLUŠENSTVÍ</t>
  </si>
  <si>
    <t xml:space="preserve">    D19 - ŘADOVÁ SVORKOVNICE</t>
  </si>
  <si>
    <t xml:space="preserve">    D20 - VYPÍNAČE</t>
  </si>
  <si>
    <t xml:space="preserve">    D2 - JISTIČE - CHARAKTERISTIKA B, VYPÍNACÍ SCHOPNOST 6 kA</t>
  </si>
  <si>
    <t xml:space="preserve">    D21 - JISTIČE - CHARAKTERISTIKA C, VYPÍNACÍ SCHOPNOST 6 kA</t>
  </si>
  <si>
    <t xml:space="preserve">    D12 - PROUDOVÉ CHRÁNIČE S NADPROUDOVOU OCHRANOU CHARAKTERISTIKA B: S POPISOVÝM ŠTÍTKEM</t>
  </si>
  <si>
    <t xml:space="preserve">    D22 - SVODIČE BLESKOVÉHO PROUDU A PŘEPĚTÍ</t>
  </si>
  <si>
    <t xml:space="preserve">    D23 - MONTÁŽ ROZVODNIC</t>
  </si>
  <si>
    <t>D24 - Specifikace dodávky ROZ22</t>
  </si>
  <si>
    <t xml:space="preserve">    D16 - SERIE VOLTA DO 63A, IP30 SERIE VOLTA DO 63A, IP30</t>
  </si>
  <si>
    <t>D25 - Specifikace dodávky R15, R16</t>
  </si>
  <si>
    <t xml:space="preserve">    D26 - JISTIĆE - CHARAKTERISTIKA B, VYPÍNACÍ SCHOPNOST 6 kA</t>
  </si>
  <si>
    <t xml:space="preserve">    D27 - JISTIĆE - CHARAKTERISTIKA C, VYPÍNACÍ SCHOPNOST 6 kA</t>
  </si>
  <si>
    <t>D28 - Specifikace dodávky R30</t>
  </si>
  <si>
    <t>D29 - Specifikace dodávky R31,32,33,34</t>
  </si>
  <si>
    <t>D30 - Specifikace dodávky R36,37,38</t>
  </si>
  <si>
    <t>D31 - Specifikace dodávky RH41</t>
  </si>
  <si>
    <t xml:space="preserve">    D32 - POLE ROZVADĚČE IP40 (v x š x h)</t>
  </si>
  <si>
    <t xml:space="preserve">    D33 - BOČNÍ ZÁKRYT IP40</t>
  </si>
  <si>
    <t xml:space="preserve">    D34 - DOPLŇKY ROZVODNIC</t>
  </si>
  <si>
    <t xml:space="preserve">    D35 - POJISTKOVÉ ODPOJOVAČE PRO VÁLCOVÉ POJISTKY, SÉRIE L58</t>
  </si>
  <si>
    <t xml:space="preserve">    D36 - VÝKONOVÝ JISTIČ</t>
  </si>
  <si>
    <t xml:space="preserve">    D37 - PROUDOVÉ CHRÁNIČE -reagující na stříd. a stejnosm. pulzující proudy</t>
  </si>
  <si>
    <t xml:space="preserve">    D38 - IMPULSNÍ RELÉ (DÁLKOVÝ PŘEPÍNAČ)</t>
  </si>
  <si>
    <t xml:space="preserve">    D39 - MONTÁŽ  ROZVADĚČŮ SKŘÍŇOVÝCH</t>
  </si>
  <si>
    <t>D40 - Specifikace dodávky RH42</t>
  </si>
  <si>
    <t xml:space="preserve">    D41 - Třípólové</t>
  </si>
  <si>
    <t>D42 - Specifikace dodávky HR11</t>
  </si>
  <si>
    <t xml:space="preserve">    D43 - SVODIČE     PŘEPĚTÍ (TŘÍDA B+C)</t>
  </si>
  <si>
    <t xml:space="preserve">    D44 - SPOLEČNÉ PŘÍSLUŠENSTVÍ JISTIČŮ A PROUDOVÝCH CHRÁNIČŮ</t>
  </si>
  <si>
    <t xml:space="preserve">    D45 - JISTIČE MODEION</t>
  </si>
  <si>
    <t>D46 - Specifikace dodávky RP12</t>
  </si>
  <si>
    <t xml:space="preserve">    D47 - ROZVODNICE NA POVRCH IP54 (v x š x h)</t>
  </si>
  <si>
    <t xml:space="preserve">    D48 - HAGER VYPÍNAČE</t>
  </si>
  <si>
    <t xml:space="preserve">    D49 - STYKAČE</t>
  </si>
  <si>
    <t>D52 - Elektromontáže</t>
  </si>
  <si>
    <t xml:space="preserve">    D53 - Úprava stáv.rozv.RMS,RM1.*</t>
  </si>
  <si>
    <t xml:space="preserve">    D54 - SPOUŠTĚČE MOTORŮ</t>
  </si>
  <si>
    <t xml:space="preserve">    D55 - Rozvody pro ZOKT</t>
  </si>
  <si>
    <t xml:space="preserve">    D56 - POŽÁRNÍ TLAČÍTKO SE SKLEM</t>
  </si>
  <si>
    <t xml:space="preserve">    D57 - KABEL SE SNÍŽENOU HOŘLAVOSTÍ,</t>
  </si>
  <si>
    <t xml:space="preserve">    D58 - UKONČENÍ  VODIČŮ V ROZVADĚČÍCH</t>
  </si>
  <si>
    <t xml:space="preserve">    D59 - MONTÁŽ, ZAPOJENÍ</t>
  </si>
  <si>
    <t xml:space="preserve">    D60 - PROTIPOŽÁRNÍ PŘEPÁŽKY</t>
  </si>
  <si>
    <t xml:space="preserve">    D62 - INSTALAČNÍ KRABICE,TRUBKY,KANÁLY,..</t>
  </si>
  <si>
    <t xml:space="preserve">    D63 - LIŠTA VČETNĚ KRYTU, SPOJEK,ROHŮ,..</t>
  </si>
  <si>
    <t xml:space="preserve">    D64 - SVORKOVNICE KRABICOVÁ</t>
  </si>
  <si>
    <t xml:space="preserve">    D65 - KABELOVÝ ŽLAB PLECHOVÝ</t>
  </si>
  <si>
    <t xml:space="preserve">    D66 - Drátěné kabelové žlaby FLEXNET, galvanicky pokovené,  včetně příslušenství</t>
  </si>
  <si>
    <t xml:space="preserve">    D67 - PLASTOVÉ ODBOČNÉ NÁSTĚNNÉ</t>
  </si>
  <si>
    <t xml:space="preserve">    D68 - VODIČ JEDNOŽILOVÝ, IZOLACE PVC</t>
  </si>
  <si>
    <t xml:space="preserve">    D69 - 5.2 Šroubové svorkovnice</t>
  </si>
  <si>
    <t xml:space="preserve">    D70 - KABEL SILOVÝ,IZOLACE PVC</t>
  </si>
  <si>
    <t xml:space="preserve">    D71 - POŽÁRNĚ ODOLNÝ SYSTÉM VEDENÍ KABELŮ</t>
  </si>
  <si>
    <t xml:space="preserve">    D72 - SPÍNAČ, PŘEPÍNAČ, VARIANT+ IP 44 (PLAST)</t>
  </si>
  <si>
    <t xml:space="preserve">    D73 - TLAČÍTKO, SPÍNAČ OSVĚTLENÍ</t>
  </si>
  <si>
    <t xml:space="preserve">    D74 - ZÁSUVKA PRAKTIK IP 44 (PLAST)</t>
  </si>
  <si>
    <t xml:space="preserve">    D75 - SPÍNAČ VAČKOVÝ VE SKŘÍNI</t>
  </si>
  <si>
    <t xml:space="preserve">    D76 - STOP TLAČÍTKO CENTRAL/TOTAL STOP</t>
  </si>
  <si>
    <t xml:space="preserve">    D77 - SAMOLEPKA NA STĚNU</t>
  </si>
  <si>
    <t xml:space="preserve">    D78 - ZÁSUVKA 230V/16A</t>
  </si>
  <si>
    <t xml:space="preserve">    D79 - Nástěnný infrazářič</t>
  </si>
  <si>
    <t xml:space="preserve">    D80 - Nástěnný regulátor teploty</t>
  </si>
  <si>
    <t xml:space="preserve">    D81 - Mi- ZÁSUVKOVÉ ROZVODNICE</t>
  </si>
  <si>
    <t xml:space="preserve">    D82 - SVÍTIDLA VČETNĚ ZDROJŮ</t>
  </si>
  <si>
    <t xml:space="preserve">    D83 - ÚPRAVA STÁVAJÍCÍCH PŘÍPOJNICOVÝCH SYSTÉMŮ</t>
  </si>
  <si>
    <t xml:space="preserve">    D84 - HODINOVE ZUCTOVACI SAZBY</t>
  </si>
  <si>
    <t xml:space="preserve">    D86 - VODIČ JEDNOŽILOVÝ (CY) z/žl</t>
  </si>
  <si>
    <t xml:space="preserve">    D87 - VODIČ JEDNOŽILOVÝ OHEBNÝ (CYA)</t>
  </si>
  <si>
    <t xml:space="preserve">    D88 - ZEMNÍCÍ SVORKA</t>
  </si>
  <si>
    <t xml:space="preserve">    D89 - UZEMŇOVACÍ PŘÍPOJNICE</t>
  </si>
  <si>
    <t xml:space="preserve">    D90 - UKONČENÍ KABELŮ DO</t>
  </si>
  <si>
    <t xml:space="preserve">    D91 - ZÁSUVKA nástěnná</t>
  </si>
  <si>
    <t xml:space="preserve">    D92 - SPOLUPRACE S DODAVATELEM PRI</t>
  </si>
  <si>
    <t xml:space="preserve">    D93 - KOORDINACE POSTUPU PRACI</t>
  </si>
  <si>
    <t>D94 - Hromosvod-demontáže</t>
  </si>
  <si>
    <t>D95 - Hromosvod-montáž</t>
  </si>
  <si>
    <t xml:space="preserve">    D96 - OCELOVÝ DRÁT POZINKOVANÝ</t>
  </si>
  <si>
    <t xml:space="preserve">    D97 - Podpěra na ploché střechy</t>
  </si>
  <si>
    <t xml:space="preserve">    D98 - Spojovací svorka</t>
  </si>
  <si>
    <t xml:space="preserve">    D99 - PODPĚRA VEDENÍ</t>
  </si>
  <si>
    <t xml:space="preserve">    D100 - Připojovací svorka</t>
  </si>
  <si>
    <t xml:space="preserve">    D101 - Svorka</t>
  </si>
  <si>
    <t xml:space="preserve">    D102 - SVORKA HROMOSVODNÍ, UZEMŇOVACÍ</t>
  </si>
  <si>
    <t xml:space="preserve">    D103 - OCHRANNÝ ÚHELNÍK A DRŽÁK</t>
  </si>
  <si>
    <t xml:space="preserve">    D104 - MONTÁŽNÍ PRÁCE</t>
  </si>
  <si>
    <t xml:space="preserve">    D105 - ZEMNIČE FeZn</t>
  </si>
  <si>
    <t xml:space="preserve">    D106 - POMOCNÝ JÍMAČ, á 4m obvodu objektu</t>
  </si>
  <si>
    <t xml:space="preserve">    D107 - ODDÁLENÝ JÍMAČ</t>
  </si>
  <si>
    <t xml:space="preserve">    D108 - PROVEDENI REVIZNICH ZKOUSEK</t>
  </si>
  <si>
    <t>OST - Ostatní</t>
  </si>
  <si>
    <t>D1</t>
  </si>
  <si>
    <t>Doplnění rozvaděče RO1</t>
  </si>
  <si>
    <t>D3</t>
  </si>
  <si>
    <t>1 - pólové</t>
  </si>
  <si>
    <t>MBN110 10A</t>
  </si>
  <si>
    <t>-7673780</t>
  </si>
  <si>
    <t>D4</t>
  </si>
  <si>
    <t>ŘADOVÉ SVORNICE RSA 4</t>
  </si>
  <si>
    <t>Pol2</t>
  </si>
  <si>
    <t>RSA4 Řadová svornice</t>
  </si>
  <si>
    <t>1822762127</t>
  </si>
  <si>
    <t>D5</t>
  </si>
  <si>
    <t>DOPLŇKY KONSTRUKCI</t>
  </si>
  <si>
    <t>Pol3</t>
  </si>
  <si>
    <t>Popisný štítek rytý</t>
  </si>
  <si>
    <t>1181527265</t>
  </si>
  <si>
    <t>Pol4</t>
  </si>
  <si>
    <t>Zákryt z plechu - úprava</t>
  </si>
  <si>
    <t>1199943664</t>
  </si>
  <si>
    <t>D6</t>
  </si>
  <si>
    <t>Doplnění rozvaděče RO2</t>
  </si>
  <si>
    <t>279867405</t>
  </si>
  <si>
    <t>D7</t>
  </si>
  <si>
    <t>3 - pólové</t>
  </si>
  <si>
    <t>Pol5</t>
  </si>
  <si>
    <t>MBN316 16A</t>
  </si>
  <si>
    <t>45252488</t>
  </si>
  <si>
    <t>Pol6</t>
  </si>
  <si>
    <t>MBN325 25A</t>
  </si>
  <si>
    <t>-356984003</t>
  </si>
  <si>
    <t>1749783612</t>
  </si>
  <si>
    <t>D8</t>
  </si>
  <si>
    <t>ŘADOVÉ SVORNICE RSA 6</t>
  </si>
  <si>
    <t>Pol7</t>
  </si>
  <si>
    <t>RSA6 Řadová svornice</t>
  </si>
  <si>
    <t>1383650641</t>
  </si>
  <si>
    <t>D9</t>
  </si>
  <si>
    <t>SVODIČE     PŘEPĚTÍ (TŘÍDA C) (střední ochrana)</t>
  </si>
  <si>
    <t>Pol8</t>
  </si>
  <si>
    <t>SLP-275 V/4 160 kA (8/20)/4 póly, vyjímatelný modul varistoru</t>
  </si>
  <si>
    <t>2100815113</t>
  </si>
  <si>
    <t>D10</t>
  </si>
  <si>
    <t>EKVIPOTENCIONÁLNÍ SVORKOVNICE</t>
  </si>
  <si>
    <t>Pol9</t>
  </si>
  <si>
    <t>EPS1 bez krytu</t>
  </si>
  <si>
    <t>1708879508</t>
  </si>
  <si>
    <t>-210478542</t>
  </si>
  <si>
    <t>1209299256</t>
  </si>
  <si>
    <t>D11</t>
  </si>
  <si>
    <t>Doplnění rozvaděče RO3</t>
  </si>
  <si>
    <t>Pol10</t>
  </si>
  <si>
    <t>MBN320 20A</t>
  </si>
  <si>
    <t>1601375486</t>
  </si>
  <si>
    <t>1493747627</t>
  </si>
  <si>
    <t>1285193603</t>
  </si>
  <si>
    <t>D14</t>
  </si>
  <si>
    <t>2 - pólové (1 pól jištěn), 30mA/250A/6kA</t>
  </si>
  <si>
    <t>Pol11</t>
  </si>
  <si>
    <t>ADA910D Proud.chr. s nadpr.ochr. char. B; 2 pól; 6 kA; 0,03 A; In=10 A, A</t>
  </si>
  <si>
    <t>-360791090</t>
  </si>
  <si>
    <t>Pol12</t>
  </si>
  <si>
    <t>ADA916D Proud.chr. s nadpr.ochr. char. B; 2 pól; 6 kA; 0,03 A; In=16 A, A</t>
  </si>
  <si>
    <t>738684907</t>
  </si>
  <si>
    <t>-1801947298</t>
  </si>
  <si>
    <t>-1286593935</t>
  </si>
  <si>
    <t>-74734153</t>
  </si>
  <si>
    <t>Pol13</t>
  </si>
  <si>
    <t>Pož.uzávěr E30DPS1</t>
  </si>
  <si>
    <t>-1860964579</t>
  </si>
  <si>
    <t>D15</t>
  </si>
  <si>
    <t xml:space="preserve">Specifikace dodávky ROZ20, ROZ21 </t>
  </si>
  <si>
    <t>D17</t>
  </si>
  <si>
    <t>SERIE VOLTA DO 63A, IP30 NÁSTĚNNÉ PROVEDENÍ</t>
  </si>
  <si>
    <t>Pol14</t>
  </si>
  <si>
    <t>VA48B Rozvodnice 4 řadá - 48 mod.</t>
  </si>
  <si>
    <t>-267614535</t>
  </si>
  <si>
    <t>D18</t>
  </si>
  <si>
    <t>SERIE VOLTA DO 63A, IP30 - PŘÍSLUŠENSTVÍ</t>
  </si>
  <si>
    <t>Pol15</t>
  </si>
  <si>
    <t>VA48K Dvířka průhledná pro VA48B</t>
  </si>
  <si>
    <t>-2095129286</t>
  </si>
  <si>
    <t>D19</t>
  </si>
  <si>
    <t>ŘADOVÁ SVORKOVNICE</t>
  </si>
  <si>
    <t>Pol16</t>
  </si>
  <si>
    <t>RSA4</t>
  </si>
  <si>
    <t>-341066977</t>
  </si>
  <si>
    <t>Pol17</t>
  </si>
  <si>
    <t>RSA6</t>
  </si>
  <si>
    <t>-552201826</t>
  </si>
  <si>
    <t>D20</t>
  </si>
  <si>
    <t>VYPÍNAČE</t>
  </si>
  <si>
    <t>Pol18</t>
  </si>
  <si>
    <t>SB440 40A</t>
  </si>
  <si>
    <t>280240964</t>
  </si>
  <si>
    <t>D2</t>
  </si>
  <si>
    <t>JISTIČE - CHARAKTERISTIKA B, VYPÍNACÍ SCHOPNOST 6 kA</t>
  </si>
  <si>
    <t>-1999253312</t>
  </si>
  <si>
    <t>D21</t>
  </si>
  <si>
    <t>JISTIČE - CHARAKTERISTIKA C, VYPÍNACÍ SCHOPNOST 6 kA</t>
  </si>
  <si>
    <t>Pol19</t>
  </si>
  <si>
    <t>MCN116 16A</t>
  </si>
  <si>
    <t>-469304006</t>
  </si>
  <si>
    <t>D12</t>
  </si>
  <si>
    <t>PROUDOVÉ CHRÁNIČE S NADPROUDOVOU OCHRANOU CHARAKTERISTIKA B: S POPISOVÝM ŠTÍTKEM</t>
  </si>
  <si>
    <t>Pol20</t>
  </si>
  <si>
    <t>AD916D 16A</t>
  </si>
  <si>
    <t>1776690906</t>
  </si>
  <si>
    <t>D22</t>
  </si>
  <si>
    <t>SVODIČE BLESKOVÉHO PROUDU A PŘEPĚTÍ</t>
  </si>
  <si>
    <t>Pol21</t>
  </si>
  <si>
    <t>SP202N 1 pól + N, výstup max. 16A</t>
  </si>
  <si>
    <t>886351825</t>
  </si>
  <si>
    <t>D23</t>
  </si>
  <si>
    <t>MONTÁŽ ROZVODNIC</t>
  </si>
  <si>
    <t>Pol22</t>
  </si>
  <si>
    <t>Do  20 kg</t>
  </si>
  <si>
    <t>-223278354</t>
  </si>
  <si>
    <t>D24</t>
  </si>
  <si>
    <t>Specifikace dodávky ROZ22</t>
  </si>
  <si>
    <t>D16</t>
  </si>
  <si>
    <t>SERIE VOLTA DO 63A, IP30 SERIE VOLTA DO 63A, IP30</t>
  </si>
  <si>
    <t>1728338180</t>
  </si>
  <si>
    <t>-523078282</t>
  </si>
  <si>
    <t>-566308649</t>
  </si>
  <si>
    <t>-1782312530</t>
  </si>
  <si>
    <t>983326997</t>
  </si>
  <si>
    <t>758817139</t>
  </si>
  <si>
    <t>Pol23</t>
  </si>
  <si>
    <t>MCN120 20A</t>
  </si>
  <si>
    <t>939738216</t>
  </si>
  <si>
    <t>-1867850955</t>
  </si>
  <si>
    <t>-1233351830</t>
  </si>
  <si>
    <t>614420323</t>
  </si>
  <si>
    <t>D25</t>
  </si>
  <si>
    <t>Specifikace dodávky R15, R16</t>
  </si>
  <si>
    <t>-920553938</t>
  </si>
  <si>
    <t>-1914540379</t>
  </si>
  <si>
    <t>1495029277</t>
  </si>
  <si>
    <t>-61581579</t>
  </si>
  <si>
    <t>-236994885</t>
  </si>
  <si>
    <t>-1827195260</t>
  </si>
  <si>
    <t>D26</t>
  </si>
  <si>
    <t>JISTIĆE - CHARAKTERISTIKA B, VYPÍNACÍ SCHOPNOST 6 kA</t>
  </si>
  <si>
    <t>Pol24</t>
  </si>
  <si>
    <t>MBN110 Jistič 1 pól. 10A, char.B, 6 kA</t>
  </si>
  <si>
    <t>-1351012815</t>
  </si>
  <si>
    <t>Pol25</t>
  </si>
  <si>
    <t>MBN116 Jistič 1 pól. 16A, char.B, 6 kA</t>
  </si>
  <si>
    <t>-1841736905</t>
  </si>
  <si>
    <t>D27</t>
  </si>
  <si>
    <t>JISTIĆE - CHARAKTERISTIKA C, VYPÍNACÍ SCHOPNOST 6 kA</t>
  </si>
  <si>
    <t>Pol26</t>
  </si>
  <si>
    <t>MCN106 Jistič 1 pól.  6A,  char.C, 6 kA</t>
  </si>
  <si>
    <t>1548767959</t>
  </si>
  <si>
    <t>Pol27</t>
  </si>
  <si>
    <t>MCN120 Jistič 1 pól. 20A, char.C, 6 kA</t>
  </si>
  <si>
    <t>1285010162</t>
  </si>
  <si>
    <t>270034624</t>
  </si>
  <si>
    <t>D28</t>
  </si>
  <si>
    <t>Specifikace dodávky R30</t>
  </si>
  <si>
    <t>1274459696</t>
  </si>
  <si>
    <t>1066696060</t>
  </si>
  <si>
    <t>1851011168</t>
  </si>
  <si>
    <t>-2060719676</t>
  </si>
  <si>
    <t>-1353351836</t>
  </si>
  <si>
    <t>1716035070</t>
  </si>
  <si>
    <t>D29</t>
  </si>
  <si>
    <t>Specifikace dodávky R31,32,33,34</t>
  </si>
  <si>
    <t>-1337547956</t>
  </si>
  <si>
    <t>-1034990787</t>
  </si>
  <si>
    <t>328418741</t>
  </si>
  <si>
    <t>1550565333</t>
  </si>
  <si>
    <t>1728087930</t>
  </si>
  <si>
    <t>1469886848</t>
  </si>
  <si>
    <t>-1348640579</t>
  </si>
  <si>
    <t>261408670</t>
  </si>
  <si>
    <t>Pol28</t>
  </si>
  <si>
    <t>MCN116 Jistič 1 pól. 16A, char.C, 6 kA</t>
  </si>
  <si>
    <t>1660341916</t>
  </si>
  <si>
    <t>394475755</t>
  </si>
  <si>
    <t>D30</t>
  </si>
  <si>
    <t>Specifikace dodávky R36,37,38</t>
  </si>
  <si>
    <t>1721278967</t>
  </si>
  <si>
    <t>1520359806</t>
  </si>
  <si>
    <t>808355983</t>
  </si>
  <si>
    <t>1613528685</t>
  </si>
  <si>
    <t>-463887700</t>
  </si>
  <si>
    <t>-559317193</t>
  </si>
  <si>
    <t>-510913064</t>
  </si>
  <si>
    <t>Pol29</t>
  </si>
  <si>
    <t>MCN316 Jistič 3 pól. 16A, char.C, 6 kA</t>
  </si>
  <si>
    <t>-708757272</t>
  </si>
  <si>
    <t>1916263382</t>
  </si>
  <si>
    <t>D31</t>
  </si>
  <si>
    <t>Specifikace dodávky RH41</t>
  </si>
  <si>
    <t>D32</t>
  </si>
  <si>
    <t>POLE ROZVADĚČE IP40 (v x š x h)</t>
  </si>
  <si>
    <t>Pol30</t>
  </si>
  <si>
    <t>2000 x 600 x 250 x mm</t>
  </si>
  <si>
    <t>-589516710</t>
  </si>
  <si>
    <t>D33</t>
  </si>
  <si>
    <t>BOČNÍ ZÁKRYT IP40</t>
  </si>
  <si>
    <t>Pol31</t>
  </si>
  <si>
    <t>Hloubka 400 mm</t>
  </si>
  <si>
    <t>-2087704710</t>
  </si>
  <si>
    <t>D34</t>
  </si>
  <si>
    <t>DOPLŇKY ROZVODNIC</t>
  </si>
  <si>
    <t>Pol32</t>
  </si>
  <si>
    <t>Krytí IP20</t>
  </si>
  <si>
    <t>-1260710702</t>
  </si>
  <si>
    <t>D35</t>
  </si>
  <si>
    <t>POJISTKOVÉ ODPOJOVAČE PRO VÁLCOVÉ POJISTKY, SÉRIE L58</t>
  </si>
  <si>
    <t>Pol33</t>
  </si>
  <si>
    <t>LR703 Pojistkový odpojovač třípól. (3xL)</t>
  </si>
  <si>
    <t>-1682308014</t>
  </si>
  <si>
    <t>1868336276</t>
  </si>
  <si>
    <t>-741613494</t>
  </si>
  <si>
    <t>D36</t>
  </si>
  <si>
    <t>VÝKONOVÝ JISTIČ</t>
  </si>
  <si>
    <t>Pol34</t>
  </si>
  <si>
    <t>LVN-80B-3N Jistič</t>
  </si>
  <si>
    <t>Ks</t>
  </si>
  <si>
    <t>-1803714877</t>
  </si>
  <si>
    <t>96207256</t>
  </si>
  <si>
    <t>-384793032</t>
  </si>
  <si>
    <t>Pol35</t>
  </si>
  <si>
    <t>6035-40 do 50  mm2</t>
  </si>
  <si>
    <t>-601218738</t>
  </si>
  <si>
    <t>1404469186</t>
  </si>
  <si>
    <t>1857950900</t>
  </si>
  <si>
    <t>Pol36</t>
  </si>
  <si>
    <t>MBN316 Jistič 3 pól. 16A, char.B, 6 kA</t>
  </si>
  <si>
    <t>-627651092</t>
  </si>
  <si>
    <t>Pol37</t>
  </si>
  <si>
    <t>MBN325 Jistič 3 pól. 25A, char.B, 6 kA</t>
  </si>
  <si>
    <t>594463362</t>
  </si>
  <si>
    <t>D37</t>
  </si>
  <si>
    <t>PROUDOVÉ CHRÁNIČE -reagující na stříd. a stejnosm. pulzující proudy</t>
  </si>
  <si>
    <t>Pol38</t>
  </si>
  <si>
    <t>CDA425D Proudový chránič 4 pól. 25 / 0,03 A, A</t>
  </si>
  <si>
    <t>921396835</t>
  </si>
  <si>
    <t>1584948024</t>
  </si>
  <si>
    <t>-328922248</t>
  </si>
  <si>
    <t>Pol39</t>
  </si>
  <si>
    <t>SP202N Svodič přepětí (jemná ochrana), ISN 2 kA (8/20),D</t>
  </si>
  <si>
    <t>1987807970</t>
  </si>
  <si>
    <t>D38</t>
  </si>
  <si>
    <t>IMPULSNÍ RELÉ (DÁLKOVÝ PŘEPÍNAČ)</t>
  </si>
  <si>
    <t>Pol40</t>
  </si>
  <si>
    <t>EPN510 Impulsní relé (dálkový přepínač); 1S ; In=16 A; 230/110 V AC/DC</t>
  </si>
  <si>
    <t>1390720833</t>
  </si>
  <si>
    <t>D39</t>
  </si>
  <si>
    <t>MONTÁŽ  ROZVADĚČŮ SKŘÍŇOVÝCH</t>
  </si>
  <si>
    <t>Pol41</t>
  </si>
  <si>
    <t>do  200 kg</t>
  </si>
  <si>
    <t>2114403933</t>
  </si>
  <si>
    <t>D40</t>
  </si>
  <si>
    <t>Specifikace dodávky RH42</t>
  </si>
  <si>
    <t>-1135297726</t>
  </si>
  <si>
    <t>-883259450</t>
  </si>
  <si>
    <t>-1237965944</t>
  </si>
  <si>
    <t>D41</t>
  </si>
  <si>
    <t>Třípólové</t>
  </si>
  <si>
    <t>-557649054</t>
  </si>
  <si>
    <t>991519146</t>
  </si>
  <si>
    <t>1626876724</t>
  </si>
  <si>
    <t>-1854651052</t>
  </si>
  <si>
    <t>-806995479</t>
  </si>
  <si>
    <t>-1920703710</t>
  </si>
  <si>
    <t>753801477</t>
  </si>
  <si>
    <t>1351476917</t>
  </si>
  <si>
    <t>839497699</t>
  </si>
  <si>
    <t>330074185</t>
  </si>
  <si>
    <t>-2048491913</t>
  </si>
  <si>
    <t>-2007830171</t>
  </si>
  <si>
    <t>-1807403855</t>
  </si>
  <si>
    <t>1099098468</t>
  </si>
  <si>
    <t>D42</t>
  </si>
  <si>
    <t>Specifikace dodávky HR11</t>
  </si>
  <si>
    <t>-677614910</t>
  </si>
  <si>
    <t>655393656</t>
  </si>
  <si>
    <t>3156713</t>
  </si>
  <si>
    <t>D43</t>
  </si>
  <si>
    <t>SVODIČE     PŘEPĚTÍ (TŘÍDA B+C)</t>
  </si>
  <si>
    <t>Pol42</t>
  </si>
  <si>
    <t>FLP-B+C MAXI 25 kA (10/350), kombinovaný svodič B+C</t>
  </si>
  <si>
    <t>1411747410</t>
  </si>
  <si>
    <t>-1115756913</t>
  </si>
  <si>
    <t>Pol43</t>
  </si>
  <si>
    <t>MBN120 Jistič 1 pól. 20A, char.B, 6 kA</t>
  </si>
  <si>
    <t>-454288436</t>
  </si>
  <si>
    <t>D44</t>
  </si>
  <si>
    <t>SPOLEČNÉ PŘÍSLUŠENSTVÍ JISTIČŮ A PROUDOVÝCH CHRÁNIČŮ</t>
  </si>
  <si>
    <t>Pol44</t>
  </si>
  <si>
    <t>MZ206 Podpěťová spoušť jističe</t>
  </si>
  <si>
    <t>1559469142</t>
  </si>
  <si>
    <t>D45</t>
  </si>
  <si>
    <t>JISTIČE MODEION</t>
  </si>
  <si>
    <t>Pol45</t>
  </si>
  <si>
    <t>BH630NE305 Spínací blok</t>
  </si>
  <si>
    <t>-891162782</t>
  </si>
  <si>
    <t>Pol46</t>
  </si>
  <si>
    <t>SE-BH-0400-DTV3 Nadproudová spoušť</t>
  </si>
  <si>
    <t>793969853</t>
  </si>
  <si>
    <t>Pol47</t>
  </si>
  <si>
    <t>SP-BHD-X230 Podpěťová spoušť</t>
  </si>
  <si>
    <t>-1531250500</t>
  </si>
  <si>
    <t>Pol48</t>
  </si>
  <si>
    <t>BD250NE305 Spínací blok</t>
  </si>
  <si>
    <t>1793052150</t>
  </si>
  <si>
    <t>Pol49</t>
  </si>
  <si>
    <t>SE-BD-0160-DTV3 Nadproudová spoušť</t>
  </si>
  <si>
    <t>-891361604</t>
  </si>
  <si>
    <t>Pol50</t>
  </si>
  <si>
    <t>SE-BD-0250-DTV3 Nadproudová spoušť</t>
  </si>
  <si>
    <t>790957022</t>
  </si>
  <si>
    <t>-1152372439</t>
  </si>
  <si>
    <t>-995536992</t>
  </si>
  <si>
    <t>Pol51</t>
  </si>
  <si>
    <t>MBN340 Jistič 3 pól. 40A, char.B, 6 kA</t>
  </si>
  <si>
    <t>-664933326</t>
  </si>
  <si>
    <t>Pol52</t>
  </si>
  <si>
    <t>MBN350 Jistič 3 pól. 50A, char.B, 6 kA</t>
  </si>
  <si>
    <t>-13870224</t>
  </si>
  <si>
    <t>Pol53</t>
  </si>
  <si>
    <t>MCN320 Jistič 3 pól. 20A, char.C, 6 kA</t>
  </si>
  <si>
    <t>-1350576985</t>
  </si>
  <si>
    <t>2098621571</t>
  </si>
  <si>
    <t>D46</t>
  </si>
  <si>
    <t>Specifikace dodávky RP12</t>
  </si>
  <si>
    <t>D47</t>
  </si>
  <si>
    <t>ROZVODNICE NA POVRCH IP54 (v x š x h)</t>
  </si>
  <si>
    <t>Pol54</t>
  </si>
  <si>
    <t>600 x 600 x 200 mm</t>
  </si>
  <si>
    <t>33274816</t>
  </si>
  <si>
    <t>1387966159</t>
  </si>
  <si>
    <t>-2022292969</t>
  </si>
  <si>
    <t>D48</t>
  </si>
  <si>
    <t>HAGER VYPÍNAČE</t>
  </si>
  <si>
    <t>Pol55</t>
  </si>
  <si>
    <t>SBN225 Vypínač 2 pól. 25A</t>
  </si>
  <si>
    <t>-32624336</t>
  </si>
  <si>
    <t>Pol56</t>
  </si>
  <si>
    <t>MBN106 Jistič 1 pól.   6A, char.B, 6 kA</t>
  </si>
  <si>
    <t>2035916742</t>
  </si>
  <si>
    <t>Pol57</t>
  </si>
  <si>
    <t>MCN102 Jistič 1 pól.  2A,  char.C, 6 kA</t>
  </si>
  <si>
    <t>-1446254009</t>
  </si>
  <si>
    <t>527594901</t>
  </si>
  <si>
    <t>596025218</t>
  </si>
  <si>
    <t>D49</t>
  </si>
  <si>
    <t>STYKAČE</t>
  </si>
  <si>
    <t>Pol58</t>
  </si>
  <si>
    <t>ERC125 Stykač  25A, 1S, 230V~50/60Hz</t>
  </si>
  <si>
    <t>-2084094701</t>
  </si>
  <si>
    <t>Pol59</t>
  </si>
  <si>
    <t>ERC225 Stykač  25A, 2S, 230V~50/60Hz</t>
  </si>
  <si>
    <t>1122095258</t>
  </si>
  <si>
    <t>Pol60</t>
  </si>
  <si>
    <t>do  20 kg</t>
  </si>
  <si>
    <t>-1730944866</t>
  </si>
  <si>
    <t>D52</t>
  </si>
  <si>
    <t>Elektromontáže</t>
  </si>
  <si>
    <t>D53</t>
  </si>
  <si>
    <t>Úprava stáv.rozv.RMS,RM1.*</t>
  </si>
  <si>
    <t>Pol74</t>
  </si>
  <si>
    <t>215186763</t>
  </si>
  <si>
    <t>-1877548622</t>
  </si>
  <si>
    <t>455395167</t>
  </si>
  <si>
    <t>Pol75</t>
  </si>
  <si>
    <t>SV-BHD-X230 Napěťová spoušť</t>
  </si>
  <si>
    <t>-919502995</t>
  </si>
  <si>
    <t>D54</t>
  </si>
  <si>
    <t>SPOUŠTĚČE MOTORŮ</t>
  </si>
  <si>
    <t>Pol76</t>
  </si>
  <si>
    <t>MM509N Motor. spouštěč  4,0-6,3 A</t>
  </si>
  <si>
    <t>1508618810</t>
  </si>
  <si>
    <t>Pol77</t>
  </si>
  <si>
    <t>MCN340 Jistič 3 pól. 40A, char.C, 6 kA</t>
  </si>
  <si>
    <t>-2073398910</t>
  </si>
  <si>
    <t>-784339906</t>
  </si>
  <si>
    <t>-970792007</t>
  </si>
  <si>
    <t>D55</t>
  </si>
  <si>
    <t>Rozvody pro ZOKT</t>
  </si>
  <si>
    <t>Pol78</t>
  </si>
  <si>
    <t>n.č.OZA-15-0942, montáž na konzole</t>
  </si>
  <si>
    <t>1523815426</t>
  </si>
  <si>
    <t>D56</t>
  </si>
  <si>
    <t>POŽÁRNÍ TLAČÍTKO SE SKLEM</t>
  </si>
  <si>
    <t>Pol79</t>
  </si>
  <si>
    <t>GW42201, 120x120x50,IP55, 2xkontakt Gewiss 230V</t>
  </si>
  <si>
    <t>-2069437912</t>
  </si>
  <si>
    <t>D57</t>
  </si>
  <si>
    <t>KABEL SE SNÍŽENOU HOŘLAVOSTÍ,</t>
  </si>
  <si>
    <t>Pol80</t>
  </si>
  <si>
    <t>1-CXKH-V180 2Cx1.5, pevně</t>
  </si>
  <si>
    <t>-330624058</t>
  </si>
  <si>
    <t>Pol81</t>
  </si>
  <si>
    <t>1-CXKH-V180 3Bx1.5, pevně</t>
  </si>
  <si>
    <t>-533477203</t>
  </si>
  <si>
    <t>Pol82</t>
  </si>
  <si>
    <t>1-CXKH-V180 3Cx1.5, pevně</t>
  </si>
  <si>
    <t>-791920521</t>
  </si>
  <si>
    <t>Pol83</t>
  </si>
  <si>
    <t>1-CXKH-V180 3Cx4, pevně</t>
  </si>
  <si>
    <t>1667089858</t>
  </si>
  <si>
    <t>D58</t>
  </si>
  <si>
    <t>UKONČENÍ  VODIČŮ V ROZVADĚČÍCH</t>
  </si>
  <si>
    <t>Pol84</t>
  </si>
  <si>
    <t>Do   2,5 mm2</t>
  </si>
  <si>
    <t>539399932</t>
  </si>
  <si>
    <t>Pol85</t>
  </si>
  <si>
    <t>Do   6   mm2</t>
  </si>
  <si>
    <t>906589372</t>
  </si>
  <si>
    <t>D59</t>
  </si>
  <si>
    <t>MONTÁŽ, ZAPOJENÍ</t>
  </si>
  <si>
    <t>Pol86</t>
  </si>
  <si>
    <t>motor 230V</t>
  </si>
  <si>
    <t>-859946589</t>
  </si>
  <si>
    <t>Pol87</t>
  </si>
  <si>
    <t>UPS-asistence dodavateli</t>
  </si>
  <si>
    <t>1159646155</t>
  </si>
  <si>
    <t>D60</t>
  </si>
  <si>
    <t>PROTIPOŽÁRNÍ PŘEPÁŽKY</t>
  </si>
  <si>
    <t>Pol88</t>
  </si>
  <si>
    <t>Protip.průchod stropem t 50cm</t>
  </si>
  <si>
    <t>762038018</t>
  </si>
  <si>
    <t>Pol89</t>
  </si>
  <si>
    <t>Protip.průchod stěnou t 30cm</t>
  </si>
  <si>
    <t>447273560</t>
  </si>
  <si>
    <t>D62</t>
  </si>
  <si>
    <t>INSTALAČNÍ KRABICE,TRUBKY,KANÁLY,..</t>
  </si>
  <si>
    <t>Pol90</t>
  </si>
  <si>
    <t>KP 68/2 KRABICE PŘÍSTROJOVÁ</t>
  </si>
  <si>
    <t>1485649533</t>
  </si>
  <si>
    <t>Pol91</t>
  </si>
  <si>
    <t>KU 68-1902 KRABICE ODBOČNÁ</t>
  </si>
  <si>
    <t>-1373342557</t>
  </si>
  <si>
    <t>Pol92</t>
  </si>
  <si>
    <t>1516E TRUBKA TUHÁ PVC 320N délka 3 m barva světle šedá</t>
  </si>
  <si>
    <t>-178856772</t>
  </si>
  <si>
    <t>Pol93</t>
  </si>
  <si>
    <t>2323 TRUBKA OHEBNÁ - LPFLEX</t>
  </si>
  <si>
    <t>1492700456</t>
  </si>
  <si>
    <t>Pol94</t>
  </si>
  <si>
    <t>LK 80x28/1 řístr.lišt.kr.</t>
  </si>
  <si>
    <t>-841835827</t>
  </si>
  <si>
    <t>171</t>
  </si>
  <si>
    <t>Pol95</t>
  </si>
  <si>
    <t>LK 80x28 2/ přístr.lišt.kr. pro dvouzásuvku</t>
  </si>
  <si>
    <t>808600254</t>
  </si>
  <si>
    <t>172</t>
  </si>
  <si>
    <t>Pol96</t>
  </si>
  <si>
    <t>LK 80R/3 lištová odbočná kr.</t>
  </si>
  <si>
    <t>333370858</t>
  </si>
  <si>
    <t>D63</t>
  </si>
  <si>
    <t>LIŠTA VČETNĚ KRYTU, SPOJEK,ROHŮ,..</t>
  </si>
  <si>
    <t>173</t>
  </si>
  <si>
    <t>Pol97</t>
  </si>
  <si>
    <t>LV 24X22 LIŠTA VKLÁDACÍ (3m)</t>
  </si>
  <si>
    <t>2032042762</t>
  </si>
  <si>
    <t>D64</t>
  </si>
  <si>
    <t>SVORKOVNICE KRABICOVÁ</t>
  </si>
  <si>
    <t>174</t>
  </si>
  <si>
    <t>Pol98</t>
  </si>
  <si>
    <t>273-102 4x1-2,5mm2</t>
  </si>
  <si>
    <t>420972030</t>
  </si>
  <si>
    <t>D65</t>
  </si>
  <si>
    <t>KABELOVÝ ŽLAB PLECHOVÝ</t>
  </si>
  <si>
    <t>175</t>
  </si>
  <si>
    <t>Pol99</t>
  </si>
  <si>
    <t>PKK 205X70 parapetní kanál</t>
  </si>
  <si>
    <t>1075444477</t>
  </si>
  <si>
    <t>176</t>
  </si>
  <si>
    <t>Pol100</t>
  </si>
  <si>
    <t>PKKSP 70 spojka</t>
  </si>
  <si>
    <t>1868706443</t>
  </si>
  <si>
    <t>177</t>
  </si>
  <si>
    <t>Pol101</t>
  </si>
  <si>
    <t>VPKK víko parapetního kanálu</t>
  </si>
  <si>
    <t>-1079935996</t>
  </si>
  <si>
    <t>178</t>
  </si>
  <si>
    <t>Pol102</t>
  </si>
  <si>
    <t>PKKPK krabice přístrojová</t>
  </si>
  <si>
    <t>478626155</t>
  </si>
  <si>
    <t>179</t>
  </si>
  <si>
    <t>Pol103</t>
  </si>
  <si>
    <t>PKKR rozpěrka</t>
  </si>
  <si>
    <t>-447875441</t>
  </si>
  <si>
    <t>D66</t>
  </si>
  <si>
    <t>Drátěné kabelové žlaby FLEXNET, galvanicky pokovené,  včetně příslušenství</t>
  </si>
  <si>
    <t>180</t>
  </si>
  <si>
    <t>Pol104</t>
  </si>
  <si>
    <t>FN1403-GZ drátěný kabelový žlab š=140,v=30,l=2500</t>
  </si>
  <si>
    <t>359682260</t>
  </si>
  <si>
    <t>D67</t>
  </si>
  <si>
    <t>PLASTOVÉ ODBOČNÉ NÁSTĚNNÉ</t>
  </si>
  <si>
    <t>181</t>
  </si>
  <si>
    <t>Pol105</t>
  </si>
  <si>
    <t>D 9045/Z 4 mm2, 5 pol. svorkovnice</t>
  </si>
  <si>
    <t>1202159354</t>
  </si>
  <si>
    <t>D68</t>
  </si>
  <si>
    <t>VODIČ JEDNOŽILOVÝ, IZOLACE PVC</t>
  </si>
  <si>
    <t>182</t>
  </si>
  <si>
    <t>Pol106</t>
  </si>
  <si>
    <t>CY 10 mm2,z/žl, pevně</t>
  </si>
  <si>
    <t>-1999401509</t>
  </si>
  <si>
    <t>D69</t>
  </si>
  <si>
    <t>5.2 Šroubové svorkovnice</t>
  </si>
  <si>
    <t>183</t>
  </si>
  <si>
    <t>Pol107</t>
  </si>
  <si>
    <t>EKL 1 Svorkovnice lámací</t>
  </si>
  <si>
    <t>-1059106111</t>
  </si>
  <si>
    <t>D70</t>
  </si>
  <si>
    <t>KABEL SILOVÝ,IZOLACE PVC</t>
  </si>
  <si>
    <t>184</t>
  </si>
  <si>
    <t>Pol108</t>
  </si>
  <si>
    <t>CYKY 2Ax1.5 mm2, pevně</t>
  </si>
  <si>
    <t>1874002395</t>
  </si>
  <si>
    <t>185</t>
  </si>
  <si>
    <t>Pol109</t>
  </si>
  <si>
    <t>CYKY 3Ax1.5 mm2, pevně</t>
  </si>
  <si>
    <t>-314226830</t>
  </si>
  <si>
    <t>186</t>
  </si>
  <si>
    <t>Pol110</t>
  </si>
  <si>
    <t>CYKY 3Cx1.5 mm2, pevně</t>
  </si>
  <si>
    <t>737976713</t>
  </si>
  <si>
    <t>187</t>
  </si>
  <si>
    <t>Pol111</t>
  </si>
  <si>
    <t>CYKY 3Cx2.5 mm2, pevně</t>
  </si>
  <si>
    <t>-1771323179</t>
  </si>
  <si>
    <t>188</t>
  </si>
  <si>
    <t>Pol112</t>
  </si>
  <si>
    <t>CYKY 3Cx 4 mm2, pevně</t>
  </si>
  <si>
    <t>-165286616</t>
  </si>
  <si>
    <t>189</t>
  </si>
  <si>
    <t>Pol113</t>
  </si>
  <si>
    <t>CYKY 5Cx1.5 mm2, pevně</t>
  </si>
  <si>
    <t>-917778210</t>
  </si>
  <si>
    <t>190</t>
  </si>
  <si>
    <t>Pol114</t>
  </si>
  <si>
    <t>CYKY 5Cx6 mm2, pevně</t>
  </si>
  <si>
    <t>-1802901200</t>
  </si>
  <si>
    <t>191</t>
  </si>
  <si>
    <t>Pol115</t>
  </si>
  <si>
    <t>CYKY 5Cx6 mm2, pevně-napojení Mi-78220</t>
  </si>
  <si>
    <t>608887984</t>
  </si>
  <si>
    <t>192</t>
  </si>
  <si>
    <t>Pol116</t>
  </si>
  <si>
    <t>CYKY 5cx16 mm2, pevně-napojení Mi-78230</t>
  </si>
  <si>
    <t>-897696598</t>
  </si>
  <si>
    <t>193</t>
  </si>
  <si>
    <t>Pol117</t>
  </si>
  <si>
    <t>1-CXKH-V180 4x1.5, pevně</t>
  </si>
  <si>
    <t>154276384</t>
  </si>
  <si>
    <t>D71</t>
  </si>
  <si>
    <t>POŽÁRNĚ ODOLNÝ SYSTÉM VEDENÍ KABELŮ</t>
  </si>
  <si>
    <t>194</t>
  </si>
  <si>
    <t>Pol118</t>
  </si>
  <si>
    <t>KZ 60x50x1.50 včetně příslušenství,tvarovek,...</t>
  </si>
  <si>
    <t>-213507668</t>
  </si>
  <si>
    <t>195</t>
  </si>
  <si>
    <t>-462354592</t>
  </si>
  <si>
    <t>196</t>
  </si>
  <si>
    <t>-295602612</t>
  </si>
  <si>
    <t>197</t>
  </si>
  <si>
    <t>Pol119</t>
  </si>
  <si>
    <t>Do  16   mm2</t>
  </si>
  <si>
    <t>525128821</t>
  </si>
  <si>
    <t>D72</t>
  </si>
  <si>
    <t>SPÍNAČ, PŘEPÍNAČ, VARIANT+ IP 44 (PLAST)</t>
  </si>
  <si>
    <t>198</t>
  </si>
  <si>
    <t>Pol120</t>
  </si>
  <si>
    <t>3558N-**** B Spínač IP 44; řazení *; d. Variant+; b. bílá</t>
  </si>
  <si>
    <t>-845359700</t>
  </si>
  <si>
    <t>D73</t>
  </si>
  <si>
    <t>TLAČÍTKO, SPÍNAČ OSVĚTLENÍ</t>
  </si>
  <si>
    <t>199</t>
  </si>
  <si>
    <t>Pol121</t>
  </si>
  <si>
    <t>řazení **, 230V/10A</t>
  </si>
  <si>
    <t>169819854</t>
  </si>
  <si>
    <t>200</t>
  </si>
  <si>
    <t>Pol122</t>
  </si>
  <si>
    <t>3558N-C01510 B Spínač jednopólový IP 44; řazení 1; d. Variant+; b. bílá</t>
  </si>
  <si>
    <t>-896679559</t>
  </si>
  <si>
    <t>D74</t>
  </si>
  <si>
    <t>ZÁSUVKA PRAKTIK IP 44 (PLAST)</t>
  </si>
  <si>
    <t>201</t>
  </si>
  <si>
    <t>Pol123</t>
  </si>
  <si>
    <t>zásuvka s ochranným kolíkem a víčkem, IP 44; Praktik; b. bílá</t>
  </si>
  <si>
    <t>-2079295884</t>
  </si>
  <si>
    <t>D75</t>
  </si>
  <si>
    <t>SPÍNAČ VAČKOVÝ VE SKŘÍNI</t>
  </si>
  <si>
    <t>202</t>
  </si>
  <si>
    <t>Pol124</t>
  </si>
  <si>
    <t>S16JP1103 16A,500V,IP54</t>
  </si>
  <si>
    <t>-1501627549</t>
  </si>
  <si>
    <t>D76</t>
  </si>
  <si>
    <t>STOP TLAČÍTKO CENTRAL/TOTAL STOP</t>
  </si>
  <si>
    <t>203</t>
  </si>
  <si>
    <t>Pol125</t>
  </si>
  <si>
    <t>1s+1R, 230V</t>
  </si>
  <si>
    <t>-821220474</t>
  </si>
  <si>
    <t>D77</t>
  </si>
  <si>
    <t>SAMOLEPKA NA STĚNU</t>
  </si>
  <si>
    <t>204</t>
  </si>
  <si>
    <t>Pol126</t>
  </si>
  <si>
    <t>CENTRAL/TOTAL STOP</t>
  </si>
  <si>
    <t>1645566891</t>
  </si>
  <si>
    <t>205</t>
  </si>
  <si>
    <t>Pol127</t>
  </si>
  <si>
    <t>řazení 1, 230V/10A</t>
  </si>
  <si>
    <t>-375401071</t>
  </si>
  <si>
    <t>206</t>
  </si>
  <si>
    <t>Pol128</t>
  </si>
  <si>
    <t>řazení 5, 230V/10A</t>
  </si>
  <si>
    <t>220713520</t>
  </si>
  <si>
    <t>D78</t>
  </si>
  <si>
    <t>ZÁSUVKA 230V/16A</t>
  </si>
  <si>
    <t>207</t>
  </si>
  <si>
    <t>Pol129</t>
  </si>
  <si>
    <t>- domovní - jednoduchá</t>
  </si>
  <si>
    <t>371925701</t>
  </si>
  <si>
    <t>208</t>
  </si>
  <si>
    <t>Pol130</t>
  </si>
  <si>
    <t>- domovní - dvojitá s natočenými dutinkami</t>
  </si>
  <si>
    <t>2058656494</t>
  </si>
  <si>
    <t>D79</t>
  </si>
  <si>
    <t>Nástěnný infrazářič</t>
  </si>
  <si>
    <t>209</t>
  </si>
  <si>
    <t>Pol131</t>
  </si>
  <si>
    <t>VARMA TEC WP 65/20, 2000W</t>
  </si>
  <si>
    <t>1867187685</t>
  </si>
  <si>
    <t>D80</t>
  </si>
  <si>
    <t>Nástěnný regulátor teploty</t>
  </si>
  <si>
    <t>210</t>
  </si>
  <si>
    <t>Pol132</t>
  </si>
  <si>
    <t>REGO 950 01</t>
  </si>
  <si>
    <t>-425395630</t>
  </si>
  <si>
    <t>D81</t>
  </si>
  <si>
    <t>Mi- ZÁSUVKOVÉ ROZVODNICE</t>
  </si>
  <si>
    <t>211</t>
  </si>
  <si>
    <t>Pol133</t>
  </si>
  <si>
    <t>Mi-78220 400V/16A/5, 4x 230V</t>
  </si>
  <si>
    <t>-1653954444</t>
  </si>
  <si>
    <t>212</t>
  </si>
  <si>
    <t>Pol134</t>
  </si>
  <si>
    <t>Mi-78230 400V/63A/5, 400V/32A/5, 400V/16A/5, 230V, 24V</t>
  </si>
  <si>
    <t>-129623405</t>
  </si>
  <si>
    <t>D82</t>
  </si>
  <si>
    <t>SVÍTIDLA VČETNĚ ZDROJŮ</t>
  </si>
  <si>
    <t>213</t>
  </si>
  <si>
    <t>Pol135</t>
  </si>
  <si>
    <t>B 17-00040 BUROLUX SM 236,leštěná mřížka</t>
  </si>
  <si>
    <t>-1487893780</t>
  </si>
  <si>
    <t>214</t>
  </si>
  <si>
    <t>Pol136</t>
  </si>
  <si>
    <t>F 05221590 IKE-ETRC 136,průmyslové IP65</t>
  </si>
  <si>
    <t>-505778057</t>
  </si>
  <si>
    <t>215</t>
  </si>
  <si>
    <t>Pol137</t>
  </si>
  <si>
    <t>G 05221890 IKE-ETRC 236,průmyslové IP65</t>
  </si>
  <si>
    <t>-1818095640</t>
  </si>
  <si>
    <t>216</t>
  </si>
  <si>
    <t>Pol138</t>
  </si>
  <si>
    <t>H 0522290 IKE-ETRC+N 236,průmyslové IP65</t>
  </si>
  <si>
    <t>1246267566</t>
  </si>
  <si>
    <t>217</t>
  </si>
  <si>
    <t>Pol139</t>
  </si>
  <si>
    <t>J 17-000** BUROLUX 236,opál.kryt</t>
  </si>
  <si>
    <t>-590989103</t>
  </si>
  <si>
    <t>218</t>
  </si>
  <si>
    <t>Pol140</t>
  </si>
  <si>
    <t>K 700359 BLIZ GUARD GR2 1x18W</t>
  </si>
  <si>
    <t>-1927670705</t>
  </si>
  <si>
    <t>219</t>
  </si>
  <si>
    <t>Pol141</t>
  </si>
  <si>
    <t>L 15-00270 CLX 390 1x38W, opál.kryt</t>
  </si>
  <si>
    <t>-2057312620</t>
  </si>
  <si>
    <t>220</t>
  </si>
  <si>
    <t>Pol142</t>
  </si>
  <si>
    <t>M 05222790 IKE-ETRC+N 218,průmyslové IP65</t>
  </si>
  <si>
    <t>-1634674520</t>
  </si>
  <si>
    <t>221</t>
  </si>
  <si>
    <t>Pol143</t>
  </si>
  <si>
    <t>ventilátor 230V</t>
  </si>
  <si>
    <t>995215961</t>
  </si>
  <si>
    <t>222</t>
  </si>
  <si>
    <t>Pol144</t>
  </si>
  <si>
    <t>motor 230/400V</t>
  </si>
  <si>
    <t>-1800985557</t>
  </si>
  <si>
    <t>223</t>
  </si>
  <si>
    <t>Pol145</t>
  </si>
  <si>
    <t>výtah-asistence dodavateli</t>
  </si>
  <si>
    <t>147339949</t>
  </si>
  <si>
    <t>224</t>
  </si>
  <si>
    <t>Pol146</t>
  </si>
  <si>
    <t>klima.j.-asist.dodavateli</t>
  </si>
  <si>
    <t>-1994140631</t>
  </si>
  <si>
    <t>225</t>
  </si>
  <si>
    <t>Pol147</t>
  </si>
  <si>
    <t>rozv M+R-asist.dodavateli</t>
  </si>
  <si>
    <t>373098413</t>
  </si>
  <si>
    <t>226</t>
  </si>
  <si>
    <t>Pol148</t>
  </si>
  <si>
    <t>plošina-asist.dodavateli</t>
  </si>
  <si>
    <t>1565016631</t>
  </si>
  <si>
    <t>227</t>
  </si>
  <si>
    <t>Pol149</t>
  </si>
  <si>
    <t>rozvody VZD - pospojení</t>
  </si>
  <si>
    <t>1062004814</t>
  </si>
  <si>
    <t>D83</t>
  </si>
  <si>
    <t>ÚPRAVA STÁVAJÍCÍCH PŘÍPOJNICOVÝCH SYSTÉMŮ</t>
  </si>
  <si>
    <t>228</t>
  </si>
  <si>
    <t>Pol150</t>
  </si>
  <si>
    <t>zaměření, úprava</t>
  </si>
  <si>
    <t>h</t>
  </si>
  <si>
    <t>449771522</t>
  </si>
  <si>
    <t>229</t>
  </si>
  <si>
    <t>Pol151</t>
  </si>
  <si>
    <t>demontáž rohu</t>
  </si>
  <si>
    <t>822767963</t>
  </si>
  <si>
    <t>230</t>
  </si>
  <si>
    <t>Pol152</t>
  </si>
  <si>
    <t>demontáž přípojnic</t>
  </si>
  <si>
    <t>-1942551512</t>
  </si>
  <si>
    <t>231</t>
  </si>
  <si>
    <t>Pol153</t>
  </si>
  <si>
    <t>montáž přípojnic</t>
  </si>
  <si>
    <t>356662648</t>
  </si>
  <si>
    <t>232</t>
  </si>
  <si>
    <t>Pol154</t>
  </si>
  <si>
    <t>montáž rohu</t>
  </si>
  <si>
    <t>1677094603</t>
  </si>
  <si>
    <t>233</t>
  </si>
  <si>
    <t>-705138044</t>
  </si>
  <si>
    <t>234</t>
  </si>
  <si>
    <t>-517911131</t>
  </si>
  <si>
    <t>D84</t>
  </si>
  <si>
    <t>HODINOVE ZUCTOVACI SAZBY</t>
  </si>
  <si>
    <t>235</t>
  </si>
  <si>
    <t>Pol155</t>
  </si>
  <si>
    <t>Demontaz stávajících světelných spínačů</t>
  </si>
  <si>
    <t>hod</t>
  </si>
  <si>
    <t>-468573452</t>
  </si>
  <si>
    <t>236</t>
  </si>
  <si>
    <t>Pol156</t>
  </si>
  <si>
    <t>Demontaz stávajících svítidel</t>
  </si>
  <si>
    <t>-2035935907</t>
  </si>
  <si>
    <t>237</t>
  </si>
  <si>
    <t>Pol157</t>
  </si>
  <si>
    <t>Demontaz stávajících kabel.roštů, kabelů pro osvětlení</t>
  </si>
  <si>
    <t>854848632</t>
  </si>
  <si>
    <t>238</t>
  </si>
  <si>
    <t>Pol158</t>
  </si>
  <si>
    <t>Demontaz stávajících zásuvkových skříní včetně jejich napojení</t>
  </si>
  <si>
    <t>-2122910537</t>
  </si>
  <si>
    <t>239</t>
  </si>
  <si>
    <t>Pol159</t>
  </si>
  <si>
    <t>Uprava stavajiciho zarizeni</t>
  </si>
  <si>
    <t>-710001771</t>
  </si>
  <si>
    <t>240</t>
  </si>
  <si>
    <t>Pol160</t>
  </si>
  <si>
    <t>Uprava stavajiciho rozvadece</t>
  </si>
  <si>
    <t>-714713177</t>
  </si>
  <si>
    <t>241</t>
  </si>
  <si>
    <t>Pol161</t>
  </si>
  <si>
    <t>Napojeni na stavajici zarizeni</t>
  </si>
  <si>
    <t>594060736</t>
  </si>
  <si>
    <t>242</t>
  </si>
  <si>
    <t>Pol162</t>
  </si>
  <si>
    <t>Priprava ke komplexni zkousce</t>
  </si>
  <si>
    <t>744147699</t>
  </si>
  <si>
    <t>243</t>
  </si>
  <si>
    <t>Pol163</t>
  </si>
  <si>
    <t>Zauceni obsluhy</t>
  </si>
  <si>
    <t>873591428</t>
  </si>
  <si>
    <t>244</t>
  </si>
  <si>
    <t>Pol164</t>
  </si>
  <si>
    <t>Zabezpeceni pracoviste</t>
  </si>
  <si>
    <t>-814780313</t>
  </si>
  <si>
    <t>245</t>
  </si>
  <si>
    <t>Pol165</t>
  </si>
  <si>
    <t>Montaz nad rámec PPV</t>
  </si>
  <si>
    <t>-300222872</t>
  </si>
  <si>
    <t>246</t>
  </si>
  <si>
    <t>-1451778028</t>
  </si>
  <si>
    <t>247</t>
  </si>
  <si>
    <t>1906486963</t>
  </si>
  <si>
    <t>248</t>
  </si>
  <si>
    <t>458462840</t>
  </si>
  <si>
    <t>249</t>
  </si>
  <si>
    <t>1689799319</t>
  </si>
  <si>
    <t>250</t>
  </si>
  <si>
    <t>-1650410611</t>
  </si>
  <si>
    <t>251</t>
  </si>
  <si>
    <t>1946595847</t>
  </si>
  <si>
    <t>252</t>
  </si>
  <si>
    <t>2049767832</t>
  </si>
  <si>
    <t>D86</t>
  </si>
  <si>
    <t>VODIČ JEDNOŽILOVÝ (CY) z/žl</t>
  </si>
  <si>
    <t>253</t>
  </si>
  <si>
    <t>Pol166</t>
  </si>
  <si>
    <t>H07V-U 4   mm2 , pevně</t>
  </si>
  <si>
    <t>-477989689</t>
  </si>
  <si>
    <t>254</t>
  </si>
  <si>
    <t>Pol167</t>
  </si>
  <si>
    <t>H07V-U 6   mm2 , pevně</t>
  </si>
  <si>
    <t>483584825</t>
  </si>
  <si>
    <t>255</t>
  </si>
  <si>
    <t>Pol168</t>
  </si>
  <si>
    <t>H07V-U 16  mm2 , pevně</t>
  </si>
  <si>
    <t>-1877388798</t>
  </si>
  <si>
    <t>D87</t>
  </si>
  <si>
    <t>VODIČ JEDNOŽILOVÝ OHEBNÝ (CYA)</t>
  </si>
  <si>
    <t>256</t>
  </si>
  <si>
    <t>Pol169</t>
  </si>
  <si>
    <t>H07V-K 16  mm2 , pevně</t>
  </si>
  <si>
    <t>219322213</t>
  </si>
  <si>
    <t>257</t>
  </si>
  <si>
    <t>Pol170</t>
  </si>
  <si>
    <t>H07V-K 35  mm2 , pevně</t>
  </si>
  <si>
    <t>780510005</t>
  </si>
  <si>
    <t>D88</t>
  </si>
  <si>
    <t>ZEMNÍCÍ SVORKA</t>
  </si>
  <si>
    <t>258</t>
  </si>
  <si>
    <t>Pol171</t>
  </si>
  <si>
    <t>ZSA16 zemnicí svorka na potrubí</t>
  </si>
  <si>
    <t>1492580481</t>
  </si>
  <si>
    <t>259</t>
  </si>
  <si>
    <t>Pol172</t>
  </si>
  <si>
    <t>Cu pás.ZS16 Pásek uzemňovací Cu, 0.5m</t>
  </si>
  <si>
    <t>-1336927670</t>
  </si>
  <si>
    <t>D89</t>
  </si>
  <si>
    <t>UZEMŇOVACÍ PŘÍPOJNICE</t>
  </si>
  <si>
    <t>260</t>
  </si>
  <si>
    <t>Pol173</t>
  </si>
  <si>
    <t>Uzemňovací lišta pro pospojení - werit 1243</t>
  </si>
  <si>
    <t>616628812</t>
  </si>
  <si>
    <t>261</t>
  </si>
  <si>
    <t>525156075</t>
  </si>
  <si>
    <t>262</t>
  </si>
  <si>
    <t>674297331</t>
  </si>
  <si>
    <t>263</t>
  </si>
  <si>
    <t>-1654647112</t>
  </si>
  <si>
    <t>264</t>
  </si>
  <si>
    <t>-1843465302</t>
  </si>
  <si>
    <t>265</t>
  </si>
  <si>
    <t>Pol174</t>
  </si>
  <si>
    <t>CYKY 3Dx1.5 mm2, pevně</t>
  </si>
  <si>
    <t>112343486</t>
  </si>
  <si>
    <t>266</t>
  </si>
  <si>
    <t>-1900772315</t>
  </si>
  <si>
    <t>267</t>
  </si>
  <si>
    <t>-2048870312</t>
  </si>
  <si>
    <t>268</t>
  </si>
  <si>
    <t>-1687287137</t>
  </si>
  <si>
    <t>269</t>
  </si>
  <si>
    <t>Pol175</t>
  </si>
  <si>
    <t>CYKY 5Cx2.5 mm2, pevně</t>
  </si>
  <si>
    <t>-268773260</t>
  </si>
  <si>
    <t>270</t>
  </si>
  <si>
    <t>-1758724240</t>
  </si>
  <si>
    <t>271</t>
  </si>
  <si>
    <t>Pol176</t>
  </si>
  <si>
    <t>CYKY-J 5x10 mm2 , pevně</t>
  </si>
  <si>
    <t>-143356027</t>
  </si>
  <si>
    <t>272</t>
  </si>
  <si>
    <t>Pol177</t>
  </si>
  <si>
    <t>CYKY-J 3x50+35 mm2 , pevně</t>
  </si>
  <si>
    <t>1890659772</t>
  </si>
  <si>
    <t>273</t>
  </si>
  <si>
    <t>2058157056</t>
  </si>
  <si>
    <t>274</t>
  </si>
  <si>
    <t>1773252684</t>
  </si>
  <si>
    <t>275</t>
  </si>
  <si>
    <t>472673095</t>
  </si>
  <si>
    <t>276</t>
  </si>
  <si>
    <t>Pol178</t>
  </si>
  <si>
    <t>do 35 mm2</t>
  </si>
  <si>
    <t>432900524</t>
  </si>
  <si>
    <t>277</t>
  </si>
  <si>
    <t>Pol179</t>
  </si>
  <si>
    <t>do 50 mm2</t>
  </si>
  <si>
    <t>1522923063</t>
  </si>
  <si>
    <t>D90</t>
  </si>
  <si>
    <t>UKONČENÍ KABELŮ DO</t>
  </si>
  <si>
    <t>278</t>
  </si>
  <si>
    <t>Pol180</t>
  </si>
  <si>
    <t>5x10 mm2</t>
  </si>
  <si>
    <t>-499869391</t>
  </si>
  <si>
    <t>279</t>
  </si>
  <si>
    <t>Pol181</t>
  </si>
  <si>
    <t>4x50 mm2</t>
  </si>
  <si>
    <t>1359817230</t>
  </si>
  <si>
    <t>280</t>
  </si>
  <si>
    <t>471798913</t>
  </si>
  <si>
    <t>281</t>
  </si>
  <si>
    <t>Pol182</t>
  </si>
  <si>
    <t>3558N-C01550 B přepínač seriový IP 44; řazení 5; d. Variant+; b. bílá</t>
  </si>
  <si>
    <t>1275187847</t>
  </si>
  <si>
    <t>282</t>
  </si>
  <si>
    <t>1059250935</t>
  </si>
  <si>
    <t>D91</t>
  </si>
  <si>
    <t>ZÁSUVKA nástěnná</t>
  </si>
  <si>
    <t>283</t>
  </si>
  <si>
    <t>Pol183</t>
  </si>
  <si>
    <t>Zásuvka průmyslová, s víčkem, 3P+N+PE, IP 44, 16 A</t>
  </si>
  <si>
    <t>366208040</t>
  </si>
  <si>
    <t>284</t>
  </si>
  <si>
    <t>-1379445652</t>
  </si>
  <si>
    <t>285</t>
  </si>
  <si>
    <t>-520728818</t>
  </si>
  <si>
    <t>286</t>
  </si>
  <si>
    <t>-883520801</t>
  </si>
  <si>
    <t>287</t>
  </si>
  <si>
    <t>Pol184</t>
  </si>
  <si>
    <t>řazení 6, 230V/10A</t>
  </si>
  <si>
    <t>-1815535004</t>
  </si>
  <si>
    <t>288</t>
  </si>
  <si>
    <t>Pol185</t>
  </si>
  <si>
    <t>řazení 7, 230V/10A</t>
  </si>
  <si>
    <t>-1646368379</t>
  </si>
  <si>
    <t>289</t>
  </si>
  <si>
    <t>Pol186</t>
  </si>
  <si>
    <t>řazení 1/0or.d., 230V/10A</t>
  </si>
  <si>
    <t>-1231689621</t>
  </si>
  <si>
    <t>290</t>
  </si>
  <si>
    <t>1842661416</t>
  </si>
  <si>
    <t>291</t>
  </si>
  <si>
    <t>1846329181</t>
  </si>
  <si>
    <t>292</t>
  </si>
  <si>
    <t>Pol187</t>
  </si>
  <si>
    <t>- domovní - jednoduchá s víčkem</t>
  </si>
  <si>
    <t>1667505204</t>
  </si>
  <si>
    <t>293</t>
  </si>
  <si>
    <t>Pol188</t>
  </si>
  <si>
    <t>- domovní - jednoduchá s přep.T3</t>
  </si>
  <si>
    <t>2131944305</t>
  </si>
  <si>
    <t>294</t>
  </si>
  <si>
    <t>Pol189</t>
  </si>
  <si>
    <t>C 17-00034 BUROLUX SM 158,leštěná mřížka</t>
  </si>
  <si>
    <t>-2102665940</t>
  </si>
  <si>
    <t>295</t>
  </si>
  <si>
    <t>Pol190</t>
  </si>
  <si>
    <t>D 17-00042 BUROLUX SM 258,leštěná mřížka</t>
  </si>
  <si>
    <t>2121045039</t>
  </si>
  <si>
    <t>296</t>
  </si>
  <si>
    <t>Pol191</t>
  </si>
  <si>
    <t>S 17-00042 BUROLUX SM 258+N,leštěná mřížka</t>
  </si>
  <si>
    <t>-1665760941</t>
  </si>
  <si>
    <t>297</t>
  </si>
  <si>
    <t>-847408567</t>
  </si>
  <si>
    <t>298</t>
  </si>
  <si>
    <t>978918389</t>
  </si>
  <si>
    <t>299</t>
  </si>
  <si>
    <t>Pol192</t>
  </si>
  <si>
    <t>P nouzové nástěnné s piktogramem IP44, 1h</t>
  </si>
  <si>
    <t>-1895738319</t>
  </si>
  <si>
    <t>300</t>
  </si>
  <si>
    <t>Pol193</t>
  </si>
  <si>
    <t>Q 05221990 IKE-ETRC 258,průmyslové IP65</t>
  </si>
  <si>
    <t>1880513154</t>
  </si>
  <si>
    <t>301</t>
  </si>
  <si>
    <t>Pol194</t>
  </si>
  <si>
    <t>R 05221990 IKE-ETRC+N 258,průmyslové IP65</t>
  </si>
  <si>
    <t>1982190738</t>
  </si>
  <si>
    <t>302</t>
  </si>
  <si>
    <t>385470714</t>
  </si>
  <si>
    <t>303</t>
  </si>
  <si>
    <t>Pol195</t>
  </si>
  <si>
    <t>pisoár-asistence dodavateli</t>
  </si>
  <si>
    <t>1333620625</t>
  </si>
  <si>
    <t>304</t>
  </si>
  <si>
    <t>19045295</t>
  </si>
  <si>
    <t>305</t>
  </si>
  <si>
    <t>-547369968</t>
  </si>
  <si>
    <t>306</t>
  </si>
  <si>
    <t>Pol196</t>
  </si>
  <si>
    <t>ústředna SLB-asist.dodavateli</t>
  </si>
  <si>
    <t>-745057012</t>
  </si>
  <si>
    <t>307</t>
  </si>
  <si>
    <t>Pol197</t>
  </si>
  <si>
    <t>rozvaděč světlíků-asist.dodavateli</t>
  </si>
  <si>
    <t>633268098</t>
  </si>
  <si>
    <t>308</t>
  </si>
  <si>
    <t>-1117089739</t>
  </si>
  <si>
    <t>309</t>
  </si>
  <si>
    <t>-2014237189</t>
  </si>
  <si>
    <t>310</t>
  </si>
  <si>
    <t>992451213</t>
  </si>
  <si>
    <t>311</t>
  </si>
  <si>
    <t>1220352345</t>
  </si>
  <si>
    <t>312</t>
  </si>
  <si>
    <t>1101421904</t>
  </si>
  <si>
    <t>D92</t>
  </si>
  <si>
    <t>SPOLUPRACE S DODAVATELEM PRI</t>
  </si>
  <si>
    <t>313</t>
  </si>
  <si>
    <t>Pol198</t>
  </si>
  <si>
    <t>zapojovani a zkouskach</t>
  </si>
  <si>
    <t>-910828575</t>
  </si>
  <si>
    <t>D93</t>
  </si>
  <si>
    <t>KOORDINACE POSTUPU PRACI</t>
  </si>
  <si>
    <t>314</t>
  </si>
  <si>
    <t>Pol199</t>
  </si>
  <si>
    <t>S ostatnimi profesemi</t>
  </si>
  <si>
    <t>1196503645</t>
  </si>
  <si>
    <t>D94</t>
  </si>
  <si>
    <t>Hromosvod-demontáže</t>
  </si>
  <si>
    <t>315</t>
  </si>
  <si>
    <t>Pol200</t>
  </si>
  <si>
    <t>Drát 8 drát o 8mm(0,40kg/m), pevně</t>
  </si>
  <si>
    <t>-726278623</t>
  </si>
  <si>
    <t>D95</t>
  </si>
  <si>
    <t>Hromosvod-montáž</t>
  </si>
  <si>
    <t>316</t>
  </si>
  <si>
    <t>Pol201</t>
  </si>
  <si>
    <t>235446010</t>
  </si>
  <si>
    <t>D96</t>
  </si>
  <si>
    <t>OCELOVÝ DRÁT POZINKOVANÝ</t>
  </si>
  <si>
    <t>317</t>
  </si>
  <si>
    <t>Pol202</t>
  </si>
  <si>
    <t>FeZn-D10 (0,62kg/m), volně</t>
  </si>
  <si>
    <t>1221145633</t>
  </si>
  <si>
    <t>D97</t>
  </si>
  <si>
    <t>Podpěra na ploché střechy</t>
  </si>
  <si>
    <t>318</t>
  </si>
  <si>
    <t>Pol203</t>
  </si>
  <si>
    <t>PV21  beton/zámek</t>
  </si>
  <si>
    <t>-1834286017</t>
  </si>
  <si>
    <t>D98</t>
  </si>
  <si>
    <t>Spojovací svorka</t>
  </si>
  <si>
    <t>319</t>
  </si>
  <si>
    <t>Pol204</t>
  </si>
  <si>
    <t>SS</t>
  </si>
  <si>
    <t>-181248097</t>
  </si>
  <si>
    <t>D99</t>
  </si>
  <si>
    <t>PODPĚRA VEDENÍ</t>
  </si>
  <si>
    <t>320</t>
  </si>
  <si>
    <t>Pol205</t>
  </si>
  <si>
    <t>PV1b-20 200mm,do zdiva</t>
  </si>
  <si>
    <t>-826683163</t>
  </si>
  <si>
    <t>D100</t>
  </si>
  <si>
    <t>Připojovací svorka</t>
  </si>
  <si>
    <t>321</t>
  </si>
  <si>
    <t>Pol206</t>
  </si>
  <si>
    <t>SP1</t>
  </si>
  <si>
    <t>1013763479</t>
  </si>
  <si>
    <t>322</t>
  </si>
  <si>
    <t>Pol207</t>
  </si>
  <si>
    <t>SO okapových žlabů - malá</t>
  </si>
  <si>
    <t>-2113002184</t>
  </si>
  <si>
    <t>D101</t>
  </si>
  <si>
    <t>Svorka</t>
  </si>
  <si>
    <t>323</t>
  </si>
  <si>
    <t>Pol208</t>
  </si>
  <si>
    <t>SK křížová</t>
  </si>
  <si>
    <t>-981350636</t>
  </si>
  <si>
    <t>D102</t>
  </si>
  <si>
    <t>SVORKA HROMOSVODNÍ, UZEMŇOVACÍ</t>
  </si>
  <si>
    <t>324</t>
  </si>
  <si>
    <t>Pol209</t>
  </si>
  <si>
    <t>SZa zkušební</t>
  </si>
  <si>
    <t>1896323042</t>
  </si>
  <si>
    <t>D103</t>
  </si>
  <si>
    <t>OCHRANNÝ ÚHELNÍK A DRŽÁK</t>
  </si>
  <si>
    <t>325</t>
  </si>
  <si>
    <t>Pol210</t>
  </si>
  <si>
    <t>OU1,7 ohranný úhelník 1700mm</t>
  </si>
  <si>
    <t>-964375094</t>
  </si>
  <si>
    <t>326</t>
  </si>
  <si>
    <t>Pol211</t>
  </si>
  <si>
    <t>DOUa-20 držák úhelníku do zdi 20 mm</t>
  </si>
  <si>
    <t>-792937207</t>
  </si>
  <si>
    <t>D104</t>
  </si>
  <si>
    <t>MONTÁŽNÍ PRÁCE</t>
  </si>
  <si>
    <t>327</t>
  </si>
  <si>
    <t>Pol212</t>
  </si>
  <si>
    <t>štítek pro označení svodu</t>
  </si>
  <si>
    <t>2074106494</t>
  </si>
  <si>
    <t>328</t>
  </si>
  <si>
    <t>Pol213</t>
  </si>
  <si>
    <t>tvarování prvků</t>
  </si>
  <si>
    <t>-1276389313</t>
  </si>
  <si>
    <t>D105</t>
  </si>
  <si>
    <t>ZEMNIČE FeZn</t>
  </si>
  <si>
    <t>329</t>
  </si>
  <si>
    <t>Pol214</t>
  </si>
  <si>
    <t>ZT2,0s tyč 2000x26mm</t>
  </si>
  <si>
    <t>1025665781</t>
  </si>
  <si>
    <t>330</t>
  </si>
  <si>
    <t>Pol215</t>
  </si>
  <si>
    <t>SJ2 k zemnící tyči,D=28</t>
  </si>
  <si>
    <t>-974829043</t>
  </si>
  <si>
    <t>D106</t>
  </si>
  <si>
    <t>POMOCNÝ JÍMAČ, á 4m obvodu objektu</t>
  </si>
  <si>
    <t>331</t>
  </si>
  <si>
    <t>Pol216</t>
  </si>
  <si>
    <t>2m FeZn8,6xSS</t>
  </si>
  <si>
    <t>-998145190</t>
  </si>
  <si>
    <t>D107</t>
  </si>
  <si>
    <t>ODDÁLENÝ JÍMAČ</t>
  </si>
  <si>
    <t>332</t>
  </si>
  <si>
    <t>Pol217</t>
  </si>
  <si>
    <t>H=2m, betonový základ, svorka (D-S)</t>
  </si>
  <si>
    <t>-1308325424</t>
  </si>
  <si>
    <t>D108</t>
  </si>
  <si>
    <t>PROVEDENI REVIZNICH ZKOUSEK</t>
  </si>
  <si>
    <t>333</t>
  </si>
  <si>
    <t>Pol218</t>
  </si>
  <si>
    <t>Revizni technik</t>
  </si>
  <si>
    <t>542522248</t>
  </si>
  <si>
    <t>Poznámka k položce:
Podružný materiál 5%</t>
  </si>
  <si>
    <t>OST</t>
  </si>
  <si>
    <t>334</t>
  </si>
  <si>
    <t>001001</t>
  </si>
  <si>
    <t>Podružný materiál</t>
  </si>
  <si>
    <t>kč</t>
  </si>
  <si>
    <t>512</t>
  </si>
  <si>
    <t>-237356768</t>
  </si>
  <si>
    <t>335</t>
  </si>
  <si>
    <t>001002</t>
  </si>
  <si>
    <t>Doprava</t>
  </si>
  <si>
    <t>585359736</t>
  </si>
  <si>
    <t>336</t>
  </si>
  <si>
    <t>001003</t>
  </si>
  <si>
    <t>Přesun</t>
  </si>
  <si>
    <t>770890545</t>
  </si>
  <si>
    <t>337</t>
  </si>
  <si>
    <t>001004</t>
  </si>
  <si>
    <t>816105728</t>
  </si>
  <si>
    <t>06 - MaR</t>
  </si>
  <si>
    <t>D1 - ŘÍDÍCÍ SYSTÉM (DT1)</t>
  </si>
  <si>
    <t>D2 - ŘÍDÍCÍ SYSTÉM (DT2)</t>
  </si>
  <si>
    <t>D3 - PERIFERIE</t>
  </si>
  <si>
    <t>D4 - ROZVADĚČ  DT1</t>
  </si>
  <si>
    <t>D5 - ROZVADĚČ  DT2</t>
  </si>
  <si>
    <t>D6 - MONTÁŽ VČETNĚ DODÁVKY KABELŮ A KABELOVÝCH TRAS</t>
  </si>
  <si>
    <t>ŘÍDÍCÍ SYSTÉM (DT1)</t>
  </si>
  <si>
    <t>SoftPLC ovládací panel LCD displej 4 x 20 znaků, pro více SoftPLC runtimů (IPLC / IPCT / ...), komunikace přes Ethernet, napájení 10..35 V ss / 24 V st nebo PoE. Montáž do dveří rozvaděče, IP65, rozměry 175 x 105 x 40 mm</t>
  </si>
  <si>
    <t>-1357945033</t>
  </si>
  <si>
    <t>Kombinovaný I/O modul s řídící deskou MiniPLC 88 I/O (16 AI, 8 AO, 32 DI, 32 DO), bez displeje</t>
  </si>
  <si>
    <t>1082178422</t>
  </si>
  <si>
    <t>MODUL 8 ANALOGOVÝCH VÝSTUPŮ (0-10V)</t>
  </si>
  <si>
    <t>570721156</t>
  </si>
  <si>
    <t>Průmyslový switch 5x10/100TX (RJ-45), neřízený, rozšířený rozsah prac.teploty</t>
  </si>
  <si>
    <t>1716263059</t>
  </si>
  <si>
    <t>SOFTWAROVÉ OŽIVENÍ (VYTVOŘENÍ APLIKAČNÍHO SW VČETNĚ VIZUALIZACE – WEBSERVER)</t>
  </si>
  <si>
    <t>-177263584</t>
  </si>
  <si>
    <t>ŘÍDÍCÍ SYSTÉM (DT2)</t>
  </si>
  <si>
    <t>-922114759</t>
  </si>
  <si>
    <t>949728080</t>
  </si>
  <si>
    <t>1913386452</t>
  </si>
  <si>
    <t>-945846016</t>
  </si>
  <si>
    <t>1054554175</t>
  </si>
  <si>
    <t>PERIFERIE</t>
  </si>
  <si>
    <t>DIFERENČNÍ TLAKOVÝ SPÍNAČ PRO VZDUCH – DPF1.1, DPF1.2, DP1.1, DP1.2, DPF2, DP2, DPF5, DP5, DPF3.1, DPF3.2, DP3.1, DP3.2, DPF12.1, DPF12.2, DP12.1, DP12.2</t>
  </si>
  <si>
    <t>-70629870</t>
  </si>
  <si>
    <t>KLAP. POHON 15Nm 24V 0-10V – KOB1, KOB3, KOB12</t>
  </si>
  <si>
    <t>-182395839</t>
  </si>
  <si>
    <t>TROJCESTNÝ SMĚŠ. VENTIL DN15, KV4 – SRV1</t>
  </si>
  <si>
    <t>-268765403</t>
  </si>
  <si>
    <t>ZÁVITOVÉ ŠROUBENÍ S PLOCHÝM TĚSNĚNÍM, TEMPEROVANÁ LITINA – SRV1</t>
  </si>
  <si>
    <t>-1811035184</t>
  </si>
  <si>
    <t>TROJCESTNÝ SMĚŠ. VENTIL DN25, KV10 – SRV2, SRVT1</t>
  </si>
  <si>
    <t>-1093351439</t>
  </si>
  <si>
    <t>ZÁVITOVÉ ŠROUBENÍ S PLOCHÝM TĚSNĚNÍM, TEMPEROVANÁ LITINA – SRV2, SRVT1</t>
  </si>
  <si>
    <t>-293584297</t>
  </si>
  <si>
    <t>TROJCESTNÝ SMĚŠ. VENTIL DN20, KV6,3 – SRV5</t>
  </si>
  <si>
    <t>957033092</t>
  </si>
  <si>
    <t>ZÁVITOVÉ ŠROUBENÍ S PLOCHÝM TĚSNĚNÍM, TEMPEROVANÁ LITINA – SRV5</t>
  </si>
  <si>
    <t>-2068318309</t>
  </si>
  <si>
    <t>TROJCESTNÝ SMĚŠ. VENTIL DN15, KV1,6 – SRV3, SRV12</t>
  </si>
  <si>
    <t>-1465803652</t>
  </si>
  <si>
    <t>ZÁVITOVÉ ŠROUBENÍ S PLOCHÝM TĚSNĚNÍM, TEMPEROVANÁ LITINA – SRV3, SRV12</t>
  </si>
  <si>
    <t>-872062234</t>
  </si>
  <si>
    <t>SERVOPOHON 24V 0-10V SIG., 400N – SRV1, SRV2, SRVT1, SRV5, SRV3, SRV12</t>
  </si>
  <si>
    <t>382631186</t>
  </si>
  <si>
    <t>PŘÍLOŽNÉ TEPLOTNÍ ČIDLO Ni1000 – TOHV1, TOHV2, TOHV5, TOHV3, TOHV12, TV1</t>
  </si>
  <si>
    <t>-762629525</t>
  </si>
  <si>
    <t>PROTIMRAZOVÁ OCHRANA, DÉLKA KAPIL. 6M – TOH1, TOH2, TOH5, TOH3, TOH12</t>
  </si>
  <si>
    <t>-2026627421</t>
  </si>
  <si>
    <t>PROSTOROVÉ TEPLOTNÍ ČIDLO Ni1000 – TI1, TI2, TI5,</t>
  </si>
  <si>
    <t>-526892506</t>
  </si>
  <si>
    <t>SADA PRO MÍSTNÍ OVLÁDÁNÍ (TLAČÍTKO/SIGNÁLKA) – MS1, MS2, MS5</t>
  </si>
  <si>
    <t>1374298099</t>
  </si>
  <si>
    <t>FREKVENČNÍ MĚNIČ G120P BT – 1,5kW 400V IP54 – FM2.2</t>
  </si>
  <si>
    <t>-1576953290</t>
  </si>
  <si>
    <t>VENKOVNÍ TEPLOTNÍ ČIDLO Ni1000 – TES1</t>
  </si>
  <si>
    <t>-1757245454</t>
  </si>
  <si>
    <t>PONORNÉ TEPLOTNÍ ČIDLO Ni1000 – TR1</t>
  </si>
  <si>
    <t>-1934298043</t>
  </si>
  <si>
    <t>OCHRANNÁ JÍMKA 100mm – TR1</t>
  </si>
  <si>
    <t>878835901</t>
  </si>
  <si>
    <t>REGULÁTOR TLAKU 63-630 kPa – BPH1</t>
  </si>
  <si>
    <t>-1439316245</t>
  </si>
  <si>
    <t>SMYČKA + KOHOUT – BPH1</t>
  </si>
  <si>
    <t>-1192355183</t>
  </si>
  <si>
    <t>ČIDLO KOUŘE DO POTRUBÍ VZT NAP.12V DC – DK1, DK5</t>
  </si>
  <si>
    <t>211849356</t>
  </si>
  <si>
    <t>KANÁLOVÉ TEPLOTNÍ ČIDLO Ni1000, 0,4m – TA1, TOR1, TP1, TO1, TP2, TP5, TA3, TOR3, TP3, TO3, TA12, TOR12, TP12, TO12</t>
  </si>
  <si>
    <t>119647666</t>
  </si>
  <si>
    <t>KLAP. POHON 18Nm 230V, 2BOD. Havarijní – KE1, KO1, KE2, KO2, KE5, KE3, KO3, KE12, KO12</t>
  </si>
  <si>
    <t>-1344697705</t>
  </si>
  <si>
    <t>ROZVADĚČ  DT1</t>
  </si>
  <si>
    <t>936011</t>
  </si>
  <si>
    <t>VÝROBA ROZVADĚČE DT1</t>
  </si>
  <si>
    <t>630059118</t>
  </si>
  <si>
    <t>VÝROBA ROZVADĚČE</t>
  </si>
  <si>
    <t>ROZVADĚČ 1800x800x400 +PODSTAVEC</t>
  </si>
  <si>
    <t>2004286092</t>
  </si>
  <si>
    <t>VÝVODKA PG16 S MATICÍ</t>
  </si>
  <si>
    <t>-1206807596</t>
  </si>
  <si>
    <t>SVÍTIDLO 15W S VYPÍNAČEM</t>
  </si>
  <si>
    <t>395529591</t>
  </si>
  <si>
    <t>ZÁSUVKA SOKLOVÁ 230V</t>
  </si>
  <si>
    <t>819536869</t>
  </si>
  <si>
    <t>Vypínač LTS40A, 3.pól., červený, 40A, panel</t>
  </si>
  <si>
    <t>2035342097</t>
  </si>
  <si>
    <t>SVODIČ PŘEPĚTÍ COMBTEC B/C/D</t>
  </si>
  <si>
    <t>-1105245954</t>
  </si>
  <si>
    <t>SÍŤOVÝ ZDROJ SPÍNANÝ, 100W, 88÷264V~/24V/4.2A=, NA DIN35</t>
  </si>
  <si>
    <t>-2072051253</t>
  </si>
  <si>
    <t>SÍŤOVÝ ZDROJ SPÍNANÝ, 60W, 230V~/12V/2.1A=, NA DIN35</t>
  </si>
  <si>
    <t>1353199896</t>
  </si>
  <si>
    <t>TRANSFORMÁTOR 230/24 125VA</t>
  </si>
  <si>
    <t>759005442</t>
  </si>
  <si>
    <t>JISTIČ B10/3</t>
  </si>
  <si>
    <t>1554984777</t>
  </si>
  <si>
    <t>JISTIČ C10/1</t>
  </si>
  <si>
    <t>1436052593</t>
  </si>
  <si>
    <t>JISTIČ C2/1</t>
  </si>
  <si>
    <t>1243462573</t>
  </si>
  <si>
    <t>POMOCNÝ KONT.</t>
  </si>
  <si>
    <t>-803056187</t>
  </si>
  <si>
    <t>MINIATURNÍ RELÉ PT, CÍVKA 24V DC</t>
  </si>
  <si>
    <t>21300679</t>
  </si>
  <si>
    <t>PATICE, 4 PÓL.,6A</t>
  </si>
  <si>
    <t>109765641</t>
  </si>
  <si>
    <t>HLAVICE PRO SIGNÁLKY NÍZKÉ - ŽLUTÁ</t>
  </si>
  <si>
    <t>1064574223</t>
  </si>
  <si>
    <t>UPEVŇOVACÍ ADAPTÉR 3 POZICE</t>
  </si>
  <si>
    <t>864337089</t>
  </si>
  <si>
    <t>266338463</t>
  </si>
  <si>
    <t>-159606001</t>
  </si>
  <si>
    <t>LED 12-30V AC/DC BÍLÁ</t>
  </si>
  <si>
    <t>-1948449215</t>
  </si>
  <si>
    <t>HLAVICE PRO SIGNÁLKY NÍZKÉ - ZELENÁ</t>
  </si>
  <si>
    <t>-250485891</t>
  </si>
  <si>
    <t>LED 12-30V AC/DC ZELENÁ</t>
  </si>
  <si>
    <t>2020920447</t>
  </si>
  <si>
    <t>OVLÁDAČ 3-POLOHOVY, S ARETACÍ ČERNÝ I-0-II, OTOČNÝ</t>
  </si>
  <si>
    <t>1468890009</t>
  </si>
  <si>
    <t>ZAPÍNACÍ KONTAKT</t>
  </si>
  <si>
    <t>1531045674</t>
  </si>
  <si>
    <t>SVORKA ŘADOVÁ 0,5 - 4</t>
  </si>
  <si>
    <t>-925159540</t>
  </si>
  <si>
    <t>POJISTKOVÁ SVORKA</t>
  </si>
  <si>
    <t>-1580538607</t>
  </si>
  <si>
    <t>POMOCNÝ MATERIÁL</t>
  </si>
  <si>
    <t>-2102778248</t>
  </si>
  <si>
    <t>ROZVADĚČ  DT2</t>
  </si>
  <si>
    <t>9360012</t>
  </si>
  <si>
    <t>VÝROBA ROZVADĚČE DT2</t>
  </si>
  <si>
    <t>50737476</t>
  </si>
  <si>
    <t>328246963</t>
  </si>
  <si>
    <t>1764301012</t>
  </si>
  <si>
    <t>-1447374125</t>
  </si>
  <si>
    <t>302862482</t>
  </si>
  <si>
    <t>198567864</t>
  </si>
  <si>
    <t>624166072</t>
  </si>
  <si>
    <t>-808223556</t>
  </si>
  <si>
    <t>-105323425</t>
  </si>
  <si>
    <t>650509346</t>
  </si>
  <si>
    <t>1836575173</t>
  </si>
  <si>
    <t>-730665429</t>
  </si>
  <si>
    <t>-2082402826</t>
  </si>
  <si>
    <t>-1081227014</t>
  </si>
  <si>
    <t>802336909</t>
  </si>
  <si>
    <t>1285545452</t>
  </si>
  <si>
    <t>1943061038</t>
  </si>
  <si>
    <t>-1898672580</t>
  </si>
  <si>
    <t>-1357207662</t>
  </si>
  <si>
    <t>-554163270</t>
  </si>
  <si>
    <t>-1532334535</t>
  </si>
  <si>
    <t>421637065</t>
  </si>
  <si>
    <t>1875216455</t>
  </si>
  <si>
    <t>295091262</t>
  </si>
  <si>
    <t>1978137262</t>
  </si>
  <si>
    <t>1169624219</t>
  </si>
  <si>
    <t>-2132116932</t>
  </si>
  <si>
    <t>MONTÁŽ VČETNĚ DODÁVKY KABELŮ A KABELOVÝCH TRAS</t>
  </si>
  <si>
    <t>kabel CYKY 4x2.5</t>
  </si>
  <si>
    <t>1474558748</t>
  </si>
  <si>
    <t>kabel CMFM 4x2,5</t>
  </si>
  <si>
    <t>1868847077</t>
  </si>
  <si>
    <t>kabel CYKY 5x1.5</t>
  </si>
  <si>
    <t>1656307775</t>
  </si>
  <si>
    <t>Pol61</t>
  </si>
  <si>
    <t>kabel CYKY 4x1.5</t>
  </si>
  <si>
    <t>1864134952</t>
  </si>
  <si>
    <t>Pol62</t>
  </si>
  <si>
    <t>kabel CMFM 4x1,5</t>
  </si>
  <si>
    <t>-956329789</t>
  </si>
  <si>
    <t>Pol63</t>
  </si>
  <si>
    <t>kabel CYKY 3x1.5</t>
  </si>
  <si>
    <t>-2010972800</t>
  </si>
  <si>
    <t>Pol64</t>
  </si>
  <si>
    <t>kabel PRAFlaDur 3x2,5</t>
  </si>
  <si>
    <t>-999872686</t>
  </si>
  <si>
    <t>Pol65</t>
  </si>
  <si>
    <t>kabel PRAFlaDur 3x1,5</t>
  </si>
  <si>
    <t>-1214413776</t>
  </si>
  <si>
    <t>Pol66</t>
  </si>
  <si>
    <t>kabel JYTY 4x1</t>
  </si>
  <si>
    <t>-865838048</t>
  </si>
  <si>
    <t>Pol67</t>
  </si>
  <si>
    <t>kabel PRAFlaGuard 2x2x0,8</t>
  </si>
  <si>
    <t>1081640638</t>
  </si>
  <si>
    <t>Pol68</t>
  </si>
  <si>
    <t>POKLÁDKA KABELŮ</t>
  </si>
  <si>
    <t>-1653877553</t>
  </si>
  <si>
    <t>Pol69</t>
  </si>
  <si>
    <t>VODIČ CY6 ŽLUTOZEL.</t>
  </si>
  <si>
    <t>1197442642</t>
  </si>
  <si>
    <t>Pol70</t>
  </si>
  <si>
    <t>ZAPOJENÍ  A OZNAČENÍ KABELŮ</t>
  </si>
  <si>
    <t>1627729594</t>
  </si>
  <si>
    <t>Pol71</t>
  </si>
  <si>
    <t>ŽLAB DRÁTĚNÝ MERKUR M2 250/100 VČETNĚ KONSTRUKČNÍCH DÍLŮ NA ZEĎ</t>
  </si>
  <si>
    <t>938422959</t>
  </si>
  <si>
    <t>Pol72</t>
  </si>
  <si>
    <t>ŽLAB DRÁTĚNÝ MERKUR M2 150/50 VČETNĚ KONSTRUKČNÍCH DÍLŮ NA ZEĎ</t>
  </si>
  <si>
    <t>-1533312326</t>
  </si>
  <si>
    <t>Pol73</t>
  </si>
  <si>
    <t>LIŠTA VKLÁDACÍ PVC 40x40</t>
  </si>
  <si>
    <t>1119138354</t>
  </si>
  <si>
    <t>LIŠTA VKLÁDACÍ PVC 20x20</t>
  </si>
  <si>
    <t>-1269746086</t>
  </si>
  <si>
    <t>DRŽÁK SVAZKOVÝ GRIP 2031M/30</t>
  </si>
  <si>
    <t>-226698371</t>
  </si>
  <si>
    <t>TRUBKA OHEBNÁ PVC P35</t>
  </si>
  <si>
    <t>-1217404149</t>
  </si>
  <si>
    <t>PROTIPOŽÁRNÍ TMEL</t>
  </si>
  <si>
    <t>-1986698175</t>
  </si>
  <si>
    <t>DROBNÝ INSTALAČNÍ MATERIÁL</t>
  </si>
  <si>
    <t>-1000846945</t>
  </si>
  <si>
    <t>557777951</t>
  </si>
  <si>
    <t>DOPRAVA</t>
  </si>
  <si>
    <t>-991854513</t>
  </si>
  <si>
    <t>REVIZE</t>
  </si>
  <si>
    <t>-1327327477</t>
  </si>
  <si>
    <t>OŽIVENÍ A ZKUŠEBNÍ PROVOZ</t>
  </si>
  <si>
    <t>-1414311421</t>
  </si>
  <si>
    <t>ZAŠKOLENÍ OBSLUHY</t>
  </si>
  <si>
    <t>1198169458</t>
  </si>
  <si>
    <t>PROJEKTOVÁ DOKUMENTACE (dílenské výkresy, DSPS)</t>
  </si>
  <si>
    <t>-64966048</t>
  </si>
  <si>
    <t>00 -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</si>
  <si>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</si>
  <si>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</si>
  <si>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</si>
  <si>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</si>
  <si>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</si>
  <si>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VRN9 - Ostatní náklady</t>
  </si>
  <si>
    <t>119002111</t>
  </si>
  <si>
    <t>Pomocné konstrukce při zabezpečení výkopů dřevěnými deskami  do tl. 50 mm zřízení</t>
  </si>
  <si>
    <t>-366785577</t>
  </si>
  <si>
    <t>Pomocné konstrukce při zabezpečení výkopu vodorovné pochůzné z dřevěných desek tloušťky do 60 mm zřízení</t>
  </si>
  <si>
    <t>"Přes výkop hromosvodů"</t>
  </si>
  <si>
    <t>16*2*2</t>
  </si>
  <si>
    <t>119002112</t>
  </si>
  <si>
    <t>Pomocné konstrukce při zabezpečení výkopů dřevěnými deskami odstranění</t>
  </si>
  <si>
    <t>-1394490510</t>
  </si>
  <si>
    <t>Pomocné konstrukce při zabezpečení výkopu vodorovné pochůzné z dřevěných desek tloušťky do 60 mm odstranění</t>
  </si>
  <si>
    <t>119003121</t>
  </si>
  <si>
    <t>Pomocné konstrukce při zabezpečení výkopů  mobilní plotovou zábranou výšky do 2 m zřízení</t>
  </si>
  <si>
    <t>-350296726</t>
  </si>
  <si>
    <t>Pomocné konstrukce při zabezpečení výkopu svislé ocelové mobilní oplocení, výšky do 2000 mm zřízení</t>
  </si>
  <si>
    <t>119003122</t>
  </si>
  <si>
    <t>Pomocné konstrukce při zabezpečení výkopů  mobilní plotovou zábranou výšky do 2 m odstranění</t>
  </si>
  <si>
    <t>-255276089</t>
  </si>
  <si>
    <t>Pomocné konstrukce při zabezpečení výkopu svislé ocelové mobilní oplocení, výšky do 2000 mm odstranění</t>
  </si>
  <si>
    <t>943221111</t>
  </si>
  <si>
    <t>Montáž lešení prostorového rámového těžkého s podlahami zatížení tř. 4 do 300 kg/m2 v do 10 m</t>
  </si>
  <si>
    <t>-1341066295</t>
  </si>
  <si>
    <t>Montáž lešení prostorového rámového těžkého pracovního s podlahami s provozním zatížením tř. 4 do 300 kg/m2, výšky do 10 m</t>
  </si>
  <si>
    <t>"Ochránění těžkých strojů během demontáže stropů a montáže konstrukce nástavby"</t>
  </si>
  <si>
    <t>"111 a 112" (127,34+100,72)*2</t>
  </si>
  <si>
    <t>"118 až 120" 162*2</t>
  </si>
  <si>
    <t>943221211</t>
  </si>
  <si>
    <t>Příplatek k lešení prostorovému rámovému těžkému s podlahami tř.4 v 10 m za první a ZKD den použití</t>
  </si>
  <si>
    <t>279892430</t>
  </si>
  <si>
    <t>Montáž lešení prostorového rámového těžkého pracovního s podlahami Příplatek za první a každý další den použití lešení k ceně -1111</t>
  </si>
  <si>
    <t>"111 a 112" (127,34+100,72)*2*90</t>
  </si>
  <si>
    <t>"118 až 120" 162*2*90</t>
  </si>
  <si>
    <t>943221811</t>
  </si>
  <si>
    <t>Demontáž lešení prostorového rámového těžkého s podlahami zatížení tř. 4 do 300 kg/m2 v do 10 m</t>
  </si>
  <si>
    <t>-1875036444</t>
  </si>
  <si>
    <t>Demontáž lešení prostorového rámového těžkého pracovního s podlahami s provozním zatížením tř. 4 do 300 kg/m2, výšky do 10 m</t>
  </si>
  <si>
    <t>944411111</t>
  </si>
  <si>
    <t>Montáž záchytné sítě třídy A</t>
  </si>
  <si>
    <t>-1940679627</t>
  </si>
  <si>
    <t>Montáž záchytné sítě umístěné max. 6 m pod chráněnou úrovní třída A</t>
  </si>
  <si>
    <t>"111 a 112" (127,34+100,72)</t>
  </si>
  <si>
    <t>"118 až 120" 162</t>
  </si>
  <si>
    <t>944411211</t>
  </si>
  <si>
    <t>Příplatek k záchytné síti třídy A za první a ZKD den použití</t>
  </si>
  <si>
    <t>-337050016</t>
  </si>
  <si>
    <t>Montáž záchytné sítě Příplatek za první a každý další den použití sítě k ceně -1111</t>
  </si>
  <si>
    <t>"111 a 112" (127,34+100,72)*90</t>
  </si>
  <si>
    <t>"118 až 120" 162*90</t>
  </si>
  <si>
    <t>944411811</t>
  </si>
  <si>
    <t>Demontáž záchytné sítě typu A</t>
  </si>
  <si>
    <t>605331387</t>
  </si>
  <si>
    <t>Demontáž záchytné sítě umístěné max. 6 m pod chráněnou úrovní třída A</t>
  </si>
  <si>
    <t>76213112x</t>
  </si>
  <si>
    <t>Provizorní obednění těžkých strojů včetně zabalení do folie</t>
  </si>
  <si>
    <t>481615804</t>
  </si>
  <si>
    <t>Montáž bednění stěn z hrubých prken tl. do 32 mm na sraz</t>
  </si>
  <si>
    <t>Vedlejší rozpočtové náklady</t>
  </si>
  <si>
    <t>VRN1</t>
  </si>
  <si>
    <t>Průzkumné, geodetické a projektové práce</t>
  </si>
  <si>
    <t>01144400R</t>
  </si>
  <si>
    <t>Měření (monitoring) azbestu před zahájením a po dokončení všech prací</t>
  </si>
  <si>
    <t>1024</t>
  </si>
  <si>
    <t>-1539356198</t>
  </si>
  <si>
    <t>012203000</t>
  </si>
  <si>
    <t>Geodetické práce při provádění stavby</t>
  </si>
  <si>
    <t>-884550004</t>
  </si>
  <si>
    <t>Průzkumné, geodetické a projektové práce geodetické práce při provádění stavby</t>
  </si>
  <si>
    <t>013254000</t>
  </si>
  <si>
    <t>Dokumentace skutečného provedení stavby</t>
  </si>
  <si>
    <t>1864374584</t>
  </si>
  <si>
    <t>Průzkumné, geodetické a projektové práce projektové práce dokumentace stavby (výkresová a textová) skutečného provedení stavby</t>
  </si>
  <si>
    <t>VRN3</t>
  </si>
  <si>
    <t>Zařízení staveniště</t>
  </si>
  <si>
    <t>030001000</t>
  </si>
  <si>
    <t>450028402</t>
  </si>
  <si>
    <t>Základní rozdělení průvodních činností a nákladů zařízení staveniště</t>
  </si>
  <si>
    <t>033002000</t>
  </si>
  <si>
    <t>Připojení staveniště na inženýrské sítě</t>
  </si>
  <si>
    <t>-2117301002</t>
  </si>
  <si>
    <t>Hlavní tituly průvodních činností a nákladů zařízení staveniště připojení na inženýrské sítě</t>
  </si>
  <si>
    <t>VRN4</t>
  </si>
  <si>
    <t>Inženýrská činnost</t>
  </si>
  <si>
    <t>045303000</t>
  </si>
  <si>
    <t>Koordinační činnost</t>
  </si>
  <si>
    <t>792299616</t>
  </si>
  <si>
    <t>Inženýrská činnost kompletační a koordinační činnost koordinační činnost</t>
  </si>
  <si>
    <t>VRN6</t>
  </si>
  <si>
    <t>Územní vlivy</t>
  </si>
  <si>
    <t>064002000</t>
  </si>
  <si>
    <t>Práce ve zdraví škodlivém prostředí</t>
  </si>
  <si>
    <t>-1490961707</t>
  </si>
  <si>
    <t>06400200R</t>
  </si>
  <si>
    <t>Zřízení zázemí pro pracovníky pracující s materiály obsahující azbest (2x šatna, hygienické zázemí)</t>
  </si>
  <si>
    <t>-321874006</t>
  </si>
  <si>
    <t>06400200R.2</t>
  </si>
  <si>
    <t>Náklady na protihluková opatření při provozu školy</t>
  </si>
  <si>
    <t>853082326</t>
  </si>
  <si>
    <t>VRN9</t>
  </si>
  <si>
    <t>Ostatní náklady</t>
  </si>
  <si>
    <t>090001000</t>
  </si>
  <si>
    <t>-241613669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</si>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</sst>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8">
    <numFmt numFmtId="176" formatCode="dd,mm,yyyy"/>
    <numFmt numFmtId="43" formatCode="_-* #,##0.00_-;\-* #,##0.00_-;_-* &quot;-&quot;??_-;_-@_-"/>
    <numFmt numFmtId="41" formatCode="_-* #,##0_-;\-* #,##0_-;_-* &quot;-&quot;_-;_-@_-"/>
    <numFmt numFmtId="177" formatCode="#,##0.00%"/>
    <numFmt numFmtId="44" formatCode="_-&quot;£&quot;* #,##0.00_-;\-&quot;£&quot;* #,##0.00_-;_-&quot;£&quot;* &quot;-&quot;??_-;_-@_-"/>
    <numFmt numFmtId="42" formatCode="_-&quot;£&quot;* #,##0_-;\-&quot;£&quot;* #,##0_-;_-&quot;£&quot;* &quot;-&quot;_-;_-@_-"/>
    <numFmt numFmtId="178" formatCode="#,##0.000"/>
    <numFmt numFmtId="179" formatCode="#,##0.00000"/>
  </numFmts>
  <fonts count="64">
    <font>
      <sz val="8"/>
      <name val="Trebuchet MS"/>
      <family val="2"/>
    </font>
    <font>
      <sz val="10"/>
      <name val="Arial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10"/>
      <color rgb="FF960000"/>
      <name val="Trebuchet MS"/>
      <family val="2"/>
    </font>
    <font>
      <sz val="10"/>
      <color theme="10"/>
      <name val="Trebuchet MS"/>
      <family val="2"/>
    </font>
    <font>
      <sz val="9"/>
      <color rgb="FF969696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rgb="FF969696"/>
      <name val="Trebuchet MS"/>
      <family val="2"/>
    </font>
    <font>
      <b/>
      <sz val="12"/>
      <color rgb="FF800000"/>
      <name val="Trebuchet MS"/>
      <family val="2"/>
    </font>
    <font>
      <sz val="8"/>
      <color rgb="FF3366FF"/>
      <name val="Trebuchet MS"/>
      <family val="2"/>
    </font>
    <font>
      <b/>
      <sz val="12"/>
      <color rgb="FF960000"/>
      <name val="Trebuchet MS"/>
      <family val="2"/>
    </font>
    <font>
      <u val="single"/>
      <sz val="11"/>
      <color theme="10"/>
      <name val="Calibri"/>
      <family val="2"/>
      <scheme val="minor"/>
    </font>
    <font>
      <sz val="7"/>
      <color rgb="FF969696"/>
      <name val="Trebuchet MS"/>
      <family val="2"/>
    </font>
    <font>
      <sz val="7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sz val="8"/>
      <color rgb="FF0000A8"/>
      <name val="Trebuchet MS"/>
      <family val="2"/>
    </font>
    <font>
      <sz val="8"/>
      <color rgb="FF000000"/>
      <name val="Trebuchet MS"/>
      <family val="2"/>
    </font>
    <font>
      <sz val="8"/>
      <color rgb="FFFAE682"/>
      <name val="Trebuchet MS"/>
      <family val="2"/>
    </font>
    <font>
      <b/>
      <sz val="11"/>
      <color rgb="FF00336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u val="single"/>
      <sz val="10"/>
      <color theme="10"/>
      <name val="Trebuchet MS"/>
      <family val="2"/>
    </font>
    <font>
      <sz val="11"/>
      <color rgb="FF003366"/>
      <name val="Trebuchet MS"/>
      <family val="2"/>
    </font>
    <font>
      <b/>
      <sz val="8"/>
      <color rgb="FF969696"/>
      <name val="Trebuchet MS"/>
      <family val="2"/>
    </font>
    <font>
      <sz val="12"/>
      <color rgb="FF969696"/>
      <name val="Trebuchet MS"/>
      <family val="2"/>
    </font>
    <font>
      <sz val="11"/>
      <color rgb="FF969696"/>
      <name val="Trebuchet MS"/>
      <family val="2"/>
    </font>
    <font>
      <sz val="10"/>
      <color rgb="FF969696"/>
      <name val="Trebuchet MS"/>
      <family val="2"/>
    </font>
    <font>
      <b/>
      <sz val="12"/>
      <color rgb="FF969696"/>
      <name val="Trebuchet MS"/>
      <family val="2"/>
    </font>
    <font>
      <sz val="12"/>
      <name val="Trebuchet MS"/>
      <family val="2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9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BEBEB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969696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52" fillId="0" borderId="0" applyFont="0" applyFill="0" applyBorder="0" applyProtection="0">
      <alignment/>
    </xf>
    <xf numFmtId="44" fontId="52" fillId="0" borderId="0" applyFont="0" applyFill="0" applyBorder="0" applyProtection="0">
      <alignment/>
    </xf>
    <xf numFmtId="42" fontId="52" fillId="0" borderId="0" applyFont="0" applyFill="0" applyBorder="0" applyProtection="0">
      <alignment/>
    </xf>
    <xf numFmtId="43" fontId="52" fillId="0" borderId="0" applyFont="0" applyFill="0" applyBorder="0" applyProtection="0">
      <alignment/>
    </xf>
    <xf numFmtId="41" fontId="52" fillId="0" borderId="0" applyFont="0" applyFill="0" applyBorder="0" applyProtection="0">
      <alignment/>
    </xf>
    <xf numFmtId="0" fontId="52" fillId="2" borderId="0" applyNumberFormat="0" applyBorder="0" applyProtection="0">
      <alignment/>
    </xf>
    <xf numFmtId="0" fontId="50" fillId="3" borderId="1" applyNumberFormat="0" applyProtection="0">
      <alignment/>
    </xf>
    <xf numFmtId="0" fontId="51" fillId="0" borderId="2" applyNumberFormat="0" applyFill="0" applyProtection="0">
      <alignment/>
    </xf>
    <xf numFmtId="0" fontId="52" fillId="4" borderId="3" applyNumberFormat="0" applyFont="0" applyProtection="0">
      <alignment/>
    </xf>
    <xf numFmtId="0" fontId="23" fillId="0" borderId="0" applyNumberFormat="0" applyFill="0" applyBorder="0" applyAlignment="0" applyProtection="0"/>
    <xf numFmtId="0" fontId="45" fillId="5" borderId="0" applyNumberFormat="0" applyBorder="0" applyProtection="0">
      <alignment/>
    </xf>
    <xf numFmtId="0" fontId="49" fillId="0" borderId="0" applyNumberFormat="0" applyFill="0" applyBorder="0" applyProtection="0">
      <alignment/>
    </xf>
    <xf numFmtId="0" fontId="52" fillId="6" borderId="0" applyNumberFormat="0" applyBorder="0" applyProtection="0">
      <alignment/>
    </xf>
    <xf numFmtId="0" fontId="54" fillId="0" borderId="0" applyNumberFormat="0" applyFill="0" applyBorder="0" applyProtection="0">
      <alignment/>
    </xf>
    <xf numFmtId="0" fontId="52" fillId="7" borderId="0" applyNumberFormat="0" applyBorder="0" applyProtection="0">
      <alignment/>
    </xf>
    <xf numFmtId="0" fontId="55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7" fillId="0" borderId="2" applyNumberFormat="0" applyFill="0" applyProtection="0">
      <alignment/>
    </xf>
    <xf numFmtId="0" fontId="46" fillId="0" borderId="4" applyNumberFormat="0" applyFill="0" applyProtection="0">
      <alignment/>
    </xf>
    <xf numFmtId="0" fontId="46" fillId="0" borderId="0" applyNumberFormat="0" applyFill="0" applyBorder="0" applyProtection="0">
      <alignment/>
    </xf>
    <xf numFmtId="0" fontId="53" fillId="8" borderId="5" applyNumberFormat="0" applyProtection="0">
      <alignment/>
    </xf>
    <xf numFmtId="0" fontId="45" fillId="9" borderId="0" applyNumberFormat="0" applyBorder="0" applyProtection="0">
      <alignment/>
    </xf>
    <xf numFmtId="0" fontId="61" fillId="10" borderId="0" applyNumberFormat="0" applyBorder="0" applyProtection="0">
      <alignment/>
    </xf>
    <xf numFmtId="0" fontId="60" fillId="11" borderId="6" applyNumberFormat="0" applyProtection="0">
      <alignment/>
    </xf>
    <xf numFmtId="0" fontId="52" fillId="12" borderId="0" applyNumberFormat="0" applyBorder="0" applyProtection="0">
      <alignment/>
    </xf>
    <xf numFmtId="0" fontId="59" fillId="11" borderId="5" applyNumberFormat="0" applyProtection="0">
      <alignment/>
    </xf>
    <xf numFmtId="0" fontId="62" fillId="0" borderId="7" applyNumberFormat="0" applyFill="0" applyProtection="0">
      <alignment/>
    </xf>
    <xf numFmtId="0" fontId="57" fillId="0" borderId="8" applyNumberFormat="0" applyFill="0" applyProtection="0">
      <alignment/>
    </xf>
    <xf numFmtId="0" fontId="58" fillId="13" borderId="0" applyNumberFormat="0" applyBorder="0" applyProtection="0">
      <alignment/>
    </xf>
    <xf numFmtId="0" fontId="56" fillId="14" borderId="0" applyNumberFormat="0" applyBorder="0" applyProtection="0">
      <alignment/>
    </xf>
    <xf numFmtId="0" fontId="45" fillId="15" borderId="0" applyNumberFormat="0" applyBorder="0" applyProtection="0">
      <alignment/>
    </xf>
    <xf numFmtId="0" fontId="52" fillId="16" borderId="0" applyNumberFormat="0" applyBorder="0" applyProtection="0">
      <alignment/>
    </xf>
    <xf numFmtId="0" fontId="45" fillId="17" borderId="0" applyNumberFormat="0" applyBorder="0" applyProtection="0">
      <alignment/>
    </xf>
    <xf numFmtId="0" fontId="45" fillId="18" borderId="0" applyNumberFormat="0" applyBorder="0" applyProtection="0">
      <alignment/>
    </xf>
    <xf numFmtId="0" fontId="52" fillId="19" borderId="0" applyNumberFormat="0" applyBorder="0" applyProtection="0">
      <alignment/>
    </xf>
    <xf numFmtId="0" fontId="52" fillId="20" borderId="0" applyNumberFormat="0" applyBorder="0" applyProtection="0">
      <alignment/>
    </xf>
    <xf numFmtId="0" fontId="45" fillId="21" borderId="0" applyNumberFormat="0" applyBorder="0" applyProtection="0">
      <alignment/>
    </xf>
    <xf numFmtId="0" fontId="45" fillId="22" borderId="0" applyNumberFormat="0" applyBorder="0" applyProtection="0">
      <alignment/>
    </xf>
    <xf numFmtId="0" fontId="52" fillId="23" borderId="0" applyNumberFormat="0" applyBorder="0" applyProtection="0">
      <alignment/>
    </xf>
    <xf numFmtId="0" fontId="45" fillId="24" borderId="0" applyNumberFormat="0" applyBorder="0" applyProtection="0">
      <alignment/>
    </xf>
    <xf numFmtId="0" fontId="52" fillId="25" borderId="0" applyNumberFormat="0" applyBorder="0" applyProtection="0">
      <alignment/>
    </xf>
    <xf numFmtId="0" fontId="52" fillId="26" borderId="0" applyNumberFormat="0" applyBorder="0" applyProtection="0">
      <alignment/>
    </xf>
    <xf numFmtId="0" fontId="45" fillId="27" borderId="0" applyNumberFormat="0" applyBorder="0" applyProtection="0">
      <alignment/>
    </xf>
    <xf numFmtId="0" fontId="52" fillId="28" borderId="0" applyNumberFormat="0" applyBorder="0" applyProtection="0">
      <alignment/>
    </xf>
    <xf numFmtId="0" fontId="45" fillId="29" borderId="0" applyNumberFormat="0" applyBorder="0" applyProtection="0">
      <alignment/>
    </xf>
    <xf numFmtId="0" fontId="45" fillId="30" borderId="0" applyNumberFormat="0" applyBorder="0" applyProtection="0">
      <alignment/>
    </xf>
    <xf numFmtId="0" fontId="52" fillId="31" borderId="0" applyNumberFormat="0" applyBorder="0" applyProtection="0">
      <alignment/>
    </xf>
    <xf numFmtId="0" fontId="45" fillId="32" borderId="0" applyNumberFormat="0" applyBorder="0" applyProtection="0">
      <alignment/>
    </xf>
  </cellStyleXfs>
  <cellXfs count="407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9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horizontal="left" vertical="center" wrapText="1"/>
      <protection locked="0"/>
    </xf>
    <xf numFmtId="49" fontId="4" fillId="0" borderId="0" xfId="0" applyNumberFormat="1" applyFont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9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15" xfId="0" applyFont="1" applyBorder="1" applyAlignment="1" applyProtection="1">
      <alignment vertical="top"/>
      <protection locked="0"/>
    </xf>
    <xf numFmtId="0" fontId="0" fillId="0" borderId="12" xfId="0" applyFont="1" applyBorder="1" applyAlignment="1" applyProtection="1">
      <alignment vertical="top"/>
      <protection locked="0"/>
    </xf>
    <xf numFmtId="0" fontId="0" fillId="0" borderId="14" xfId="0" applyFont="1" applyBorder="1" applyAlignment="1" applyProtection="1">
      <alignment vertical="top"/>
      <protection locked="0"/>
    </xf>
    <xf numFmtId="0" fontId="0" fillId="0" borderId="16" xfId="0" applyFont="1" applyBorder="1" applyAlignment="1" applyProtection="1">
      <alignment vertical="top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Protection="1">
      <protection locked="0"/>
    </xf>
    <xf numFmtId="0" fontId="0" fillId="33" borderId="0" xfId="0" applyFill="1"/>
    <xf numFmtId="0" fontId="5" fillId="33" borderId="0" xfId="0" applyFont="1" applyFill="1" applyAlignment="1">
      <alignment vertical="center"/>
    </xf>
    <xf numFmtId="0" fontId="14" fillId="33" borderId="0" xfId="0" applyFont="1" applyFill="1" applyAlignment="1">
      <alignment horizontal="left" vertical="center"/>
    </xf>
    <xf numFmtId="0" fontId="15" fillId="33" borderId="0" xfId="24" applyFont="1" applyFill="1" applyAlignment="1">
      <alignment vertical="center"/>
    </xf>
    <xf numFmtId="0" fontId="0" fillId="0" borderId="17" xfId="0" applyBorder="1" applyProtection="1">
      <protection/>
    </xf>
    <xf numFmtId="0" fontId="0" fillId="0" borderId="18" xfId="0" applyBorder="1" applyProtection="1">
      <protection/>
    </xf>
    <xf numFmtId="0" fontId="0" fillId="0" borderId="19" xfId="0" applyBorder="1" applyProtection="1">
      <protection/>
    </xf>
    <xf numFmtId="0" fontId="0" fillId="0" borderId="0" xfId="0" applyBorder="1" applyProtection="1"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7" fillId="34" borderId="21" xfId="0" applyFont="1" applyFill="1" applyBorder="1" applyAlignment="1" applyProtection="1">
      <alignment horizontal="left"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17" fillId="34" borderId="22" xfId="0" applyFont="1" applyFill="1" applyBorder="1" applyAlignment="1" applyProtection="1">
      <alignment horizontal="right" vertical="center"/>
      <protection/>
    </xf>
    <xf numFmtId="0" fontId="17" fillId="34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4" fillId="34" borderId="0" xfId="0" applyFont="1" applyFill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5" xfId="0" applyFont="1" applyBorder="1" applyAlignment="1" applyProtection="1">
      <alignment horizontal="left" vertical="center"/>
      <protection/>
    </xf>
    <xf numFmtId="0" fontId="8" fillId="0" borderId="25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25" xfId="0" applyFont="1" applyBorder="1" applyAlignment="1" applyProtection="1">
      <alignment horizontal="left" vertical="center"/>
      <protection/>
    </xf>
    <xf numFmtId="0" fontId="9" fillId="0" borderId="25" xfId="0" applyFont="1" applyBorder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 locked="0"/>
    </xf>
    <xf numFmtId="0" fontId="0" fillId="0" borderId="18" xfId="0" applyBorder="1" applyProtection="1">
      <protection locked="0"/>
    </xf>
    <xf numFmtId="0" fontId="0" fillId="0" borderId="26" xfId="0" applyBorder="1" applyProtection="1">
      <protection/>
    </xf>
    <xf numFmtId="0" fontId="0" fillId="0" borderId="0" xfId="0" applyBorder="1" applyProtection="1">
      <protection locked="0"/>
    </xf>
    <xf numFmtId="0" fontId="0" fillId="0" borderId="27" xfId="0" applyBorder="1" applyProtection="1">
      <protection/>
    </xf>
    <xf numFmtId="0" fontId="21" fillId="0" borderId="0" xfId="0" applyFont="1" applyAlignment="1">
      <alignment horizontal="left"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/>
      <protection locked="0"/>
    </xf>
    <xf numFmtId="176" fontId="4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27" xfId="0" applyFont="1" applyBorder="1" applyAlignment="1" applyProtection="1">
      <alignment vertical="center" wrapText="1"/>
      <protection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right" vertical="center"/>
      <protection locked="0"/>
    </xf>
    <xf numFmtId="177" fontId="19" fillId="0" borderId="0" xfId="0" applyNumberFormat="1" applyFont="1" applyBorder="1" applyAlignment="1" applyProtection="1">
      <alignment horizontal="right" vertical="center"/>
      <protection locked="0"/>
    </xf>
    <xf numFmtId="0" fontId="0" fillId="34" borderId="22" xfId="0" applyFont="1" applyFill="1" applyBorder="1" applyAlignment="1" applyProtection="1">
      <alignment vertical="center"/>
      <protection locked="0"/>
    </xf>
    <xf numFmtId="4" fontId="17" fillId="34" borderId="22" xfId="0" applyNumberFormat="1" applyFont="1" applyFill="1" applyBorder="1" applyAlignment="1" applyProtection="1">
      <alignment vertical="center"/>
      <protection/>
    </xf>
    <xf numFmtId="0" fontId="0" fillId="34" borderId="29" xfId="0" applyFont="1" applyFill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 locked="0"/>
    </xf>
    <xf numFmtId="0" fontId="0" fillId="0" borderId="30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26" xfId="0" applyFont="1" applyBorder="1" applyAlignment="1">
      <alignment vertical="center"/>
    </xf>
    <xf numFmtId="0" fontId="0" fillId="34" borderId="0" xfId="0" applyFont="1" applyFill="1" applyBorder="1" applyAlignment="1" applyProtection="1">
      <alignment vertical="center"/>
      <protection locked="0"/>
    </xf>
    <xf numFmtId="0" fontId="4" fillId="34" borderId="0" xfId="0" applyFont="1" applyFill="1" applyBorder="1" applyAlignment="1" applyProtection="1">
      <alignment horizontal="right" vertical="center"/>
      <protection/>
    </xf>
    <xf numFmtId="0" fontId="0" fillId="34" borderId="27" xfId="0" applyFont="1" applyFill="1" applyBorder="1" applyAlignment="1" applyProtection="1">
      <alignment vertical="center"/>
      <protection/>
    </xf>
    <xf numFmtId="0" fontId="8" fillId="0" borderId="25" xfId="0" applyFont="1" applyBorder="1" applyAlignment="1" applyProtection="1">
      <alignment vertical="center"/>
      <protection locked="0"/>
    </xf>
    <xf numFmtId="4" fontId="8" fillId="0" borderId="25" xfId="0" applyNumberFormat="1" applyFont="1" applyBorder="1" applyAlignment="1" applyProtection="1">
      <alignment vertical="center"/>
      <protection/>
    </xf>
    <xf numFmtId="0" fontId="8" fillId="0" borderId="27" xfId="0" applyFont="1" applyBorder="1" applyAlignment="1" applyProtection="1">
      <alignment vertical="center"/>
      <protection/>
    </xf>
    <xf numFmtId="0" fontId="9" fillId="0" borderId="25" xfId="0" applyFont="1" applyBorder="1" applyAlignment="1" applyProtection="1">
      <alignment vertical="center"/>
      <protection locked="0"/>
    </xf>
    <xf numFmtId="4" fontId="9" fillId="0" borderId="25" xfId="0" applyNumberFormat="1" applyFont="1" applyBorder="1" applyAlignment="1" applyProtection="1">
      <alignment vertical="center"/>
      <protection/>
    </xf>
    <xf numFmtId="0" fontId="9" fillId="0" borderId="27" xfId="0" applyFont="1" applyBorder="1" applyAlignment="1" applyProtection="1">
      <alignment vertical="center"/>
      <protection/>
    </xf>
    <xf numFmtId="0" fontId="23" fillId="33" borderId="0" xfId="24" applyFill="1"/>
    <xf numFmtId="0" fontId="0" fillId="0" borderId="0" xfId="0" applyFont="1" applyAlignment="1">
      <alignment horizontal="left" vertical="center"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4" fillId="34" borderId="31" xfId="0" applyFont="1" applyFill="1" applyBorder="1" applyAlignment="1" applyProtection="1">
      <alignment horizontal="center" vertical="center" wrapText="1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 vertical="center"/>
      <protection/>
    </xf>
    <xf numFmtId="0" fontId="10" fillId="0" borderId="19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0" fillId="0" borderId="33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178" fontId="0" fillId="0" borderId="33" xfId="0" applyNumberFormat="1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78" fontId="12" fillId="0" borderId="0" xfId="0" applyNumberFormat="1" applyFont="1" applyAlignment="1" applyProtection="1">
      <alignment vertical="center"/>
      <protection/>
    </xf>
    <xf numFmtId="0" fontId="13" fillId="0" borderId="19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178" fontId="13" fillId="0" borderId="0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178" fontId="12" fillId="0" borderId="0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176" fontId="4" fillId="0" borderId="0" xfId="0" applyNumberFormat="1" applyFont="1" applyAlignment="1" applyProtection="1">
      <alignment horizontal="left" vertical="center"/>
      <protection/>
    </xf>
    <xf numFmtId="0" fontId="26" fillId="34" borderId="32" xfId="0" applyFont="1" applyFill="1" applyBorder="1" applyAlignment="1" applyProtection="1">
      <alignment horizontal="center" vertical="center" wrapText="1"/>
      <protection locked="0"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16" fillId="0" borderId="31" xfId="0" applyFont="1" applyBorder="1" applyAlignment="1" applyProtection="1">
      <alignment horizontal="center" vertical="center" wrapText="1"/>
      <protection/>
    </xf>
    <xf numFmtId="0" fontId="16" fillId="0" borderId="32" xfId="0" applyFont="1" applyBorder="1" applyAlignment="1" applyProtection="1">
      <alignment horizontal="center" vertical="center" wrapText="1"/>
      <protection/>
    </xf>
    <xf numFmtId="4" fontId="22" fillId="0" borderId="0" xfId="0" applyNumberFormat="1" applyFont="1" applyAlignment="1" applyProtection="1">
      <alignment/>
      <protection/>
    </xf>
    <xf numFmtId="0" fontId="0" fillId="0" borderId="35" xfId="0" applyFont="1" applyBorder="1" applyAlignment="1" applyProtection="1">
      <alignment vertical="center"/>
      <protection/>
    </xf>
    <xf numFmtId="179" fontId="27" fillId="0" borderId="2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 locked="0"/>
    </xf>
    <xf numFmtId="4" fontId="8" fillId="0" borderId="0" xfId="0" applyNumberFormat="1" applyFont="1" applyAlignment="1" applyProtection="1">
      <alignment/>
      <protection/>
    </xf>
    <xf numFmtId="0" fontId="10" fillId="0" borderId="19" xfId="0" applyFont="1" applyBorder="1" applyAlignment="1">
      <alignment/>
    </xf>
    <xf numFmtId="0" fontId="10" fillId="0" borderId="36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179" fontId="10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4" fontId="0" fillId="4" borderId="33" xfId="0" applyNumberFormat="1" applyFont="1" applyFill="1" applyBorder="1" applyAlignment="1" applyProtection="1">
      <alignment vertical="center"/>
      <protection locked="0"/>
    </xf>
    <xf numFmtId="4" fontId="0" fillId="0" borderId="33" xfId="0" applyNumberFormat="1" applyFont="1" applyBorder="1" applyAlignment="1" applyProtection="1">
      <alignment vertical="center"/>
      <protection/>
    </xf>
    <xf numFmtId="0" fontId="19" fillId="4" borderId="33" xfId="0" applyFont="1" applyFill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center" vertical="center"/>
      <protection/>
    </xf>
    <xf numFmtId="179" fontId="19" fillId="0" borderId="0" xfId="0" applyNumberFormat="1" applyFont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19" xfId="0" applyFont="1" applyBorder="1" applyAlignment="1">
      <alignment vertical="center"/>
    </xf>
    <xf numFmtId="0" fontId="11" fillId="0" borderId="36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19" xfId="0" applyFont="1" applyBorder="1" applyAlignment="1">
      <alignment vertical="center"/>
    </xf>
    <xf numFmtId="0" fontId="12" fillId="0" borderId="36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19" xfId="0" applyFont="1" applyBorder="1" applyAlignment="1">
      <alignment vertical="center"/>
    </xf>
    <xf numFmtId="0" fontId="13" fillId="0" borderId="36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6" fillId="0" borderId="34" xfId="0" applyFont="1" applyBorder="1" applyAlignment="1" applyProtection="1">
      <alignment horizontal="center" vertical="center" wrapText="1"/>
      <protection/>
    </xf>
    <xf numFmtId="179" fontId="27" fillId="0" borderId="37" xfId="0" applyNumberFormat="1" applyFont="1" applyBorder="1" applyAlignment="1" applyProtection="1">
      <alignment/>
      <protection/>
    </xf>
    <xf numFmtId="179" fontId="10" fillId="0" borderId="38" xfId="0" applyNumberFormat="1" applyFont="1" applyBorder="1" applyAlignment="1" applyProtection="1">
      <alignment/>
      <protection/>
    </xf>
    <xf numFmtId="179" fontId="19" fillId="0" borderId="38" xfId="0" applyNumberFormat="1" applyFont="1" applyBorder="1" applyAlignment="1" applyProtection="1">
      <alignment vertical="center"/>
      <protection/>
    </xf>
    <xf numFmtId="0" fontId="0" fillId="0" borderId="38" xfId="0" applyFont="1" applyBorder="1" applyAlignment="1" applyProtection="1">
      <alignment vertical="center"/>
      <protection/>
    </xf>
    <xf numFmtId="0" fontId="11" fillId="0" borderId="38" xfId="0" applyFont="1" applyBorder="1" applyAlignment="1" applyProtection="1">
      <alignment vertical="center"/>
      <protection/>
    </xf>
    <xf numFmtId="0" fontId="12" fillId="0" borderId="38" xfId="0" applyFont="1" applyBorder="1" applyAlignment="1" applyProtection="1">
      <alignment vertical="center"/>
      <protection/>
    </xf>
    <xf numFmtId="0" fontId="13" fillId="0" borderId="3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" fontId="28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78" fontId="13" fillId="0" borderId="0" xfId="0" applyNumberFormat="1" applyFont="1" applyAlignment="1" applyProtection="1">
      <alignment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19" fillId="0" borderId="25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vertical="center"/>
      <protection/>
    </xf>
    <xf numFmtId="179" fontId="19" fillId="0" borderId="25" xfId="0" applyNumberFormat="1" applyFont="1" applyBorder="1" applyAlignment="1" applyProtection="1">
      <alignment vertical="center"/>
      <protection/>
    </xf>
    <xf numFmtId="179" fontId="19" fillId="0" borderId="39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/>
      <protection/>
    </xf>
    <xf numFmtId="4" fontId="8" fillId="0" borderId="0" xfId="0" applyNumberFormat="1" applyFont="1" applyBorder="1" applyAlignment="1" applyProtection="1">
      <alignment/>
      <protection/>
    </xf>
    <xf numFmtId="0" fontId="0" fillId="0" borderId="40" xfId="0" applyFont="1" applyBorder="1" applyAlignment="1" applyProtection="1">
      <alignment vertical="center"/>
      <protection/>
    </xf>
    <xf numFmtId="0" fontId="0" fillId="0" borderId="39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 wrapText="1"/>
      <protection/>
    </xf>
    <xf numFmtId="0" fontId="29" fillId="0" borderId="0" xfId="0" applyFont="1" applyBorder="1" applyAlignment="1" applyProtection="1">
      <alignment vertical="center" wrapText="1"/>
      <protection/>
    </xf>
    <xf numFmtId="0" fontId="30" fillId="0" borderId="33" xfId="0" applyFont="1" applyBorder="1" applyAlignment="1" applyProtection="1">
      <alignment horizontal="center" vertical="center"/>
      <protection/>
    </xf>
    <xf numFmtId="49" fontId="30" fillId="0" borderId="33" xfId="0" applyNumberFormat="1" applyFont="1" applyBorder="1" applyAlignment="1" applyProtection="1">
      <alignment horizontal="left" vertical="center" wrapText="1"/>
      <protection/>
    </xf>
    <xf numFmtId="0" fontId="30" fillId="0" borderId="33" xfId="0" applyFont="1" applyBorder="1" applyAlignment="1" applyProtection="1">
      <alignment horizontal="left" vertical="center" wrapText="1"/>
      <protection/>
    </xf>
    <xf numFmtId="0" fontId="30" fillId="0" borderId="33" xfId="0" applyFont="1" applyBorder="1" applyAlignment="1" applyProtection="1">
      <alignment horizontal="center" vertical="center" wrapText="1"/>
      <protection/>
    </xf>
    <xf numFmtId="178" fontId="30" fillId="0" borderId="33" xfId="0" applyNumberFormat="1" applyFont="1" applyBorder="1" applyAlignment="1" applyProtection="1">
      <alignment vertical="center"/>
      <protection/>
    </xf>
    <xf numFmtId="4" fontId="30" fillId="4" borderId="33" xfId="0" applyNumberFormat="1" applyFont="1" applyFill="1" applyBorder="1" applyAlignment="1" applyProtection="1">
      <alignment vertical="center"/>
      <protection locked="0"/>
    </xf>
    <xf numFmtId="4" fontId="30" fillId="0" borderId="33" xfId="0" applyNumberFormat="1" applyFont="1" applyBorder="1" applyAlignment="1" applyProtection="1">
      <alignment vertical="center"/>
      <protection/>
    </xf>
    <xf numFmtId="0" fontId="30" fillId="0" borderId="19" xfId="0" applyFont="1" applyBorder="1" applyAlignment="1">
      <alignment vertical="center"/>
    </xf>
    <xf numFmtId="0" fontId="30" fillId="4" borderId="33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19" xfId="0" applyBorder="1"/>
    <xf numFmtId="0" fontId="31" fillId="0" borderId="0" xfId="0" applyFont="1" applyAlignment="1">
      <alignment vertical="center"/>
    </xf>
    <xf numFmtId="0" fontId="31" fillId="0" borderId="19" xfId="0" applyFont="1" applyBorder="1" applyAlignment="1" applyProtection="1">
      <alignment vertical="center"/>
      <protection/>
    </xf>
    <xf numFmtId="0" fontId="31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178" fontId="31" fillId="0" borderId="0" xfId="0" applyNumberFormat="1" applyFont="1" applyAlignment="1" applyProtection="1">
      <alignment vertical="center"/>
      <protection/>
    </xf>
    <xf numFmtId="0" fontId="31" fillId="0" borderId="0" xfId="0" applyFont="1" applyAlignment="1" applyProtection="1">
      <alignment vertical="center"/>
      <protection locked="0"/>
    </xf>
    <xf numFmtId="0" fontId="31" fillId="0" borderId="19" xfId="0" applyFont="1" applyBorder="1" applyAlignment="1">
      <alignment vertical="center"/>
    </xf>
    <xf numFmtId="0" fontId="31" fillId="0" borderId="36" xfId="0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31" fillId="0" borderId="38" xfId="0" applyFont="1" applyBorder="1" applyAlignment="1" applyProtection="1">
      <alignment vertical="center"/>
      <protection/>
    </xf>
    <xf numFmtId="0" fontId="31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32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top"/>
      <protection/>
    </xf>
    <xf numFmtId="49" fontId="4" fillId="4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horizontal="left" vertical="center"/>
      <protection/>
    </xf>
    <xf numFmtId="0" fontId="0" fillId="0" borderId="41" xfId="0" applyBorder="1" applyProtection="1">
      <protection/>
    </xf>
    <xf numFmtId="0" fontId="18" fillId="0" borderId="42" xfId="0" applyFont="1" applyBorder="1" applyAlignment="1" applyProtection="1">
      <alignment horizontal="left" vertical="center"/>
      <protection/>
    </xf>
    <xf numFmtId="0" fontId="0" fillId="0" borderId="42" xfId="0" applyFont="1" applyBorder="1" applyAlignment="1" applyProtection="1">
      <alignment vertical="center"/>
      <protection/>
    </xf>
    <xf numFmtId="0" fontId="19" fillId="0" borderId="19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7" fillId="35" borderId="21" xfId="0" applyFont="1" applyFill="1" applyBorder="1" applyAlignment="1" applyProtection="1">
      <alignment horizontal="left" vertical="center"/>
      <protection/>
    </xf>
    <xf numFmtId="0" fontId="0" fillId="35" borderId="22" xfId="0" applyFont="1" applyFill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7" fillId="0" borderId="19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35" fillId="0" borderId="0" xfId="24" applyFont="1" applyAlignment="1">
      <alignment horizontal="center" vertical="center"/>
    </xf>
    <xf numFmtId="0" fontId="5" fillId="0" borderId="19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37" fillId="33" borderId="0" xfId="24" applyFont="1" applyFill="1" applyAlignment="1" applyProtection="1">
      <alignment vertical="center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177" fontId="19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/>
      <protection/>
    </xf>
    <xf numFmtId="4" fontId="39" fillId="0" borderId="0" xfId="0" applyNumberFormat="1" applyFont="1" applyBorder="1" applyAlignment="1" applyProtection="1">
      <alignment vertical="center"/>
      <protection/>
    </xf>
    <xf numFmtId="0" fontId="17" fillId="35" borderId="22" xfId="0" applyFont="1" applyFill="1" applyBorder="1" applyAlignment="1" applyProtection="1">
      <alignment horizontal="center" vertical="center"/>
      <protection/>
    </xf>
    <xf numFmtId="0" fontId="17" fillId="35" borderId="22" xfId="0" applyFont="1" applyFill="1" applyBorder="1" applyAlignment="1" applyProtection="1">
      <alignment horizontal="left" vertical="center"/>
      <protection/>
    </xf>
    <xf numFmtId="0" fontId="4" fillId="4" borderId="0" xfId="0" applyFont="1" applyFill="1" applyBorder="1" applyAlignment="1" applyProtection="1">
      <alignment horizontal="left" vertical="center"/>
      <protection locked="0"/>
    </xf>
    <xf numFmtId="4" fontId="18" fillId="0" borderId="42" xfId="0" applyNumberFormat="1" applyFont="1" applyBorder="1" applyAlignment="1" applyProtection="1">
      <alignment vertical="center"/>
      <protection/>
    </xf>
    <xf numFmtId="4" fontId="17" fillId="35" borderId="22" xfId="0" applyNumberFormat="1" applyFont="1" applyFill="1" applyBorder="1" applyAlignment="1" applyProtection="1">
      <alignment vertical="center"/>
      <protection/>
    </xf>
    <xf numFmtId="0" fontId="4" fillId="34" borderId="22" xfId="0" applyFont="1" applyFill="1" applyBorder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4" fontId="38" fillId="0" borderId="0" xfId="0" applyNumberFormat="1" applyFont="1" applyAlignment="1" applyProtection="1">
      <alignment horizontal="right" vertical="center"/>
      <protection/>
    </xf>
    <xf numFmtId="4" fontId="38" fillId="0" borderId="0" xfId="0" applyNumberFormat="1" applyFont="1" applyAlignment="1" applyProtection="1">
      <alignment vertic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19" fillId="0" borderId="27" xfId="0" applyFont="1" applyBorder="1" applyAlignment="1" applyProtection="1">
      <alignment vertical="center"/>
      <protection/>
    </xf>
    <xf numFmtId="0" fontId="0" fillId="35" borderId="43" xfId="0" applyFont="1" applyFill="1" applyBorder="1" applyAlignment="1" applyProtection="1">
      <alignment vertical="center"/>
      <protection/>
    </xf>
    <xf numFmtId="0" fontId="0" fillId="35" borderId="27" xfId="0" applyFont="1" applyFill="1" applyBorder="1" applyAlignment="1" applyProtection="1">
      <alignment vertical="center"/>
      <protection/>
    </xf>
    <xf numFmtId="0" fontId="4" fillId="0" borderId="19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40" fillId="0" borderId="35" xfId="0" applyFont="1" applyBorder="1" applyAlignment="1">
      <alignment horizontal="center" vertical="center"/>
    </xf>
    <xf numFmtId="0" fontId="40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19" fillId="0" borderId="36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9" fillId="0" borderId="36" xfId="0" applyFont="1" applyBorder="1" applyAlignment="1" applyProtection="1">
      <alignment horizontal="left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/>
      <protection/>
    </xf>
    <xf numFmtId="4" fontId="40" fillId="0" borderId="36" xfId="0" applyNumberFormat="1" applyFont="1" applyBorder="1" applyAlignment="1" applyProtection="1">
      <alignment vertical="center"/>
      <protection/>
    </xf>
    <xf numFmtId="4" fontId="40" fillId="0" borderId="0" xfId="0" applyNumberFormat="1" applyFont="1" applyBorder="1" applyAlignment="1" applyProtection="1">
      <alignment vertical="center"/>
      <protection/>
    </xf>
    <xf numFmtId="179" fontId="40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6" fillId="0" borderId="19" xfId="0" applyFont="1" applyBorder="1" applyAlignment="1">
      <alignment vertical="center"/>
    </xf>
    <xf numFmtId="4" fontId="41" fillId="0" borderId="36" xfId="0" applyNumberFormat="1" applyFont="1" applyBorder="1" applyAlignment="1" applyProtection="1">
      <alignment vertical="center"/>
      <protection/>
    </xf>
    <xf numFmtId="4" fontId="41" fillId="0" borderId="0" xfId="0" applyNumberFormat="1" applyFont="1" applyBorder="1" applyAlignment="1" applyProtection="1">
      <alignment vertical="center"/>
      <protection/>
    </xf>
    <xf numFmtId="179" fontId="41" fillId="0" borderId="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19" xfId="0" applyFont="1" applyBorder="1" applyAlignment="1">
      <alignment vertical="center"/>
    </xf>
    <xf numFmtId="4" fontId="42" fillId="0" borderId="36" xfId="0" applyNumberFormat="1" applyFont="1" applyBorder="1" applyAlignment="1" applyProtection="1">
      <alignment vertical="center"/>
      <protection/>
    </xf>
    <xf numFmtId="4" fontId="42" fillId="0" borderId="0" xfId="0" applyNumberFormat="1" applyFont="1" applyBorder="1" applyAlignment="1" applyProtection="1">
      <alignment vertical="center"/>
      <protection/>
    </xf>
    <xf numFmtId="179" fontId="42" fillId="0" borderId="0" xfId="0" applyNumberFormat="1" applyFont="1" applyBorder="1" applyAlignment="1" applyProtection="1">
      <alignment vertical="center"/>
      <protection/>
    </xf>
    <xf numFmtId="4" fontId="41" fillId="0" borderId="40" xfId="0" applyNumberFormat="1" applyFont="1" applyBorder="1" applyAlignment="1" applyProtection="1">
      <alignment vertical="center"/>
      <protection/>
    </xf>
    <xf numFmtId="4" fontId="41" fillId="0" borderId="25" xfId="0" applyNumberFormat="1" applyFont="1" applyBorder="1" applyAlignment="1" applyProtection="1">
      <alignment vertical="center"/>
      <protection/>
    </xf>
    <xf numFmtId="179" fontId="41" fillId="0" borderId="25" xfId="0" applyNumberFormat="1" applyFont="1" applyBorder="1" applyAlignment="1" applyProtection="1">
      <alignment vertical="center"/>
      <protection/>
    </xf>
    <xf numFmtId="0" fontId="33" fillId="33" borderId="0" xfId="0" applyFont="1" applyFill="1" applyAlignment="1">
      <alignment horizontal="left"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7" xfId="0" applyFont="1" applyBorder="1" applyAlignment="1" applyProtection="1">
      <alignment vertical="center"/>
      <protection/>
    </xf>
    <xf numFmtId="4" fontId="40" fillId="0" borderId="38" xfId="0" applyNumberFormat="1" applyFont="1" applyBorder="1" applyAlignment="1" applyProtection="1">
      <alignment vertical="center"/>
      <protection/>
    </xf>
    <xf numFmtId="4" fontId="41" fillId="0" borderId="38" xfId="0" applyNumberFormat="1" applyFont="1" applyBorder="1" applyAlignment="1" applyProtection="1">
      <alignment vertical="center"/>
      <protection/>
    </xf>
    <xf numFmtId="4" fontId="42" fillId="0" borderId="38" xfId="0" applyNumberFormat="1" applyFont="1" applyBorder="1" applyAlignment="1" applyProtection="1">
      <alignment vertical="center"/>
      <protection/>
    </xf>
    <xf numFmtId="4" fontId="41" fillId="0" borderId="39" xfId="0" applyNumberFormat="1" applyFont="1" applyBorder="1" applyAlignment="1" applyProtection="1">
      <alignment vertical="center"/>
      <protection/>
    </xf>
    <xf numFmtId="0" fontId="43" fillId="0" borderId="0" xfId="0" applyFont="1" applyAlignment="1">
      <alignment horizontal="left" vertical="center"/>
    </xf>
    <xf numFmtId="0" fontId="39" fillId="0" borderId="0" xfId="0" applyFont="1" applyAlignment="1">
      <alignment horizontal="left" vertical="top" wrapText="1"/>
    </xf>
    <xf numFmtId="0" fontId="39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Accent1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CM65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12.8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33203125" style="0" customWidth="1"/>
    <col min="34" max="34" width="2.83203125" style="0" customWidth="1"/>
    <col min="35" max="35" width="27.16015625" style="0" customWidth="1"/>
    <col min="36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3.5" style="0" customWidth="1"/>
    <col min="44" max="44" width="11.66015625" style="0" customWidth="1"/>
    <col min="45" max="47" width="22.1601562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91" width="9.16015625" style="0" hidden="1" customWidth="1"/>
  </cols>
  <sheetData>
    <row r="1" spans="1:74" ht="21.35" customHeight="1">
      <c r="A1" s="313" t="s">
        <v>0</v>
      </c>
      <c r="B1" s="314"/>
      <c r="C1" s="314"/>
      <c r="D1" s="315" t="s">
        <v>1</v>
      </c>
      <c r="E1" s="314"/>
      <c r="F1" s="314"/>
      <c r="G1" s="314"/>
      <c r="H1" s="314"/>
      <c r="I1" s="314"/>
      <c r="J1" s="314"/>
      <c r="K1" s="343" t="s">
        <v>2</v>
      </c>
      <c r="L1" s="343"/>
      <c r="M1" s="343"/>
      <c r="N1" s="343"/>
      <c r="O1" s="343"/>
      <c r="P1" s="343"/>
      <c r="Q1" s="343"/>
      <c r="R1" s="343"/>
      <c r="S1" s="343"/>
      <c r="T1" s="314"/>
      <c r="U1" s="314"/>
      <c r="V1" s="314"/>
      <c r="W1" s="343" t="s">
        <v>3</v>
      </c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169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391" t="s">
        <v>4</v>
      </c>
      <c r="BB1" s="391" t="s">
        <v>5</v>
      </c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T1" s="402" t="s">
        <v>6</v>
      </c>
      <c r="BU1" s="402" t="s">
        <v>6</v>
      </c>
      <c r="BV1" s="402" t="s">
        <v>7</v>
      </c>
    </row>
    <row r="2" spans="3:72" ht="36.95" customHeight="1">
      <c r="BS2" s="170" t="s">
        <v>8</v>
      </c>
      <c r="BT2" s="170" t="s">
        <v>9</v>
      </c>
    </row>
    <row r="3" spans="2:72" ht="6.95" customHeight="1">
      <c r="B3" s="98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138"/>
      <c r="BS3" s="170" t="s">
        <v>8</v>
      </c>
      <c r="BT3" s="170" t="s">
        <v>10</v>
      </c>
    </row>
    <row r="4" spans="2:71" ht="36.95" customHeight="1">
      <c r="B4" s="100"/>
      <c r="C4" s="101"/>
      <c r="D4" s="102" t="s">
        <v>11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40"/>
      <c r="AS4" s="141" t="s">
        <v>12</v>
      </c>
      <c r="BE4" s="399" t="s">
        <v>13</v>
      </c>
      <c r="BS4" s="170" t="s">
        <v>14</v>
      </c>
    </row>
    <row r="5" spans="2:71" ht="14.4" customHeight="1">
      <c r="B5" s="100"/>
      <c r="C5" s="101"/>
      <c r="D5" s="316" t="s">
        <v>15</v>
      </c>
      <c r="E5" s="101"/>
      <c r="F5" s="101"/>
      <c r="G5" s="101"/>
      <c r="H5" s="101"/>
      <c r="I5" s="101"/>
      <c r="J5" s="101"/>
      <c r="K5" s="108" t="s">
        <v>16</v>
      </c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40"/>
      <c r="BE5" s="400" t="s">
        <v>17</v>
      </c>
      <c r="BS5" s="170" t="s">
        <v>8</v>
      </c>
    </row>
    <row r="6" spans="2:71" ht="36.95" customHeight="1">
      <c r="B6" s="100"/>
      <c r="C6" s="101"/>
      <c r="D6" s="317" t="s">
        <v>18</v>
      </c>
      <c r="E6" s="101"/>
      <c r="F6" s="101"/>
      <c r="G6" s="101"/>
      <c r="H6" s="101"/>
      <c r="I6" s="101"/>
      <c r="J6" s="101"/>
      <c r="K6" s="344" t="s">
        <v>19</v>
      </c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40"/>
      <c r="BE6" s="401"/>
      <c r="BS6" s="170" t="s">
        <v>20</v>
      </c>
    </row>
    <row r="7" spans="2:71" ht="14.4" customHeight="1">
      <c r="B7" s="100"/>
      <c r="C7" s="101"/>
      <c r="D7" s="103" t="s">
        <v>21</v>
      </c>
      <c r="E7" s="101"/>
      <c r="F7" s="101"/>
      <c r="G7" s="101"/>
      <c r="H7" s="101"/>
      <c r="I7" s="101"/>
      <c r="J7" s="101"/>
      <c r="K7" s="108" t="s">
        <v>22</v>
      </c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3" t="s">
        <v>23</v>
      </c>
      <c r="AL7" s="101"/>
      <c r="AM7" s="101"/>
      <c r="AN7" s="108" t="s">
        <v>22</v>
      </c>
      <c r="AO7" s="101"/>
      <c r="AP7" s="101"/>
      <c r="AQ7" s="140"/>
      <c r="BE7" s="401"/>
      <c r="BS7" s="170" t="s">
        <v>24</v>
      </c>
    </row>
    <row r="8" spans="2:71" ht="14.4" customHeight="1">
      <c r="B8" s="100"/>
      <c r="C8" s="101"/>
      <c r="D8" s="103" t="s">
        <v>25</v>
      </c>
      <c r="E8" s="101"/>
      <c r="F8" s="101"/>
      <c r="G8" s="101"/>
      <c r="H8" s="101"/>
      <c r="I8" s="101"/>
      <c r="J8" s="101"/>
      <c r="K8" s="108" t="s">
        <v>26</v>
      </c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3" t="s">
        <v>27</v>
      </c>
      <c r="AL8" s="101"/>
      <c r="AM8" s="101"/>
      <c r="AN8" s="352" t="s">
        <v>28</v>
      </c>
      <c r="AO8" s="101"/>
      <c r="AP8" s="101"/>
      <c r="AQ8" s="140"/>
      <c r="BE8" s="401"/>
      <c r="BS8" s="170" t="s">
        <v>24</v>
      </c>
    </row>
    <row r="9" spans="2:71" ht="14.4" customHeight="1">
      <c r="B9" s="100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40"/>
      <c r="BE9" s="401"/>
      <c r="BS9" s="170" t="s">
        <v>24</v>
      </c>
    </row>
    <row r="10" spans="2:71" ht="14.4" customHeight="1">
      <c r="B10" s="100"/>
      <c r="C10" s="101"/>
      <c r="D10" s="103" t="s">
        <v>29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3" t="s">
        <v>30</v>
      </c>
      <c r="AL10" s="101"/>
      <c r="AM10" s="101"/>
      <c r="AN10" s="108" t="s">
        <v>22</v>
      </c>
      <c r="AO10" s="101"/>
      <c r="AP10" s="101"/>
      <c r="AQ10" s="140"/>
      <c r="BE10" s="401"/>
      <c r="BS10" s="170" t="s">
        <v>20</v>
      </c>
    </row>
    <row r="11" spans="2:71" ht="18.5" customHeight="1">
      <c r="B11" s="100"/>
      <c r="C11" s="101"/>
      <c r="D11" s="101"/>
      <c r="E11" s="108" t="s">
        <v>31</v>
      </c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3" t="s">
        <v>32</v>
      </c>
      <c r="AL11" s="101"/>
      <c r="AM11" s="101"/>
      <c r="AN11" s="108" t="s">
        <v>22</v>
      </c>
      <c r="AO11" s="101"/>
      <c r="AP11" s="101"/>
      <c r="AQ11" s="140"/>
      <c r="BE11" s="401"/>
      <c r="BS11" s="170" t="s">
        <v>20</v>
      </c>
    </row>
    <row r="12" spans="2:71" ht="6.95" customHeight="1"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40"/>
      <c r="BE12" s="401"/>
      <c r="BS12" s="170" t="s">
        <v>20</v>
      </c>
    </row>
    <row r="13" spans="2:71" ht="14.4" customHeight="1">
      <c r="B13" s="100"/>
      <c r="C13" s="101"/>
      <c r="D13" s="103" t="s">
        <v>33</v>
      </c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3" t="s">
        <v>30</v>
      </c>
      <c r="AL13" s="101"/>
      <c r="AM13" s="101"/>
      <c r="AN13" s="318" t="s">
        <v>34</v>
      </c>
      <c r="AO13" s="101"/>
      <c r="AP13" s="101"/>
      <c r="AQ13" s="140"/>
      <c r="BE13" s="401"/>
      <c r="BS13" s="170" t="s">
        <v>20</v>
      </c>
    </row>
    <row r="14" spans="2:71" ht="13.2">
      <c r="B14" s="100"/>
      <c r="C14" s="101"/>
      <c r="D14" s="101"/>
      <c r="E14" s="318" t="s">
        <v>34</v>
      </c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103" t="s">
        <v>32</v>
      </c>
      <c r="AL14" s="101"/>
      <c r="AM14" s="101"/>
      <c r="AN14" s="318" t="s">
        <v>34</v>
      </c>
      <c r="AO14" s="101"/>
      <c r="AP14" s="101"/>
      <c r="AQ14" s="140"/>
      <c r="BE14" s="401"/>
      <c r="BS14" s="170" t="s">
        <v>20</v>
      </c>
    </row>
    <row r="15" spans="2:71" ht="6.95" customHeight="1">
      <c r="B15" s="100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40"/>
      <c r="BE15" s="401"/>
      <c r="BS15" s="170" t="s">
        <v>6</v>
      </c>
    </row>
    <row r="16" spans="2:71" ht="14.4" customHeight="1">
      <c r="B16" s="100"/>
      <c r="C16" s="101"/>
      <c r="D16" s="103" t="s">
        <v>35</v>
      </c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3" t="s">
        <v>30</v>
      </c>
      <c r="AL16" s="101"/>
      <c r="AM16" s="101"/>
      <c r="AN16" s="108" t="s">
        <v>22</v>
      </c>
      <c r="AO16" s="101"/>
      <c r="AP16" s="101"/>
      <c r="AQ16" s="140"/>
      <c r="BE16" s="401"/>
      <c r="BS16" s="170" t="s">
        <v>6</v>
      </c>
    </row>
    <row r="17" spans="2:71" ht="18.5" customHeight="1">
      <c r="B17" s="100"/>
      <c r="C17" s="101"/>
      <c r="D17" s="101"/>
      <c r="E17" s="108" t="s">
        <v>36</v>
      </c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3" t="s">
        <v>32</v>
      </c>
      <c r="AL17" s="101"/>
      <c r="AM17" s="101"/>
      <c r="AN17" s="108" t="s">
        <v>22</v>
      </c>
      <c r="AO17" s="101"/>
      <c r="AP17" s="101"/>
      <c r="AQ17" s="140"/>
      <c r="BE17" s="401"/>
      <c r="BS17" s="170" t="s">
        <v>37</v>
      </c>
    </row>
    <row r="18" spans="2:71" ht="6.95" customHeight="1">
      <c r="B18" s="100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40"/>
      <c r="BE18" s="401"/>
      <c r="BS18" s="170" t="s">
        <v>8</v>
      </c>
    </row>
    <row r="19" spans="2:71" ht="14.4" customHeight="1">
      <c r="B19" s="100"/>
      <c r="C19" s="101"/>
      <c r="D19" s="103" t="s">
        <v>38</v>
      </c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40"/>
      <c r="BE19" s="401"/>
      <c r="BS19" s="170" t="s">
        <v>8</v>
      </c>
    </row>
    <row r="20" spans="2:71" ht="20.4" customHeight="1">
      <c r="B20" s="100"/>
      <c r="C20" s="101"/>
      <c r="D20" s="101"/>
      <c r="E20" s="111" t="s">
        <v>22</v>
      </c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01"/>
      <c r="AP20" s="101"/>
      <c r="AQ20" s="140"/>
      <c r="BE20" s="401"/>
      <c r="BS20" s="170" t="s">
        <v>6</v>
      </c>
    </row>
    <row r="21" spans="2:57" ht="6.95" customHeight="1"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40"/>
      <c r="BE21" s="401"/>
    </row>
    <row r="22" spans="2:57" ht="6.95" customHeight="1">
      <c r="B22" s="100"/>
      <c r="C22" s="101"/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0"/>
      <c r="T22" s="320"/>
      <c r="U22" s="320"/>
      <c r="V22" s="320"/>
      <c r="W22" s="320"/>
      <c r="X22" s="320"/>
      <c r="Y22" s="320"/>
      <c r="Z22" s="320"/>
      <c r="AA22" s="320"/>
      <c r="AB22" s="320"/>
      <c r="AC22" s="320"/>
      <c r="AD22" s="320"/>
      <c r="AE22" s="320"/>
      <c r="AF22" s="320"/>
      <c r="AG22" s="320"/>
      <c r="AH22" s="320"/>
      <c r="AI22" s="320"/>
      <c r="AJ22" s="320"/>
      <c r="AK22" s="320"/>
      <c r="AL22" s="320"/>
      <c r="AM22" s="320"/>
      <c r="AN22" s="320"/>
      <c r="AO22" s="320"/>
      <c r="AP22" s="101"/>
      <c r="AQ22" s="140"/>
      <c r="BE22" s="401"/>
    </row>
    <row r="23" spans="2:57" s="84" customFormat="1" ht="25.9" customHeight="1">
      <c r="B23" s="105"/>
      <c r="C23" s="106"/>
      <c r="D23" s="321" t="s">
        <v>39</v>
      </c>
      <c r="E23" s="322"/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  <c r="X23" s="322"/>
      <c r="Y23" s="322"/>
      <c r="Z23" s="322"/>
      <c r="AA23" s="322"/>
      <c r="AB23" s="322"/>
      <c r="AC23" s="322"/>
      <c r="AD23" s="322"/>
      <c r="AE23" s="322"/>
      <c r="AF23" s="322"/>
      <c r="AG23" s="322"/>
      <c r="AH23" s="322"/>
      <c r="AI23" s="322"/>
      <c r="AJ23" s="322"/>
      <c r="AK23" s="353">
        <f>ROUND(AG51,2)</f>
        <v>0</v>
      </c>
      <c r="AL23" s="322"/>
      <c r="AM23" s="322"/>
      <c r="AN23" s="322"/>
      <c r="AO23" s="322"/>
      <c r="AP23" s="106"/>
      <c r="AQ23" s="143"/>
      <c r="BE23" s="401"/>
    </row>
    <row r="24" spans="2:57" s="84" customFormat="1" ht="6.95" customHeight="1">
      <c r="B24" s="105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43"/>
      <c r="BE24" s="401"/>
    </row>
    <row r="25" spans="2:57" s="84" customFormat="1" ht="13.5">
      <c r="B25" s="105"/>
      <c r="C25" s="106"/>
      <c r="D25" s="106"/>
      <c r="E25" s="106"/>
      <c r="F25" s="106"/>
      <c r="G25" s="106"/>
      <c r="H25" s="106"/>
      <c r="I25" s="106"/>
      <c r="J25" s="106"/>
      <c r="K25" s="106"/>
      <c r="L25" s="114" t="s">
        <v>40</v>
      </c>
      <c r="M25" s="114"/>
      <c r="N25" s="114"/>
      <c r="O25" s="114"/>
      <c r="P25" s="106"/>
      <c r="Q25" s="106"/>
      <c r="R25" s="106"/>
      <c r="S25" s="106"/>
      <c r="T25" s="106"/>
      <c r="U25" s="106"/>
      <c r="V25" s="106"/>
      <c r="W25" s="114" t="s">
        <v>41</v>
      </c>
      <c r="X25" s="114"/>
      <c r="Y25" s="114"/>
      <c r="Z25" s="114"/>
      <c r="AA25" s="114"/>
      <c r="AB25" s="114"/>
      <c r="AC25" s="114"/>
      <c r="AD25" s="114"/>
      <c r="AE25" s="114"/>
      <c r="AF25" s="106"/>
      <c r="AG25" s="106"/>
      <c r="AH25" s="106"/>
      <c r="AI25" s="106"/>
      <c r="AJ25" s="106"/>
      <c r="AK25" s="114" t="s">
        <v>42</v>
      </c>
      <c r="AL25" s="114"/>
      <c r="AM25" s="114"/>
      <c r="AN25" s="114"/>
      <c r="AO25" s="114"/>
      <c r="AP25" s="106"/>
      <c r="AQ25" s="143"/>
      <c r="BE25" s="401"/>
    </row>
    <row r="26" spans="2:57" s="308" customFormat="1" ht="14.4" customHeight="1">
      <c r="B26" s="323"/>
      <c r="C26" s="324"/>
      <c r="D26" s="115" t="s">
        <v>43</v>
      </c>
      <c r="E26" s="324"/>
      <c r="F26" s="115" t="s">
        <v>44</v>
      </c>
      <c r="G26" s="324"/>
      <c r="H26" s="324"/>
      <c r="I26" s="324"/>
      <c r="J26" s="324"/>
      <c r="K26" s="324"/>
      <c r="L26" s="345">
        <v>0.21</v>
      </c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49">
        <f>ROUND(AZ51,2)</f>
        <v>0</v>
      </c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324"/>
      <c r="AJ26" s="324"/>
      <c r="AK26" s="349">
        <f>ROUND(AV51,2)</f>
        <v>0</v>
      </c>
      <c r="AL26" s="324"/>
      <c r="AM26" s="324"/>
      <c r="AN26" s="324"/>
      <c r="AO26" s="324"/>
      <c r="AP26" s="324"/>
      <c r="AQ26" s="361"/>
      <c r="BE26" s="401"/>
    </row>
    <row r="27" spans="2:57" s="308" customFormat="1" ht="14.4" customHeight="1">
      <c r="B27" s="323"/>
      <c r="C27" s="324"/>
      <c r="D27" s="324"/>
      <c r="E27" s="324"/>
      <c r="F27" s="115" t="s">
        <v>45</v>
      </c>
      <c r="G27" s="324"/>
      <c r="H27" s="324"/>
      <c r="I27" s="324"/>
      <c r="J27" s="324"/>
      <c r="K27" s="324"/>
      <c r="L27" s="345">
        <v>0.15</v>
      </c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49">
        <f>ROUND(BA51,2)</f>
        <v>0</v>
      </c>
      <c r="X27" s="324"/>
      <c r="Y27" s="324"/>
      <c r="Z27" s="324"/>
      <c r="AA27" s="324"/>
      <c r="AB27" s="324"/>
      <c r="AC27" s="324"/>
      <c r="AD27" s="324"/>
      <c r="AE27" s="324"/>
      <c r="AF27" s="324"/>
      <c r="AG27" s="324"/>
      <c r="AH27" s="324"/>
      <c r="AI27" s="324"/>
      <c r="AJ27" s="324"/>
      <c r="AK27" s="349">
        <f>ROUND(AW51,2)</f>
        <v>0</v>
      </c>
      <c r="AL27" s="324"/>
      <c r="AM27" s="324"/>
      <c r="AN27" s="324"/>
      <c r="AO27" s="324"/>
      <c r="AP27" s="324"/>
      <c r="AQ27" s="361"/>
      <c r="BE27" s="401"/>
    </row>
    <row r="28" spans="2:57" s="308" customFormat="1" ht="14.4" customHeight="1" hidden="1">
      <c r="B28" s="323"/>
      <c r="C28" s="324"/>
      <c r="D28" s="324"/>
      <c r="E28" s="324"/>
      <c r="F28" s="115" t="s">
        <v>46</v>
      </c>
      <c r="G28" s="324"/>
      <c r="H28" s="324"/>
      <c r="I28" s="324"/>
      <c r="J28" s="324"/>
      <c r="K28" s="324"/>
      <c r="L28" s="345">
        <v>0.21</v>
      </c>
      <c r="M28" s="324"/>
      <c r="N28" s="324"/>
      <c r="O28" s="324"/>
      <c r="P28" s="324"/>
      <c r="Q28" s="324"/>
      <c r="R28" s="324"/>
      <c r="S28" s="324"/>
      <c r="T28" s="324"/>
      <c r="U28" s="324"/>
      <c r="V28" s="324"/>
      <c r="W28" s="349">
        <f>ROUND(BB51,2)</f>
        <v>0</v>
      </c>
      <c r="X28" s="324"/>
      <c r="Y28" s="324"/>
      <c r="Z28" s="324"/>
      <c r="AA28" s="324"/>
      <c r="AB28" s="324"/>
      <c r="AC28" s="324"/>
      <c r="AD28" s="324"/>
      <c r="AE28" s="324"/>
      <c r="AF28" s="324"/>
      <c r="AG28" s="324"/>
      <c r="AH28" s="324"/>
      <c r="AI28" s="324"/>
      <c r="AJ28" s="324"/>
      <c r="AK28" s="349">
        <v>0</v>
      </c>
      <c r="AL28" s="324"/>
      <c r="AM28" s="324"/>
      <c r="AN28" s="324"/>
      <c r="AO28" s="324"/>
      <c r="AP28" s="324"/>
      <c r="AQ28" s="361"/>
      <c r="BE28" s="401"/>
    </row>
    <row r="29" spans="2:57" s="308" customFormat="1" ht="14.4" customHeight="1" hidden="1">
      <c r="B29" s="323"/>
      <c r="C29" s="324"/>
      <c r="D29" s="324"/>
      <c r="E29" s="324"/>
      <c r="F29" s="115" t="s">
        <v>47</v>
      </c>
      <c r="G29" s="324"/>
      <c r="H29" s="324"/>
      <c r="I29" s="324"/>
      <c r="J29" s="324"/>
      <c r="K29" s="324"/>
      <c r="L29" s="345">
        <v>0.15</v>
      </c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49">
        <f>ROUND(BC51,2)</f>
        <v>0</v>
      </c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49">
        <v>0</v>
      </c>
      <c r="AL29" s="324"/>
      <c r="AM29" s="324"/>
      <c r="AN29" s="324"/>
      <c r="AO29" s="324"/>
      <c r="AP29" s="324"/>
      <c r="AQ29" s="361"/>
      <c r="BE29" s="401"/>
    </row>
    <row r="30" spans="2:57" s="308" customFormat="1" ht="14.4" customHeight="1" hidden="1">
      <c r="B30" s="323"/>
      <c r="C30" s="324"/>
      <c r="D30" s="324"/>
      <c r="E30" s="324"/>
      <c r="F30" s="115" t="s">
        <v>48</v>
      </c>
      <c r="G30" s="324"/>
      <c r="H30" s="324"/>
      <c r="I30" s="324"/>
      <c r="J30" s="324"/>
      <c r="K30" s="324"/>
      <c r="L30" s="345">
        <v>0</v>
      </c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49">
        <f>ROUND(BD51,2)</f>
        <v>0</v>
      </c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49">
        <v>0</v>
      </c>
      <c r="AL30" s="324"/>
      <c r="AM30" s="324"/>
      <c r="AN30" s="324"/>
      <c r="AO30" s="324"/>
      <c r="AP30" s="324"/>
      <c r="AQ30" s="361"/>
      <c r="BE30" s="401"/>
    </row>
    <row r="31" spans="2:57" s="84" customFormat="1" ht="6.95" customHeight="1">
      <c r="B31" s="105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43"/>
      <c r="BE31" s="401"/>
    </row>
    <row r="32" spans="2:57" s="84" customFormat="1" ht="25.9" customHeight="1">
      <c r="B32" s="105"/>
      <c r="C32" s="325"/>
      <c r="D32" s="326" t="s">
        <v>49</v>
      </c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T32" s="350" t="s">
        <v>50</v>
      </c>
      <c r="U32" s="327"/>
      <c r="V32" s="327"/>
      <c r="W32" s="327"/>
      <c r="X32" s="351" t="s">
        <v>51</v>
      </c>
      <c r="Y32" s="327"/>
      <c r="Z32" s="327"/>
      <c r="AA32" s="327"/>
      <c r="AB32" s="327"/>
      <c r="AC32" s="327"/>
      <c r="AD32" s="327"/>
      <c r="AE32" s="327"/>
      <c r="AF32" s="327"/>
      <c r="AG32" s="327"/>
      <c r="AH32" s="327"/>
      <c r="AI32" s="327"/>
      <c r="AJ32" s="327"/>
      <c r="AK32" s="354">
        <f>SUM(AK23:AK30)</f>
        <v>0</v>
      </c>
      <c r="AL32" s="327"/>
      <c r="AM32" s="327"/>
      <c r="AN32" s="327"/>
      <c r="AO32" s="362"/>
      <c r="AP32" s="325"/>
      <c r="AQ32" s="363"/>
      <c r="BE32" s="401"/>
    </row>
    <row r="33" spans="2:43" s="84" customFormat="1" ht="6.95" customHeight="1">
      <c r="B33" s="105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43"/>
    </row>
    <row r="34" spans="2:43" s="84" customFormat="1" ht="6.95" customHeight="1">
      <c r="B34" s="122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57"/>
    </row>
    <row r="38" spans="2:44" s="84" customFormat="1" ht="6.95" customHeight="1">
      <c r="B38" s="171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214"/>
    </row>
    <row r="39" spans="2:44" s="84" customFormat="1" ht="36.95" customHeight="1">
      <c r="B39" s="105"/>
      <c r="C39" s="173" t="s">
        <v>52</v>
      </c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214"/>
    </row>
    <row r="40" spans="2:44" s="84" customFormat="1" ht="6.95" customHeight="1">
      <c r="B40" s="105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214"/>
    </row>
    <row r="41" spans="2:44" s="309" customFormat="1" ht="14.4" customHeight="1">
      <c r="B41" s="328"/>
      <c r="C41" s="175" t="s">
        <v>15</v>
      </c>
      <c r="D41" s="329"/>
      <c r="E41" s="329"/>
      <c r="F41" s="329"/>
      <c r="G41" s="329"/>
      <c r="H41" s="329"/>
      <c r="I41" s="329"/>
      <c r="J41" s="329"/>
      <c r="K41" s="329"/>
      <c r="L41" s="329" t="str">
        <f>K5</f>
        <v>spss_nastavba</v>
      </c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29"/>
      <c r="X41" s="329"/>
      <c r="Y41" s="329"/>
      <c r="Z41" s="329"/>
      <c r="AA41" s="329"/>
      <c r="AB41" s="329"/>
      <c r="AC41" s="329"/>
      <c r="AD41" s="329"/>
      <c r="AE41" s="329"/>
      <c r="AF41" s="329"/>
      <c r="AG41" s="329"/>
      <c r="AH41" s="329"/>
      <c r="AI41" s="329"/>
      <c r="AJ41" s="329"/>
      <c r="AK41" s="329"/>
      <c r="AL41" s="329"/>
      <c r="AM41" s="329"/>
      <c r="AN41" s="329"/>
      <c r="AO41" s="329"/>
      <c r="AP41" s="329"/>
      <c r="AQ41" s="329"/>
      <c r="AR41" s="364"/>
    </row>
    <row r="42" spans="2:44" s="310" customFormat="1" ht="36.95" customHeight="1">
      <c r="B42" s="330"/>
      <c r="C42" s="331" t="s">
        <v>18</v>
      </c>
      <c r="D42" s="332"/>
      <c r="E42" s="332"/>
      <c r="F42" s="332"/>
      <c r="G42" s="332"/>
      <c r="H42" s="332"/>
      <c r="I42" s="332"/>
      <c r="J42" s="332"/>
      <c r="K42" s="332"/>
      <c r="L42" s="177" t="str">
        <f>K6</f>
        <v>SPŠ, SOŠ a SOU Hradec Králové - nástavba školních dílen - konečné zadání</v>
      </c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32"/>
      <c r="AK42" s="332"/>
      <c r="AL42" s="332"/>
      <c r="AM42" s="332"/>
      <c r="AN42" s="332"/>
      <c r="AO42" s="332"/>
      <c r="AP42" s="332"/>
      <c r="AQ42" s="332"/>
      <c r="AR42" s="365"/>
    </row>
    <row r="43" spans="2:44" s="84" customFormat="1" ht="6.95" customHeight="1">
      <c r="B43" s="105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214"/>
    </row>
    <row r="44" spans="2:44" s="84" customFormat="1" ht="13.2">
      <c r="B44" s="105"/>
      <c r="C44" s="175" t="s">
        <v>25</v>
      </c>
      <c r="D44" s="174"/>
      <c r="E44" s="174"/>
      <c r="F44" s="174"/>
      <c r="G44" s="174"/>
      <c r="H44" s="174"/>
      <c r="I44" s="174"/>
      <c r="J44" s="174"/>
      <c r="K44" s="174"/>
      <c r="L44" s="346" t="str">
        <f>IF(K8="","",K8)</f>
        <v>Hradecká p.č.st. 1780</v>
      </c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5" t="s">
        <v>27</v>
      </c>
      <c r="AJ44" s="174"/>
      <c r="AK44" s="174"/>
      <c r="AL44" s="174"/>
      <c r="AM44" s="217" t="str">
        <f>IF(AN8="","",AN8)</f>
        <v>30.1.2017</v>
      </c>
      <c r="AN44" s="217"/>
      <c r="AO44" s="174"/>
      <c r="AP44" s="174"/>
      <c r="AQ44" s="174"/>
      <c r="AR44" s="214"/>
    </row>
    <row r="45" spans="2:44" s="84" customFormat="1" ht="6.95" customHeight="1">
      <c r="B45" s="105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214"/>
    </row>
    <row r="46" spans="2:56" s="84" customFormat="1" ht="13.2">
      <c r="B46" s="105"/>
      <c r="C46" s="175" t="s">
        <v>29</v>
      </c>
      <c r="D46" s="174"/>
      <c r="E46" s="174"/>
      <c r="F46" s="174"/>
      <c r="G46" s="174"/>
      <c r="H46" s="174"/>
      <c r="I46" s="174"/>
      <c r="J46" s="174"/>
      <c r="K46" s="174"/>
      <c r="L46" s="329" t="str">
        <f>IF(E11="","",E11)</f>
        <v>SPŠ, SOŠ a SOU HK - Hradební 1029</v>
      </c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5" t="s">
        <v>35</v>
      </c>
      <c r="AJ46" s="174"/>
      <c r="AK46" s="174"/>
      <c r="AL46" s="174"/>
      <c r="AM46" s="329" t="str">
        <f>IF(E17="","",E17)</f>
        <v>Ing. Pavel Pichl</v>
      </c>
      <c r="AN46" s="329"/>
      <c r="AO46" s="329"/>
      <c r="AP46" s="329"/>
      <c r="AQ46" s="174"/>
      <c r="AR46" s="214"/>
      <c r="AS46" s="366" t="s">
        <v>53</v>
      </c>
      <c r="AT46" s="367"/>
      <c r="AU46" s="368"/>
      <c r="AV46" s="368"/>
      <c r="AW46" s="368"/>
      <c r="AX46" s="368"/>
      <c r="AY46" s="368"/>
      <c r="AZ46" s="368"/>
      <c r="BA46" s="368"/>
      <c r="BB46" s="368"/>
      <c r="BC46" s="368"/>
      <c r="BD46" s="392"/>
    </row>
    <row r="47" spans="2:56" s="84" customFormat="1" ht="13.2">
      <c r="B47" s="105"/>
      <c r="C47" s="175" t="s">
        <v>33</v>
      </c>
      <c r="D47" s="174"/>
      <c r="E47" s="174"/>
      <c r="F47" s="174"/>
      <c r="G47" s="174"/>
      <c r="H47" s="174"/>
      <c r="I47" s="174"/>
      <c r="J47" s="174"/>
      <c r="K47" s="174"/>
      <c r="L47" s="329" t="str">
        <f>IF(E14="Vyplň údaj","",E14)</f>
        <v/>
      </c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214"/>
      <c r="AS47" s="369"/>
      <c r="AT47" s="370"/>
      <c r="AU47" s="371"/>
      <c r="AV47" s="371"/>
      <c r="AW47" s="371"/>
      <c r="AX47" s="371"/>
      <c r="AY47" s="371"/>
      <c r="AZ47" s="371"/>
      <c r="BA47" s="371"/>
      <c r="BB47" s="371"/>
      <c r="BC47" s="371"/>
      <c r="BD47" s="393"/>
    </row>
    <row r="48" spans="2:56" s="84" customFormat="1" ht="10.8" customHeight="1">
      <c r="B48" s="105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214"/>
      <c r="AS48" s="372"/>
      <c r="AT48" s="115"/>
      <c r="AU48" s="106"/>
      <c r="AV48" s="106"/>
      <c r="AW48" s="106"/>
      <c r="AX48" s="106"/>
      <c r="AY48" s="106"/>
      <c r="AZ48" s="106"/>
      <c r="BA48" s="106"/>
      <c r="BB48" s="106"/>
      <c r="BC48" s="106"/>
      <c r="BD48" s="255"/>
    </row>
    <row r="49" spans="2:56" s="84" customFormat="1" ht="29.3" customHeight="1">
      <c r="B49" s="105"/>
      <c r="C49" s="333" t="s">
        <v>54</v>
      </c>
      <c r="D49" s="334"/>
      <c r="E49" s="334"/>
      <c r="F49" s="334"/>
      <c r="G49" s="334"/>
      <c r="H49" s="119"/>
      <c r="I49" s="347" t="s">
        <v>55</v>
      </c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34"/>
      <c r="V49" s="334"/>
      <c r="W49" s="334"/>
      <c r="X49" s="334"/>
      <c r="Y49" s="334"/>
      <c r="Z49" s="334"/>
      <c r="AA49" s="334"/>
      <c r="AB49" s="334"/>
      <c r="AC49" s="334"/>
      <c r="AD49" s="334"/>
      <c r="AE49" s="334"/>
      <c r="AF49" s="334"/>
      <c r="AG49" s="355" t="s">
        <v>56</v>
      </c>
      <c r="AH49" s="334"/>
      <c r="AI49" s="334"/>
      <c r="AJ49" s="334"/>
      <c r="AK49" s="334"/>
      <c r="AL49" s="334"/>
      <c r="AM49" s="334"/>
      <c r="AN49" s="347" t="s">
        <v>57</v>
      </c>
      <c r="AO49" s="334"/>
      <c r="AP49" s="334"/>
      <c r="AQ49" s="373" t="s">
        <v>58</v>
      </c>
      <c r="AR49" s="214"/>
      <c r="AS49" s="221" t="s">
        <v>59</v>
      </c>
      <c r="AT49" s="222" t="s">
        <v>60</v>
      </c>
      <c r="AU49" s="222" t="s">
        <v>61</v>
      </c>
      <c r="AV49" s="222" t="s">
        <v>62</v>
      </c>
      <c r="AW49" s="222" t="s">
        <v>63</v>
      </c>
      <c r="AX49" s="222" t="s">
        <v>64</v>
      </c>
      <c r="AY49" s="222" t="s">
        <v>65</v>
      </c>
      <c r="AZ49" s="222" t="s">
        <v>66</v>
      </c>
      <c r="BA49" s="222" t="s">
        <v>67</v>
      </c>
      <c r="BB49" s="222" t="s">
        <v>68</v>
      </c>
      <c r="BC49" s="222" t="s">
        <v>69</v>
      </c>
      <c r="BD49" s="251" t="s">
        <v>70</v>
      </c>
    </row>
    <row r="50" spans="2:56" s="84" customFormat="1" ht="10.8" customHeight="1">
      <c r="B50" s="105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214"/>
      <c r="AS50" s="224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394"/>
    </row>
    <row r="51" spans="2:90" s="310" customFormat="1" ht="32.4" customHeight="1">
      <c r="B51" s="330"/>
      <c r="C51" s="182" t="s">
        <v>71</v>
      </c>
      <c r="D51" s="335"/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5"/>
      <c r="S51" s="335"/>
      <c r="T51" s="335"/>
      <c r="U51" s="335"/>
      <c r="V51" s="335"/>
      <c r="W51" s="335"/>
      <c r="X51" s="335"/>
      <c r="Y51" s="335"/>
      <c r="Z51" s="335"/>
      <c r="AA51" s="335"/>
      <c r="AB51" s="335"/>
      <c r="AC51" s="335"/>
      <c r="AD51" s="335"/>
      <c r="AE51" s="335"/>
      <c r="AF51" s="335"/>
      <c r="AG51" s="356">
        <f>ROUND(AG52+SUM(AG58:AG63),2)</f>
        <v>0</v>
      </c>
      <c r="AH51" s="356"/>
      <c r="AI51" s="356"/>
      <c r="AJ51" s="356"/>
      <c r="AK51" s="356"/>
      <c r="AL51" s="356"/>
      <c r="AM51" s="356"/>
      <c r="AN51" s="357">
        <f aca="true" t="shared" si="0" ref="AN51:AN63">SUM(AG51,AT51)</f>
        <v>0</v>
      </c>
      <c r="AO51" s="357"/>
      <c r="AP51" s="357"/>
      <c r="AQ51" s="374" t="s">
        <v>22</v>
      </c>
      <c r="AR51" s="365"/>
      <c r="AS51" s="375">
        <f>ROUND(AS52+SUM(AS58:AS63),2)</f>
        <v>0</v>
      </c>
      <c r="AT51" s="376">
        <f aca="true" t="shared" si="1" ref="AT51:AT63">ROUND(SUM(AV51:AW51),2)</f>
        <v>0</v>
      </c>
      <c r="AU51" s="377">
        <f>ROUND(AU52+SUM(AU58:AU63),5)</f>
        <v>0</v>
      </c>
      <c r="AV51" s="376">
        <f>ROUND(AZ51*L26,2)</f>
        <v>0</v>
      </c>
      <c r="AW51" s="376">
        <f>ROUND(BA51*L27,2)</f>
        <v>0</v>
      </c>
      <c r="AX51" s="376">
        <f>ROUND(BB51*L26,2)</f>
        <v>0</v>
      </c>
      <c r="AY51" s="376">
        <f>ROUND(BC51*L27,2)</f>
        <v>0</v>
      </c>
      <c r="AZ51" s="376">
        <f aca="true" t="shared" si="2" ref="AZ51:BD51">ROUND(AZ52+SUM(AZ58:AZ63),2)</f>
        <v>0</v>
      </c>
      <c r="BA51" s="376">
        <f t="shared" si="2"/>
        <v>0</v>
      </c>
      <c r="BB51" s="376">
        <f t="shared" si="2"/>
        <v>0</v>
      </c>
      <c r="BC51" s="376">
        <f t="shared" si="2"/>
        <v>0</v>
      </c>
      <c r="BD51" s="395">
        <f t="shared" si="2"/>
        <v>0</v>
      </c>
      <c r="BS51" s="403" t="s">
        <v>72</v>
      </c>
      <c r="BT51" s="403" t="s">
        <v>73</v>
      </c>
      <c r="BU51" s="406" t="s">
        <v>74</v>
      </c>
      <c r="BV51" s="403" t="s">
        <v>75</v>
      </c>
      <c r="BW51" s="403" t="s">
        <v>7</v>
      </c>
      <c r="BX51" s="403" t="s">
        <v>76</v>
      </c>
      <c r="CL51" s="403" t="s">
        <v>22</v>
      </c>
    </row>
    <row r="52" spans="2:91" s="311" customFormat="1" ht="20.4" customHeight="1">
      <c r="B52" s="336"/>
      <c r="C52" s="337"/>
      <c r="D52" s="338" t="s">
        <v>77</v>
      </c>
      <c r="E52" s="338"/>
      <c r="F52" s="338"/>
      <c r="G52" s="338"/>
      <c r="H52" s="338"/>
      <c r="I52" s="348"/>
      <c r="J52" s="338" t="s">
        <v>78</v>
      </c>
      <c r="K52" s="338"/>
      <c r="L52" s="338"/>
      <c r="M52" s="338"/>
      <c r="N52" s="338"/>
      <c r="O52" s="338"/>
      <c r="P52" s="338"/>
      <c r="Q52" s="338"/>
      <c r="R52" s="338"/>
      <c r="S52" s="338"/>
      <c r="T52" s="338"/>
      <c r="U52" s="338"/>
      <c r="V52" s="338"/>
      <c r="W52" s="338"/>
      <c r="X52" s="338"/>
      <c r="Y52" s="338"/>
      <c r="Z52" s="338"/>
      <c r="AA52" s="338"/>
      <c r="AB52" s="338"/>
      <c r="AC52" s="338"/>
      <c r="AD52" s="338"/>
      <c r="AE52" s="338"/>
      <c r="AF52" s="338"/>
      <c r="AG52" s="358">
        <f>ROUND(SUM(AG53:AG57),2)</f>
        <v>0</v>
      </c>
      <c r="AH52" s="348"/>
      <c r="AI52" s="348"/>
      <c r="AJ52" s="348"/>
      <c r="AK52" s="348"/>
      <c r="AL52" s="348"/>
      <c r="AM52" s="348"/>
      <c r="AN52" s="359">
        <f t="shared" si="0"/>
        <v>0</v>
      </c>
      <c r="AO52" s="348"/>
      <c r="AP52" s="348"/>
      <c r="AQ52" s="378" t="s">
        <v>79</v>
      </c>
      <c r="AR52" s="379"/>
      <c r="AS52" s="380">
        <f>ROUND(SUM(AS53:AS57),2)</f>
        <v>0</v>
      </c>
      <c r="AT52" s="381">
        <f t="shared" si="1"/>
        <v>0</v>
      </c>
      <c r="AU52" s="382">
        <f>ROUND(SUM(AU53:AU57),5)</f>
        <v>0</v>
      </c>
      <c r="AV52" s="381">
        <f>ROUND(AZ52*L26,2)</f>
        <v>0</v>
      </c>
      <c r="AW52" s="381">
        <f>ROUND(BA52*L27,2)</f>
        <v>0</v>
      </c>
      <c r="AX52" s="381">
        <f>ROUND(BB52*L26,2)</f>
        <v>0</v>
      </c>
      <c r="AY52" s="381">
        <f>ROUND(BC52*L27,2)</f>
        <v>0</v>
      </c>
      <c r="AZ52" s="381">
        <f aca="true" t="shared" si="3" ref="AZ52:BD52">ROUND(SUM(AZ53:AZ57),2)</f>
        <v>0</v>
      </c>
      <c r="BA52" s="381">
        <f t="shared" si="3"/>
        <v>0</v>
      </c>
      <c r="BB52" s="381">
        <f t="shared" si="3"/>
        <v>0</v>
      </c>
      <c r="BC52" s="381">
        <f t="shared" si="3"/>
        <v>0</v>
      </c>
      <c r="BD52" s="396">
        <f t="shared" si="3"/>
        <v>0</v>
      </c>
      <c r="BS52" s="404" t="s">
        <v>72</v>
      </c>
      <c r="BT52" s="404" t="s">
        <v>24</v>
      </c>
      <c r="BU52" s="404" t="s">
        <v>74</v>
      </c>
      <c r="BV52" s="404" t="s">
        <v>75</v>
      </c>
      <c r="BW52" s="404" t="s">
        <v>80</v>
      </c>
      <c r="BX52" s="404" t="s">
        <v>7</v>
      </c>
      <c r="CL52" s="404" t="s">
        <v>22</v>
      </c>
      <c r="CM52" s="404" t="s">
        <v>81</v>
      </c>
    </row>
    <row r="53" spans="1:90" s="312" customFormat="1" ht="20.4" customHeight="1">
      <c r="A53" s="339" t="s">
        <v>82</v>
      </c>
      <c r="B53" s="340"/>
      <c r="C53" s="341"/>
      <c r="D53" s="341"/>
      <c r="E53" s="342" t="s">
        <v>77</v>
      </c>
      <c r="F53" s="342"/>
      <c r="G53" s="342"/>
      <c r="H53" s="342"/>
      <c r="I53" s="342"/>
      <c r="J53" s="341"/>
      <c r="K53" s="342" t="s">
        <v>83</v>
      </c>
      <c r="L53" s="342"/>
      <c r="M53" s="342"/>
      <c r="N53" s="342"/>
      <c r="O53" s="342"/>
      <c r="P53" s="342"/>
      <c r="Q53" s="342"/>
      <c r="R53" s="342"/>
      <c r="S53" s="342"/>
      <c r="T53" s="342"/>
      <c r="U53" s="342"/>
      <c r="V53" s="342"/>
      <c r="W53" s="342"/>
      <c r="X53" s="342"/>
      <c r="Y53" s="342"/>
      <c r="Z53" s="342"/>
      <c r="AA53" s="342"/>
      <c r="AB53" s="342"/>
      <c r="AC53" s="342"/>
      <c r="AD53" s="342"/>
      <c r="AE53" s="342"/>
      <c r="AF53" s="342"/>
      <c r="AG53" s="360">
        <f>'01 - Bourací práce'!J29</f>
        <v>0</v>
      </c>
      <c r="AH53" s="341"/>
      <c r="AI53" s="341"/>
      <c r="AJ53" s="341"/>
      <c r="AK53" s="341"/>
      <c r="AL53" s="341"/>
      <c r="AM53" s="341"/>
      <c r="AN53" s="360">
        <f t="shared" si="0"/>
        <v>0</v>
      </c>
      <c r="AO53" s="341"/>
      <c r="AP53" s="341"/>
      <c r="AQ53" s="383" t="s">
        <v>84</v>
      </c>
      <c r="AR53" s="384"/>
      <c r="AS53" s="385">
        <v>0</v>
      </c>
      <c r="AT53" s="386">
        <f t="shared" si="1"/>
        <v>0</v>
      </c>
      <c r="AU53" s="387">
        <f>'01 - Bourací práce'!P98</f>
        <v>0</v>
      </c>
      <c r="AV53" s="386">
        <f>'01 - Bourací práce'!J32</f>
        <v>0</v>
      </c>
      <c r="AW53" s="386">
        <f>'01 - Bourací práce'!J33</f>
        <v>0</v>
      </c>
      <c r="AX53" s="386">
        <f>'01 - Bourací práce'!J34</f>
        <v>0</v>
      </c>
      <c r="AY53" s="386">
        <f>'01 - Bourací práce'!J35</f>
        <v>0</v>
      </c>
      <c r="AZ53" s="386">
        <f>'01 - Bourací práce'!F32</f>
        <v>0</v>
      </c>
      <c r="BA53" s="386">
        <f>'01 - Bourací práce'!F33</f>
        <v>0</v>
      </c>
      <c r="BB53" s="386">
        <f>'01 - Bourací práce'!F34</f>
        <v>0</v>
      </c>
      <c r="BC53" s="386">
        <f>'01 - Bourací práce'!F35</f>
        <v>0</v>
      </c>
      <c r="BD53" s="397">
        <f>'01 - Bourací práce'!F36</f>
        <v>0</v>
      </c>
      <c r="BT53" s="405" t="s">
        <v>81</v>
      </c>
      <c r="BV53" s="405" t="s">
        <v>75</v>
      </c>
      <c r="BW53" s="405" t="s">
        <v>85</v>
      </c>
      <c r="BX53" s="405" t="s">
        <v>80</v>
      </c>
      <c r="CL53" s="405" t="s">
        <v>22</v>
      </c>
    </row>
    <row r="54" spans="1:90" s="312" customFormat="1" ht="20.4" customHeight="1">
      <c r="A54" s="339" t="s">
        <v>82</v>
      </c>
      <c r="B54" s="340"/>
      <c r="C54" s="341"/>
      <c r="D54" s="341"/>
      <c r="E54" s="342" t="s">
        <v>86</v>
      </c>
      <c r="F54" s="342"/>
      <c r="G54" s="342"/>
      <c r="H54" s="342"/>
      <c r="I54" s="342"/>
      <c r="J54" s="341"/>
      <c r="K54" s="342" t="s">
        <v>87</v>
      </c>
      <c r="L54" s="342"/>
      <c r="M54" s="342"/>
      <c r="N54" s="342"/>
      <c r="O54" s="342"/>
      <c r="P54" s="342"/>
      <c r="Q54" s="342"/>
      <c r="R54" s="342"/>
      <c r="S54" s="342"/>
      <c r="T54" s="342"/>
      <c r="U54" s="342"/>
      <c r="V54" s="342"/>
      <c r="W54" s="342"/>
      <c r="X54" s="342"/>
      <c r="Y54" s="342"/>
      <c r="Z54" s="342"/>
      <c r="AA54" s="342"/>
      <c r="AB54" s="342"/>
      <c r="AC54" s="342"/>
      <c r="AD54" s="342"/>
      <c r="AE54" s="342"/>
      <c r="AF54" s="342"/>
      <c r="AG54" s="360">
        <f>'02 - Statika'!J29</f>
        <v>0</v>
      </c>
      <c r="AH54" s="341"/>
      <c r="AI54" s="341"/>
      <c r="AJ54" s="341"/>
      <c r="AK54" s="341"/>
      <c r="AL54" s="341"/>
      <c r="AM54" s="341"/>
      <c r="AN54" s="360">
        <f t="shared" si="0"/>
        <v>0</v>
      </c>
      <c r="AO54" s="341"/>
      <c r="AP54" s="341"/>
      <c r="AQ54" s="383" t="s">
        <v>84</v>
      </c>
      <c r="AR54" s="384"/>
      <c r="AS54" s="385">
        <v>0</v>
      </c>
      <c r="AT54" s="386">
        <f t="shared" si="1"/>
        <v>0</v>
      </c>
      <c r="AU54" s="387">
        <f>'02 - Statika'!P87</f>
        <v>0</v>
      </c>
      <c r="AV54" s="386">
        <f>'02 - Statika'!J32</f>
        <v>0</v>
      </c>
      <c r="AW54" s="386">
        <f>'02 - Statika'!J33</f>
        <v>0</v>
      </c>
      <c r="AX54" s="386">
        <f>'02 - Statika'!J34</f>
        <v>0</v>
      </c>
      <c r="AY54" s="386">
        <f>'02 - Statika'!J35</f>
        <v>0</v>
      </c>
      <c r="AZ54" s="386">
        <f>'02 - Statika'!F32</f>
        <v>0</v>
      </c>
      <c r="BA54" s="386">
        <f>'02 - Statika'!F33</f>
        <v>0</v>
      </c>
      <c r="BB54" s="386">
        <f>'02 - Statika'!F34</f>
        <v>0</v>
      </c>
      <c r="BC54" s="386">
        <f>'02 - Statika'!F35</f>
        <v>0</v>
      </c>
      <c r="BD54" s="397">
        <f>'02 - Statika'!F36</f>
        <v>0</v>
      </c>
      <c r="BT54" s="405" t="s">
        <v>81</v>
      </c>
      <c r="BV54" s="405" t="s">
        <v>75</v>
      </c>
      <c r="BW54" s="405" t="s">
        <v>88</v>
      </c>
      <c r="BX54" s="405" t="s">
        <v>80</v>
      </c>
      <c r="CL54" s="405" t="s">
        <v>22</v>
      </c>
    </row>
    <row r="55" spans="1:90" s="312" customFormat="1" ht="20.4" customHeight="1">
      <c r="A55" s="339" t="s">
        <v>82</v>
      </c>
      <c r="B55" s="340"/>
      <c r="C55" s="341"/>
      <c r="D55" s="341"/>
      <c r="E55" s="342" t="s">
        <v>89</v>
      </c>
      <c r="F55" s="342"/>
      <c r="G55" s="342"/>
      <c r="H55" s="342"/>
      <c r="I55" s="342"/>
      <c r="J55" s="341"/>
      <c r="K55" s="342" t="s">
        <v>90</v>
      </c>
      <c r="L55" s="342"/>
      <c r="M55" s="342"/>
      <c r="N55" s="342"/>
      <c r="O55" s="342"/>
      <c r="P55" s="342"/>
      <c r="Q55" s="342"/>
      <c r="R55" s="342"/>
      <c r="S55" s="342"/>
      <c r="T55" s="342"/>
      <c r="U55" s="342"/>
      <c r="V55" s="342"/>
      <c r="W55" s="342"/>
      <c r="X55" s="342"/>
      <c r="Y55" s="342"/>
      <c r="Z55" s="342"/>
      <c r="AA55" s="342"/>
      <c r="AB55" s="342"/>
      <c r="AC55" s="342"/>
      <c r="AD55" s="342"/>
      <c r="AE55" s="342"/>
      <c r="AF55" s="342"/>
      <c r="AG55" s="360">
        <f>'03 - Stavební úpravy'!J29</f>
        <v>0</v>
      </c>
      <c r="AH55" s="341"/>
      <c r="AI55" s="341"/>
      <c r="AJ55" s="341"/>
      <c r="AK55" s="341"/>
      <c r="AL55" s="341"/>
      <c r="AM55" s="341"/>
      <c r="AN55" s="360">
        <f t="shared" si="0"/>
        <v>0</v>
      </c>
      <c r="AO55" s="341"/>
      <c r="AP55" s="341"/>
      <c r="AQ55" s="383" t="s">
        <v>84</v>
      </c>
      <c r="AR55" s="384"/>
      <c r="AS55" s="385">
        <v>0</v>
      </c>
      <c r="AT55" s="386">
        <f t="shared" si="1"/>
        <v>0</v>
      </c>
      <c r="AU55" s="387">
        <f>'03 - Stavební úpravy'!P105</f>
        <v>0</v>
      </c>
      <c r="AV55" s="386">
        <f>'03 - Stavební úpravy'!J32</f>
        <v>0</v>
      </c>
      <c r="AW55" s="386">
        <f>'03 - Stavební úpravy'!J33</f>
        <v>0</v>
      </c>
      <c r="AX55" s="386">
        <f>'03 - Stavební úpravy'!J34</f>
        <v>0</v>
      </c>
      <c r="AY55" s="386">
        <f>'03 - Stavební úpravy'!J35</f>
        <v>0</v>
      </c>
      <c r="AZ55" s="386">
        <f>'03 - Stavební úpravy'!F32</f>
        <v>0</v>
      </c>
      <c r="BA55" s="386">
        <f>'03 - Stavební úpravy'!F33</f>
        <v>0</v>
      </c>
      <c r="BB55" s="386">
        <f>'03 - Stavební úpravy'!F34</f>
        <v>0</v>
      </c>
      <c r="BC55" s="386">
        <f>'03 - Stavební úpravy'!F35</f>
        <v>0</v>
      </c>
      <c r="BD55" s="397">
        <f>'03 - Stavební úpravy'!F36</f>
        <v>0</v>
      </c>
      <c r="BT55" s="405" t="s">
        <v>81</v>
      </c>
      <c r="BV55" s="405" t="s">
        <v>75</v>
      </c>
      <c r="BW55" s="405" t="s">
        <v>91</v>
      </c>
      <c r="BX55" s="405" t="s">
        <v>80</v>
      </c>
      <c r="CL55" s="405" t="s">
        <v>22</v>
      </c>
    </row>
    <row r="56" spans="1:90" s="312" customFormat="1" ht="20.4" customHeight="1">
      <c r="A56" s="339" t="s">
        <v>82</v>
      </c>
      <c r="B56" s="340"/>
      <c r="C56" s="341"/>
      <c r="D56" s="341"/>
      <c r="E56" s="342" t="s">
        <v>92</v>
      </c>
      <c r="F56" s="342"/>
      <c r="G56" s="342"/>
      <c r="H56" s="342"/>
      <c r="I56" s="342"/>
      <c r="J56" s="341"/>
      <c r="K56" s="342" t="s">
        <v>93</v>
      </c>
      <c r="L56" s="342"/>
      <c r="M56" s="342"/>
      <c r="N56" s="342"/>
      <c r="O56" s="342"/>
      <c r="P56" s="342"/>
      <c r="Q56" s="342"/>
      <c r="R56" s="342"/>
      <c r="S56" s="342"/>
      <c r="T56" s="342"/>
      <c r="U56" s="342"/>
      <c r="V56" s="342"/>
      <c r="W56" s="342"/>
      <c r="X56" s="342"/>
      <c r="Y56" s="342"/>
      <c r="Z56" s="342"/>
      <c r="AA56" s="342"/>
      <c r="AB56" s="342"/>
      <c r="AC56" s="342"/>
      <c r="AD56" s="342"/>
      <c r="AE56" s="342"/>
      <c r="AF56" s="342"/>
      <c r="AG56" s="360">
        <f>'04 - Obvodový plášť'!J29</f>
        <v>0</v>
      </c>
      <c r="AH56" s="341"/>
      <c r="AI56" s="341"/>
      <c r="AJ56" s="341"/>
      <c r="AK56" s="341"/>
      <c r="AL56" s="341"/>
      <c r="AM56" s="341"/>
      <c r="AN56" s="360">
        <f t="shared" si="0"/>
        <v>0</v>
      </c>
      <c r="AO56" s="341"/>
      <c r="AP56" s="341"/>
      <c r="AQ56" s="383" t="s">
        <v>84</v>
      </c>
      <c r="AR56" s="384"/>
      <c r="AS56" s="385">
        <v>0</v>
      </c>
      <c r="AT56" s="386">
        <f t="shared" si="1"/>
        <v>0</v>
      </c>
      <c r="AU56" s="387">
        <f>'04 - Obvodový plášť'!P93</f>
        <v>0</v>
      </c>
      <c r="AV56" s="386">
        <f>'04 - Obvodový plášť'!J32</f>
        <v>0</v>
      </c>
      <c r="AW56" s="386">
        <f>'04 - Obvodový plášť'!J33</f>
        <v>0</v>
      </c>
      <c r="AX56" s="386">
        <f>'04 - Obvodový plášť'!J34</f>
        <v>0</v>
      </c>
      <c r="AY56" s="386">
        <f>'04 - Obvodový plášť'!J35</f>
        <v>0</v>
      </c>
      <c r="AZ56" s="386">
        <f>'04 - Obvodový plášť'!F32</f>
        <v>0</v>
      </c>
      <c r="BA56" s="386">
        <f>'04 - Obvodový plášť'!F33</f>
        <v>0</v>
      </c>
      <c r="BB56" s="386">
        <f>'04 - Obvodový plášť'!F34</f>
        <v>0</v>
      </c>
      <c r="BC56" s="386">
        <f>'04 - Obvodový plášť'!F35</f>
        <v>0</v>
      </c>
      <c r="BD56" s="397">
        <f>'04 - Obvodový plášť'!F36</f>
        <v>0</v>
      </c>
      <c r="BT56" s="405" t="s">
        <v>81</v>
      </c>
      <c r="BV56" s="405" t="s">
        <v>75</v>
      </c>
      <c r="BW56" s="405" t="s">
        <v>94</v>
      </c>
      <c r="BX56" s="405" t="s">
        <v>80</v>
      </c>
      <c r="CL56" s="405" t="s">
        <v>22</v>
      </c>
    </row>
    <row r="57" spans="1:90" s="312" customFormat="1" ht="20.4" customHeight="1">
      <c r="A57" s="339" t="s">
        <v>82</v>
      </c>
      <c r="B57" s="340"/>
      <c r="C57" s="341"/>
      <c r="D57" s="341"/>
      <c r="E57" s="342" t="s">
        <v>95</v>
      </c>
      <c r="F57" s="342"/>
      <c r="G57" s="342"/>
      <c r="H57" s="342"/>
      <c r="I57" s="342"/>
      <c r="J57" s="341"/>
      <c r="K57" s="342" t="s">
        <v>96</v>
      </c>
      <c r="L57" s="342"/>
      <c r="M57" s="342"/>
      <c r="N57" s="342"/>
      <c r="O57" s="342"/>
      <c r="P57" s="342"/>
      <c r="Q57" s="342"/>
      <c r="R57" s="342"/>
      <c r="S57" s="342"/>
      <c r="T57" s="342"/>
      <c r="U57" s="342"/>
      <c r="V57" s="342"/>
      <c r="W57" s="342"/>
      <c r="X57" s="342"/>
      <c r="Y57" s="342"/>
      <c r="Z57" s="342"/>
      <c r="AA57" s="342"/>
      <c r="AB57" s="342"/>
      <c r="AC57" s="342"/>
      <c r="AD57" s="342"/>
      <c r="AE57" s="342"/>
      <c r="AF57" s="342"/>
      <c r="AG57" s="360">
        <f>'05 - Střešní plášť'!J29</f>
        <v>0</v>
      </c>
      <c r="AH57" s="341"/>
      <c r="AI57" s="341"/>
      <c r="AJ57" s="341"/>
      <c r="AK57" s="341"/>
      <c r="AL57" s="341"/>
      <c r="AM57" s="341"/>
      <c r="AN57" s="360">
        <f t="shared" si="0"/>
        <v>0</v>
      </c>
      <c r="AO57" s="341"/>
      <c r="AP57" s="341"/>
      <c r="AQ57" s="383" t="s">
        <v>84</v>
      </c>
      <c r="AR57" s="384"/>
      <c r="AS57" s="385">
        <v>0</v>
      </c>
      <c r="AT57" s="386">
        <f t="shared" si="1"/>
        <v>0</v>
      </c>
      <c r="AU57" s="387">
        <f>'05 - Střešní plášť'!P92</f>
        <v>0</v>
      </c>
      <c r="AV57" s="386">
        <f>'05 - Střešní plášť'!J32</f>
        <v>0</v>
      </c>
      <c r="AW57" s="386">
        <f>'05 - Střešní plášť'!J33</f>
        <v>0</v>
      </c>
      <c r="AX57" s="386">
        <f>'05 - Střešní plášť'!J34</f>
        <v>0</v>
      </c>
      <c r="AY57" s="386">
        <f>'05 - Střešní plášť'!J35</f>
        <v>0</v>
      </c>
      <c r="AZ57" s="386">
        <f>'05 - Střešní plášť'!F32</f>
        <v>0</v>
      </c>
      <c r="BA57" s="386">
        <f>'05 - Střešní plášť'!F33</f>
        <v>0</v>
      </c>
      <c r="BB57" s="386">
        <f>'05 - Střešní plášť'!F34</f>
        <v>0</v>
      </c>
      <c r="BC57" s="386">
        <f>'05 - Střešní plášť'!F35</f>
        <v>0</v>
      </c>
      <c r="BD57" s="397">
        <f>'05 - Střešní plášť'!F36</f>
        <v>0</v>
      </c>
      <c r="BT57" s="405" t="s">
        <v>81</v>
      </c>
      <c r="BV57" s="405" t="s">
        <v>75</v>
      </c>
      <c r="BW57" s="405" t="s">
        <v>97</v>
      </c>
      <c r="BX57" s="405" t="s">
        <v>80</v>
      </c>
      <c r="CL57" s="405" t="s">
        <v>22</v>
      </c>
    </row>
    <row r="58" spans="1:91" s="311" customFormat="1" ht="20.4" customHeight="1">
      <c r="A58" s="339" t="s">
        <v>82</v>
      </c>
      <c r="B58" s="336"/>
      <c r="C58" s="337"/>
      <c r="D58" s="338" t="s">
        <v>86</v>
      </c>
      <c r="E58" s="338"/>
      <c r="F58" s="338"/>
      <c r="G58" s="338"/>
      <c r="H58" s="338"/>
      <c r="I58" s="348"/>
      <c r="J58" s="338" t="s">
        <v>98</v>
      </c>
      <c r="K58" s="338"/>
      <c r="L58" s="338"/>
      <c r="M58" s="338"/>
      <c r="N58" s="338"/>
      <c r="O58" s="338"/>
      <c r="P58" s="338"/>
      <c r="Q58" s="338"/>
      <c r="R58" s="338"/>
      <c r="S58" s="338"/>
      <c r="T58" s="338"/>
      <c r="U58" s="338"/>
      <c r="V58" s="338"/>
      <c r="W58" s="338"/>
      <c r="X58" s="338"/>
      <c r="Y58" s="338"/>
      <c r="Z58" s="338"/>
      <c r="AA58" s="338"/>
      <c r="AB58" s="338"/>
      <c r="AC58" s="338"/>
      <c r="AD58" s="338"/>
      <c r="AE58" s="338"/>
      <c r="AF58" s="338"/>
      <c r="AG58" s="359">
        <f>'02 - ZTI'!J27</f>
        <v>0</v>
      </c>
      <c r="AH58" s="348"/>
      <c r="AI58" s="348"/>
      <c r="AJ58" s="348"/>
      <c r="AK58" s="348"/>
      <c r="AL58" s="348"/>
      <c r="AM58" s="348"/>
      <c r="AN58" s="359">
        <f t="shared" si="0"/>
        <v>0</v>
      </c>
      <c r="AO58" s="348"/>
      <c r="AP58" s="348"/>
      <c r="AQ58" s="378" t="s">
        <v>79</v>
      </c>
      <c r="AR58" s="379"/>
      <c r="AS58" s="380">
        <v>0</v>
      </c>
      <c r="AT58" s="381">
        <f t="shared" si="1"/>
        <v>0</v>
      </c>
      <c r="AU58" s="382">
        <f>'02 - ZTI'!P81</f>
        <v>0</v>
      </c>
      <c r="AV58" s="381">
        <f>'02 - ZTI'!J30</f>
        <v>0</v>
      </c>
      <c r="AW58" s="381">
        <f>'02 - ZTI'!J31</f>
        <v>0</v>
      </c>
      <c r="AX58" s="381">
        <f>'02 - ZTI'!J32</f>
        <v>0</v>
      </c>
      <c r="AY58" s="381">
        <f>'02 - ZTI'!J33</f>
        <v>0</v>
      </c>
      <c r="AZ58" s="381">
        <f>'02 - ZTI'!F30</f>
        <v>0</v>
      </c>
      <c r="BA58" s="381">
        <f>'02 - ZTI'!F31</f>
        <v>0</v>
      </c>
      <c r="BB58" s="381">
        <f>'02 - ZTI'!F32</f>
        <v>0</v>
      </c>
      <c r="BC58" s="381">
        <f>'02 - ZTI'!F33</f>
        <v>0</v>
      </c>
      <c r="BD58" s="396">
        <f>'02 - ZTI'!F34</f>
        <v>0</v>
      </c>
      <c r="BT58" s="404" t="s">
        <v>24</v>
      </c>
      <c r="BV58" s="404" t="s">
        <v>75</v>
      </c>
      <c r="BW58" s="404" t="s">
        <v>99</v>
      </c>
      <c r="BX58" s="404" t="s">
        <v>7</v>
      </c>
      <c r="CL58" s="404" t="s">
        <v>22</v>
      </c>
      <c r="CM58" s="404" t="s">
        <v>81</v>
      </c>
    </row>
    <row r="59" spans="1:91" s="311" customFormat="1" ht="20.4" customHeight="1">
      <c r="A59" s="339" t="s">
        <v>82</v>
      </c>
      <c r="B59" s="336"/>
      <c r="C59" s="337"/>
      <c r="D59" s="338" t="s">
        <v>89</v>
      </c>
      <c r="E59" s="338"/>
      <c r="F59" s="338"/>
      <c r="G59" s="338"/>
      <c r="H59" s="338"/>
      <c r="I59" s="348"/>
      <c r="J59" s="338" t="s">
        <v>100</v>
      </c>
      <c r="K59" s="338"/>
      <c r="L59" s="338"/>
      <c r="M59" s="338"/>
      <c r="N59" s="338"/>
      <c r="O59" s="338"/>
      <c r="P59" s="338"/>
      <c r="Q59" s="338"/>
      <c r="R59" s="338"/>
      <c r="S59" s="338"/>
      <c r="T59" s="338"/>
      <c r="U59" s="338"/>
      <c r="V59" s="338"/>
      <c r="W59" s="338"/>
      <c r="X59" s="338"/>
      <c r="Y59" s="338"/>
      <c r="Z59" s="338"/>
      <c r="AA59" s="338"/>
      <c r="AB59" s="338"/>
      <c r="AC59" s="338"/>
      <c r="AD59" s="338"/>
      <c r="AE59" s="338"/>
      <c r="AF59" s="338"/>
      <c r="AG59" s="359">
        <f>'03 - UT'!J27</f>
        <v>0</v>
      </c>
      <c r="AH59" s="348"/>
      <c r="AI59" s="348"/>
      <c r="AJ59" s="348"/>
      <c r="AK59" s="348"/>
      <c r="AL59" s="348"/>
      <c r="AM59" s="348"/>
      <c r="AN59" s="359">
        <f t="shared" si="0"/>
        <v>0</v>
      </c>
      <c r="AO59" s="348"/>
      <c r="AP59" s="348"/>
      <c r="AQ59" s="378" t="s">
        <v>79</v>
      </c>
      <c r="AR59" s="379"/>
      <c r="AS59" s="380">
        <v>0</v>
      </c>
      <c r="AT59" s="381">
        <f t="shared" si="1"/>
        <v>0</v>
      </c>
      <c r="AU59" s="382">
        <f>'03 - UT'!P84</f>
        <v>0</v>
      </c>
      <c r="AV59" s="381">
        <f>'03 - UT'!J30</f>
        <v>0</v>
      </c>
      <c r="AW59" s="381">
        <f>'03 - UT'!J31</f>
        <v>0</v>
      </c>
      <c r="AX59" s="381">
        <f>'03 - UT'!J32</f>
        <v>0</v>
      </c>
      <c r="AY59" s="381">
        <f>'03 - UT'!J33</f>
        <v>0</v>
      </c>
      <c r="AZ59" s="381">
        <f>'03 - UT'!F30</f>
        <v>0</v>
      </c>
      <c r="BA59" s="381">
        <f>'03 - UT'!F31</f>
        <v>0</v>
      </c>
      <c r="BB59" s="381">
        <f>'03 - UT'!F32</f>
        <v>0</v>
      </c>
      <c r="BC59" s="381">
        <f>'03 - UT'!F33</f>
        <v>0</v>
      </c>
      <c r="BD59" s="396">
        <f>'03 - UT'!F34</f>
        <v>0</v>
      </c>
      <c r="BT59" s="404" t="s">
        <v>24</v>
      </c>
      <c r="BV59" s="404" t="s">
        <v>75</v>
      </c>
      <c r="BW59" s="404" t="s">
        <v>101</v>
      </c>
      <c r="BX59" s="404" t="s">
        <v>7</v>
      </c>
      <c r="CL59" s="404" t="s">
        <v>22</v>
      </c>
      <c r="CM59" s="404" t="s">
        <v>81</v>
      </c>
    </row>
    <row r="60" spans="1:91" s="311" customFormat="1" ht="20.4" customHeight="1">
      <c r="A60" s="339" t="s">
        <v>82</v>
      </c>
      <c r="B60" s="336"/>
      <c r="C60" s="337"/>
      <c r="D60" s="338" t="s">
        <v>92</v>
      </c>
      <c r="E60" s="338"/>
      <c r="F60" s="338"/>
      <c r="G60" s="338"/>
      <c r="H60" s="338"/>
      <c r="I60" s="348"/>
      <c r="J60" s="338" t="s">
        <v>102</v>
      </c>
      <c r="K60" s="338"/>
      <c r="L60" s="338"/>
      <c r="M60" s="338"/>
      <c r="N60" s="338"/>
      <c r="O60" s="338"/>
      <c r="P60" s="338"/>
      <c r="Q60" s="338"/>
      <c r="R60" s="338"/>
      <c r="S60" s="338"/>
      <c r="T60" s="338"/>
      <c r="U60" s="338"/>
      <c r="V60" s="338"/>
      <c r="W60" s="338"/>
      <c r="X60" s="338"/>
      <c r="Y60" s="338"/>
      <c r="Z60" s="338"/>
      <c r="AA60" s="338"/>
      <c r="AB60" s="338"/>
      <c r="AC60" s="338"/>
      <c r="AD60" s="338"/>
      <c r="AE60" s="338"/>
      <c r="AF60" s="338"/>
      <c r="AG60" s="359">
        <f>'04 - VZT'!J27</f>
        <v>0</v>
      </c>
      <c r="AH60" s="348"/>
      <c r="AI60" s="348"/>
      <c r="AJ60" s="348"/>
      <c r="AK60" s="348"/>
      <c r="AL60" s="348"/>
      <c r="AM60" s="348"/>
      <c r="AN60" s="359">
        <f t="shared" si="0"/>
        <v>0</v>
      </c>
      <c r="AO60" s="348"/>
      <c r="AP60" s="348"/>
      <c r="AQ60" s="378" t="s">
        <v>79</v>
      </c>
      <c r="AR60" s="379"/>
      <c r="AS60" s="380">
        <v>0</v>
      </c>
      <c r="AT60" s="381">
        <f t="shared" si="1"/>
        <v>0</v>
      </c>
      <c r="AU60" s="382">
        <f>'04 - VZT'!P93</f>
        <v>0</v>
      </c>
      <c r="AV60" s="381">
        <f>'04 - VZT'!J30</f>
        <v>0</v>
      </c>
      <c r="AW60" s="381">
        <f>'04 - VZT'!J31</f>
        <v>0</v>
      </c>
      <c r="AX60" s="381">
        <f>'04 - VZT'!J32</f>
        <v>0</v>
      </c>
      <c r="AY60" s="381">
        <f>'04 - VZT'!J33</f>
        <v>0</v>
      </c>
      <c r="AZ60" s="381">
        <f>'04 - VZT'!F30</f>
        <v>0</v>
      </c>
      <c r="BA60" s="381">
        <f>'04 - VZT'!F31</f>
        <v>0</v>
      </c>
      <c r="BB60" s="381">
        <f>'04 - VZT'!F32</f>
        <v>0</v>
      </c>
      <c r="BC60" s="381">
        <f>'04 - VZT'!F33</f>
        <v>0</v>
      </c>
      <c r="BD60" s="396">
        <f>'04 - VZT'!F34</f>
        <v>0</v>
      </c>
      <c r="BT60" s="404" t="s">
        <v>24</v>
      </c>
      <c r="BV60" s="404" t="s">
        <v>75</v>
      </c>
      <c r="BW60" s="404" t="s">
        <v>103</v>
      </c>
      <c r="BX60" s="404" t="s">
        <v>7</v>
      </c>
      <c r="CL60" s="404" t="s">
        <v>22</v>
      </c>
      <c r="CM60" s="404" t="s">
        <v>81</v>
      </c>
    </row>
    <row r="61" spans="1:91" s="311" customFormat="1" ht="20.4" customHeight="1">
      <c r="A61" s="339" t="s">
        <v>82</v>
      </c>
      <c r="B61" s="336"/>
      <c r="C61" s="337"/>
      <c r="D61" s="338" t="s">
        <v>95</v>
      </c>
      <c r="E61" s="338"/>
      <c r="F61" s="338"/>
      <c r="G61" s="338"/>
      <c r="H61" s="338"/>
      <c r="I61" s="348"/>
      <c r="J61" s="338" t="s">
        <v>104</v>
      </c>
      <c r="K61" s="338"/>
      <c r="L61" s="338"/>
      <c r="M61" s="338"/>
      <c r="N61" s="338"/>
      <c r="O61" s="338"/>
      <c r="P61" s="338"/>
      <c r="Q61" s="338"/>
      <c r="R61" s="338"/>
      <c r="S61" s="338"/>
      <c r="T61" s="338"/>
      <c r="U61" s="338"/>
      <c r="V61" s="338"/>
      <c r="W61" s="338"/>
      <c r="X61" s="338"/>
      <c r="Y61" s="338"/>
      <c r="Z61" s="338"/>
      <c r="AA61" s="338"/>
      <c r="AB61" s="338"/>
      <c r="AC61" s="338"/>
      <c r="AD61" s="338"/>
      <c r="AE61" s="338"/>
      <c r="AF61" s="338"/>
      <c r="AG61" s="359">
        <f>'05 - Elektro'!J27</f>
        <v>0</v>
      </c>
      <c r="AH61" s="348"/>
      <c r="AI61" s="348"/>
      <c r="AJ61" s="348"/>
      <c r="AK61" s="348"/>
      <c r="AL61" s="348"/>
      <c r="AM61" s="348"/>
      <c r="AN61" s="359">
        <f t="shared" si="0"/>
        <v>0</v>
      </c>
      <c r="AO61" s="348"/>
      <c r="AP61" s="348"/>
      <c r="AQ61" s="378" t="s">
        <v>79</v>
      </c>
      <c r="AR61" s="379"/>
      <c r="AS61" s="380">
        <v>0</v>
      </c>
      <c r="AT61" s="381">
        <f t="shared" si="1"/>
        <v>0</v>
      </c>
      <c r="AU61" s="382">
        <f>'05 - Elektro'!P285</f>
        <v>0</v>
      </c>
      <c r="AV61" s="381">
        <f>'05 - Elektro'!J30</f>
        <v>0</v>
      </c>
      <c r="AW61" s="381">
        <f>'05 - Elektro'!J31</f>
        <v>0</v>
      </c>
      <c r="AX61" s="381">
        <f>'05 - Elektro'!J32</f>
        <v>0</v>
      </c>
      <c r="AY61" s="381">
        <f>'05 - Elektro'!J33</f>
        <v>0</v>
      </c>
      <c r="AZ61" s="381">
        <f>'05 - Elektro'!F30</f>
        <v>0</v>
      </c>
      <c r="BA61" s="381">
        <f>'05 - Elektro'!F31</f>
        <v>0</v>
      </c>
      <c r="BB61" s="381">
        <f>'05 - Elektro'!F32</f>
        <v>0</v>
      </c>
      <c r="BC61" s="381">
        <f>'05 - Elektro'!F33</f>
        <v>0</v>
      </c>
      <c r="BD61" s="396">
        <f>'05 - Elektro'!F34</f>
        <v>0</v>
      </c>
      <c r="BT61" s="404" t="s">
        <v>24</v>
      </c>
      <c r="BV61" s="404" t="s">
        <v>75</v>
      </c>
      <c r="BW61" s="404" t="s">
        <v>105</v>
      </c>
      <c r="BX61" s="404" t="s">
        <v>7</v>
      </c>
      <c r="CL61" s="404" t="s">
        <v>22</v>
      </c>
      <c r="CM61" s="404" t="s">
        <v>81</v>
      </c>
    </row>
    <row r="62" spans="1:91" s="311" customFormat="1" ht="20.4" customHeight="1">
      <c r="A62" s="339" t="s">
        <v>82</v>
      </c>
      <c r="B62" s="336"/>
      <c r="C62" s="337"/>
      <c r="D62" s="338" t="s">
        <v>106</v>
      </c>
      <c r="E62" s="338"/>
      <c r="F62" s="338"/>
      <c r="G62" s="338"/>
      <c r="H62" s="338"/>
      <c r="I62" s="348"/>
      <c r="J62" s="338" t="s">
        <v>107</v>
      </c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8"/>
      <c r="X62" s="338"/>
      <c r="Y62" s="338"/>
      <c r="Z62" s="338"/>
      <c r="AA62" s="338"/>
      <c r="AB62" s="338"/>
      <c r="AC62" s="338"/>
      <c r="AD62" s="338"/>
      <c r="AE62" s="338"/>
      <c r="AF62" s="338"/>
      <c r="AG62" s="359">
        <f>'06 - MaR'!J27</f>
        <v>0</v>
      </c>
      <c r="AH62" s="348"/>
      <c r="AI62" s="348"/>
      <c r="AJ62" s="348"/>
      <c r="AK62" s="348"/>
      <c r="AL62" s="348"/>
      <c r="AM62" s="348"/>
      <c r="AN62" s="359">
        <f t="shared" si="0"/>
        <v>0</v>
      </c>
      <c r="AO62" s="348"/>
      <c r="AP62" s="348"/>
      <c r="AQ62" s="378" t="s">
        <v>79</v>
      </c>
      <c r="AR62" s="379"/>
      <c r="AS62" s="380">
        <v>0</v>
      </c>
      <c r="AT62" s="381">
        <f t="shared" si="1"/>
        <v>0</v>
      </c>
      <c r="AU62" s="382">
        <f>'06 - MaR'!P82</f>
        <v>0</v>
      </c>
      <c r="AV62" s="381">
        <f>'06 - MaR'!J30</f>
        <v>0</v>
      </c>
      <c r="AW62" s="381">
        <f>'06 - MaR'!J31</f>
        <v>0</v>
      </c>
      <c r="AX62" s="381">
        <f>'06 - MaR'!J32</f>
        <v>0</v>
      </c>
      <c r="AY62" s="381">
        <f>'06 - MaR'!J33</f>
        <v>0</v>
      </c>
      <c r="AZ62" s="381">
        <f>'06 - MaR'!F30</f>
        <v>0</v>
      </c>
      <c r="BA62" s="381">
        <f>'06 - MaR'!F31</f>
        <v>0</v>
      </c>
      <c r="BB62" s="381">
        <f>'06 - MaR'!F32</f>
        <v>0</v>
      </c>
      <c r="BC62" s="381">
        <f>'06 - MaR'!F33</f>
        <v>0</v>
      </c>
      <c r="BD62" s="396">
        <f>'06 - MaR'!F34</f>
        <v>0</v>
      </c>
      <c r="BT62" s="404" t="s">
        <v>24</v>
      </c>
      <c r="BV62" s="404" t="s">
        <v>75</v>
      </c>
      <c r="BW62" s="404" t="s">
        <v>108</v>
      </c>
      <c r="BX62" s="404" t="s">
        <v>7</v>
      </c>
      <c r="CL62" s="404" t="s">
        <v>22</v>
      </c>
      <c r="CM62" s="404" t="s">
        <v>81</v>
      </c>
    </row>
    <row r="63" spans="1:91" s="311" customFormat="1" ht="20.4" customHeight="1">
      <c r="A63" s="339" t="s">
        <v>82</v>
      </c>
      <c r="B63" s="336"/>
      <c r="C63" s="337"/>
      <c r="D63" s="338" t="s">
        <v>109</v>
      </c>
      <c r="E63" s="338"/>
      <c r="F63" s="338"/>
      <c r="G63" s="338"/>
      <c r="H63" s="338"/>
      <c r="I63" s="348"/>
      <c r="J63" s="338" t="s">
        <v>110</v>
      </c>
      <c r="K63" s="338"/>
      <c r="L63" s="338"/>
      <c r="M63" s="338"/>
      <c r="N63" s="338"/>
      <c r="O63" s="338"/>
      <c r="P63" s="338"/>
      <c r="Q63" s="338"/>
      <c r="R63" s="338"/>
      <c r="S63" s="338"/>
      <c r="T63" s="338"/>
      <c r="U63" s="338"/>
      <c r="V63" s="338"/>
      <c r="W63" s="338"/>
      <c r="X63" s="338"/>
      <c r="Y63" s="338"/>
      <c r="Z63" s="338"/>
      <c r="AA63" s="338"/>
      <c r="AB63" s="338"/>
      <c r="AC63" s="338"/>
      <c r="AD63" s="338"/>
      <c r="AE63" s="338"/>
      <c r="AF63" s="338"/>
      <c r="AG63" s="359">
        <f>'00 - VRN'!J27</f>
        <v>0</v>
      </c>
      <c r="AH63" s="348"/>
      <c r="AI63" s="348"/>
      <c r="AJ63" s="348"/>
      <c r="AK63" s="348"/>
      <c r="AL63" s="348"/>
      <c r="AM63" s="348"/>
      <c r="AN63" s="359">
        <f t="shared" si="0"/>
        <v>0</v>
      </c>
      <c r="AO63" s="348"/>
      <c r="AP63" s="348"/>
      <c r="AQ63" s="378" t="s">
        <v>79</v>
      </c>
      <c r="AR63" s="379"/>
      <c r="AS63" s="388">
        <v>0</v>
      </c>
      <c r="AT63" s="389">
        <f t="shared" si="1"/>
        <v>0</v>
      </c>
      <c r="AU63" s="390">
        <f>'00 - VRN'!P87</f>
        <v>0</v>
      </c>
      <c r="AV63" s="389">
        <f>'00 - VRN'!J30</f>
        <v>0</v>
      </c>
      <c r="AW63" s="389">
        <f>'00 - VRN'!J31</f>
        <v>0</v>
      </c>
      <c r="AX63" s="389">
        <f>'00 - VRN'!J32</f>
        <v>0</v>
      </c>
      <c r="AY63" s="389">
        <f>'00 - VRN'!J33</f>
        <v>0</v>
      </c>
      <c r="AZ63" s="389">
        <f>'00 - VRN'!F30</f>
        <v>0</v>
      </c>
      <c r="BA63" s="389">
        <f>'00 - VRN'!F31</f>
        <v>0</v>
      </c>
      <c r="BB63" s="389">
        <f>'00 - VRN'!F32</f>
        <v>0</v>
      </c>
      <c r="BC63" s="389">
        <f>'00 - VRN'!F33</f>
        <v>0</v>
      </c>
      <c r="BD63" s="398">
        <f>'00 - VRN'!F34</f>
        <v>0</v>
      </c>
      <c r="BT63" s="404" t="s">
        <v>24</v>
      </c>
      <c r="BV63" s="404" t="s">
        <v>75</v>
      </c>
      <c r="BW63" s="404" t="s">
        <v>111</v>
      </c>
      <c r="BX63" s="404" t="s">
        <v>7</v>
      </c>
      <c r="CL63" s="404" t="s">
        <v>22</v>
      </c>
      <c r="CM63" s="404" t="s">
        <v>81</v>
      </c>
    </row>
    <row r="64" spans="2:44" s="84" customFormat="1" ht="30" customHeight="1">
      <c r="B64" s="105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214"/>
    </row>
    <row r="65" spans="2:44" s="84" customFormat="1" ht="6.95" customHeight="1">
      <c r="B65" s="122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214"/>
    </row>
  </sheetData>
  <sheetProtection password="CC35" sheet="1" objects="1" formatCells="0" formatColumns="0" formatRows="0" sort="0" autoFilter="0"/>
  <mergeCells count="85">
    <mergeCell ref="AR2:BE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C49:G49"/>
    <mergeCell ref="I49:AF49"/>
    <mergeCell ref="AG49:AM49"/>
    <mergeCell ref="AN49:AP49"/>
    <mergeCell ref="AG51:AM51"/>
    <mergeCell ref="AN51:AP51"/>
    <mergeCell ref="D52:H52"/>
    <mergeCell ref="J52:AF52"/>
    <mergeCell ref="AG52:AM52"/>
    <mergeCell ref="AN52:AP52"/>
    <mergeCell ref="E53:I53"/>
    <mergeCell ref="K53:AF53"/>
    <mergeCell ref="AG53:AM53"/>
    <mergeCell ref="AN53:AP53"/>
    <mergeCell ref="E54:I54"/>
    <mergeCell ref="K54:AF54"/>
    <mergeCell ref="AG54:AM54"/>
    <mergeCell ref="AN54:AP54"/>
    <mergeCell ref="E55:I55"/>
    <mergeCell ref="K55:AF55"/>
    <mergeCell ref="AG55:AM55"/>
    <mergeCell ref="AN55:AP55"/>
    <mergeCell ref="E56:I56"/>
    <mergeCell ref="K56:AF56"/>
    <mergeCell ref="AG56:AM56"/>
    <mergeCell ref="AN56:AP56"/>
    <mergeCell ref="E57:I57"/>
    <mergeCell ref="K57:AF57"/>
    <mergeCell ref="AG57:AM57"/>
    <mergeCell ref="AN57:AP57"/>
    <mergeCell ref="D58:H58"/>
    <mergeCell ref="J58:AF58"/>
    <mergeCell ref="AG58:AM58"/>
    <mergeCell ref="AN58:AP58"/>
    <mergeCell ref="D59:H59"/>
    <mergeCell ref="J59:AF59"/>
    <mergeCell ref="AG59:AM59"/>
    <mergeCell ref="AN59:AP59"/>
    <mergeCell ref="D60:H60"/>
    <mergeCell ref="J60:AF60"/>
    <mergeCell ref="AG60:AM60"/>
    <mergeCell ref="AN60:AP60"/>
    <mergeCell ref="D61:H61"/>
    <mergeCell ref="J61:AF61"/>
    <mergeCell ref="AG61:AM61"/>
    <mergeCell ref="AN61:AP61"/>
    <mergeCell ref="D62:H62"/>
    <mergeCell ref="J62:AF62"/>
    <mergeCell ref="AG62:AM62"/>
    <mergeCell ref="AN62:AP62"/>
    <mergeCell ref="D63:H63"/>
    <mergeCell ref="J63:AF63"/>
    <mergeCell ref="AG63:AM63"/>
    <mergeCell ref="AN63:AP63"/>
    <mergeCell ref="BE5:BE32"/>
    <mergeCell ref="AS46:AT48"/>
  </mergeCells>
  <hyperlinks>
    <hyperlink ref="K1:S1" location="C2" display="1) Rekapitulace stavby"/>
    <hyperlink ref="W1:AI1" location="C51" display="2) Rekapitulace objektů stavby a soupisů prací"/>
    <hyperlink ref="A53" location="'01 - Bourací práce'!C2" display="/"/>
    <hyperlink ref="A54" location="'02 - Statika'!C2" display="/"/>
    <hyperlink ref="A55" location="'03 - Stavební úpravy'!C2" display="/"/>
    <hyperlink ref="A56" location="'04 - Obvodový plášť'!C2" display="/"/>
    <hyperlink ref="A57" location="'05 - Střešní plášť'!C2" display="/"/>
    <hyperlink ref="A58" location="'02 - ZTI'!C2" display="/"/>
    <hyperlink ref="A59" location="'03 - UT'!C2" display="/"/>
    <hyperlink ref="A60" location="'04 - VZT'!C2" display="/"/>
    <hyperlink ref="A61" location="'05 - Elektro'!C2" display="/"/>
    <hyperlink ref="A62" location="'06 - MaR'!C2" display="/"/>
    <hyperlink ref="A63" location="'00 - VRN'!C2" display="/"/>
  </hyperlinks>
  <printOptions/>
  <pageMargins left="0.582638888888889" right="0.582638888888889" top="0.582638888888889" bottom="0.582638888888889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R117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12.8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93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85" customHeight="1">
      <c r="A1" s="94"/>
      <c r="B1" s="95"/>
      <c r="C1" s="95"/>
      <c r="D1" s="96" t="s">
        <v>1</v>
      </c>
      <c r="E1" s="95"/>
      <c r="F1" s="97" t="s">
        <v>112</v>
      </c>
      <c r="G1" s="97" t="s">
        <v>113</v>
      </c>
      <c r="H1" s="97"/>
      <c r="I1" s="136"/>
      <c r="J1" s="97" t="s">
        <v>114</v>
      </c>
      <c r="K1" s="96" t="s">
        <v>115</v>
      </c>
      <c r="L1" s="97" t="s">
        <v>116</v>
      </c>
      <c r="M1" s="97"/>
      <c r="N1" s="97"/>
      <c r="O1" s="97"/>
      <c r="P1" s="97"/>
      <c r="Q1" s="97"/>
      <c r="R1" s="97"/>
      <c r="S1" s="97"/>
      <c r="T1" s="97"/>
      <c r="U1" s="169"/>
      <c r="V1" s="169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</row>
    <row r="2" spans="3:46" ht="36.95" customHeight="1">
      <c r="AT2" s="170" t="s">
        <v>105</v>
      </c>
    </row>
    <row r="3" spans="2:46" ht="6.95" customHeight="1">
      <c r="B3" s="98"/>
      <c r="C3" s="99"/>
      <c r="D3" s="99"/>
      <c r="E3" s="99"/>
      <c r="F3" s="99"/>
      <c r="G3" s="99"/>
      <c r="H3" s="99"/>
      <c r="I3" s="137"/>
      <c r="J3" s="99"/>
      <c r="K3" s="138"/>
      <c r="AT3" s="170" t="s">
        <v>81</v>
      </c>
    </row>
    <row r="4" spans="2:46" ht="36.95" customHeight="1">
      <c r="B4" s="100"/>
      <c r="C4" s="101"/>
      <c r="D4" s="102" t="s">
        <v>121</v>
      </c>
      <c r="E4" s="101"/>
      <c r="F4" s="101"/>
      <c r="G4" s="101"/>
      <c r="H4" s="101"/>
      <c r="I4" s="139"/>
      <c r="J4" s="101"/>
      <c r="K4" s="140"/>
      <c r="M4" s="141" t="s">
        <v>12</v>
      </c>
      <c r="AT4" s="170" t="s">
        <v>6</v>
      </c>
    </row>
    <row r="5" spans="2:11" ht="6.95" customHeight="1">
      <c r="B5" s="100"/>
      <c r="C5" s="101"/>
      <c r="D5" s="101"/>
      <c r="E5" s="101"/>
      <c r="F5" s="101"/>
      <c r="G5" s="101"/>
      <c r="H5" s="101"/>
      <c r="I5" s="139"/>
      <c r="J5" s="101"/>
      <c r="K5" s="140"/>
    </row>
    <row r="6" spans="2:11" ht="13.2">
      <c r="B6" s="100"/>
      <c r="C6" s="101"/>
      <c r="D6" s="103" t="s">
        <v>18</v>
      </c>
      <c r="E6" s="101"/>
      <c r="F6" s="101"/>
      <c r="G6" s="101"/>
      <c r="H6" s="101"/>
      <c r="I6" s="139"/>
      <c r="J6" s="101"/>
      <c r="K6" s="140"/>
    </row>
    <row r="7" spans="2:11" ht="20.4" customHeight="1">
      <c r="B7" s="100"/>
      <c r="C7" s="101"/>
      <c r="D7" s="101"/>
      <c r="E7" s="104" t="str">
        <f>'Rekapitulace stavby'!K6</f>
        <v>SPŠ, SOŠ a SOU Hradec Králové - nástavba školních dílen - konečné zadání</v>
      </c>
      <c r="F7" s="103"/>
      <c r="G7" s="103"/>
      <c r="H7" s="103"/>
      <c r="I7" s="139"/>
      <c r="J7" s="101"/>
      <c r="K7" s="140"/>
    </row>
    <row r="8" spans="2:11" s="84" customFormat="1" ht="13.2">
      <c r="B8" s="105"/>
      <c r="C8" s="106"/>
      <c r="D8" s="103" t="s">
        <v>122</v>
      </c>
      <c r="E8" s="106"/>
      <c r="F8" s="106"/>
      <c r="G8" s="106"/>
      <c r="H8" s="106"/>
      <c r="I8" s="142"/>
      <c r="J8" s="106"/>
      <c r="K8" s="143"/>
    </row>
    <row r="9" spans="2:11" s="84" customFormat="1" ht="36.95" customHeight="1">
      <c r="B9" s="105"/>
      <c r="C9" s="106"/>
      <c r="D9" s="106"/>
      <c r="E9" s="107" t="s">
        <v>3611</v>
      </c>
      <c r="F9" s="106"/>
      <c r="G9" s="106"/>
      <c r="H9" s="106"/>
      <c r="I9" s="142"/>
      <c r="J9" s="106"/>
      <c r="K9" s="143"/>
    </row>
    <row r="10" spans="2:11" s="84" customFormat="1" ht="13.5">
      <c r="B10" s="105"/>
      <c r="C10" s="106"/>
      <c r="D10" s="106"/>
      <c r="E10" s="106"/>
      <c r="F10" s="106"/>
      <c r="G10" s="106"/>
      <c r="H10" s="106"/>
      <c r="I10" s="142"/>
      <c r="J10" s="106"/>
      <c r="K10" s="143"/>
    </row>
    <row r="11" spans="2:11" s="84" customFormat="1" ht="14.4" customHeight="1">
      <c r="B11" s="105"/>
      <c r="C11" s="106"/>
      <c r="D11" s="103" t="s">
        <v>21</v>
      </c>
      <c r="E11" s="106"/>
      <c r="F11" s="108" t="s">
        <v>22</v>
      </c>
      <c r="G11" s="106"/>
      <c r="H11" s="106"/>
      <c r="I11" s="144" t="s">
        <v>23</v>
      </c>
      <c r="J11" s="108" t="s">
        <v>22</v>
      </c>
      <c r="K11" s="143"/>
    </row>
    <row r="12" spans="2:11" s="84" customFormat="1" ht="14.4" customHeight="1">
      <c r="B12" s="105"/>
      <c r="C12" s="106"/>
      <c r="D12" s="103" t="s">
        <v>25</v>
      </c>
      <c r="E12" s="106"/>
      <c r="F12" s="108" t="s">
        <v>26</v>
      </c>
      <c r="G12" s="106"/>
      <c r="H12" s="106"/>
      <c r="I12" s="144" t="s">
        <v>27</v>
      </c>
      <c r="J12" s="145" t="str">
        <f>'Rekapitulace stavby'!AN8</f>
        <v>30.1.2017</v>
      </c>
      <c r="K12" s="143"/>
    </row>
    <row r="13" spans="2:11" s="84" customFormat="1" ht="10.8" customHeight="1">
      <c r="B13" s="105"/>
      <c r="C13" s="106"/>
      <c r="D13" s="106"/>
      <c r="E13" s="106"/>
      <c r="F13" s="106"/>
      <c r="G13" s="106"/>
      <c r="H13" s="106"/>
      <c r="I13" s="142"/>
      <c r="J13" s="106"/>
      <c r="K13" s="143"/>
    </row>
    <row r="14" spans="2:11" s="84" customFormat="1" ht="14.4" customHeight="1">
      <c r="B14" s="105"/>
      <c r="C14" s="106"/>
      <c r="D14" s="103" t="s">
        <v>29</v>
      </c>
      <c r="E14" s="106"/>
      <c r="F14" s="106"/>
      <c r="G14" s="106"/>
      <c r="H14" s="106"/>
      <c r="I14" s="144" t="s">
        <v>30</v>
      </c>
      <c r="J14" s="108" t="s">
        <v>22</v>
      </c>
      <c r="K14" s="143"/>
    </row>
    <row r="15" spans="2:11" s="84" customFormat="1" ht="18" customHeight="1">
      <c r="B15" s="105"/>
      <c r="C15" s="106"/>
      <c r="D15" s="106"/>
      <c r="E15" s="108" t="s">
        <v>31</v>
      </c>
      <c r="F15" s="106"/>
      <c r="G15" s="106"/>
      <c r="H15" s="106"/>
      <c r="I15" s="144" t="s">
        <v>32</v>
      </c>
      <c r="J15" s="108" t="s">
        <v>22</v>
      </c>
      <c r="K15" s="143"/>
    </row>
    <row r="16" spans="2:11" s="84" customFormat="1" ht="6.95" customHeight="1">
      <c r="B16" s="105"/>
      <c r="C16" s="106"/>
      <c r="D16" s="106"/>
      <c r="E16" s="106"/>
      <c r="F16" s="106"/>
      <c r="G16" s="106"/>
      <c r="H16" s="106"/>
      <c r="I16" s="142"/>
      <c r="J16" s="106"/>
      <c r="K16" s="143"/>
    </row>
    <row r="17" spans="2:11" s="84" customFormat="1" ht="14.4" customHeight="1">
      <c r="B17" s="105"/>
      <c r="C17" s="106"/>
      <c r="D17" s="103" t="s">
        <v>33</v>
      </c>
      <c r="E17" s="106"/>
      <c r="F17" s="106"/>
      <c r="G17" s="106"/>
      <c r="H17" s="106"/>
      <c r="I17" s="144" t="s">
        <v>30</v>
      </c>
      <c r="J17" s="108" t="str">
        <f>IF('Rekapitulace stavby'!AN13="Vyplň údaj","",IF('Rekapitulace stavby'!AN13="","",'Rekapitulace stavby'!AN13))</f>
        <v/>
      </c>
      <c r="K17" s="143"/>
    </row>
    <row r="18" spans="2:11" s="84" customFormat="1" ht="18" customHeight="1">
      <c r="B18" s="105"/>
      <c r="C18" s="106"/>
      <c r="D18" s="106"/>
      <c r="E18" s="108" t="str">
        <f>IF('Rekapitulace stavby'!E14="Vyplň údaj","",IF('Rekapitulace stavby'!E14="","",'Rekapitulace stavby'!E14))</f>
        <v/>
      </c>
      <c r="F18" s="106"/>
      <c r="G18" s="106"/>
      <c r="H18" s="106"/>
      <c r="I18" s="144" t="s">
        <v>32</v>
      </c>
      <c r="J18" s="108" t="str">
        <f>IF('Rekapitulace stavby'!AN14="Vyplň údaj","",IF('Rekapitulace stavby'!AN14="","",'Rekapitulace stavby'!AN14))</f>
        <v/>
      </c>
      <c r="K18" s="143"/>
    </row>
    <row r="19" spans="2:11" s="84" customFormat="1" ht="6.95" customHeight="1">
      <c r="B19" s="105"/>
      <c r="C19" s="106"/>
      <c r="D19" s="106"/>
      <c r="E19" s="106"/>
      <c r="F19" s="106"/>
      <c r="G19" s="106"/>
      <c r="H19" s="106"/>
      <c r="I19" s="142"/>
      <c r="J19" s="106"/>
      <c r="K19" s="143"/>
    </row>
    <row r="20" spans="2:11" s="84" customFormat="1" ht="14.4" customHeight="1">
      <c r="B20" s="105"/>
      <c r="C20" s="106"/>
      <c r="D20" s="103" t="s">
        <v>35</v>
      </c>
      <c r="E20" s="106"/>
      <c r="F20" s="106"/>
      <c r="G20" s="106"/>
      <c r="H20" s="106"/>
      <c r="I20" s="144" t="s">
        <v>30</v>
      </c>
      <c r="J20" s="108" t="s">
        <v>22</v>
      </c>
      <c r="K20" s="143"/>
    </row>
    <row r="21" spans="2:11" s="84" customFormat="1" ht="18" customHeight="1">
      <c r="B21" s="105"/>
      <c r="C21" s="106"/>
      <c r="D21" s="106"/>
      <c r="E21" s="108" t="s">
        <v>126</v>
      </c>
      <c r="F21" s="106"/>
      <c r="G21" s="106"/>
      <c r="H21" s="106"/>
      <c r="I21" s="144" t="s">
        <v>32</v>
      </c>
      <c r="J21" s="108" t="s">
        <v>22</v>
      </c>
      <c r="K21" s="143"/>
    </row>
    <row r="22" spans="2:11" s="84" customFormat="1" ht="6.95" customHeight="1">
      <c r="B22" s="105"/>
      <c r="C22" s="106"/>
      <c r="D22" s="106"/>
      <c r="E22" s="106"/>
      <c r="F22" s="106"/>
      <c r="G22" s="106"/>
      <c r="H22" s="106"/>
      <c r="I22" s="142"/>
      <c r="J22" s="106"/>
      <c r="K22" s="143"/>
    </row>
    <row r="23" spans="2:11" s="84" customFormat="1" ht="14.4" customHeight="1">
      <c r="B23" s="105"/>
      <c r="C23" s="106"/>
      <c r="D23" s="103" t="s">
        <v>38</v>
      </c>
      <c r="E23" s="106"/>
      <c r="F23" s="106"/>
      <c r="G23" s="106"/>
      <c r="H23" s="106"/>
      <c r="I23" s="142"/>
      <c r="J23" s="106"/>
      <c r="K23" s="143"/>
    </row>
    <row r="24" spans="2:11" s="85" customFormat="1" ht="31.2" customHeight="1">
      <c r="B24" s="109"/>
      <c r="C24" s="110"/>
      <c r="D24" s="110"/>
      <c r="E24" s="111" t="s">
        <v>3049</v>
      </c>
      <c r="F24" s="111"/>
      <c r="G24" s="111"/>
      <c r="H24" s="111"/>
      <c r="I24" s="146"/>
      <c r="J24" s="110"/>
      <c r="K24" s="147"/>
    </row>
    <row r="25" spans="2:11" s="84" customFormat="1" ht="6.95" customHeight="1">
      <c r="B25" s="105"/>
      <c r="C25" s="106"/>
      <c r="D25" s="106"/>
      <c r="E25" s="106"/>
      <c r="F25" s="106"/>
      <c r="G25" s="106"/>
      <c r="H25" s="106"/>
      <c r="I25" s="142"/>
      <c r="J25" s="106"/>
      <c r="K25" s="143"/>
    </row>
    <row r="26" spans="2:11" s="84" customFormat="1" ht="6.95" customHeight="1">
      <c r="B26" s="105"/>
      <c r="C26" s="106"/>
      <c r="D26" s="112"/>
      <c r="E26" s="112"/>
      <c r="F26" s="112"/>
      <c r="G26" s="112"/>
      <c r="H26" s="112"/>
      <c r="I26" s="148"/>
      <c r="J26" s="112"/>
      <c r="K26" s="149"/>
    </row>
    <row r="27" spans="2:11" s="84" customFormat="1" ht="25.5" customHeight="1">
      <c r="B27" s="105"/>
      <c r="C27" s="106"/>
      <c r="D27" s="113" t="s">
        <v>39</v>
      </c>
      <c r="E27" s="106"/>
      <c r="F27" s="106"/>
      <c r="G27" s="106"/>
      <c r="H27" s="106"/>
      <c r="I27" s="142"/>
      <c r="J27" s="150">
        <f>ROUND(J285,2)</f>
        <v>0</v>
      </c>
      <c r="K27" s="143"/>
    </row>
    <row r="28" spans="2:11" s="84" customFormat="1" ht="6.95" customHeight="1">
      <c r="B28" s="105"/>
      <c r="C28" s="106"/>
      <c r="D28" s="112"/>
      <c r="E28" s="112"/>
      <c r="F28" s="112"/>
      <c r="G28" s="112"/>
      <c r="H28" s="112"/>
      <c r="I28" s="148"/>
      <c r="J28" s="112"/>
      <c r="K28" s="149"/>
    </row>
    <row r="29" spans="2:11" s="84" customFormat="1" ht="14.4" customHeight="1">
      <c r="B29" s="105"/>
      <c r="C29" s="106"/>
      <c r="D29" s="106"/>
      <c r="E29" s="106"/>
      <c r="F29" s="114" t="s">
        <v>41</v>
      </c>
      <c r="G29" s="106"/>
      <c r="H29" s="106"/>
      <c r="I29" s="151" t="s">
        <v>40</v>
      </c>
      <c r="J29" s="114" t="s">
        <v>42</v>
      </c>
      <c r="K29" s="143"/>
    </row>
    <row r="30" spans="2:11" s="84" customFormat="1" ht="14.4" customHeight="1">
      <c r="B30" s="105"/>
      <c r="C30" s="106"/>
      <c r="D30" s="115" t="s">
        <v>43</v>
      </c>
      <c r="E30" s="115" t="s">
        <v>44</v>
      </c>
      <c r="F30" s="116">
        <f>ROUND(SUM(BE285:BE1169),2)</f>
        <v>0</v>
      </c>
      <c r="G30" s="106"/>
      <c r="H30" s="106"/>
      <c r="I30" s="152">
        <v>0.21</v>
      </c>
      <c r="J30" s="116">
        <f>ROUND(ROUND((SUM(BE285:BE1169)),2)*I30,2)</f>
        <v>0</v>
      </c>
      <c r="K30" s="143"/>
    </row>
    <row r="31" spans="2:11" s="84" customFormat="1" ht="14.4" customHeight="1">
      <c r="B31" s="105"/>
      <c r="C31" s="106"/>
      <c r="D31" s="106"/>
      <c r="E31" s="115" t="s">
        <v>45</v>
      </c>
      <c r="F31" s="116">
        <f>ROUND(SUM(BF285:BF1169),2)</f>
        <v>0</v>
      </c>
      <c r="G31" s="106"/>
      <c r="H31" s="106"/>
      <c r="I31" s="152">
        <v>0.15</v>
      </c>
      <c r="J31" s="116">
        <f>ROUND(ROUND((SUM(BF285:BF1169)),2)*I31,2)</f>
        <v>0</v>
      </c>
      <c r="K31" s="143"/>
    </row>
    <row r="32" spans="2:11" s="84" customFormat="1" ht="14.4" customHeight="1" hidden="1">
      <c r="B32" s="105"/>
      <c r="C32" s="106"/>
      <c r="D32" s="106"/>
      <c r="E32" s="115" t="s">
        <v>46</v>
      </c>
      <c r="F32" s="116">
        <f>ROUND(SUM(BG285:BG1169),2)</f>
        <v>0</v>
      </c>
      <c r="G32" s="106"/>
      <c r="H32" s="106"/>
      <c r="I32" s="152">
        <v>0.21</v>
      </c>
      <c r="J32" s="116">
        <v>0</v>
      </c>
      <c r="K32" s="143"/>
    </row>
    <row r="33" spans="2:11" s="84" customFormat="1" ht="14.4" customHeight="1" hidden="1">
      <c r="B33" s="105"/>
      <c r="C33" s="106"/>
      <c r="D33" s="106"/>
      <c r="E33" s="115" t="s">
        <v>47</v>
      </c>
      <c r="F33" s="116">
        <f>ROUND(SUM(BH285:BH1169),2)</f>
        <v>0</v>
      </c>
      <c r="G33" s="106"/>
      <c r="H33" s="106"/>
      <c r="I33" s="152">
        <v>0.15</v>
      </c>
      <c r="J33" s="116">
        <v>0</v>
      </c>
      <c r="K33" s="143"/>
    </row>
    <row r="34" spans="2:11" s="84" customFormat="1" ht="14.4" customHeight="1" hidden="1">
      <c r="B34" s="105"/>
      <c r="C34" s="106"/>
      <c r="D34" s="106"/>
      <c r="E34" s="115" t="s">
        <v>48</v>
      </c>
      <c r="F34" s="116">
        <f>ROUND(SUM(BI285:BI1169),2)</f>
        <v>0</v>
      </c>
      <c r="G34" s="106"/>
      <c r="H34" s="106"/>
      <c r="I34" s="152">
        <v>0</v>
      </c>
      <c r="J34" s="116">
        <v>0</v>
      </c>
      <c r="K34" s="143"/>
    </row>
    <row r="35" spans="2:11" s="84" customFormat="1" ht="6.95" customHeight="1">
      <c r="B35" s="105"/>
      <c r="C35" s="106"/>
      <c r="D35" s="106"/>
      <c r="E35" s="106"/>
      <c r="F35" s="106"/>
      <c r="G35" s="106"/>
      <c r="H35" s="106"/>
      <c r="I35" s="142"/>
      <c r="J35" s="106"/>
      <c r="K35" s="143"/>
    </row>
    <row r="36" spans="2:11" s="84" customFormat="1" ht="25.5" customHeight="1">
      <c r="B36" s="105"/>
      <c r="C36" s="117"/>
      <c r="D36" s="118" t="s">
        <v>49</v>
      </c>
      <c r="E36" s="119"/>
      <c r="F36" s="119"/>
      <c r="G36" s="120" t="s">
        <v>50</v>
      </c>
      <c r="H36" s="121" t="s">
        <v>51</v>
      </c>
      <c r="I36" s="153"/>
      <c r="J36" s="154">
        <f>SUM(J27:J34)</f>
        <v>0</v>
      </c>
      <c r="K36" s="155"/>
    </row>
    <row r="37" spans="2:11" s="84" customFormat="1" ht="14.4" customHeight="1">
      <c r="B37" s="122"/>
      <c r="C37" s="123"/>
      <c r="D37" s="123"/>
      <c r="E37" s="123"/>
      <c r="F37" s="123"/>
      <c r="G37" s="123"/>
      <c r="H37" s="123"/>
      <c r="I37" s="156"/>
      <c r="J37" s="123"/>
      <c r="K37" s="157"/>
    </row>
    <row r="41" spans="2:11" s="84" customFormat="1" ht="6.95" customHeight="1">
      <c r="B41" s="124"/>
      <c r="C41" s="125"/>
      <c r="D41" s="125"/>
      <c r="E41" s="125"/>
      <c r="F41" s="125"/>
      <c r="G41" s="125"/>
      <c r="H41" s="125"/>
      <c r="I41" s="158"/>
      <c r="J41" s="125"/>
      <c r="K41" s="159"/>
    </row>
    <row r="42" spans="2:11" s="84" customFormat="1" ht="36.95" customHeight="1">
      <c r="B42" s="105"/>
      <c r="C42" s="102" t="s">
        <v>127</v>
      </c>
      <c r="D42" s="106"/>
      <c r="E42" s="106"/>
      <c r="F42" s="106"/>
      <c r="G42" s="106"/>
      <c r="H42" s="106"/>
      <c r="I42" s="142"/>
      <c r="J42" s="106"/>
      <c r="K42" s="143"/>
    </row>
    <row r="43" spans="2:11" s="84" customFormat="1" ht="6.95" customHeight="1">
      <c r="B43" s="105"/>
      <c r="C43" s="106"/>
      <c r="D43" s="106"/>
      <c r="E43" s="106"/>
      <c r="F43" s="106"/>
      <c r="G43" s="106"/>
      <c r="H43" s="106"/>
      <c r="I43" s="142"/>
      <c r="J43" s="106"/>
      <c r="K43" s="143"/>
    </row>
    <row r="44" spans="2:11" s="84" customFormat="1" ht="14.4" customHeight="1">
      <c r="B44" s="105"/>
      <c r="C44" s="103" t="s">
        <v>18</v>
      </c>
      <c r="D44" s="106"/>
      <c r="E44" s="106"/>
      <c r="F44" s="106"/>
      <c r="G44" s="106"/>
      <c r="H44" s="106"/>
      <c r="I44" s="142"/>
      <c r="J44" s="106"/>
      <c r="K44" s="143"/>
    </row>
    <row r="45" spans="2:11" s="84" customFormat="1" ht="20.4" customHeight="1">
      <c r="B45" s="105"/>
      <c r="C45" s="106"/>
      <c r="D45" s="106"/>
      <c r="E45" s="104" t="str">
        <f>E7</f>
        <v>SPŠ, SOŠ a SOU Hradec Králové - nástavba školních dílen - konečné zadání</v>
      </c>
      <c r="F45" s="103"/>
      <c r="G45" s="103"/>
      <c r="H45" s="103"/>
      <c r="I45" s="142"/>
      <c r="J45" s="106"/>
      <c r="K45" s="143"/>
    </row>
    <row r="46" spans="2:11" s="84" customFormat="1" ht="14.4" customHeight="1">
      <c r="B46" s="105"/>
      <c r="C46" s="103" t="s">
        <v>122</v>
      </c>
      <c r="D46" s="106"/>
      <c r="E46" s="106"/>
      <c r="F46" s="106"/>
      <c r="G46" s="106"/>
      <c r="H46" s="106"/>
      <c r="I46" s="142"/>
      <c r="J46" s="106"/>
      <c r="K46" s="143"/>
    </row>
    <row r="47" spans="2:11" s="84" customFormat="1" ht="22.2" customHeight="1">
      <c r="B47" s="105"/>
      <c r="C47" s="106"/>
      <c r="D47" s="106"/>
      <c r="E47" s="107" t="str">
        <f>E9</f>
        <v>05 - Elektro</v>
      </c>
      <c r="F47" s="106"/>
      <c r="G47" s="106"/>
      <c r="H47" s="106"/>
      <c r="I47" s="142"/>
      <c r="J47" s="106"/>
      <c r="K47" s="143"/>
    </row>
    <row r="48" spans="2:11" s="84" customFormat="1" ht="6.95" customHeight="1">
      <c r="B48" s="105"/>
      <c r="C48" s="106"/>
      <c r="D48" s="106"/>
      <c r="E48" s="106"/>
      <c r="F48" s="106"/>
      <c r="G48" s="106"/>
      <c r="H48" s="106"/>
      <c r="I48" s="142"/>
      <c r="J48" s="106"/>
      <c r="K48" s="143"/>
    </row>
    <row r="49" spans="2:11" s="84" customFormat="1" ht="18" customHeight="1">
      <c r="B49" s="105"/>
      <c r="C49" s="103" t="s">
        <v>25</v>
      </c>
      <c r="D49" s="106"/>
      <c r="E49" s="106"/>
      <c r="F49" s="108" t="str">
        <f>F12</f>
        <v>Hradecká p.č.st. 1780</v>
      </c>
      <c r="G49" s="106"/>
      <c r="H49" s="106"/>
      <c r="I49" s="144" t="s">
        <v>27</v>
      </c>
      <c r="J49" s="145" t="str">
        <f>IF(J12="","",J12)</f>
        <v>30.1.2017</v>
      </c>
      <c r="K49" s="143"/>
    </row>
    <row r="50" spans="2:11" s="84" customFormat="1" ht="6.95" customHeight="1">
      <c r="B50" s="105"/>
      <c r="C50" s="106"/>
      <c r="D50" s="106"/>
      <c r="E50" s="106"/>
      <c r="F50" s="106"/>
      <c r="G50" s="106"/>
      <c r="H50" s="106"/>
      <c r="I50" s="142"/>
      <c r="J50" s="106"/>
      <c r="K50" s="143"/>
    </row>
    <row r="51" spans="2:11" s="84" customFormat="1" ht="13.2">
      <c r="B51" s="105"/>
      <c r="C51" s="103" t="s">
        <v>29</v>
      </c>
      <c r="D51" s="106"/>
      <c r="E51" s="106"/>
      <c r="F51" s="108" t="str">
        <f>E15</f>
        <v>SPŠ, SOŠ a SOU HK - Hradební 1029</v>
      </c>
      <c r="G51" s="106"/>
      <c r="H51" s="106"/>
      <c r="I51" s="144" t="s">
        <v>35</v>
      </c>
      <c r="J51" s="108" t="str">
        <f>E21</f>
        <v>Ing. Pavel Pich</v>
      </c>
      <c r="K51" s="143"/>
    </row>
    <row r="52" spans="2:11" s="84" customFormat="1" ht="14.4" customHeight="1">
      <c r="B52" s="105"/>
      <c r="C52" s="103" t="s">
        <v>33</v>
      </c>
      <c r="D52" s="106"/>
      <c r="E52" s="106"/>
      <c r="F52" s="108" t="str">
        <f>IF(E18="","",E18)</f>
        <v/>
      </c>
      <c r="G52" s="106"/>
      <c r="H52" s="106"/>
      <c r="I52" s="142"/>
      <c r="J52" s="106"/>
      <c r="K52" s="143"/>
    </row>
    <row r="53" spans="2:11" s="84" customFormat="1" ht="10.3" customHeight="1">
      <c r="B53" s="105"/>
      <c r="C53" s="106"/>
      <c r="D53" s="106"/>
      <c r="E53" s="106"/>
      <c r="F53" s="106"/>
      <c r="G53" s="106"/>
      <c r="H53" s="106"/>
      <c r="I53" s="142"/>
      <c r="J53" s="106"/>
      <c r="K53" s="143"/>
    </row>
    <row r="54" spans="2:11" s="84" customFormat="1" ht="29.3" customHeight="1">
      <c r="B54" s="105"/>
      <c r="C54" s="126" t="s">
        <v>128</v>
      </c>
      <c r="D54" s="117"/>
      <c r="E54" s="117"/>
      <c r="F54" s="117"/>
      <c r="G54" s="117"/>
      <c r="H54" s="117"/>
      <c r="I54" s="160"/>
      <c r="J54" s="161" t="s">
        <v>129</v>
      </c>
      <c r="K54" s="162"/>
    </row>
    <row r="55" spans="2:11" s="84" customFormat="1" ht="10.3" customHeight="1">
      <c r="B55" s="105"/>
      <c r="C55" s="106"/>
      <c r="D55" s="106"/>
      <c r="E55" s="106"/>
      <c r="F55" s="106"/>
      <c r="G55" s="106"/>
      <c r="H55" s="106"/>
      <c r="I55" s="142"/>
      <c r="J55" s="106"/>
      <c r="K55" s="143"/>
    </row>
    <row r="56" spans="2:47" s="84" customFormat="1" ht="29.3" customHeight="1">
      <c r="B56" s="105"/>
      <c r="C56" s="127" t="s">
        <v>130</v>
      </c>
      <c r="D56" s="106"/>
      <c r="E56" s="106"/>
      <c r="F56" s="106"/>
      <c r="G56" s="106"/>
      <c r="H56" s="106"/>
      <c r="I56" s="142"/>
      <c r="J56" s="150">
        <f aca="true" t="shared" si="0" ref="J56:J58">J285</f>
        <v>0</v>
      </c>
      <c r="K56" s="143"/>
      <c r="AU56" s="170" t="s">
        <v>131</v>
      </c>
    </row>
    <row r="57" spans="2:11" s="86" customFormat="1" ht="24.95" customHeight="1">
      <c r="B57" s="128"/>
      <c r="C57" s="129"/>
      <c r="D57" s="130" t="s">
        <v>3612</v>
      </c>
      <c r="E57" s="131"/>
      <c r="F57" s="131"/>
      <c r="G57" s="131"/>
      <c r="H57" s="131"/>
      <c r="I57" s="163"/>
      <c r="J57" s="164">
        <f t="shared" si="0"/>
        <v>0</v>
      </c>
      <c r="K57" s="165"/>
    </row>
    <row r="58" spans="2:11" s="87" customFormat="1" ht="19.9" customHeight="1">
      <c r="B58" s="132"/>
      <c r="C58" s="133"/>
      <c r="D58" s="134" t="s">
        <v>3613</v>
      </c>
      <c r="E58" s="135"/>
      <c r="F58" s="135"/>
      <c r="G58" s="135"/>
      <c r="H58" s="135"/>
      <c r="I58" s="166"/>
      <c r="J58" s="167">
        <f t="shared" si="0"/>
        <v>0</v>
      </c>
      <c r="K58" s="168"/>
    </row>
    <row r="59" spans="2:11" s="87" customFormat="1" ht="19.9" customHeight="1">
      <c r="B59" s="132"/>
      <c r="C59" s="133"/>
      <c r="D59" s="134" t="s">
        <v>3614</v>
      </c>
      <c r="E59" s="135"/>
      <c r="F59" s="135"/>
      <c r="G59" s="135"/>
      <c r="H59" s="135"/>
      <c r="I59" s="166"/>
      <c r="J59" s="167">
        <f>J290</f>
        <v>0</v>
      </c>
      <c r="K59" s="168"/>
    </row>
    <row r="60" spans="2:11" s="87" customFormat="1" ht="19.9" customHeight="1">
      <c r="B60" s="132"/>
      <c r="C60" s="133"/>
      <c r="D60" s="134" t="s">
        <v>3615</v>
      </c>
      <c r="E60" s="135"/>
      <c r="F60" s="135"/>
      <c r="G60" s="135"/>
      <c r="H60" s="135"/>
      <c r="I60" s="166"/>
      <c r="J60" s="167">
        <f>J293</f>
        <v>0</v>
      </c>
      <c r="K60" s="168"/>
    </row>
    <row r="61" spans="2:11" s="86" customFormat="1" ht="24.95" customHeight="1">
      <c r="B61" s="128"/>
      <c r="C61" s="129"/>
      <c r="D61" s="130" t="s">
        <v>3616</v>
      </c>
      <c r="E61" s="131"/>
      <c r="F61" s="131"/>
      <c r="G61" s="131"/>
      <c r="H61" s="131"/>
      <c r="I61" s="163"/>
      <c r="J61" s="164">
        <f>J298</f>
        <v>0</v>
      </c>
      <c r="K61" s="165"/>
    </row>
    <row r="62" spans="2:11" s="87" customFormat="1" ht="19.9" customHeight="1">
      <c r="B62" s="132"/>
      <c r="C62" s="133"/>
      <c r="D62" s="134" t="s">
        <v>3613</v>
      </c>
      <c r="E62" s="135"/>
      <c r="F62" s="135"/>
      <c r="G62" s="135"/>
      <c r="H62" s="135"/>
      <c r="I62" s="166"/>
      <c r="J62" s="167">
        <f>J299</f>
        <v>0</v>
      </c>
      <c r="K62" s="168"/>
    </row>
    <row r="63" spans="2:11" s="87" customFormat="1" ht="19.9" customHeight="1">
      <c r="B63" s="132"/>
      <c r="C63" s="133"/>
      <c r="D63" s="134" t="s">
        <v>3617</v>
      </c>
      <c r="E63" s="135"/>
      <c r="F63" s="135"/>
      <c r="G63" s="135"/>
      <c r="H63" s="135"/>
      <c r="I63" s="166"/>
      <c r="J63" s="167">
        <f>J302</f>
        <v>0</v>
      </c>
      <c r="K63" s="168"/>
    </row>
    <row r="64" spans="2:11" s="87" customFormat="1" ht="19.9" customHeight="1">
      <c r="B64" s="132"/>
      <c r="C64" s="133"/>
      <c r="D64" s="134" t="s">
        <v>3614</v>
      </c>
      <c r="E64" s="135"/>
      <c r="F64" s="135"/>
      <c r="G64" s="135"/>
      <c r="H64" s="135"/>
      <c r="I64" s="166"/>
      <c r="J64" s="167">
        <f>J307</f>
        <v>0</v>
      </c>
      <c r="K64" s="168"/>
    </row>
    <row r="65" spans="2:11" s="87" customFormat="1" ht="19.9" customHeight="1">
      <c r="B65" s="132"/>
      <c r="C65" s="133"/>
      <c r="D65" s="134" t="s">
        <v>3618</v>
      </c>
      <c r="E65" s="135"/>
      <c r="F65" s="135"/>
      <c r="G65" s="135"/>
      <c r="H65" s="135"/>
      <c r="I65" s="166"/>
      <c r="J65" s="167">
        <f>J310</f>
        <v>0</v>
      </c>
      <c r="K65" s="168"/>
    </row>
    <row r="66" spans="2:11" s="87" customFormat="1" ht="19.9" customHeight="1">
      <c r="B66" s="132"/>
      <c r="C66" s="133"/>
      <c r="D66" s="134" t="s">
        <v>3619</v>
      </c>
      <c r="E66" s="135"/>
      <c r="F66" s="135"/>
      <c r="G66" s="135"/>
      <c r="H66" s="135"/>
      <c r="I66" s="166"/>
      <c r="J66" s="167">
        <f>J313</f>
        <v>0</v>
      </c>
      <c r="K66" s="168"/>
    </row>
    <row r="67" spans="2:11" s="87" customFormat="1" ht="19.9" customHeight="1">
      <c r="B67" s="132"/>
      <c r="C67" s="133"/>
      <c r="D67" s="134" t="s">
        <v>3620</v>
      </c>
      <c r="E67" s="135"/>
      <c r="F67" s="135"/>
      <c r="G67" s="135"/>
      <c r="H67" s="135"/>
      <c r="I67" s="166"/>
      <c r="J67" s="167">
        <f>J316</f>
        <v>0</v>
      </c>
      <c r="K67" s="168"/>
    </row>
    <row r="68" spans="2:11" s="87" customFormat="1" ht="19.9" customHeight="1">
      <c r="B68" s="132"/>
      <c r="C68" s="133"/>
      <c r="D68" s="134" t="s">
        <v>3615</v>
      </c>
      <c r="E68" s="135"/>
      <c r="F68" s="135"/>
      <c r="G68" s="135"/>
      <c r="H68" s="135"/>
      <c r="I68" s="166"/>
      <c r="J68" s="167">
        <f>J319</f>
        <v>0</v>
      </c>
      <c r="K68" s="168"/>
    </row>
    <row r="69" spans="2:11" s="86" customFormat="1" ht="24.95" customHeight="1">
      <c r="B69" s="128"/>
      <c r="C69" s="129"/>
      <c r="D69" s="130" t="s">
        <v>3621</v>
      </c>
      <c r="E69" s="131"/>
      <c r="F69" s="131"/>
      <c r="G69" s="131"/>
      <c r="H69" s="131"/>
      <c r="I69" s="163"/>
      <c r="J69" s="164">
        <f>J324</f>
        <v>0</v>
      </c>
      <c r="K69" s="165"/>
    </row>
    <row r="70" spans="2:11" s="87" customFormat="1" ht="19.9" customHeight="1">
      <c r="B70" s="132"/>
      <c r="C70" s="133"/>
      <c r="D70" s="134" t="s">
        <v>3617</v>
      </c>
      <c r="E70" s="135"/>
      <c r="F70" s="135"/>
      <c r="G70" s="135"/>
      <c r="H70" s="135"/>
      <c r="I70" s="166"/>
      <c r="J70" s="167">
        <f>J325</f>
        <v>0</v>
      </c>
      <c r="K70" s="168"/>
    </row>
    <row r="71" spans="2:11" s="87" customFormat="1" ht="19.9" customHeight="1">
      <c r="B71" s="132"/>
      <c r="C71" s="133"/>
      <c r="D71" s="134" t="s">
        <v>3614</v>
      </c>
      <c r="E71" s="135"/>
      <c r="F71" s="135"/>
      <c r="G71" s="135"/>
      <c r="H71" s="135"/>
      <c r="I71" s="166"/>
      <c r="J71" s="167">
        <f>J328</f>
        <v>0</v>
      </c>
      <c r="K71" s="168"/>
    </row>
    <row r="72" spans="2:11" s="87" customFormat="1" ht="19.9" customHeight="1">
      <c r="B72" s="132"/>
      <c r="C72" s="133"/>
      <c r="D72" s="134" t="s">
        <v>3619</v>
      </c>
      <c r="E72" s="135"/>
      <c r="F72" s="135"/>
      <c r="G72" s="135"/>
      <c r="H72" s="135"/>
      <c r="I72" s="166"/>
      <c r="J72" s="167">
        <f>J331</f>
        <v>0</v>
      </c>
      <c r="K72" s="168"/>
    </row>
    <row r="73" spans="2:11" s="87" customFormat="1" ht="19.9" customHeight="1">
      <c r="B73" s="132"/>
      <c r="C73" s="133"/>
      <c r="D73" s="134" t="s">
        <v>3622</v>
      </c>
      <c r="E73" s="135"/>
      <c r="F73" s="135"/>
      <c r="G73" s="135"/>
      <c r="H73" s="135"/>
      <c r="I73" s="166"/>
      <c r="J73" s="167">
        <f>J334</f>
        <v>0</v>
      </c>
      <c r="K73" s="168"/>
    </row>
    <row r="74" spans="2:11" s="87" customFormat="1" ht="19.9" customHeight="1">
      <c r="B74" s="132"/>
      <c r="C74" s="133"/>
      <c r="D74" s="134" t="s">
        <v>3620</v>
      </c>
      <c r="E74" s="135"/>
      <c r="F74" s="135"/>
      <c r="G74" s="135"/>
      <c r="H74" s="135"/>
      <c r="I74" s="166"/>
      <c r="J74" s="167">
        <f>J339</f>
        <v>0</v>
      </c>
      <c r="K74" s="168"/>
    </row>
    <row r="75" spans="2:11" s="87" customFormat="1" ht="19.9" customHeight="1">
      <c r="B75" s="132"/>
      <c r="C75" s="133"/>
      <c r="D75" s="134" t="s">
        <v>3615</v>
      </c>
      <c r="E75" s="135"/>
      <c r="F75" s="135"/>
      <c r="G75" s="135"/>
      <c r="H75" s="135"/>
      <c r="I75" s="166"/>
      <c r="J75" s="167">
        <f>J342</f>
        <v>0</v>
      </c>
      <c r="K75" s="168"/>
    </row>
    <row r="76" spans="2:11" s="86" customFormat="1" ht="24.95" customHeight="1">
      <c r="B76" s="128"/>
      <c r="C76" s="129"/>
      <c r="D76" s="130" t="s">
        <v>3623</v>
      </c>
      <c r="E76" s="131"/>
      <c r="F76" s="131"/>
      <c r="G76" s="131"/>
      <c r="H76" s="131"/>
      <c r="I76" s="163"/>
      <c r="J76" s="164">
        <f>J349</f>
        <v>0</v>
      </c>
      <c r="K76" s="165"/>
    </row>
    <row r="77" spans="2:11" s="87" customFormat="1" ht="19.9" customHeight="1">
      <c r="B77" s="132"/>
      <c r="C77" s="133"/>
      <c r="D77" s="134" t="s">
        <v>3624</v>
      </c>
      <c r="E77" s="135"/>
      <c r="F77" s="135"/>
      <c r="G77" s="135"/>
      <c r="H77" s="135"/>
      <c r="I77" s="166"/>
      <c r="J77" s="167">
        <f>J350</f>
        <v>0</v>
      </c>
      <c r="K77" s="168"/>
    </row>
    <row r="78" spans="2:11" s="87" customFormat="1" ht="19.9" customHeight="1">
      <c r="B78" s="132"/>
      <c r="C78" s="133"/>
      <c r="D78" s="134" t="s">
        <v>3625</v>
      </c>
      <c r="E78" s="135"/>
      <c r="F78" s="135"/>
      <c r="G78" s="135"/>
      <c r="H78" s="135"/>
      <c r="I78" s="166"/>
      <c r="J78" s="167">
        <f>J353</f>
        <v>0</v>
      </c>
      <c r="K78" s="168"/>
    </row>
    <row r="79" spans="2:11" s="87" customFormat="1" ht="19.9" customHeight="1">
      <c r="B79" s="132"/>
      <c r="C79" s="133"/>
      <c r="D79" s="134" t="s">
        <v>3626</v>
      </c>
      <c r="E79" s="135"/>
      <c r="F79" s="135"/>
      <c r="G79" s="135"/>
      <c r="H79" s="135"/>
      <c r="I79" s="166"/>
      <c r="J79" s="167">
        <f>J356</f>
        <v>0</v>
      </c>
      <c r="K79" s="168"/>
    </row>
    <row r="80" spans="2:11" s="87" customFormat="1" ht="19.9" customHeight="1">
      <c r="B80" s="132"/>
      <c r="C80" s="133"/>
      <c r="D80" s="134" t="s">
        <v>3627</v>
      </c>
      <c r="E80" s="135"/>
      <c r="F80" s="135"/>
      <c r="G80" s="135"/>
      <c r="H80" s="135"/>
      <c r="I80" s="166"/>
      <c r="J80" s="167">
        <f>J361</f>
        <v>0</v>
      </c>
      <c r="K80" s="168"/>
    </row>
    <row r="81" spans="2:11" s="87" customFormat="1" ht="19.9" customHeight="1">
      <c r="B81" s="132"/>
      <c r="C81" s="133"/>
      <c r="D81" s="134" t="s">
        <v>3628</v>
      </c>
      <c r="E81" s="135"/>
      <c r="F81" s="135"/>
      <c r="G81" s="135"/>
      <c r="H81" s="135"/>
      <c r="I81" s="166"/>
      <c r="J81" s="167">
        <f>J364</f>
        <v>0</v>
      </c>
      <c r="K81" s="168"/>
    </row>
    <row r="82" spans="2:11" s="87" customFormat="1" ht="19.9" customHeight="1">
      <c r="B82" s="132"/>
      <c r="C82" s="133"/>
      <c r="D82" s="134" t="s">
        <v>3629</v>
      </c>
      <c r="E82" s="135"/>
      <c r="F82" s="135"/>
      <c r="G82" s="135"/>
      <c r="H82" s="135"/>
      <c r="I82" s="166"/>
      <c r="J82" s="167">
        <f>J367</f>
        <v>0</v>
      </c>
      <c r="K82" s="168"/>
    </row>
    <row r="83" spans="2:11" s="87" customFormat="1" ht="19.9" customHeight="1">
      <c r="B83" s="132"/>
      <c r="C83" s="133"/>
      <c r="D83" s="134" t="s">
        <v>3630</v>
      </c>
      <c r="E83" s="135"/>
      <c r="F83" s="135"/>
      <c r="G83" s="135"/>
      <c r="H83" s="135"/>
      <c r="I83" s="166"/>
      <c r="J83" s="167">
        <f>J370</f>
        <v>0</v>
      </c>
      <c r="K83" s="168"/>
    </row>
    <row r="84" spans="2:11" s="87" customFormat="1" ht="19.9" customHeight="1">
      <c r="B84" s="132"/>
      <c r="C84" s="133"/>
      <c r="D84" s="134" t="s">
        <v>3631</v>
      </c>
      <c r="E84" s="135"/>
      <c r="F84" s="135"/>
      <c r="G84" s="135"/>
      <c r="H84" s="135"/>
      <c r="I84" s="166"/>
      <c r="J84" s="167">
        <f>J373</f>
        <v>0</v>
      </c>
      <c r="K84" s="168"/>
    </row>
    <row r="85" spans="2:11" s="87" customFormat="1" ht="19.9" customHeight="1">
      <c r="B85" s="132"/>
      <c r="C85" s="133"/>
      <c r="D85" s="134" t="s">
        <v>3632</v>
      </c>
      <c r="E85" s="135"/>
      <c r="F85" s="135"/>
      <c r="G85" s="135"/>
      <c r="H85" s="135"/>
      <c r="I85" s="166"/>
      <c r="J85" s="167">
        <f>J376</f>
        <v>0</v>
      </c>
      <c r="K85" s="168"/>
    </row>
    <row r="86" spans="2:11" s="86" customFormat="1" ht="24.95" customHeight="1">
      <c r="B86" s="128"/>
      <c r="C86" s="129"/>
      <c r="D86" s="130" t="s">
        <v>3633</v>
      </c>
      <c r="E86" s="131"/>
      <c r="F86" s="131"/>
      <c r="G86" s="131"/>
      <c r="H86" s="131"/>
      <c r="I86" s="163"/>
      <c r="J86" s="164">
        <f>J379</f>
        <v>0</v>
      </c>
      <c r="K86" s="165"/>
    </row>
    <row r="87" spans="2:11" s="87" customFormat="1" ht="19.9" customHeight="1">
      <c r="B87" s="132"/>
      <c r="C87" s="133"/>
      <c r="D87" s="134" t="s">
        <v>3634</v>
      </c>
      <c r="E87" s="135"/>
      <c r="F87" s="135"/>
      <c r="G87" s="135"/>
      <c r="H87" s="135"/>
      <c r="I87" s="166"/>
      <c r="J87" s="167">
        <f>J380</f>
        <v>0</v>
      </c>
      <c r="K87" s="168"/>
    </row>
    <row r="88" spans="2:11" s="87" customFormat="1" ht="19.9" customHeight="1">
      <c r="B88" s="132"/>
      <c r="C88" s="133"/>
      <c r="D88" s="134" t="s">
        <v>3625</v>
      </c>
      <c r="E88" s="135"/>
      <c r="F88" s="135"/>
      <c r="G88" s="135"/>
      <c r="H88" s="135"/>
      <c r="I88" s="166"/>
      <c r="J88" s="167">
        <f>J383</f>
        <v>0</v>
      </c>
      <c r="K88" s="168"/>
    </row>
    <row r="89" spans="2:11" s="87" customFormat="1" ht="19.9" customHeight="1">
      <c r="B89" s="132"/>
      <c r="C89" s="133"/>
      <c r="D89" s="134" t="s">
        <v>3626</v>
      </c>
      <c r="E89" s="135"/>
      <c r="F89" s="135"/>
      <c r="G89" s="135"/>
      <c r="H89" s="135"/>
      <c r="I89" s="166"/>
      <c r="J89" s="167">
        <f>J386</f>
        <v>0</v>
      </c>
      <c r="K89" s="168"/>
    </row>
    <row r="90" spans="2:11" s="87" customFormat="1" ht="19.9" customHeight="1">
      <c r="B90" s="132"/>
      <c r="C90" s="133"/>
      <c r="D90" s="134" t="s">
        <v>3627</v>
      </c>
      <c r="E90" s="135"/>
      <c r="F90" s="135"/>
      <c r="G90" s="135"/>
      <c r="H90" s="135"/>
      <c r="I90" s="166"/>
      <c r="J90" s="167">
        <f>J391</f>
        <v>0</v>
      </c>
      <c r="K90" s="168"/>
    </row>
    <row r="91" spans="2:11" s="87" customFormat="1" ht="19.9" customHeight="1">
      <c r="B91" s="132"/>
      <c r="C91" s="133"/>
      <c r="D91" s="134" t="s">
        <v>3628</v>
      </c>
      <c r="E91" s="135"/>
      <c r="F91" s="135"/>
      <c r="G91" s="135"/>
      <c r="H91" s="135"/>
      <c r="I91" s="166"/>
      <c r="J91" s="167">
        <f>J394</f>
        <v>0</v>
      </c>
      <c r="K91" s="168"/>
    </row>
    <row r="92" spans="2:11" s="87" customFormat="1" ht="19.9" customHeight="1">
      <c r="B92" s="132"/>
      <c r="C92" s="133"/>
      <c r="D92" s="134" t="s">
        <v>3629</v>
      </c>
      <c r="E92" s="135"/>
      <c r="F92" s="135"/>
      <c r="G92" s="135"/>
      <c r="H92" s="135"/>
      <c r="I92" s="166"/>
      <c r="J92" s="167">
        <f>J397</f>
        <v>0</v>
      </c>
      <c r="K92" s="168"/>
    </row>
    <row r="93" spans="2:11" s="87" customFormat="1" ht="19.9" customHeight="1">
      <c r="B93" s="132"/>
      <c r="C93" s="133"/>
      <c r="D93" s="134" t="s">
        <v>3630</v>
      </c>
      <c r="E93" s="135"/>
      <c r="F93" s="135"/>
      <c r="G93" s="135"/>
      <c r="H93" s="135"/>
      <c r="I93" s="166"/>
      <c r="J93" s="167">
        <f>J400</f>
        <v>0</v>
      </c>
      <c r="K93" s="168"/>
    </row>
    <row r="94" spans="2:11" s="87" customFormat="1" ht="19.9" customHeight="1">
      <c r="B94" s="132"/>
      <c r="C94" s="133"/>
      <c r="D94" s="134" t="s">
        <v>3631</v>
      </c>
      <c r="E94" s="135"/>
      <c r="F94" s="135"/>
      <c r="G94" s="135"/>
      <c r="H94" s="135"/>
      <c r="I94" s="166"/>
      <c r="J94" s="167">
        <f>J403</f>
        <v>0</v>
      </c>
      <c r="K94" s="168"/>
    </row>
    <row r="95" spans="2:11" s="87" customFormat="1" ht="19.9" customHeight="1">
      <c r="B95" s="132"/>
      <c r="C95" s="133"/>
      <c r="D95" s="134" t="s">
        <v>3632</v>
      </c>
      <c r="E95" s="135"/>
      <c r="F95" s="135"/>
      <c r="G95" s="135"/>
      <c r="H95" s="135"/>
      <c r="I95" s="166"/>
      <c r="J95" s="167">
        <f>J406</f>
        <v>0</v>
      </c>
      <c r="K95" s="168"/>
    </row>
    <row r="96" spans="2:11" s="86" customFormat="1" ht="24.95" customHeight="1">
      <c r="B96" s="128"/>
      <c r="C96" s="129"/>
      <c r="D96" s="130" t="s">
        <v>3635</v>
      </c>
      <c r="E96" s="131"/>
      <c r="F96" s="131"/>
      <c r="G96" s="131"/>
      <c r="H96" s="131"/>
      <c r="I96" s="163"/>
      <c r="J96" s="164">
        <f>J409</f>
        <v>0</v>
      </c>
      <c r="K96" s="165"/>
    </row>
    <row r="97" spans="2:11" s="87" customFormat="1" ht="19.9" customHeight="1">
      <c r="B97" s="132"/>
      <c r="C97" s="133"/>
      <c r="D97" s="134" t="s">
        <v>3634</v>
      </c>
      <c r="E97" s="135"/>
      <c r="F97" s="135"/>
      <c r="G97" s="135"/>
      <c r="H97" s="135"/>
      <c r="I97" s="166"/>
      <c r="J97" s="167">
        <f>J410</f>
        <v>0</v>
      </c>
      <c r="K97" s="168"/>
    </row>
    <row r="98" spans="2:11" s="87" customFormat="1" ht="19.9" customHeight="1">
      <c r="B98" s="132"/>
      <c r="C98" s="133"/>
      <c r="D98" s="134" t="s">
        <v>3625</v>
      </c>
      <c r="E98" s="135"/>
      <c r="F98" s="135"/>
      <c r="G98" s="135"/>
      <c r="H98" s="135"/>
      <c r="I98" s="166"/>
      <c r="J98" s="167">
        <f>J413</f>
        <v>0</v>
      </c>
      <c r="K98" s="168"/>
    </row>
    <row r="99" spans="2:11" s="87" customFormat="1" ht="19.9" customHeight="1">
      <c r="B99" s="132"/>
      <c r="C99" s="133"/>
      <c r="D99" s="134" t="s">
        <v>3619</v>
      </c>
      <c r="E99" s="135"/>
      <c r="F99" s="135"/>
      <c r="G99" s="135"/>
      <c r="H99" s="135"/>
      <c r="I99" s="166"/>
      <c r="J99" s="167">
        <f>J416</f>
        <v>0</v>
      </c>
      <c r="K99" s="168"/>
    </row>
    <row r="100" spans="2:11" s="87" customFormat="1" ht="19.9" customHeight="1">
      <c r="B100" s="132"/>
      <c r="C100" s="133"/>
      <c r="D100" s="134" t="s">
        <v>3626</v>
      </c>
      <c r="E100" s="135"/>
      <c r="F100" s="135"/>
      <c r="G100" s="135"/>
      <c r="H100" s="135"/>
      <c r="I100" s="166"/>
      <c r="J100" s="167">
        <f>J419</f>
        <v>0</v>
      </c>
      <c r="K100" s="168"/>
    </row>
    <row r="101" spans="2:11" s="87" customFormat="1" ht="19.9" customHeight="1">
      <c r="B101" s="132"/>
      <c r="C101" s="133"/>
      <c r="D101" s="134" t="s">
        <v>3627</v>
      </c>
      <c r="E101" s="135"/>
      <c r="F101" s="135"/>
      <c r="G101" s="135"/>
      <c r="H101" s="135"/>
      <c r="I101" s="166"/>
      <c r="J101" s="167">
        <f>J424</f>
        <v>0</v>
      </c>
      <c r="K101" s="168"/>
    </row>
    <row r="102" spans="2:11" s="87" customFormat="1" ht="19.9" customHeight="1">
      <c r="B102" s="132"/>
      <c r="C102" s="133"/>
      <c r="D102" s="134" t="s">
        <v>3636</v>
      </c>
      <c r="E102" s="135"/>
      <c r="F102" s="135"/>
      <c r="G102" s="135"/>
      <c r="H102" s="135"/>
      <c r="I102" s="166"/>
      <c r="J102" s="167">
        <f>J427</f>
        <v>0</v>
      </c>
      <c r="K102" s="168"/>
    </row>
    <row r="103" spans="2:11" s="87" customFormat="1" ht="19.9" customHeight="1">
      <c r="B103" s="132"/>
      <c r="C103" s="133"/>
      <c r="D103" s="134" t="s">
        <v>3637</v>
      </c>
      <c r="E103" s="135"/>
      <c r="F103" s="135"/>
      <c r="G103" s="135"/>
      <c r="H103" s="135"/>
      <c r="I103" s="166"/>
      <c r="J103" s="167">
        <f>J432</f>
        <v>0</v>
      </c>
      <c r="K103" s="168"/>
    </row>
    <row r="104" spans="2:11" s="87" customFormat="1" ht="19.9" customHeight="1">
      <c r="B104" s="132"/>
      <c r="C104" s="133"/>
      <c r="D104" s="134" t="s">
        <v>3632</v>
      </c>
      <c r="E104" s="135"/>
      <c r="F104" s="135"/>
      <c r="G104" s="135"/>
      <c r="H104" s="135"/>
      <c r="I104" s="166"/>
      <c r="J104" s="167">
        <f>J437</f>
        <v>0</v>
      </c>
      <c r="K104" s="168"/>
    </row>
    <row r="105" spans="2:11" s="86" customFormat="1" ht="24.95" customHeight="1">
      <c r="B105" s="128"/>
      <c r="C105" s="129"/>
      <c r="D105" s="130" t="s">
        <v>3638</v>
      </c>
      <c r="E105" s="131"/>
      <c r="F105" s="131"/>
      <c r="G105" s="131"/>
      <c r="H105" s="131"/>
      <c r="I105" s="163"/>
      <c r="J105" s="164">
        <f>J440</f>
        <v>0</v>
      </c>
      <c r="K105" s="165"/>
    </row>
    <row r="106" spans="2:11" s="87" customFormat="1" ht="19.9" customHeight="1">
      <c r="B106" s="132"/>
      <c r="C106" s="133"/>
      <c r="D106" s="134" t="s">
        <v>3634</v>
      </c>
      <c r="E106" s="135"/>
      <c r="F106" s="135"/>
      <c r="G106" s="135"/>
      <c r="H106" s="135"/>
      <c r="I106" s="166"/>
      <c r="J106" s="167">
        <f>J441</f>
        <v>0</v>
      </c>
      <c r="K106" s="168"/>
    </row>
    <row r="107" spans="2:11" s="87" customFormat="1" ht="19.9" customHeight="1">
      <c r="B107" s="132"/>
      <c r="C107" s="133"/>
      <c r="D107" s="134" t="s">
        <v>3625</v>
      </c>
      <c r="E107" s="135"/>
      <c r="F107" s="135"/>
      <c r="G107" s="135"/>
      <c r="H107" s="135"/>
      <c r="I107" s="166"/>
      <c r="J107" s="167">
        <f>J444</f>
        <v>0</v>
      </c>
      <c r="K107" s="168"/>
    </row>
    <row r="108" spans="2:11" s="87" customFormat="1" ht="19.9" customHeight="1">
      <c r="B108" s="132"/>
      <c r="C108" s="133"/>
      <c r="D108" s="134" t="s">
        <v>3619</v>
      </c>
      <c r="E108" s="135"/>
      <c r="F108" s="135"/>
      <c r="G108" s="135"/>
      <c r="H108" s="135"/>
      <c r="I108" s="166"/>
      <c r="J108" s="167">
        <f>J447</f>
        <v>0</v>
      </c>
      <c r="K108" s="168"/>
    </row>
    <row r="109" spans="2:11" s="87" customFormat="1" ht="19.9" customHeight="1">
      <c r="B109" s="132"/>
      <c r="C109" s="133"/>
      <c r="D109" s="134" t="s">
        <v>3626</v>
      </c>
      <c r="E109" s="135"/>
      <c r="F109" s="135"/>
      <c r="G109" s="135"/>
      <c r="H109" s="135"/>
      <c r="I109" s="166"/>
      <c r="J109" s="167">
        <f>J450</f>
        <v>0</v>
      </c>
      <c r="K109" s="168"/>
    </row>
    <row r="110" spans="2:11" s="87" customFormat="1" ht="19.9" customHeight="1">
      <c r="B110" s="132"/>
      <c r="C110" s="133"/>
      <c r="D110" s="134" t="s">
        <v>3627</v>
      </c>
      <c r="E110" s="135"/>
      <c r="F110" s="135"/>
      <c r="G110" s="135"/>
      <c r="H110" s="135"/>
      <c r="I110" s="166"/>
      <c r="J110" s="167">
        <f>J453</f>
        <v>0</v>
      </c>
      <c r="K110" s="168"/>
    </row>
    <row r="111" spans="2:11" s="87" customFormat="1" ht="19.9" customHeight="1">
      <c r="B111" s="132"/>
      <c r="C111" s="133"/>
      <c r="D111" s="134" t="s">
        <v>3632</v>
      </c>
      <c r="E111" s="135"/>
      <c r="F111" s="135"/>
      <c r="G111" s="135"/>
      <c r="H111" s="135"/>
      <c r="I111" s="166"/>
      <c r="J111" s="167">
        <f>J456</f>
        <v>0</v>
      </c>
      <c r="K111" s="168"/>
    </row>
    <row r="112" spans="2:11" s="86" customFormat="1" ht="24.95" customHeight="1">
      <c r="B112" s="128"/>
      <c r="C112" s="129"/>
      <c r="D112" s="130" t="s">
        <v>3639</v>
      </c>
      <c r="E112" s="131"/>
      <c r="F112" s="131"/>
      <c r="G112" s="131"/>
      <c r="H112" s="131"/>
      <c r="I112" s="163"/>
      <c r="J112" s="164">
        <f>J459</f>
        <v>0</v>
      </c>
      <c r="K112" s="165"/>
    </row>
    <row r="113" spans="2:11" s="87" customFormat="1" ht="19.9" customHeight="1">
      <c r="B113" s="132"/>
      <c r="C113" s="133"/>
      <c r="D113" s="134" t="s">
        <v>3634</v>
      </c>
      <c r="E113" s="135"/>
      <c r="F113" s="135"/>
      <c r="G113" s="135"/>
      <c r="H113" s="135"/>
      <c r="I113" s="166"/>
      <c r="J113" s="167">
        <f>J460</f>
        <v>0</v>
      </c>
      <c r="K113" s="168"/>
    </row>
    <row r="114" spans="2:11" s="87" customFormat="1" ht="19.9" customHeight="1">
      <c r="B114" s="132"/>
      <c r="C114" s="133"/>
      <c r="D114" s="134" t="s">
        <v>3625</v>
      </c>
      <c r="E114" s="135"/>
      <c r="F114" s="135"/>
      <c r="G114" s="135"/>
      <c r="H114" s="135"/>
      <c r="I114" s="166"/>
      <c r="J114" s="167">
        <f>J463</f>
        <v>0</v>
      </c>
      <c r="K114" s="168"/>
    </row>
    <row r="115" spans="2:11" s="87" customFormat="1" ht="19.9" customHeight="1">
      <c r="B115" s="132"/>
      <c r="C115" s="133"/>
      <c r="D115" s="134" t="s">
        <v>3619</v>
      </c>
      <c r="E115" s="135"/>
      <c r="F115" s="135"/>
      <c r="G115" s="135"/>
      <c r="H115" s="135"/>
      <c r="I115" s="166"/>
      <c r="J115" s="167">
        <f>J466</f>
        <v>0</v>
      </c>
      <c r="K115" s="168"/>
    </row>
    <row r="116" spans="2:11" s="87" customFormat="1" ht="19.9" customHeight="1">
      <c r="B116" s="132"/>
      <c r="C116" s="133"/>
      <c r="D116" s="134" t="s">
        <v>3626</v>
      </c>
      <c r="E116" s="135"/>
      <c r="F116" s="135"/>
      <c r="G116" s="135"/>
      <c r="H116" s="135"/>
      <c r="I116" s="166"/>
      <c r="J116" s="167">
        <f>J469</f>
        <v>0</v>
      </c>
      <c r="K116" s="168"/>
    </row>
    <row r="117" spans="2:11" s="87" customFormat="1" ht="19.9" customHeight="1">
      <c r="B117" s="132"/>
      <c r="C117" s="133"/>
      <c r="D117" s="134" t="s">
        <v>3627</v>
      </c>
      <c r="E117" s="135"/>
      <c r="F117" s="135"/>
      <c r="G117" s="135"/>
      <c r="H117" s="135"/>
      <c r="I117" s="166"/>
      <c r="J117" s="167">
        <f>J474</f>
        <v>0</v>
      </c>
      <c r="K117" s="168"/>
    </row>
    <row r="118" spans="2:11" s="87" customFormat="1" ht="19.9" customHeight="1">
      <c r="B118" s="132"/>
      <c r="C118" s="133"/>
      <c r="D118" s="134" t="s">
        <v>3636</v>
      </c>
      <c r="E118" s="135"/>
      <c r="F118" s="135"/>
      <c r="G118" s="135"/>
      <c r="H118" s="135"/>
      <c r="I118" s="166"/>
      <c r="J118" s="167">
        <f>J477</f>
        <v>0</v>
      </c>
      <c r="K118" s="168"/>
    </row>
    <row r="119" spans="2:11" s="87" customFormat="1" ht="19.9" customHeight="1">
      <c r="B119" s="132"/>
      <c r="C119" s="133"/>
      <c r="D119" s="134" t="s">
        <v>3637</v>
      </c>
      <c r="E119" s="135"/>
      <c r="F119" s="135"/>
      <c r="G119" s="135"/>
      <c r="H119" s="135"/>
      <c r="I119" s="166"/>
      <c r="J119" s="167">
        <f>J480</f>
        <v>0</v>
      </c>
      <c r="K119" s="168"/>
    </row>
    <row r="120" spans="2:11" s="87" customFormat="1" ht="19.9" customHeight="1">
      <c r="B120" s="132"/>
      <c r="C120" s="133"/>
      <c r="D120" s="134" t="s">
        <v>3632</v>
      </c>
      <c r="E120" s="135"/>
      <c r="F120" s="135"/>
      <c r="G120" s="135"/>
      <c r="H120" s="135"/>
      <c r="I120" s="166"/>
      <c r="J120" s="167">
        <f>J485</f>
        <v>0</v>
      </c>
      <c r="K120" s="168"/>
    </row>
    <row r="121" spans="2:11" s="86" customFormat="1" ht="24.95" customHeight="1">
      <c r="B121" s="128"/>
      <c r="C121" s="129"/>
      <c r="D121" s="130" t="s">
        <v>3640</v>
      </c>
      <c r="E121" s="131"/>
      <c r="F121" s="131"/>
      <c r="G121" s="131"/>
      <c r="H121" s="131"/>
      <c r="I121" s="163"/>
      <c r="J121" s="164">
        <f>J488</f>
        <v>0</v>
      </c>
      <c r="K121" s="165"/>
    </row>
    <row r="122" spans="2:11" s="87" customFormat="1" ht="19.9" customHeight="1">
      <c r="B122" s="132"/>
      <c r="C122" s="133"/>
      <c r="D122" s="134" t="s">
        <v>3634</v>
      </c>
      <c r="E122" s="135"/>
      <c r="F122" s="135"/>
      <c r="G122" s="135"/>
      <c r="H122" s="135"/>
      <c r="I122" s="166"/>
      <c r="J122" s="167">
        <f>J489</f>
        <v>0</v>
      </c>
      <c r="K122" s="168"/>
    </row>
    <row r="123" spans="2:11" s="87" customFormat="1" ht="19.9" customHeight="1">
      <c r="B123" s="132"/>
      <c r="C123" s="133"/>
      <c r="D123" s="134" t="s">
        <v>3625</v>
      </c>
      <c r="E123" s="135"/>
      <c r="F123" s="135"/>
      <c r="G123" s="135"/>
      <c r="H123" s="135"/>
      <c r="I123" s="166"/>
      <c r="J123" s="167">
        <f>J492</f>
        <v>0</v>
      </c>
      <c r="K123" s="168"/>
    </row>
    <row r="124" spans="2:11" s="87" customFormat="1" ht="19.9" customHeight="1">
      <c r="B124" s="132"/>
      <c r="C124" s="133"/>
      <c r="D124" s="134" t="s">
        <v>3619</v>
      </c>
      <c r="E124" s="135"/>
      <c r="F124" s="135"/>
      <c r="G124" s="135"/>
      <c r="H124" s="135"/>
      <c r="I124" s="166"/>
      <c r="J124" s="167">
        <f>J495</f>
        <v>0</v>
      </c>
      <c r="K124" s="168"/>
    </row>
    <row r="125" spans="2:11" s="87" customFormat="1" ht="19.9" customHeight="1">
      <c r="B125" s="132"/>
      <c r="C125" s="133"/>
      <c r="D125" s="134" t="s">
        <v>3626</v>
      </c>
      <c r="E125" s="135"/>
      <c r="F125" s="135"/>
      <c r="G125" s="135"/>
      <c r="H125" s="135"/>
      <c r="I125" s="166"/>
      <c r="J125" s="167">
        <f>J498</f>
        <v>0</v>
      </c>
      <c r="K125" s="168"/>
    </row>
    <row r="126" spans="2:11" s="87" customFormat="1" ht="19.9" customHeight="1">
      <c r="B126" s="132"/>
      <c r="C126" s="133"/>
      <c r="D126" s="134" t="s">
        <v>3627</v>
      </c>
      <c r="E126" s="135"/>
      <c r="F126" s="135"/>
      <c r="G126" s="135"/>
      <c r="H126" s="135"/>
      <c r="I126" s="166"/>
      <c r="J126" s="167">
        <f>J503</f>
        <v>0</v>
      </c>
      <c r="K126" s="168"/>
    </row>
    <row r="127" spans="2:11" s="87" customFormat="1" ht="19.9" customHeight="1">
      <c r="B127" s="132"/>
      <c r="C127" s="133"/>
      <c r="D127" s="134" t="s">
        <v>3636</v>
      </c>
      <c r="E127" s="135"/>
      <c r="F127" s="135"/>
      <c r="G127" s="135"/>
      <c r="H127" s="135"/>
      <c r="I127" s="166"/>
      <c r="J127" s="167">
        <f>J506</f>
        <v>0</v>
      </c>
      <c r="K127" s="168"/>
    </row>
    <row r="128" spans="2:11" s="87" customFormat="1" ht="19.9" customHeight="1">
      <c r="B128" s="132"/>
      <c r="C128" s="133"/>
      <c r="D128" s="134" t="s">
        <v>3637</v>
      </c>
      <c r="E128" s="135"/>
      <c r="F128" s="135"/>
      <c r="G128" s="135"/>
      <c r="H128" s="135"/>
      <c r="I128" s="166"/>
      <c r="J128" s="167">
        <f>J509</f>
        <v>0</v>
      </c>
      <c r="K128" s="168"/>
    </row>
    <row r="129" spans="2:11" s="87" customFormat="1" ht="19.9" customHeight="1">
      <c r="B129" s="132"/>
      <c r="C129" s="133"/>
      <c r="D129" s="134" t="s">
        <v>3632</v>
      </c>
      <c r="E129" s="135"/>
      <c r="F129" s="135"/>
      <c r="G129" s="135"/>
      <c r="H129" s="135"/>
      <c r="I129" s="166"/>
      <c r="J129" s="167">
        <f>J512</f>
        <v>0</v>
      </c>
      <c r="K129" s="168"/>
    </row>
    <row r="130" spans="2:11" s="86" customFormat="1" ht="24.95" customHeight="1">
      <c r="B130" s="128"/>
      <c r="C130" s="129"/>
      <c r="D130" s="130" t="s">
        <v>3641</v>
      </c>
      <c r="E130" s="131"/>
      <c r="F130" s="131"/>
      <c r="G130" s="131"/>
      <c r="H130" s="131"/>
      <c r="I130" s="163"/>
      <c r="J130" s="164">
        <f>J515</f>
        <v>0</v>
      </c>
      <c r="K130" s="165"/>
    </row>
    <row r="131" spans="2:11" s="87" customFormat="1" ht="19.9" customHeight="1">
      <c r="B131" s="132"/>
      <c r="C131" s="133"/>
      <c r="D131" s="134" t="s">
        <v>3642</v>
      </c>
      <c r="E131" s="135"/>
      <c r="F131" s="135"/>
      <c r="G131" s="135"/>
      <c r="H131" s="135"/>
      <c r="I131" s="166"/>
      <c r="J131" s="167">
        <f>J516</f>
        <v>0</v>
      </c>
      <c r="K131" s="168"/>
    </row>
    <row r="132" spans="2:11" s="87" customFormat="1" ht="19.9" customHeight="1">
      <c r="B132" s="132"/>
      <c r="C132" s="133"/>
      <c r="D132" s="134" t="s">
        <v>3643</v>
      </c>
      <c r="E132" s="135"/>
      <c r="F132" s="135"/>
      <c r="G132" s="135"/>
      <c r="H132" s="135"/>
      <c r="I132" s="166"/>
      <c r="J132" s="167">
        <f>J519</f>
        <v>0</v>
      </c>
      <c r="K132" s="168"/>
    </row>
    <row r="133" spans="2:11" s="87" customFormat="1" ht="19.9" customHeight="1">
      <c r="B133" s="132"/>
      <c r="C133" s="133"/>
      <c r="D133" s="134" t="s">
        <v>3644</v>
      </c>
      <c r="E133" s="135"/>
      <c r="F133" s="135"/>
      <c r="G133" s="135"/>
      <c r="H133" s="135"/>
      <c r="I133" s="166"/>
      <c r="J133" s="167">
        <f>J522</f>
        <v>0</v>
      </c>
      <c r="K133" s="168"/>
    </row>
    <row r="134" spans="2:11" s="87" customFormat="1" ht="19.9" customHeight="1">
      <c r="B134" s="132"/>
      <c r="C134" s="133"/>
      <c r="D134" s="134" t="s">
        <v>3645</v>
      </c>
      <c r="E134" s="135"/>
      <c r="F134" s="135"/>
      <c r="G134" s="135"/>
      <c r="H134" s="135"/>
      <c r="I134" s="166"/>
      <c r="J134" s="167">
        <f>J525</f>
        <v>0</v>
      </c>
      <c r="K134" s="168"/>
    </row>
    <row r="135" spans="2:11" s="87" customFormat="1" ht="19.9" customHeight="1">
      <c r="B135" s="132"/>
      <c r="C135" s="133"/>
      <c r="D135" s="134" t="s">
        <v>3619</v>
      </c>
      <c r="E135" s="135"/>
      <c r="F135" s="135"/>
      <c r="G135" s="135"/>
      <c r="H135" s="135"/>
      <c r="I135" s="166"/>
      <c r="J135" s="167">
        <f>J528</f>
        <v>0</v>
      </c>
      <c r="K135" s="168"/>
    </row>
    <row r="136" spans="2:11" s="87" customFormat="1" ht="19.9" customHeight="1">
      <c r="B136" s="132"/>
      <c r="C136" s="133"/>
      <c r="D136" s="134" t="s">
        <v>3620</v>
      </c>
      <c r="E136" s="135"/>
      <c r="F136" s="135"/>
      <c r="G136" s="135"/>
      <c r="H136" s="135"/>
      <c r="I136" s="166"/>
      <c r="J136" s="167">
        <f>J531</f>
        <v>0</v>
      </c>
      <c r="K136" s="168"/>
    </row>
    <row r="137" spans="2:11" s="87" customFormat="1" ht="19.9" customHeight="1">
      <c r="B137" s="132"/>
      <c r="C137" s="133"/>
      <c r="D137" s="134" t="s">
        <v>3646</v>
      </c>
      <c r="E137" s="135"/>
      <c r="F137" s="135"/>
      <c r="G137" s="135"/>
      <c r="H137" s="135"/>
      <c r="I137" s="166"/>
      <c r="J137" s="167">
        <f>J534</f>
        <v>0</v>
      </c>
      <c r="K137" s="168"/>
    </row>
    <row r="138" spans="2:11" s="87" customFormat="1" ht="19.9" customHeight="1">
      <c r="B138" s="132"/>
      <c r="C138" s="133"/>
      <c r="D138" s="134" t="s">
        <v>3626</v>
      </c>
      <c r="E138" s="135"/>
      <c r="F138" s="135"/>
      <c r="G138" s="135"/>
      <c r="H138" s="135"/>
      <c r="I138" s="166"/>
      <c r="J138" s="167">
        <f>J537</f>
        <v>0</v>
      </c>
      <c r="K138" s="168"/>
    </row>
    <row r="139" spans="2:11" s="87" customFormat="1" ht="19.9" customHeight="1">
      <c r="B139" s="132"/>
      <c r="C139" s="133"/>
      <c r="D139" s="134" t="s">
        <v>3626</v>
      </c>
      <c r="E139" s="135"/>
      <c r="F139" s="135"/>
      <c r="G139" s="135"/>
      <c r="H139" s="135"/>
      <c r="I139" s="166"/>
      <c r="J139" s="167">
        <f>J542</f>
        <v>0</v>
      </c>
      <c r="K139" s="168"/>
    </row>
    <row r="140" spans="2:11" s="87" customFormat="1" ht="19.9" customHeight="1">
      <c r="B140" s="132"/>
      <c r="C140" s="133"/>
      <c r="D140" s="134" t="s">
        <v>3636</v>
      </c>
      <c r="E140" s="135"/>
      <c r="F140" s="135"/>
      <c r="G140" s="135"/>
      <c r="H140" s="135"/>
      <c r="I140" s="166"/>
      <c r="J140" s="167">
        <f>J545</f>
        <v>0</v>
      </c>
      <c r="K140" s="168"/>
    </row>
    <row r="141" spans="2:11" s="87" customFormat="1" ht="19.9" customHeight="1">
      <c r="B141" s="132"/>
      <c r="C141" s="133"/>
      <c r="D141" s="134" t="s">
        <v>3636</v>
      </c>
      <c r="E141" s="135"/>
      <c r="F141" s="135"/>
      <c r="G141" s="135"/>
      <c r="H141" s="135"/>
      <c r="I141" s="166"/>
      <c r="J141" s="167">
        <f>J550</f>
        <v>0</v>
      </c>
      <c r="K141" s="168"/>
    </row>
    <row r="142" spans="2:11" s="87" customFormat="1" ht="19.9" customHeight="1">
      <c r="B142" s="132"/>
      <c r="C142" s="133"/>
      <c r="D142" s="134" t="s">
        <v>3647</v>
      </c>
      <c r="E142" s="135"/>
      <c r="F142" s="135"/>
      <c r="G142" s="135"/>
      <c r="H142" s="135"/>
      <c r="I142" s="166"/>
      <c r="J142" s="167">
        <f>J555</f>
        <v>0</v>
      </c>
      <c r="K142" s="168"/>
    </row>
    <row r="143" spans="2:11" s="87" customFormat="1" ht="19.9" customHeight="1">
      <c r="B143" s="132"/>
      <c r="C143" s="133"/>
      <c r="D143" s="134" t="s">
        <v>3630</v>
      </c>
      <c r="E143" s="135"/>
      <c r="F143" s="135"/>
      <c r="G143" s="135"/>
      <c r="H143" s="135"/>
      <c r="I143" s="166"/>
      <c r="J143" s="167">
        <f>J558</f>
        <v>0</v>
      </c>
      <c r="K143" s="168"/>
    </row>
    <row r="144" spans="2:11" s="87" customFormat="1" ht="19.9" customHeight="1">
      <c r="B144" s="132"/>
      <c r="C144" s="133"/>
      <c r="D144" s="134" t="s">
        <v>3631</v>
      </c>
      <c r="E144" s="135"/>
      <c r="F144" s="135"/>
      <c r="G144" s="135"/>
      <c r="H144" s="135"/>
      <c r="I144" s="166"/>
      <c r="J144" s="167">
        <f>J563</f>
        <v>0</v>
      </c>
      <c r="K144" s="168"/>
    </row>
    <row r="145" spans="2:11" s="87" customFormat="1" ht="19.9" customHeight="1">
      <c r="B145" s="132"/>
      <c r="C145" s="133"/>
      <c r="D145" s="134" t="s">
        <v>3648</v>
      </c>
      <c r="E145" s="135"/>
      <c r="F145" s="135"/>
      <c r="G145" s="135"/>
      <c r="H145" s="135"/>
      <c r="I145" s="166"/>
      <c r="J145" s="167">
        <f>J566</f>
        <v>0</v>
      </c>
      <c r="K145" s="168"/>
    </row>
    <row r="146" spans="2:11" s="87" customFormat="1" ht="19.9" customHeight="1">
      <c r="B146" s="132"/>
      <c r="C146" s="133"/>
      <c r="D146" s="134" t="s">
        <v>3649</v>
      </c>
      <c r="E146" s="135"/>
      <c r="F146" s="135"/>
      <c r="G146" s="135"/>
      <c r="H146" s="135"/>
      <c r="I146" s="166"/>
      <c r="J146" s="167">
        <f>J569</f>
        <v>0</v>
      </c>
      <c r="K146" s="168"/>
    </row>
    <row r="147" spans="2:11" s="86" customFormat="1" ht="24.95" customHeight="1">
      <c r="B147" s="128"/>
      <c r="C147" s="129"/>
      <c r="D147" s="130" t="s">
        <v>3650</v>
      </c>
      <c r="E147" s="131"/>
      <c r="F147" s="131"/>
      <c r="G147" s="131"/>
      <c r="H147" s="131"/>
      <c r="I147" s="163"/>
      <c r="J147" s="164">
        <f>J572</f>
        <v>0</v>
      </c>
      <c r="K147" s="165"/>
    </row>
    <row r="148" spans="2:11" s="87" customFormat="1" ht="19.9" customHeight="1">
      <c r="B148" s="132"/>
      <c r="C148" s="133"/>
      <c r="D148" s="134" t="s">
        <v>3642</v>
      </c>
      <c r="E148" s="135"/>
      <c r="F148" s="135"/>
      <c r="G148" s="135"/>
      <c r="H148" s="135"/>
      <c r="I148" s="166"/>
      <c r="J148" s="167">
        <f>J573</f>
        <v>0</v>
      </c>
      <c r="K148" s="168"/>
    </row>
    <row r="149" spans="2:11" s="87" customFormat="1" ht="19.9" customHeight="1">
      <c r="B149" s="132"/>
      <c r="C149" s="133"/>
      <c r="D149" s="134" t="s">
        <v>3643</v>
      </c>
      <c r="E149" s="135"/>
      <c r="F149" s="135"/>
      <c r="G149" s="135"/>
      <c r="H149" s="135"/>
      <c r="I149" s="166"/>
      <c r="J149" s="167">
        <f>J576</f>
        <v>0</v>
      </c>
      <c r="K149" s="168"/>
    </row>
    <row r="150" spans="2:11" s="87" customFormat="1" ht="19.9" customHeight="1">
      <c r="B150" s="132"/>
      <c r="C150" s="133"/>
      <c r="D150" s="134" t="s">
        <v>3644</v>
      </c>
      <c r="E150" s="135"/>
      <c r="F150" s="135"/>
      <c r="G150" s="135"/>
      <c r="H150" s="135"/>
      <c r="I150" s="166"/>
      <c r="J150" s="167">
        <f>J579</f>
        <v>0</v>
      </c>
      <c r="K150" s="168"/>
    </row>
    <row r="151" spans="2:11" s="87" customFormat="1" ht="19.9" customHeight="1">
      <c r="B151" s="132"/>
      <c r="C151" s="133"/>
      <c r="D151" s="134" t="s">
        <v>3651</v>
      </c>
      <c r="E151" s="135"/>
      <c r="F151" s="135"/>
      <c r="G151" s="135"/>
      <c r="H151" s="135"/>
      <c r="I151" s="166"/>
      <c r="J151" s="167">
        <f>J582</f>
        <v>0</v>
      </c>
      <c r="K151" s="168"/>
    </row>
    <row r="152" spans="2:11" s="87" customFormat="1" ht="19.9" customHeight="1">
      <c r="B152" s="132"/>
      <c r="C152" s="133"/>
      <c r="D152" s="134" t="s">
        <v>3619</v>
      </c>
      <c r="E152" s="135"/>
      <c r="F152" s="135"/>
      <c r="G152" s="135"/>
      <c r="H152" s="135"/>
      <c r="I152" s="166"/>
      <c r="J152" s="167">
        <f>J585</f>
        <v>0</v>
      </c>
      <c r="K152" s="168"/>
    </row>
    <row r="153" spans="2:11" s="87" customFormat="1" ht="19.9" customHeight="1">
      <c r="B153" s="132"/>
      <c r="C153" s="133"/>
      <c r="D153" s="134" t="s">
        <v>3620</v>
      </c>
      <c r="E153" s="135"/>
      <c r="F153" s="135"/>
      <c r="G153" s="135"/>
      <c r="H153" s="135"/>
      <c r="I153" s="166"/>
      <c r="J153" s="167">
        <f>J588</f>
        <v>0</v>
      </c>
      <c r="K153" s="168"/>
    </row>
    <row r="154" spans="2:11" s="87" customFormat="1" ht="19.9" customHeight="1">
      <c r="B154" s="132"/>
      <c r="C154" s="133"/>
      <c r="D154" s="134" t="s">
        <v>3646</v>
      </c>
      <c r="E154" s="135"/>
      <c r="F154" s="135"/>
      <c r="G154" s="135"/>
      <c r="H154" s="135"/>
      <c r="I154" s="166"/>
      <c r="J154" s="167">
        <f>J591</f>
        <v>0</v>
      </c>
      <c r="K154" s="168"/>
    </row>
    <row r="155" spans="2:11" s="87" customFormat="1" ht="19.9" customHeight="1">
      <c r="B155" s="132"/>
      <c r="C155" s="133"/>
      <c r="D155" s="134" t="s">
        <v>3626</v>
      </c>
      <c r="E155" s="135"/>
      <c r="F155" s="135"/>
      <c r="G155" s="135"/>
      <c r="H155" s="135"/>
      <c r="I155" s="166"/>
      <c r="J155" s="167">
        <f>J594</f>
        <v>0</v>
      </c>
      <c r="K155" s="168"/>
    </row>
    <row r="156" spans="2:11" s="87" customFormat="1" ht="19.9" customHeight="1">
      <c r="B156" s="132"/>
      <c r="C156" s="133"/>
      <c r="D156" s="134" t="s">
        <v>3626</v>
      </c>
      <c r="E156" s="135"/>
      <c r="F156" s="135"/>
      <c r="G156" s="135"/>
      <c r="H156" s="135"/>
      <c r="I156" s="166"/>
      <c r="J156" s="167">
        <f>J599</f>
        <v>0</v>
      </c>
      <c r="K156" s="168"/>
    </row>
    <row r="157" spans="2:11" s="87" customFormat="1" ht="19.9" customHeight="1">
      <c r="B157" s="132"/>
      <c r="C157" s="133"/>
      <c r="D157" s="134" t="s">
        <v>3636</v>
      </c>
      <c r="E157" s="135"/>
      <c r="F157" s="135"/>
      <c r="G157" s="135"/>
      <c r="H157" s="135"/>
      <c r="I157" s="166"/>
      <c r="J157" s="167">
        <f>J602</f>
        <v>0</v>
      </c>
      <c r="K157" s="168"/>
    </row>
    <row r="158" spans="2:11" s="87" customFormat="1" ht="19.9" customHeight="1">
      <c r="B158" s="132"/>
      <c r="C158" s="133"/>
      <c r="D158" s="134" t="s">
        <v>3636</v>
      </c>
      <c r="E158" s="135"/>
      <c r="F158" s="135"/>
      <c r="G158" s="135"/>
      <c r="H158" s="135"/>
      <c r="I158" s="166"/>
      <c r="J158" s="167">
        <f>J607</f>
        <v>0</v>
      </c>
      <c r="K158" s="168"/>
    </row>
    <row r="159" spans="2:11" s="87" customFormat="1" ht="19.9" customHeight="1">
      <c r="B159" s="132"/>
      <c r="C159" s="133"/>
      <c r="D159" s="134" t="s">
        <v>3630</v>
      </c>
      <c r="E159" s="135"/>
      <c r="F159" s="135"/>
      <c r="G159" s="135"/>
      <c r="H159" s="135"/>
      <c r="I159" s="166"/>
      <c r="J159" s="167">
        <f>J610</f>
        <v>0</v>
      </c>
      <c r="K159" s="168"/>
    </row>
    <row r="160" spans="2:11" s="87" customFormat="1" ht="19.9" customHeight="1">
      <c r="B160" s="132"/>
      <c r="C160" s="133"/>
      <c r="D160" s="134" t="s">
        <v>3631</v>
      </c>
      <c r="E160" s="135"/>
      <c r="F160" s="135"/>
      <c r="G160" s="135"/>
      <c r="H160" s="135"/>
      <c r="I160" s="166"/>
      <c r="J160" s="167">
        <f>J613</f>
        <v>0</v>
      </c>
      <c r="K160" s="168"/>
    </row>
    <row r="161" spans="2:11" s="87" customFormat="1" ht="19.9" customHeight="1">
      <c r="B161" s="132"/>
      <c r="C161" s="133"/>
      <c r="D161" s="134" t="s">
        <v>3648</v>
      </c>
      <c r="E161" s="135"/>
      <c r="F161" s="135"/>
      <c r="G161" s="135"/>
      <c r="H161" s="135"/>
      <c r="I161" s="166"/>
      <c r="J161" s="167">
        <f>J616</f>
        <v>0</v>
      </c>
      <c r="K161" s="168"/>
    </row>
    <row r="162" spans="2:11" s="87" customFormat="1" ht="19.9" customHeight="1">
      <c r="B162" s="132"/>
      <c r="C162" s="133"/>
      <c r="D162" s="134" t="s">
        <v>3649</v>
      </c>
      <c r="E162" s="135"/>
      <c r="F162" s="135"/>
      <c r="G162" s="135"/>
      <c r="H162" s="135"/>
      <c r="I162" s="166"/>
      <c r="J162" s="167">
        <f>J619</f>
        <v>0</v>
      </c>
      <c r="K162" s="168"/>
    </row>
    <row r="163" spans="2:11" s="86" customFormat="1" ht="24.95" customHeight="1">
      <c r="B163" s="128"/>
      <c r="C163" s="129"/>
      <c r="D163" s="130" t="s">
        <v>3652</v>
      </c>
      <c r="E163" s="131"/>
      <c r="F163" s="131"/>
      <c r="G163" s="131"/>
      <c r="H163" s="131"/>
      <c r="I163" s="163"/>
      <c r="J163" s="164">
        <f>J622</f>
        <v>0</v>
      </c>
      <c r="K163" s="165"/>
    </row>
    <row r="164" spans="2:11" s="87" customFormat="1" ht="19.9" customHeight="1">
      <c r="B164" s="132"/>
      <c r="C164" s="133"/>
      <c r="D164" s="134" t="s">
        <v>3626</v>
      </c>
      <c r="E164" s="135"/>
      <c r="F164" s="135"/>
      <c r="G164" s="135"/>
      <c r="H164" s="135"/>
      <c r="I164" s="166"/>
      <c r="J164" s="167">
        <f>J623</f>
        <v>0</v>
      </c>
      <c r="K164" s="168"/>
    </row>
    <row r="165" spans="2:11" s="87" customFormat="1" ht="19.9" customHeight="1">
      <c r="B165" s="132"/>
      <c r="C165" s="133"/>
      <c r="D165" s="134" t="s">
        <v>3645</v>
      </c>
      <c r="E165" s="135"/>
      <c r="F165" s="135"/>
      <c r="G165" s="135"/>
      <c r="H165" s="135"/>
      <c r="I165" s="166"/>
      <c r="J165" s="167">
        <f>J628</f>
        <v>0</v>
      </c>
      <c r="K165" s="168"/>
    </row>
    <row r="166" spans="2:11" s="87" customFormat="1" ht="19.9" customHeight="1">
      <c r="B166" s="132"/>
      <c r="C166" s="133"/>
      <c r="D166" s="134" t="s">
        <v>3653</v>
      </c>
      <c r="E166" s="135"/>
      <c r="F166" s="135"/>
      <c r="G166" s="135"/>
      <c r="H166" s="135"/>
      <c r="I166" s="166"/>
      <c r="J166" s="167">
        <f>J631</f>
        <v>0</v>
      </c>
      <c r="K166" s="168"/>
    </row>
    <row r="167" spans="2:11" s="87" customFormat="1" ht="19.9" customHeight="1">
      <c r="B167" s="132"/>
      <c r="C167" s="133"/>
      <c r="D167" s="134" t="s">
        <v>3620</v>
      </c>
      <c r="E167" s="135"/>
      <c r="F167" s="135"/>
      <c r="G167" s="135"/>
      <c r="H167" s="135"/>
      <c r="I167" s="166"/>
      <c r="J167" s="167">
        <f>J634</f>
        <v>0</v>
      </c>
      <c r="K167" s="168"/>
    </row>
    <row r="168" spans="2:11" s="87" customFormat="1" ht="19.9" customHeight="1">
      <c r="B168" s="132"/>
      <c r="C168" s="133"/>
      <c r="D168" s="134" t="s">
        <v>3636</v>
      </c>
      <c r="E168" s="135"/>
      <c r="F168" s="135"/>
      <c r="G168" s="135"/>
      <c r="H168" s="135"/>
      <c r="I168" s="166"/>
      <c r="J168" s="167">
        <f>J637</f>
        <v>0</v>
      </c>
      <c r="K168" s="168"/>
    </row>
    <row r="169" spans="2:11" s="87" customFormat="1" ht="19.9" customHeight="1">
      <c r="B169" s="132"/>
      <c r="C169" s="133"/>
      <c r="D169" s="134" t="s">
        <v>3654</v>
      </c>
      <c r="E169" s="135"/>
      <c r="F169" s="135"/>
      <c r="G169" s="135"/>
      <c r="H169" s="135"/>
      <c r="I169" s="166"/>
      <c r="J169" s="167">
        <f>J640</f>
        <v>0</v>
      </c>
      <c r="K169" s="168"/>
    </row>
    <row r="170" spans="2:11" s="87" customFormat="1" ht="19.9" customHeight="1">
      <c r="B170" s="132"/>
      <c r="C170" s="133"/>
      <c r="D170" s="134" t="s">
        <v>3655</v>
      </c>
      <c r="E170" s="135"/>
      <c r="F170" s="135"/>
      <c r="G170" s="135"/>
      <c r="H170" s="135"/>
      <c r="I170" s="166"/>
      <c r="J170" s="167">
        <f>J643</f>
        <v>0</v>
      </c>
      <c r="K170" s="168"/>
    </row>
    <row r="171" spans="2:11" s="87" customFormat="1" ht="19.9" customHeight="1">
      <c r="B171" s="132"/>
      <c r="C171" s="133"/>
      <c r="D171" s="134" t="s">
        <v>3636</v>
      </c>
      <c r="E171" s="135"/>
      <c r="F171" s="135"/>
      <c r="G171" s="135"/>
      <c r="H171" s="135"/>
      <c r="I171" s="166"/>
      <c r="J171" s="167">
        <f>J656</f>
        <v>0</v>
      </c>
      <c r="K171" s="168"/>
    </row>
    <row r="172" spans="2:11" s="87" customFormat="1" ht="19.9" customHeight="1">
      <c r="B172" s="132"/>
      <c r="C172" s="133"/>
      <c r="D172" s="134" t="s">
        <v>3636</v>
      </c>
      <c r="E172" s="135"/>
      <c r="F172" s="135"/>
      <c r="G172" s="135"/>
      <c r="H172" s="135"/>
      <c r="I172" s="166"/>
      <c r="J172" s="167">
        <f>J659</f>
        <v>0</v>
      </c>
      <c r="K172" s="168"/>
    </row>
    <row r="173" spans="2:11" s="87" customFormat="1" ht="19.9" customHeight="1">
      <c r="B173" s="132"/>
      <c r="C173" s="133"/>
      <c r="D173" s="134" t="s">
        <v>3637</v>
      </c>
      <c r="E173" s="135"/>
      <c r="F173" s="135"/>
      <c r="G173" s="135"/>
      <c r="H173" s="135"/>
      <c r="I173" s="166"/>
      <c r="J173" s="167">
        <f>J666</f>
        <v>0</v>
      </c>
      <c r="K173" s="168"/>
    </row>
    <row r="174" spans="2:11" s="87" customFormat="1" ht="19.9" customHeight="1">
      <c r="B174" s="132"/>
      <c r="C174" s="133"/>
      <c r="D174" s="134" t="s">
        <v>3644</v>
      </c>
      <c r="E174" s="135"/>
      <c r="F174" s="135"/>
      <c r="G174" s="135"/>
      <c r="H174" s="135"/>
      <c r="I174" s="166"/>
      <c r="J174" s="167">
        <f>J669</f>
        <v>0</v>
      </c>
      <c r="K174" s="168"/>
    </row>
    <row r="175" spans="2:11" s="86" customFormat="1" ht="24.95" customHeight="1">
      <c r="B175" s="128"/>
      <c r="C175" s="129"/>
      <c r="D175" s="130" t="s">
        <v>3656</v>
      </c>
      <c r="E175" s="131"/>
      <c r="F175" s="131"/>
      <c r="G175" s="131"/>
      <c r="H175" s="131"/>
      <c r="I175" s="163"/>
      <c r="J175" s="164">
        <f>J672</f>
        <v>0</v>
      </c>
      <c r="K175" s="165"/>
    </row>
    <row r="176" spans="2:11" s="87" customFormat="1" ht="19.9" customHeight="1">
      <c r="B176" s="132"/>
      <c r="C176" s="133"/>
      <c r="D176" s="134" t="s">
        <v>3657</v>
      </c>
      <c r="E176" s="135"/>
      <c r="F176" s="135"/>
      <c r="G176" s="135"/>
      <c r="H176" s="135"/>
      <c r="I176" s="166"/>
      <c r="J176" s="167">
        <f>J673</f>
        <v>0</v>
      </c>
      <c r="K176" s="168"/>
    </row>
    <row r="177" spans="2:11" s="87" customFormat="1" ht="19.9" customHeight="1">
      <c r="B177" s="132"/>
      <c r="C177" s="133"/>
      <c r="D177" s="134" t="s">
        <v>3644</v>
      </c>
      <c r="E177" s="135"/>
      <c r="F177" s="135"/>
      <c r="G177" s="135"/>
      <c r="H177" s="135"/>
      <c r="I177" s="166"/>
      <c r="J177" s="167">
        <f>J676</f>
        <v>0</v>
      </c>
      <c r="K177" s="168"/>
    </row>
    <row r="178" spans="2:11" s="87" customFormat="1" ht="19.9" customHeight="1">
      <c r="B178" s="132"/>
      <c r="C178" s="133"/>
      <c r="D178" s="134" t="s">
        <v>3626</v>
      </c>
      <c r="E178" s="135"/>
      <c r="F178" s="135"/>
      <c r="G178" s="135"/>
      <c r="H178" s="135"/>
      <c r="I178" s="166"/>
      <c r="J178" s="167">
        <f>J679</f>
        <v>0</v>
      </c>
      <c r="K178" s="168"/>
    </row>
    <row r="179" spans="2:11" s="87" customFormat="1" ht="19.9" customHeight="1">
      <c r="B179" s="132"/>
      <c r="C179" s="133"/>
      <c r="D179" s="134" t="s">
        <v>3658</v>
      </c>
      <c r="E179" s="135"/>
      <c r="F179" s="135"/>
      <c r="G179" s="135"/>
      <c r="H179" s="135"/>
      <c r="I179" s="166"/>
      <c r="J179" s="167">
        <f>J682</f>
        <v>0</v>
      </c>
      <c r="K179" s="168"/>
    </row>
    <row r="180" spans="2:11" s="87" customFormat="1" ht="19.9" customHeight="1">
      <c r="B180" s="132"/>
      <c r="C180" s="133"/>
      <c r="D180" s="134" t="s">
        <v>3636</v>
      </c>
      <c r="E180" s="135"/>
      <c r="F180" s="135"/>
      <c r="G180" s="135"/>
      <c r="H180" s="135"/>
      <c r="I180" s="166"/>
      <c r="J180" s="167">
        <f>J685</f>
        <v>0</v>
      </c>
      <c r="K180" s="168"/>
    </row>
    <row r="181" spans="2:11" s="87" customFormat="1" ht="19.9" customHeight="1">
      <c r="B181" s="132"/>
      <c r="C181" s="133"/>
      <c r="D181" s="134" t="s">
        <v>3637</v>
      </c>
      <c r="E181" s="135"/>
      <c r="F181" s="135"/>
      <c r="G181" s="135"/>
      <c r="H181" s="135"/>
      <c r="I181" s="166"/>
      <c r="J181" s="167">
        <f>J688</f>
        <v>0</v>
      </c>
      <c r="K181" s="168"/>
    </row>
    <row r="182" spans="2:11" s="87" customFormat="1" ht="19.9" customHeight="1">
      <c r="B182" s="132"/>
      <c r="C182" s="133"/>
      <c r="D182" s="134" t="s">
        <v>3654</v>
      </c>
      <c r="E182" s="135"/>
      <c r="F182" s="135"/>
      <c r="G182" s="135"/>
      <c r="H182" s="135"/>
      <c r="I182" s="166"/>
      <c r="J182" s="167">
        <f>J693</f>
        <v>0</v>
      </c>
      <c r="K182" s="168"/>
    </row>
    <row r="183" spans="2:11" s="87" customFormat="1" ht="19.9" customHeight="1">
      <c r="B183" s="132"/>
      <c r="C183" s="133"/>
      <c r="D183" s="134" t="s">
        <v>3659</v>
      </c>
      <c r="E183" s="135"/>
      <c r="F183" s="135"/>
      <c r="G183" s="135"/>
      <c r="H183" s="135"/>
      <c r="I183" s="166"/>
      <c r="J183" s="167">
        <f>J696</f>
        <v>0</v>
      </c>
      <c r="K183" s="168"/>
    </row>
    <row r="184" spans="2:11" s="87" customFormat="1" ht="19.9" customHeight="1">
      <c r="B184" s="132"/>
      <c r="C184" s="133"/>
      <c r="D184" s="134" t="s">
        <v>3632</v>
      </c>
      <c r="E184" s="135"/>
      <c r="F184" s="135"/>
      <c r="G184" s="135"/>
      <c r="H184" s="135"/>
      <c r="I184" s="166"/>
      <c r="J184" s="167">
        <f>J701</f>
        <v>0</v>
      </c>
      <c r="K184" s="168"/>
    </row>
    <row r="185" spans="2:11" s="86" customFormat="1" ht="24.95" customHeight="1">
      <c r="B185" s="128"/>
      <c r="C185" s="129"/>
      <c r="D185" s="130" t="s">
        <v>3660</v>
      </c>
      <c r="E185" s="131"/>
      <c r="F185" s="131"/>
      <c r="G185" s="131"/>
      <c r="H185" s="131"/>
      <c r="I185" s="163"/>
      <c r="J185" s="164">
        <f>J704</f>
        <v>0</v>
      </c>
      <c r="K185" s="165"/>
    </row>
    <row r="186" spans="2:11" s="87" customFormat="1" ht="19.9" customHeight="1">
      <c r="B186" s="132"/>
      <c r="C186" s="133"/>
      <c r="D186" s="134" t="s">
        <v>3661</v>
      </c>
      <c r="E186" s="135"/>
      <c r="F186" s="135"/>
      <c r="G186" s="135"/>
      <c r="H186" s="135"/>
      <c r="I186" s="166"/>
      <c r="J186" s="167">
        <f>J705</f>
        <v>0</v>
      </c>
      <c r="K186" s="168"/>
    </row>
    <row r="187" spans="2:11" s="87" customFormat="1" ht="19.9" customHeight="1">
      <c r="B187" s="132"/>
      <c r="C187" s="133"/>
      <c r="D187" s="134" t="s">
        <v>3662</v>
      </c>
      <c r="E187" s="135"/>
      <c r="F187" s="135"/>
      <c r="G187" s="135"/>
      <c r="H187" s="135"/>
      <c r="I187" s="166"/>
      <c r="J187" s="167">
        <f>J714</f>
        <v>0</v>
      </c>
      <c r="K187" s="168"/>
    </row>
    <row r="188" spans="2:11" s="87" customFormat="1" ht="19.9" customHeight="1">
      <c r="B188" s="132"/>
      <c r="C188" s="133"/>
      <c r="D188" s="134" t="s">
        <v>3637</v>
      </c>
      <c r="E188" s="135"/>
      <c r="F188" s="135"/>
      <c r="G188" s="135"/>
      <c r="H188" s="135"/>
      <c r="I188" s="166"/>
      <c r="J188" s="167">
        <f>J717</f>
        <v>0</v>
      </c>
      <c r="K188" s="168"/>
    </row>
    <row r="189" spans="2:11" s="87" customFormat="1" ht="19.9" customHeight="1">
      <c r="B189" s="132"/>
      <c r="C189" s="133"/>
      <c r="D189" s="134" t="s">
        <v>3615</v>
      </c>
      <c r="E189" s="135"/>
      <c r="F189" s="135"/>
      <c r="G189" s="135"/>
      <c r="H189" s="135"/>
      <c r="I189" s="166"/>
      <c r="J189" s="167">
        <f>J720</f>
        <v>0</v>
      </c>
      <c r="K189" s="168"/>
    </row>
    <row r="190" spans="2:11" s="87" customFormat="1" ht="19.9" customHeight="1">
      <c r="B190" s="132"/>
      <c r="C190" s="133"/>
      <c r="D190" s="134" t="s">
        <v>3663</v>
      </c>
      <c r="E190" s="135"/>
      <c r="F190" s="135"/>
      <c r="G190" s="135"/>
      <c r="H190" s="135"/>
      <c r="I190" s="166"/>
      <c r="J190" s="167">
        <f>J725</f>
        <v>0</v>
      </c>
      <c r="K190" s="168"/>
    </row>
    <row r="191" spans="2:11" s="87" customFormat="1" ht="19.9" customHeight="1">
      <c r="B191" s="132"/>
      <c r="C191" s="133"/>
      <c r="D191" s="134" t="s">
        <v>3664</v>
      </c>
      <c r="E191" s="135"/>
      <c r="F191" s="135"/>
      <c r="G191" s="135"/>
      <c r="H191" s="135"/>
      <c r="I191" s="166"/>
      <c r="J191" s="167">
        <f>J728</f>
        <v>0</v>
      </c>
      <c r="K191" s="168"/>
    </row>
    <row r="192" spans="2:11" s="87" customFormat="1" ht="19.9" customHeight="1">
      <c r="B192" s="132"/>
      <c r="C192" s="133"/>
      <c r="D192" s="134" t="s">
        <v>3665</v>
      </c>
      <c r="E192" s="135"/>
      <c r="F192" s="135"/>
      <c r="G192" s="135"/>
      <c r="H192" s="135"/>
      <c r="I192" s="166"/>
      <c r="J192" s="167">
        <f>J731</f>
        <v>0</v>
      </c>
      <c r="K192" s="168"/>
    </row>
    <row r="193" spans="2:11" s="87" customFormat="1" ht="19.9" customHeight="1">
      <c r="B193" s="132"/>
      <c r="C193" s="133"/>
      <c r="D193" s="134" t="s">
        <v>3666</v>
      </c>
      <c r="E193" s="135"/>
      <c r="F193" s="135"/>
      <c r="G193" s="135"/>
      <c r="H193" s="135"/>
      <c r="I193" s="166"/>
      <c r="J193" s="167">
        <f>J740</f>
        <v>0</v>
      </c>
      <c r="K193" s="168"/>
    </row>
    <row r="194" spans="2:11" s="87" customFormat="1" ht="19.9" customHeight="1">
      <c r="B194" s="132"/>
      <c r="C194" s="133"/>
      <c r="D194" s="134" t="s">
        <v>3667</v>
      </c>
      <c r="E194" s="135"/>
      <c r="F194" s="135"/>
      <c r="G194" s="135"/>
      <c r="H194" s="135"/>
      <c r="I194" s="166"/>
      <c r="J194" s="167">
        <f>J745</f>
        <v>0</v>
      </c>
      <c r="K194" s="168"/>
    </row>
    <row r="195" spans="2:11" s="87" customFormat="1" ht="19.9" customHeight="1">
      <c r="B195" s="132"/>
      <c r="C195" s="133"/>
      <c r="D195" s="134" t="s">
        <v>3668</v>
      </c>
      <c r="E195" s="135"/>
      <c r="F195" s="135"/>
      <c r="G195" s="135"/>
      <c r="H195" s="135"/>
      <c r="I195" s="166"/>
      <c r="J195" s="167">
        <f>J750</f>
        <v>0</v>
      </c>
      <c r="K195" s="168"/>
    </row>
    <row r="196" spans="2:11" s="87" customFormat="1" ht="19.9" customHeight="1">
      <c r="B196" s="132"/>
      <c r="C196" s="133"/>
      <c r="D196" s="134" t="s">
        <v>3669</v>
      </c>
      <c r="E196" s="135"/>
      <c r="F196" s="135"/>
      <c r="G196" s="135"/>
      <c r="H196" s="135"/>
      <c r="I196" s="166"/>
      <c r="J196" s="167">
        <f>J755</f>
        <v>0</v>
      </c>
      <c r="K196" s="168"/>
    </row>
    <row r="197" spans="2:11" s="87" customFormat="1" ht="19.9" customHeight="1">
      <c r="B197" s="132"/>
      <c r="C197" s="133"/>
      <c r="D197" s="134" t="s">
        <v>3670</v>
      </c>
      <c r="E197" s="135"/>
      <c r="F197" s="135"/>
      <c r="G197" s="135"/>
      <c r="H197" s="135"/>
      <c r="I197" s="166"/>
      <c r="J197" s="167">
        <f>J770</f>
        <v>0</v>
      </c>
      <c r="K197" s="168"/>
    </row>
    <row r="198" spans="2:11" s="87" customFormat="1" ht="19.9" customHeight="1">
      <c r="B198" s="132"/>
      <c r="C198" s="133"/>
      <c r="D198" s="134" t="s">
        <v>3671</v>
      </c>
      <c r="E198" s="135"/>
      <c r="F198" s="135"/>
      <c r="G198" s="135"/>
      <c r="H198" s="135"/>
      <c r="I198" s="166"/>
      <c r="J198" s="167">
        <f>J773</f>
        <v>0</v>
      </c>
      <c r="K198" s="168"/>
    </row>
    <row r="199" spans="2:11" s="87" customFormat="1" ht="19.9" customHeight="1">
      <c r="B199" s="132"/>
      <c r="C199" s="133"/>
      <c r="D199" s="134" t="s">
        <v>3672</v>
      </c>
      <c r="E199" s="135"/>
      <c r="F199" s="135"/>
      <c r="G199" s="135"/>
      <c r="H199" s="135"/>
      <c r="I199" s="166"/>
      <c r="J199" s="167">
        <f>J776</f>
        <v>0</v>
      </c>
      <c r="K199" s="168"/>
    </row>
    <row r="200" spans="2:11" s="87" customFormat="1" ht="19.9" customHeight="1">
      <c r="B200" s="132"/>
      <c r="C200" s="133"/>
      <c r="D200" s="134" t="s">
        <v>3673</v>
      </c>
      <c r="E200" s="135"/>
      <c r="F200" s="135"/>
      <c r="G200" s="135"/>
      <c r="H200" s="135"/>
      <c r="I200" s="166"/>
      <c r="J200" s="167">
        <f>J787</f>
        <v>0</v>
      </c>
      <c r="K200" s="168"/>
    </row>
    <row r="201" spans="2:11" s="87" customFormat="1" ht="19.9" customHeight="1">
      <c r="B201" s="132"/>
      <c r="C201" s="133"/>
      <c r="D201" s="134" t="s">
        <v>3674</v>
      </c>
      <c r="E201" s="135"/>
      <c r="F201" s="135"/>
      <c r="G201" s="135"/>
      <c r="H201" s="135"/>
      <c r="I201" s="166"/>
      <c r="J201" s="167">
        <f>J790</f>
        <v>0</v>
      </c>
      <c r="K201" s="168"/>
    </row>
    <row r="202" spans="2:11" s="87" customFormat="1" ht="19.9" customHeight="1">
      <c r="B202" s="132"/>
      <c r="C202" s="133"/>
      <c r="D202" s="134" t="s">
        <v>3675</v>
      </c>
      <c r="E202" s="135"/>
      <c r="F202" s="135"/>
      <c r="G202" s="135"/>
      <c r="H202" s="135"/>
      <c r="I202" s="166"/>
      <c r="J202" s="167">
        <f>J793</f>
        <v>0</v>
      </c>
      <c r="K202" s="168"/>
    </row>
    <row r="203" spans="2:11" s="87" customFormat="1" ht="19.9" customHeight="1">
      <c r="B203" s="132"/>
      <c r="C203" s="133"/>
      <c r="D203" s="134" t="s">
        <v>3676</v>
      </c>
      <c r="E203" s="135"/>
      <c r="F203" s="135"/>
      <c r="G203" s="135"/>
      <c r="H203" s="135"/>
      <c r="I203" s="166"/>
      <c r="J203" s="167">
        <f>J796</f>
        <v>0</v>
      </c>
      <c r="K203" s="168"/>
    </row>
    <row r="204" spans="2:11" s="87" customFormat="1" ht="19.9" customHeight="1">
      <c r="B204" s="132"/>
      <c r="C204" s="133"/>
      <c r="D204" s="134" t="s">
        <v>3677</v>
      </c>
      <c r="E204" s="135"/>
      <c r="F204" s="135"/>
      <c r="G204" s="135"/>
      <c r="H204" s="135"/>
      <c r="I204" s="166"/>
      <c r="J204" s="167">
        <f>J799</f>
        <v>0</v>
      </c>
      <c r="K204" s="168"/>
    </row>
    <row r="205" spans="2:11" s="87" customFormat="1" ht="19.9" customHeight="1">
      <c r="B205" s="132"/>
      <c r="C205" s="133"/>
      <c r="D205" s="134" t="s">
        <v>3665</v>
      </c>
      <c r="E205" s="135"/>
      <c r="F205" s="135"/>
      <c r="G205" s="135"/>
      <c r="H205" s="135"/>
      <c r="I205" s="166"/>
      <c r="J205" s="167">
        <f>J818</f>
        <v>0</v>
      </c>
      <c r="K205" s="168"/>
    </row>
    <row r="206" spans="2:11" s="87" customFormat="1" ht="19.9" customHeight="1">
      <c r="B206" s="132"/>
      <c r="C206" s="133"/>
      <c r="D206" s="134" t="s">
        <v>3678</v>
      </c>
      <c r="E206" s="135"/>
      <c r="F206" s="135"/>
      <c r="G206" s="135"/>
      <c r="H206" s="135"/>
      <c r="I206" s="166"/>
      <c r="J206" s="167">
        <f>J821</f>
        <v>0</v>
      </c>
      <c r="K206" s="168"/>
    </row>
    <row r="207" spans="2:11" s="87" customFormat="1" ht="19.9" customHeight="1">
      <c r="B207" s="132"/>
      <c r="C207" s="133"/>
      <c r="D207" s="134" t="s">
        <v>3666</v>
      </c>
      <c r="E207" s="135"/>
      <c r="F207" s="135"/>
      <c r="G207" s="135"/>
      <c r="H207" s="135"/>
      <c r="I207" s="166"/>
      <c r="J207" s="167">
        <f>J824</f>
        <v>0</v>
      </c>
      <c r="K207" s="168"/>
    </row>
    <row r="208" spans="2:11" s="87" customFormat="1" ht="19.9" customHeight="1">
      <c r="B208" s="132"/>
      <c r="C208" s="133"/>
      <c r="D208" s="134" t="s">
        <v>3679</v>
      </c>
      <c r="E208" s="135"/>
      <c r="F208" s="135"/>
      <c r="G208" s="135"/>
      <c r="H208" s="135"/>
      <c r="I208" s="166"/>
      <c r="J208" s="167">
        <f>J831</f>
        <v>0</v>
      </c>
      <c r="K208" s="168"/>
    </row>
    <row r="209" spans="2:11" s="87" customFormat="1" ht="19.9" customHeight="1">
      <c r="B209" s="132"/>
      <c r="C209" s="133"/>
      <c r="D209" s="134" t="s">
        <v>3680</v>
      </c>
      <c r="E209" s="135"/>
      <c r="F209" s="135"/>
      <c r="G209" s="135"/>
      <c r="H209" s="135"/>
      <c r="I209" s="166"/>
      <c r="J209" s="167">
        <f>J834</f>
        <v>0</v>
      </c>
      <c r="K209" s="168"/>
    </row>
    <row r="210" spans="2:11" s="87" customFormat="1" ht="19.9" customHeight="1">
      <c r="B210" s="132"/>
      <c r="C210" s="133"/>
      <c r="D210" s="134" t="s">
        <v>3679</v>
      </c>
      <c r="E210" s="135"/>
      <c r="F210" s="135"/>
      <c r="G210" s="135"/>
      <c r="H210" s="135"/>
      <c r="I210" s="166"/>
      <c r="J210" s="167">
        <f>J837</f>
        <v>0</v>
      </c>
      <c r="K210" s="168"/>
    </row>
    <row r="211" spans="2:11" s="87" customFormat="1" ht="19.9" customHeight="1">
      <c r="B211" s="132"/>
      <c r="C211" s="133"/>
      <c r="D211" s="134" t="s">
        <v>3681</v>
      </c>
      <c r="E211" s="135"/>
      <c r="F211" s="135"/>
      <c r="G211" s="135"/>
      <c r="H211" s="135"/>
      <c r="I211" s="166"/>
      <c r="J211" s="167">
        <f>J840</f>
        <v>0</v>
      </c>
      <c r="K211" s="168"/>
    </row>
    <row r="212" spans="2:11" s="87" customFormat="1" ht="19.9" customHeight="1">
      <c r="B212" s="132"/>
      <c r="C212" s="133"/>
      <c r="D212" s="134" t="s">
        <v>3682</v>
      </c>
      <c r="E212" s="135"/>
      <c r="F212" s="135"/>
      <c r="G212" s="135"/>
      <c r="H212" s="135"/>
      <c r="I212" s="166"/>
      <c r="J212" s="167">
        <f>J843</f>
        <v>0</v>
      </c>
      <c r="K212" s="168"/>
    </row>
    <row r="213" spans="2:11" s="87" customFormat="1" ht="19.9" customHeight="1">
      <c r="B213" s="132"/>
      <c r="C213" s="133"/>
      <c r="D213" s="134" t="s">
        <v>3683</v>
      </c>
      <c r="E213" s="135"/>
      <c r="F213" s="135"/>
      <c r="G213" s="135"/>
      <c r="H213" s="135"/>
      <c r="I213" s="166"/>
      <c r="J213" s="167">
        <f>J846</f>
        <v>0</v>
      </c>
      <c r="K213" s="168"/>
    </row>
    <row r="214" spans="2:11" s="87" customFormat="1" ht="19.9" customHeight="1">
      <c r="B214" s="132"/>
      <c r="C214" s="133"/>
      <c r="D214" s="134" t="s">
        <v>3684</v>
      </c>
      <c r="E214" s="135"/>
      <c r="F214" s="135"/>
      <c r="G214" s="135"/>
      <c r="H214" s="135"/>
      <c r="I214" s="166"/>
      <c r="J214" s="167">
        <f>J849</f>
        <v>0</v>
      </c>
      <c r="K214" s="168"/>
    </row>
    <row r="215" spans="2:11" s="87" customFormat="1" ht="19.9" customHeight="1">
      <c r="B215" s="132"/>
      <c r="C215" s="133"/>
      <c r="D215" s="134" t="s">
        <v>3680</v>
      </c>
      <c r="E215" s="135"/>
      <c r="F215" s="135"/>
      <c r="G215" s="135"/>
      <c r="H215" s="135"/>
      <c r="I215" s="166"/>
      <c r="J215" s="167">
        <f>J852</f>
        <v>0</v>
      </c>
      <c r="K215" s="168"/>
    </row>
    <row r="216" spans="2:11" s="87" customFormat="1" ht="19.9" customHeight="1">
      <c r="B216" s="132"/>
      <c r="C216" s="133"/>
      <c r="D216" s="134" t="s">
        <v>3685</v>
      </c>
      <c r="E216" s="135"/>
      <c r="F216" s="135"/>
      <c r="G216" s="135"/>
      <c r="H216" s="135"/>
      <c r="I216" s="166"/>
      <c r="J216" s="167">
        <f>J857</f>
        <v>0</v>
      </c>
      <c r="K216" s="168"/>
    </row>
    <row r="217" spans="2:11" s="87" customFormat="1" ht="19.9" customHeight="1">
      <c r="B217" s="132"/>
      <c r="C217" s="133"/>
      <c r="D217" s="134" t="s">
        <v>3686</v>
      </c>
      <c r="E217" s="135"/>
      <c r="F217" s="135"/>
      <c r="G217" s="135"/>
      <c r="H217" s="135"/>
      <c r="I217" s="166"/>
      <c r="J217" s="167">
        <f>J862</f>
        <v>0</v>
      </c>
      <c r="K217" s="168"/>
    </row>
    <row r="218" spans="2:11" s="87" customFormat="1" ht="19.9" customHeight="1">
      <c r="B218" s="132"/>
      <c r="C218" s="133"/>
      <c r="D218" s="134" t="s">
        <v>3687</v>
      </c>
      <c r="E218" s="135"/>
      <c r="F218" s="135"/>
      <c r="G218" s="135"/>
      <c r="H218" s="135"/>
      <c r="I218" s="166"/>
      <c r="J218" s="167">
        <f>J865</f>
        <v>0</v>
      </c>
      <c r="K218" s="168"/>
    </row>
    <row r="219" spans="2:11" s="87" customFormat="1" ht="19.9" customHeight="1">
      <c r="B219" s="132"/>
      <c r="C219" s="133"/>
      <c r="D219" s="134" t="s">
        <v>3688</v>
      </c>
      <c r="E219" s="135"/>
      <c r="F219" s="135"/>
      <c r="G219" s="135"/>
      <c r="H219" s="135"/>
      <c r="I219" s="166"/>
      <c r="J219" s="167">
        <f>J868</f>
        <v>0</v>
      </c>
      <c r="K219" s="168"/>
    </row>
    <row r="220" spans="2:11" s="87" customFormat="1" ht="19.9" customHeight="1">
      <c r="B220" s="132"/>
      <c r="C220" s="133"/>
      <c r="D220" s="134" t="s">
        <v>3689</v>
      </c>
      <c r="E220" s="135"/>
      <c r="F220" s="135"/>
      <c r="G220" s="135"/>
      <c r="H220" s="135"/>
      <c r="I220" s="166"/>
      <c r="J220" s="167">
        <f>J873</f>
        <v>0</v>
      </c>
      <c r="K220" s="168"/>
    </row>
    <row r="221" spans="2:11" s="87" customFormat="1" ht="19.9" customHeight="1">
      <c r="B221" s="132"/>
      <c r="C221" s="133"/>
      <c r="D221" s="134" t="s">
        <v>3667</v>
      </c>
      <c r="E221" s="135"/>
      <c r="F221" s="135"/>
      <c r="G221" s="135"/>
      <c r="H221" s="135"/>
      <c r="I221" s="166"/>
      <c r="J221" s="167">
        <f>J890</f>
        <v>0</v>
      </c>
      <c r="K221" s="168"/>
    </row>
    <row r="222" spans="2:11" s="87" customFormat="1" ht="19.9" customHeight="1">
      <c r="B222" s="132"/>
      <c r="C222" s="133"/>
      <c r="D222" s="134" t="s">
        <v>3690</v>
      </c>
      <c r="E222" s="135"/>
      <c r="F222" s="135"/>
      <c r="G222" s="135"/>
      <c r="H222" s="135"/>
      <c r="I222" s="166"/>
      <c r="J222" s="167">
        <f>J905</f>
        <v>0</v>
      </c>
      <c r="K222" s="168"/>
    </row>
    <row r="223" spans="2:11" s="87" customFormat="1" ht="19.9" customHeight="1">
      <c r="B223" s="132"/>
      <c r="C223" s="133"/>
      <c r="D223" s="134" t="s">
        <v>3668</v>
      </c>
      <c r="E223" s="135"/>
      <c r="F223" s="135"/>
      <c r="G223" s="135"/>
      <c r="H223" s="135"/>
      <c r="I223" s="166"/>
      <c r="J223" s="167">
        <f>J916</f>
        <v>0</v>
      </c>
      <c r="K223" s="168"/>
    </row>
    <row r="224" spans="2:11" s="87" customFormat="1" ht="19.9" customHeight="1">
      <c r="B224" s="132"/>
      <c r="C224" s="133"/>
      <c r="D224" s="134" t="s">
        <v>3691</v>
      </c>
      <c r="E224" s="135"/>
      <c r="F224" s="135"/>
      <c r="G224" s="135"/>
      <c r="H224" s="135"/>
      <c r="I224" s="166"/>
      <c r="J224" s="167">
        <f>J921</f>
        <v>0</v>
      </c>
      <c r="K224" s="168"/>
    </row>
    <row r="225" spans="2:11" s="87" customFormat="1" ht="19.9" customHeight="1">
      <c r="B225" s="132"/>
      <c r="C225" s="133"/>
      <c r="D225" s="134" t="s">
        <v>3669</v>
      </c>
      <c r="E225" s="135"/>
      <c r="F225" s="135"/>
      <c r="G225" s="135"/>
      <c r="H225" s="135"/>
      <c r="I225" s="166"/>
      <c r="J225" s="167">
        <f>J944</f>
        <v>0</v>
      </c>
      <c r="K225" s="168"/>
    </row>
    <row r="226" spans="2:11" s="87" customFormat="1" ht="19.9" customHeight="1">
      <c r="B226" s="132"/>
      <c r="C226" s="133"/>
      <c r="D226" s="134" t="s">
        <v>3671</v>
      </c>
      <c r="E226" s="135"/>
      <c r="F226" s="135"/>
      <c r="G226" s="135"/>
      <c r="H226" s="135"/>
      <c r="I226" s="166"/>
      <c r="J226" s="167">
        <f>J953</f>
        <v>0</v>
      </c>
      <c r="K226" s="168"/>
    </row>
    <row r="227" spans="2:11" s="87" customFormat="1" ht="19.9" customHeight="1">
      <c r="B227" s="132"/>
      <c r="C227" s="133"/>
      <c r="D227" s="134" t="s">
        <v>3673</v>
      </c>
      <c r="E227" s="135"/>
      <c r="F227" s="135"/>
      <c r="G227" s="135"/>
      <c r="H227" s="135"/>
      <c r="I227" s="166"/>
      <c r="J227" s="167">
        <f>J956</f>
        <v>0</v>
      </c>
      <c r="K227" s="168"/>
    </row>
    <row r="228" spans="2:11" s="87" customFormat="1" ht="19.9" customHeight="1">
      <c r="B228" s="132"/>
      <c r="C228" s="133"/>
      <c r="D228" s="134" t="s">
        <v>3674</v>
      </c>
      <c r="E228" s="135"/>
      <c r="F228" s="135"/>
      <c r="G228" s="135"/>
      <c r="H228" s="135"/>
      <c r="I228" s="166"/>
      <c r="J228" s="167">
        <f>J959</f>
        <v>0</v>
      </c>
      <c r="K228" s="168"/>
    </row>
    <row r="229" spans="2:11" s="87" customFormat="1" ht="19.9" customHeight="1">
      <c r="B229" s="132"/>
      <c r="C229" s="133"/>
      <c r="D229" s="134" t="s">
        <v>3692</v>
      </c>
      <c r="E229" s="135"/>
      <c r="F229" s="135"/>
      <c r="G229" s="135"/>
      <c r="H229" s="135"/>
      <c r="I229" s="166"/>
      <c r="J229" s="167">
        <f>J962</f>
        <v>0</v>
      </c>
      <c r="K229" s="168"/>
    </row>
    <row r="230" spans="2:11" s="87" customFormat="1" ht="19.9" customHeight="1">
      <c r="B230" s="132"/>
      <c r="C230" s="133"/>
      <c r="D230" s="134" t="s">
        <v>3693</v>
      </c>
      <c r="E230" s="135"/>
      <c r="F230" s="135"/>
      <c r="G230" s="135"/>
      <c r="H230" s="135"/>
      <c r="I230" s="166"/>
      <c r="J230" s="167">
        <f>J969</f>
        <v>0</v>
      </c>
      <c r="K230" s="168"/>
    </row>
    <row r="231" spans="2:11" s="87" customFormat="1" ht="19.9" customHeight="1">
      <c r="B231" s="132"/>
      <c r="C231" s="133"/>
      <c r="D231" s="134" t="s">
        <v>3694</v>
      </c>
      <c r="E231" s="135"/>
      <c r="F231" s="135"/>
      <c r="G231" s="135"/>
      <c r="H231" s="135"/>
      <c r="I231" s="166"/>
      <c r="J231" s="167">
        <f>J974</f>
        <v>0</v>
      </c>
      <c r="K231" s="168"/>
    </row>
    <row r="232" spans="2:11" s="87" customFormat="1" ht="19.9" customHeight="1">
      <c r="B232" s="132"/>
      <c r="C232" s="133"/>
      <c r="D232" s="134" t="s">
        <v>3695</v>
      </c>
      <c r="E232" s="135"/>
      <c r="F232" s="135"/>
      <c r="G232" s="135"/>
      <c r="H232" s="135"/>
      <c r="I232" s="166"/>
      <c r="J232" s="167">
        <f>J979</f>
        <v>0</v>
      </c>
      <c r="K232" s="168"/>
    </row>
    <row r="233" spans="2:11" s="87" customFormat="1" ht="19.9" customHeight="1">
      <c r="B233" s="132"/>
      <c r="C233" s="133"/>
      <c r="D233" s="134" t="s">
        <v>3676</v>
      </c>
      <c r="E233" s="135"/>
      <c r="F233" s="135"/>
      <c r="G233" s="135"/>
      <c r="H233" s="135"/>
      <c r="I233" s="166"/>
      <c r="J233" s="167">
        <f>J982</f>
        <v>0</v>
      </c>
      <c r="K233" s="168"/>
    </row>
    <row r="234" spans="2:11" s="87" customFormat="1" ht="19.9" customHeight="1">
      <c r="B234" s="132"/>
      <c r="C234" s="133"/>
      <c r="D234" s="134" t="s">
        <v>3677</v>
      </c>
      <c r="E234" s="135"/>
      <c r="F234" s="135"/>
      <c r="G234" s="135"/>
      <c r="H234" s="135"/>
      <c r="I234" s="166"/>
      <c r="J234" s="167">
        <f>J985</f>
        <v>0</v>
      </c>
      <c r="K234" s="168"/>
    </row>
    <row r="235" spans="2:11" s="87" customFormat="1" ht="19.9" customHeight="1">
      <c r="B235" s="132"/>
      <c r="C235" s="133"/>
      <c r="D235" s="134" t="s">
        <v>3666</v>
      </c>
      <c r="E235" s="135"/>
      <c r="F235" s="135"/>
      <c r="G235" s="135"/>
      <c r="H235" s="135"/>
      <c r="I235" s="166"/>
      <c r="J235" s="167">
        <f>J1008</f>
        <v>0</v>
      </c>
      <c r="K235" s="168"/>
    </row>
    <row r="236" spans="2:11" s="87" customFormat="1" ht="19.9" customHeight="1">
      <c r="B236" s="132"/>
      <c r="C236" s="133"/>
      <c r="D236" s="134" t="s">
        <v>3696</v>
      </c>
      <c r="E236" s="135"/>
      <c r="F236" s="135"/>
      <c r="G236" s="135"/>
      <c r="H236" s="135"/>
      <c r="I236" s="166"/>
      <c r="J236" s="167">
        <f>J1019</f>
        <v>0</v>
      </c>
      <c r="K236" s="168"/>
    </row>
    <row r="237" spans="2:11" s="87" customFormat="1" ht="19.9" customHeight="1">
      <c r="B237" s="132"/>
      <c r="C237" s="133"/>
      <c r="D237" s="134" t="s">
        <v>3679</v>
      </c>
      <c r="E237" s="135"/>
      <c r="F237" s="135"/>
      <c r="G237" s="135"/>
      <c r="H237" s="135"/>
      <c r="I237" s="166"/>
      <c r="J237" s="167">
        <f>J1024</f>
        <v>0</v>
      </c>
      <c r="K237" s="168"/>
    </row>
    <row r="238" spans="2:11" s="87" customFormat="1" ht="19.9" customHeight="1">
      <c r="B238" s="132"/>
      <c r="C238" s="133"/>
      <c r="D238" s="134" t="s">
        <v>3681</v>
      </c>
      <c r="E238" s="135"/>
      <c r="F238" s="135"/>
      <c r="G238" s="135"/>
      <c r="H238" s="135"/>
      <c r="I238" s="166"/>
      <c r="J238" s="167">
        <f>J1029</f>
        <v>0</v>
      </c>
      <c r="K238" s="168"/>
    </row>
    <row r="239" spans="2:11" s="87" customFormat="1" ht="19.9" customHeight="1">
      <c r="B239" s="132"/>
      <c r="C239" s="133"/>
      <c r="D239" s="134" t="s">
        <v>3697</v>
      </c>
      <c r="E239" s="135"/>
      <c r="F239" s="135"/>
      <c r="G239" s="135"/>
      <c r="H239" s="135"/>
      <c r="I239" s="166"/>
      <c r="J239" s="167">
        <f>J1032</f>
        <v>0</v>
      </c>
      <c r="K239" s="168"/>
    </row>
    <row r="240" spans="2:11" s="87" customFormat="1" ht="19.9" customHeight="1">
      <c r="B240" s="132"/>
      <c r="C240" s="133"/>
      <c r="D240" s="134" t="s">
        <v>3682</v>
      </c>
      <c r="E240" s="135"/>
      <c r="F240" s="135"/>
      <c r="G240" s="135"/>
      <c r="H240" s="135"/>
      <c r="I240" s="166"/>
      <c r="J240" s="167">
        <f>J1035</f>
        <v>0</v>
      </c>
      <c r="K240" s="168"/>
    </row>
    <row r="241" spans="2:11" s="87" customFormat="1" ht="19.9" customHeight="1">
      <c r="B241" s="132"/>
      <c r="C241" s="133"/>
      <c r="D241" s="134" t="s">
        <v>3680</v>
      </c>
      <c r="E241" s="135"/>
      <c r="F241" s="135"/>
      <c r="G241" s="135"/>
      <c r="H241" s="135"/>
      <c r="I241" s="166"/>
      <c r="J241" s="167">
        <f>J1038</f>
        <v>0</v>
      </c>
      <c r="K241" s="168"/>
    </row>
    <row r="242" spans="2:11" s="87" customFormat="1" ht="19.9" customHeight="1">
      <c r="B242" s="132"/>
      <c r="C242" s="133"/>
      <c r="D242" s="134" t="s">
        <v>3685</v>
      </c>
      <c r="E242" s="135"/>
      <c r="F242" s="135"/>
      <c r="G242" s="135"/>
      <c r="H242" s="135"/>
      <c r="I242" s="166"/>
      <c r="J242" s="167">
        <f>J1049</f>
        <v>0</v>
      </c>
      <c r="K242" s="168"/>
    </row>
    <row r="243" spans="2:11" s="87" customFormat="1" ht="19.9" customHeight="1">
      <c r="B243" s="132"/>
      <c r="C243" s="133"/>
      <c r="D243" s="134" t="s">
        <v>3689</v>
      </c>
      <c r="E243" s="135"/>
      <c r="F243" s="135"/>
      <c r="G243" s="135"/>
      <c r="H243" s="135"/>
      <c r="I243" s="166"/>
      <c r="J243" s="167">
        <f>J1058</f>
        <v>0</v>
      </c>
      <c r="K243" s="168"/>
    </row>
    <row r="244" spans="2:11" s="87" customFormat="1" ht="19.9" customHeight="1">
      <c r="B244" s="132"/>
      <c r="C244" s="133"/>
      <c r="D244" s="134" t="s">
        <v>3667</v>
      </c>
      <c r="E244" s="135"/>
      <c r="F244" s="135"/>
      <c r="G244" s="135"/>
      <c r="H244" s="135"/>
      <c r="I244" s="166"/>
      <c r="J244" s="167">
        <f>J1075</f>
        <v>0</v>
      </c>
      <c r="K244" s="168"/>
    </row>
    <row r="245" spans="2:11" s="87" customFormat="1" ht="19.9" customHeight="1">
      <c r="B245" s="132"/>
      <c r="C245" s="133"/>
      <c r="D245" s="134" t="s">
        <v>3668</v>
      </c>
      <c r="E245" s="135"/>
      <c r="F245" s="135"/>
      <c r="G245" s="135"/>
      <c r="H245" s="135"/>
      <c r="I245" s="166"/>
      <c r="J245" s="167">
        <f>J1088</f>
        <v>0</v>
      </c>
      <c r="K245" s="168"/>
    </row>
    <row r="246" spans="2:11" s="87" customFormat="1" ht="19.9" customHeight="1">
      <c r="B246" s="132"/>
      <c r="C246" s="133"/>
      <c r="D246" s="134" t="s">
        <v>3691</v>
      </c>
      <c r="E246" s="135"/>
      <c r="F246" s="135"/>
      <c r="G246" s="135"/>
      <c r="H246" s="135"/>
      <c r="I246" s="166"/>
      <c r="J246" s="167">
        <f>J1091</f>
        <v>0</v>
      </c>
      <c r="K246" s="168"/>
    </row>
    <row r="247" spans="2:11" s="87" customFormat="1" ht="19.9" customHeight="1">
      <c r="B247" s="132"/>
      <c r="C247" s="133"/>
      <c r="D247" s="134" t="s">
        <v>3698</v>
      </c>
      <c r="E247" s="135"/>
      <c r="F247" s="135"/>
      <c r="G247" s="135"/>
      <c r="H247" s="135"/>
      <c r="I247" s="166"/>
      <c r="J247" s="167">
        <f>J1100</f>
        <v>0</v>
      </c>
      <c r="K247" s="168"/>
    </row>
    <row r="248" spans="2:11" s="87" customFormat="1" ht="19.9" customHeight="1">
      <c r="B248" s="132"/>
      <c r="C248" s="133"/>
      <c r="D248" s="134" t="s">
        <v>3699</v>
      </c>
      <c r="E248" s="135"/>
      <c r="F248" s="135"/>
      <c r="G248" s="135"/>
      <c r="H248" s="135"/>
      <c r="I248" s="166"/>
      <c r="J248" s="167">
        <f>J1103</f>
        <v>0</v>
      </c>
      <c r="K248" s="168"/>
    </row>
    <row r="249" spans="2:11" s="86" customFormat="1" ht="24.95" customHeight="1">
      <c r="B249" s="128"/>
      <c r="C249" s="129"/>
      <c r="D249" s="130" t="s">
        <v>3700</v>
      </c>
      <c r="E249" s="131"/>
      <c r="F249" s="131"/>
      <c r="G249" s="131"/>
      <c r="H249" s="131"/>
      <c r="I249" s="163"/>
      <c r="J249" s="164">
        <f>J1106</f>
        <v>0</v>
      </c>
      <c r="K249" s="165"/>
    </row>
    <row r="250" spans="2:11" s="86" customFormat="1" ht="24.95" customHeight="1">
      <c r="B250" s="128"/>
      <c r="C250" s="129"/>
      <c r="D250" s="130" t="s">
        <v>3701</v>
      </c>
      <c r="E250" s="131"/>
      <c r="F250" s="131"/>
      <c r="G250" s="131"/>
      <c r="H250" s="131"/>
      <c r="I250" s="163"/>
      <c r="J250" s="164">
        <f>J1109</f>
        <v>0</v>
      </c>
      <c r="K250" s="165"/>
    </row>
    <row r="251" spans="2:11" s="87" customFormat="1" ht="19.9" customHeight="1">
      <c r="B251" s="132"/>
      <c r="C251" s="133"/>
      <c r="D251" s="134" t="s">
        <v>3702</v>
      </c>
      <c r="E251" s="135"/>
      <c r="F251" s="135"/>
      <c r="G251" s="135"/>
      <c r="H251" s="135"/>
      <c r="I251" s="166"/>
      <c r="J251" s="167">
        <f>J1112</f>
        <v>0</v>
      </c>
      <c r="K251" s="168"/>
    </row>
    <row r="252" spans="2:11" s="87" customFormat="1" ht="19.9" customHeight="1">
      <c r="B252" s="132"/>
      <c r="C252" s="133"/>
      <c r="D252" s="134" t="s">
        <v>3703</v>
      </c>
      <c r="E252" s="135"/>
      <c r="F252" s="135"/>
      <c r="G252" s="135"/>
      <c r="H252" s="135"/>
      <c r="I252" s="166"/>
      <c r="J252" s="167">
        <f>J1115</f>
        <v>0</v>
      </c>
      <c r="K252" s="168"/>
    </row>
    <row r="253" spans="2:11" s="87" customFormat="1" ht="19.9" customHeight="1">
      <c r="B253" s="132"/>
      <c r="C253" s="133"/>
      <c r="D253" s="134" t="s">
        <v>3704</v>
      </c>
      <c r="E253" s="135"/>
      <c r="F253" s="135"/>
      <c r="G253" s="135"/>
      <c r="H253" s="135"/>
      <c r="I253" s="166"/>
      <c r="J253" s="167">
        <f>J1118</f>
        <v>0</v>
      </c>
      <c r="K253" s="168"/>
    </row>
    <row r="254" spans="2:11" s="87" customFormat="1" ht="19.9" customHeight="1">
      <c r="B254" s="132"/>
      <c r="C254" s="133"/>
      <c r="D254" s="134" t="s">
        <v>3705</v>
      </c>
      <c r="E254" s="135"/>
      <c r="F254" s="135"/>
      <c r="G254" s="135"/>
      <c r="H254" s="135"/>
      <c r="I254" s="166"/>
      <c r="J254" s="167">
        <f>J1121</f>
        <v>0</v>
      </c>
      <c r="K254" s="168"/>
    </row>
    <row r="255" spans="2:11" s="87" customFormat="1" ht="19.9" customHeight="1">
      <c r="B255" s="132"/>
      <c r="C255" s="133"/>
      <c r="D255" s="134" t="s">
        <v>3706</v>
      </c>
      <c r="E255" s="135"/>
      <c r="F255" s="135"/>
      <c r="G255" s="135"/>
      <c r="H255" s="135"/>
      <c r="I255" s="166"/>
      <c r="J255" s="167">
        <f>J1124</f>
        <v>0</v>
      </c>
      <c r="K255" s="168"/>
    </row>
    <row r="256" spans="2:11" s="87" customFormat="1" ht="19.9" customHeight="1">
      <c r="B256" s="132"/>
      <c r="C256" s="133"/>
      <c r="D256" s="134" t="s">
        <v>3707</v>
      </c>
      <c r="E256" s="135"/>
      <c r="F256" s="135"/>
      <c r="G256" s="135"/>
      <c r="H256" s="135"/>
      <c r="I256" s="166"/>
      <c r="J256" s="167">
        <f>J1129</f>
        <v>0</v>
      </c>
      <c r="K256" s="168"/>
    </row>
    <row r="257" spans="2:11" s="87" customFormat="1" ht="19.9" customHeight="1">
      <c r="B257" s="132"/>
      <c r="C257" s="133"/>
      <c r="D257" s="134" t="s">
        <v>3708</v>
      </c>
      <c r="E257" s="135"/>
      <c r="F257" s="135"/>
      <c r="G257" s="135"/>
      <c r="H257" s="135"/>
      <c r="I257" s="166"/>
      <c r="J257" s="167">
        <f>J1132</f>
        <v>0</v>
      </c>
      <c r="K257" s="168"/>
    </row>
    <row r="258" spans="2:11" s="87" customFormat="1" ht="19.9" customHeight="1">
      <c r="B258" s="132"/>
      <c r="C258" s="133"/>
      <c r="D258" s="134" t="s">
        <v>3709</v>
      </c>
      <c r="E258" s="135"/>
      <c r="F258" s="135"/>
      <c r="G258" s="135"/>
      <c r="H258" s="135"/>
      <c r="I258" s="166"/>
      <c r="J258" s="167">
        <f>J1135</f>
        <v>0</v>
      </c>
      <c r="K258" s="168"/>
    </row>
    <row r="259" spans="2:11" s="87" customFormat="1" ht="19.9" customHeight="1">
      <c r="B259" s="132"/>
      <c r="C259" s="133"/>
      <c r="D259" s="134" t="s">
        <v>3710</v>
      </c>
      <c r="E259" s="135"/>
      <c r="F259" s="135"/>
      <c r="G259" s="135"/>
      <c r="H259" s="135"/>
      <c r="I259" s="166"/>
      <c r="J259" s="167">
        <f>J1140</f>
        <v>0</v>
      </c>
      <c r="K259" s="168"/>
    </row>
    <row r="260" spans="2:11" s="87" customFormat="1" ht="19.9" customHeight="1">
      <c r="B260" s="132"/>
      <c r="C260" s="133"/>
      <c r="D260" s="134" t="s">
        <v>3711</v>
      </c>
      <c r="E260" s="135"/>
      <c r="F260" s="135"/>
      <c r="G260" s="135"/>
      <c r="H260" s="135"/>
      <c r="I260" s="166"/>
      <c r="J260" s="167">
        <f>J1145</f>
        <v>0</v>
      </c>
      <c r="K260" s="168"/>
    </row>
    <row r="261" spans="2:11" s="87" customFormat="1" ht="19.9" customHeight="1">
      <c r="B261" s="132"/>
      <c r="C261" s="133"/>
      <c r="D261" s="134" t="s">
        <v>3708</v>
      </c>
      <c r="E261" s="135"/>
      <c r="F261" s="135"/>
      <c r="G261" s="135"/>
      <c r="H261" s="135"/>
      <c r="I261" s="166"/>
      <c r="J261" s="167">
        <f>J1148</f>
        <v>0</v>
      </c>
      <c r="K261" s="168"/>
    </row>
    <row r="262" spans="2:11" s="87" customFormat="1" ht="19.9" customHeight="1">
      <c r="B262" s="132"/>
      <c r="C262" s="133"/>
      <c r="D262" s="134" t="s">
        <v>3712</v>
      </c>
      <c r="E262" s="135"/>
      <c r="F262" s="135"/>
      <c r="G262" s="135"/>
      <c r="H262" s="135"/>
      <c r="I262" s="166"/>
      <c r="J262" s="167">
        <f>J1151</f>
        <v>0</v>
      </c>
      <c r="K262" s="168"/>
    </row>
    <row r="263" spans="2:11" s="87" customFormat="1" ht="19.9" customHeight="1">
      <c r="B263" s="132"/>
      <c r="C263" s="133"/>
      <c r="D263" s="134" t="s">
        <v>3713</v>
      </c>
      <c r="E263" s="135"/>
      <c r="F263" s="135"/>
      <c r="G263" s="135"/>
      <c r="H263" s="135"/>
      <c r="I263" s="166"/>
      <c r="J263" s="167">
        <f>J1154</f>
        <v>0</v>
      </c>
      <c r="K263" s="168"/>
    </row>
    <row r="264" spans="2:11" s="87" customFormat="1" ht="19.9" customHeight="1">
      <c r="B264" s="132"/>
      <c r="C264" s="133"/>
      <c r="D264" s="134" t="s">
        <v>3714</v>
      </c>
      <c r="E264" s="135"/>
      <c r="F264" s="135"/>
      <c r="G264" s="135"/>
      <c r="H264" s="135"/>
      <c r="I264" s="166"/>
      <c r="J264" s="167">
        <f>J1157</f>
        <v>0</v>
      </c>
      <c r="K264" s="168"/>
    </row>
    <row r="265" spans="2:11" s="86" customFormat="1" ht="24.95" customHeight="1">
      <c r="B265" s="128"/>
      <c r="C265" s="129"/>
      <c r="D265" s="130" t="s">
        <v>3715</v>
      </c>
      <c r="E265" s="131"/>
      <c r="F265" s="131"/>
      <c r="G265" s="131"/>
      <c r="H265" s="131"/>
      <c r="I265" s="163"/>
      <c r="J265" s="164">
        <f>J1161</f>
        <v>0</v>
      </c>
      <c r="K265" s="165"/>
    </row>
    <row r="266" spans="2:11" s="84" customFormat="1" ht="21.85" customHeight="1">
      <c r="B266" s="105"/>
      <c r="C266" s="106"/>
      <c r="D266" s="106"/>
      <c r="E266" s="106"/>
      <c r="F266" s="106"/>
      <c r="G266" s="106"/>
      <c r="H266" s="106"/>
      <c r="I266" s="142"/>
      <c r="J266" s="106"/>
      <c r="K266" s="143"/>
    </row>
    <row r="267" spans="2:11" s="84" customFormat="1" ht="6.95" customHeight="1">
      <c r="B267" s="122"/>
      <c r="C267" s="123"/>
      <c r="D267" s="123"/>
      <c r="E267" s="123"/>
      <c r="F267" s="123"/>
      <c r="G267" s="123"/>
      <c r="H267" s="123"/>
      <c r="I267" s="156"/>
      <c r="J267" s="123"/>
      <c r="K267" s="157"/>
    </row>
    <row r="271" spans="2:12" s="84" customFormat="1" ht="6.95" customHeight="1">
      <c r="B271" s="171"/>
      <c r="C271" s="172"/>
      <c r="D271" s="172"/>
      <c r="E271" s="172"/>
      <c r="F271" s="172"/>
      <c r="G271" s="172"/>
      <c r="H271" s="172"/>
      <c r="I271" s="158"/>
      <c r="J271" s="172"/>
      <c r="K271" s="172"/>
      <c r="L271" s="214"/>
    </row>
    <row r="272" spans="2:12" s="84" customFormat="1" ht="36.95" customHeight="1">
      <c r="B272" s="105"/>
      <c r="C272" s="173" t="s">
        <v>148</v>
      </c>
      <c r="D272" s="174"/>
      <c r="E272" s="174"/>
      <c r="F272" s="174"/>
      <c r="G272" s="174"/>
      <c r="H272" s="174"/>
      <c r="I272" s="215"/>
      <c r="J272" s="174"/>
      <c r="K272" s="174"/>
      <c r="L272" s="214"/>
    </row>
    <row r="273" spans="2:12" s="84" customFormat="1" ht="6.95" customHeight="1">
      <c r="B273" s="105"/>
      <c r="C273" s="174"/>
      <c r="D273" s="174"/>
      <c r="E273" s="174"/>
      <c r="F273" s="174"/>
      <c r="G273" s="174"/>
      <c r="H273" s="174"/>
      <c r="I273" s="215"/>
      <c r="J273" s="174"/>
      <c r="K273" s="174"/>
      <c r="L273" s="214"/>
    </row>
    <row r="274" spans="2:12" s="84" customFormat="1" ht="14.4" customHeight="1">
      <c r="B274" s="105"/>
      <c r="C274" s="175" t="s">
        <v>18</v>
      </c>
      <c r="D274" s="174"/>
      <c r="E274" s="174"/>
      <c r="F274" s="174"/>
      <c r="G274" s="174"/>
      <c r="H274" s="174"/>
      <c r="I274" s="215"/>
      <c r="J274" s="174"/>
      <c r="K274" s="174"/>
      <c r="L274" s="214"/>
    </row>
    <row r="275" spans="2:12" s="84" customFormat="1" ht="20.4" customHeight="1">
      <c r="B275" s="105"/>
      <c r="C275" s="174"/>
      <c r="D275" s="174"/>
      <c r="E275" s="176" t="str">
        <f>E7</f>
        <v>SPŠ, SOŠ a SOU Hradec Králové - nástavba školních dílen - konečné zadání</v>
      </c>
      <c r="F275" s="175"/>
      <c r="G275" s="175"/>
      <c r="H275" s="175"/>
      <c r="I275" s="215"/>
      <c r="J275" s="174"/>
      <c r="K275" s="174"/>
      <c r="L275" s="214"/>
    </row>
    <row r="276" spans="2:12" s="84" customFormat="1" ht="14.4" customHeight="1">
      <c r="B276" s="105"/>
      <c r="C276" s="175" t="s">
        <v>122</v>
      </c>
      <c r="D276" s="174"/>
      <c r="E276" s="174"/>
      <c r="F276" s="174"/>
      <c r="G276" s="174"/>
      <c r="H276" s="174"/>
      <c r="I276" s="215"/>
      <c r="J276" s="174"/>
      <c r="K276" s="174"/>
      <c r="L276" s="214"/>
    </row>
    <row r="277" spans="2:12" s="84" customFormat="1" ht="22.2" customHeight="1">
      <c r="B277" s="105"/>
      <c r="C277" s="174"/>
      <c r="D277" s="174"/>
      <c r="E277" s="177" t="str">
        <f>E9</f>
        <v>05 - Elektro</v>
      </c>
      <c r="F277" s="174"/>
      <c r="G277" s="174"/>
      <c r="H277" s="174"/>
      <c r="I277" s="215"/>
      <c r="J277" s="174"/>
      <c r="K277" s="174"/>
      <c r="L277" s="214"/>
    </row>
    <row r="278" spans="2:12" s="84" customFormat="1" ht="6.95" customHeight="1">
      <c r="B278" s="105"/>
      <c r="C278" s="174"/>
      <c r="D278" s="174"/>
      <c r="E278" s="174"/>
      <c r="F278" s="174"/>
      <c r="G278" s="174"/>
      <c r="H278" s="174"/>
      <c r="I278" s="215"/>
      <c r="J278" s="174"/>
      <c r="K278" s="174"/>
      <c r="L278" s="214"/>
    </row>
    <row r="279" spans="2:12" s="84" customFormat="1" ht="18" customHeight="1">
      <c r="B279" s="105"/>
      <c r="C279" s="175" t="s">
        <v>25</v>
      </c>
      <c r="D279" s="174"/>
      <c r="E279" s="174"/>
      <c r="F279" s="178" t="str">
        <f>F12</f>
        <v>Hradecká p.č.st. 1780</v>
      </c>
      <c r="G279" s="174"/>
      <c r="H279" s="174"/>
      <c r="I279" s="216" t="s">
        <v>27</v>
      </c>
      <c r="J279" s="217" t="str">
        <f>IF(J12="","",J12)</f>
        <v>30.1.2017</v>
      </c>
      <c r="K279" s="174"/>
      <c r="L279" s="214"/>
    </row>
    <row r="280" spans="2:12" s="84" customFormat="1" ht="6.95" customHeight="1">
      <c r="B280" s="105"/>
      <c r="C280" s="174"/>
      <c r="D280" s="174"/>
      <c r="E280" s="174"/>
      <c r="F280" s="174"/>
      <c r="G280" s="174"/>
      <c r="H280" s="174"/>
      <c r="I280" s="215"/>
      <c r="J280" s="174"/>
      <c r="K280" s="174"/>
      <c r="L280" s="214"/>
    </row>
    <row r="281" spans="2:12" s="84" customFormat="1" ht="13.2">
      <c r="B281" s="105"/>
      <c r="C281" s="175" t="s">
        <v>29</v>
      </c>
      <c r="D281" s="174"/>
      <c r="E281" s="174"/>
      <c r="F281" s="178" t="str">
        <f>E15</f>
        <v>SPŠ, SOŠ a SOU HK - Hradební 1029</v>
      </c>
      <c r="G281" s="174"/>
      <c r="H281" s="174"/>
      <c r="I281" s="216" t="s">
        <v>35</v>
      </c>
      <c r="J281" s="178" t="str">
        <f>E21</f>
        <v>Ing. Pavel Pich</v>
      </c>
      <c r="K281" s="174"/>
      <c r="L281" s="214"/>
    </row>
    <row r="282" spans="2:12" s="84" customFormat="1" ht="14.4" customHeight="1">
      <c r="B282" s="105"/>
      <c r="C282" s="175" t="s">
        <v>33</v>
      </c>
      <c r="D282" s="174"/>
      <c r="E282" s="174"/>
      <c r="F282" s="178" t="str">
        <f>IF(E18="","",E18)</f>
        <v/>
      </c>
      <c r="G282" s="174"/>
      <c r="H282" s="174"/>
      <c r="I282" s="215"/>
      <c r="J282" s="174"/>
      <c r="K282" s="174"/>
      <c r="L282" s="214"/>
    </row>
    <row r="283" spans="2:12" s="84" customFormat="1" ht="10.3" customHeight="1">
      <c r="B283" s="105"/>
      <c r="C283" s="174"/>
      <c r="D283" s="174"/>
      <c r="E283" s="174"/>
      <c r="F283" s="174"/>
      <c r="G283" s="174"/>
      <c r="H283" s="174"/>
      <c r="I283" s="215"/>
      <c r="J283" s="174"/>
      <c r="K283" s="174"/>
      <c r="L283" s="214"/>
    </row>
    <row r="284" spans="2:20" s="88" customFormat="1" ht="29.3" customHeight="1">
      <c r="B284" s="179"/>
      <c r="C284" s="180" t="s">
        <v>149</v>
      </c>
      <c r="D284" s="181" t="s">
        <v>58</v>
      </c>
      <c r="E284" s="181" t="s">
        <v>54</v>
      </c>
      <c r="F284" s="181" t="s">
        <v>150</v>
      </c>
      <c r="G284" s="181" t="s">
        <v>151</v>
      </c>
      <c r="H284" s="181" t="s">
        <v>152</v>
      </c>
      <c r="I284" s="218" t="s">
        <v>153</v>
      </c>
      <c r="J284" s="181" t="s">
        <v>129</v>
      </c>
      <c r="K284" s="219" t="s">
        <v>154</v>
      </c>
      <c r="L284" s="220"/>
      <c r="M284" s="221" t="s">
        <v>155</v>
      </c>
      <c r="N284" s="222" t="s">
        <v>43</v>
      </c>
      <c r="O284" s="222" t="s">
        <v>156</v>
      </c>
      <c r="P284" s="222" t="s">
        <v>157</v>
      </c>
      <c r="Q284" s="222" t="s">
        <v>158</v>
      </c>
      <c r="R284" s="222" t="s">
        <v>159</v>
      </c>
      <c r="S284" s="222" t="s">
        <v>160</v>
      </c>
      <c r="T284" s="251" t="s">
        <v>161</v>
      </c>
    </row>
    <row r="285" spans="2:63" s="84" customFormat="1" ht="29.3" customHeight="1">
      <c r="B285" s="105"/>
      <c r="C285" s="182" t="s">
        <v>130</v>
      </c>
      <c r="D285" s="174"/>
      <c r="E285" s="174"/>
      <c r="F285" s="174"/>
      <c r="G285" s="174"/>
      <c r="H285" s="174"/>
      <c r="I285" s="215"/>
      <c r="J285" s="223">
        <f aca="true" t="shared" si="1" ref="J285:J287">BK285</f>
        <v>0</v>
      </c>
      <c r="K285" s="174"/>
      <c r="L285" s="214"/>
      <c r="M285" s="224"/>
      <c r="N285" s="112"/>
      <c r="O285" s="112"/>
      <c r="P285" s="225">
        <f aca="true" t="shared" si="2" ref="P285:T285">P286+P298+P324+P349+P379+P409+P440+P459+P488+P515+P572+P622+P672+P704+P1106+P1109+P1161</f>
        <v>0</v>
      </c>
      <c r="Q285" s="112"/>
      <c r="R285" s="225">
        <f t="shared" si="2"/>
        <v>0</v>
      </c>
      <c r="S285" s="112"/>
      <c r="T285" s="252">
        <f t="shared" si="2"/>
        <v>0</v>
      </c>
      <c r="AT285" s="170" t="s">
        <v>72</v>
      </c>
      <c r="AU285" s="170" t="s">
        <v>131</v>
      </c>
      <c r="BK285" s="264">
        <f>BK286+BK298+BK324+BK349+BK379+BK409+BK440+BK459+BK488+BK515+BK572+BK622+BK672+BK704+BK1106+BK1109+BK1161</f>
        <v>0</v>
      </c>
    </row>
    <row r="286" spans="2:63" s="89" customFormat="1" ht="37.5" customHeight="1">
      <c r="B286" s="183"/>
      <c r="C286" s="184"/>
      <c r="D286" s="185" t="s">
        <v>72</v>
      </c>
      <c r="E286" s="186" t="s">
        <v>3716</v>
      </c>
      <c r="F286" s="186" t="s">
        <v>3717</v>
      </c>
      <c r="G286" s="184"/>
      <c r="H286" s="184"/>
      <c r="I286" s="226"/>
      <c r="J286" s="227">
        <f t="shared" si="1"/>
        <v>0</v>
      </c>
      <c r="K286" s="184"/>
      <c r="L286" s="228"/>
      <c r="M286" s="229"/>
      <c r="N286" s="230"/>
      <c r="O286" s="230"/>
      <c r="P286" s="231">
        <f aca="true" t="shared" si="3" ref="P286:T286">P287+P290+P293</f>
        <v>0</v>
      </c>
      <c r="Q286" s="230"/>
      <c r="R286" s="231">
        <f t="shared" si="3"/>
        <v>0</v>
      </c>
      <c r="S286" s="230"/>
      <c r="T286" s="253">
        <f t="shared" si="3"/>
        <v>0</v>
      </c>
      <c r="AR286" s="259" t="s">
        <v>24</v>
      </c>
      <c r="AT286" s="260" t="s">
        <v>72</v>
      </c>
      <c r="AU286" s="260" t="s">
        <v>73</v>
      </c>
      <c r="AY286" s="259" t="s">
        <v>164</v>
      </c>
      <c r="BK286" s="265">
        <f>BK287+BK290+BK293</f>
        <v>0</v>
      </c>
    </row>
    <row r="287" spans="2:63" s="89" customFormat="1" ht="19.9" customHeight="1">
      <c r="B287" s="183"/>
      <c r="C287" s="184"/>
      <c r="D287" s="187" t="s">
        <v>72</v>
      </c>
      <c r="E287" s="188" t="s">
        <v>3718</v>
      </c>
      <c r="F287" s="188" t="s">
        <v>3719</v>
      </c>
      <c r="G287" s="184"/>
      <c r="H287" s="184"/>
      <c r="I287" s="226"/>
      <c r="J287" s="232">
        <f t="shared" si="1"/>
        <v>0</v>
      </c>
      <c r="K287" s="184"/>
      <c r="L287" s="228"/>
      <c r="M287" s="229"/>
      <c r="N287" s="230"/>
      <c r="O287" s="230"/>
      <c r="P287" s="231">
        <f aca="true" t="shared" si="4" ref="P287:T287">SUM(P288:P289)</f>
        <v>0</v>
      </c>
      <c r="Q287" s="230"/>
      <c r="R287" s="231">
        <f t="shared" si="4"/>
        <v>0</v>
      </c>
      <c r="S287" s="230"/>
      <c r="T287" s="253">
        <f t="shared" si="4"/>
        <v>0</v>
      </c>
      <c r="AR287" s="259" t="s">
        <v>24</v>
      </c>
      <c r="AT287" s="260" t="s">
        <v>72</v>
      </c>
      <c r="AU287" s="260" t="s">
        <v>24</v>
      </c>
      <c r="AY287" s="259" t="s">
        <v>164</v>
      </c>
      <c r="BK287" s="265">
        <f>SUM(BK288:BK289)</f>
        <v>0</v>
      </c>
    </row>
    <row r="288" spans="2:65" s="84" customFormat="1" ht="20.4" customHeight="1">
      <c r="B288" s="105"/>
      <c r="C288" s="189" t="s">
        <v>24</v>
      </c>
      <c r="D288" s="189" t="s">
        <v>166</v>
      </c>
      <c r="E288" s="190" t="s">
        <v>3368</v>
      </c>
      <c r="F288" s="191" t="s">
        <v>3720</v>
      </c>
      <c r="G288" s="192" t="s">
        <v>579</v>
      </c>
      <c r="H288" s="193">
        <v>6</v>
      </c>
      <c r="I288" s="233"/>
      <c r="J288" s="234">
        <f>ROUND(I288*H288,2)</f>
        <v>0</v>
      </c>
      <c r="K288" s="191" t="s">
        <v>22</v>
      </c>
      <c r="L288" s="214"/>
      <c r="M288" s="235" t="s">
        <v>22</v>
      </c>
      <c r="N288" s="236" t="s">
        <v>44</v>
      </c>
      <c r="O288" s="106"/>
      <c r="P288" s="237">
        <f>O288*H288</f>
        <v>0</v>
      </c>
      <c r="Q288" s="237">
        <v>0</v>
      </c>
      <c r="R288" s="237">
        <f>Q288*H288</f>
        <v>0</v>
      </c>
      <c r="S288" s="237">
        <v>0</v>
      </c>
      <c r="T288" s="254">
        <f>S288*H288</f>
        <v>0</v>
      </c>
      <c r="AR288" s="170" t="s">
        <v>171</v>
      </c>
      <c r="AT288" s="170" t="s">
        <v>166</v>
      </c>
      <c r="AU288" s="170" t="s">
        <v>81</v>
      </c>
      <c r="AY288" s="170" t="s">
        <v>164</v>
      </c>
      <c r="BE288" s="266">
        <f>IF(N288="základní",J288,0)</f>
        <v>0</v>
      </c>
      <c r="BF288" s="266">
        <f>IF(N288="snížená",J288,0)</f>
        <v>0</v>
      </c>
      <c r="BG288" s="266">
        <f>IF(N288="zákl. přenesená",J288,0)</f>
        <v>0</v>
      </c>
      <c r="BH288" s="266">
        <f>IF(N288="sníž. přenesená",J288,0)</f>
        <v>0</v>
      </c>
      <c r="BI288" s="266">
        <f>IF(N288="nulová",J288,0)</f>
        <v>0</v>
      </c>
      <c r="BJ288" s="170" t="s">
        <v>24</v>
      </c>
      <c r="BK288" s="266">
        <f>ROUND(I288*H288,2)</f>
        <v>0</v>
      </c>
      <c r="BL288" s="170" t="s">
        <v>171</v>
      </c>
      <c r="BM288" s="170" t="s">
        <v>3721</v>
      </c>
    </row>
    <row r="289" spans="2:47" s="84" customFormat="1" ht="13.5">
      <c r="B289" s="105"/>
      <c r="C289" s="174"/>
      <c r="D289" s="194" t="s">
        <v>173</v>
      </c>
      <c r="E289" s="174"/>
      <c r="F289" s="195" t="s">
        <v>3720</v>
      </c>
      <c r="G289" s="174"/>
      <c r="H289" s="174"/>
      <c r="I289" s="215"/>
      <c r="J289" s="174"/>
      <c r="K289" s="174"/>
      <c r="L289" s="214"/>
      <c r="M289" s="238"/>
      <c r="N289" s="106"/>
      <c r="O289" s="106"/>
      <c r="P289" s="106"/>
      <c r="Q289" s="106"/>
      <c r="R289" s="106"/>
      <c r="S289" s="106"/>
      <c r="T289" s="255"/>
      <c r="AT289" s="170" t="s">
        <v>173</v>
      </c>
      <c r="AU289" s="170" t="s">
        <v>81</v>
      </c>
    </row>
    <row r="290" spans="2:63" s="89" customFormat="1" ht="29.9" customHeight="1">
      <c r="B290" s="183"/>
      <c r="C290" s="184"/>
      <c r="D290" s="187" t="s">
        <v>72</v>
      </c>
      <c r="E290" s="188" t="s">
        <v>3722</v>
      </c>
      <c r="F290" s="188" t="s">
        <v>3723</v>
      </c>
      <c r="G290" s="184"/>
      <c r="H290" s="184"/>
      <c r="I290" s="226"/>
      <c r="J290" s="232">
        <f>BK290</f>
        <v>0</v>
      </c>
      <c r="K290" s="184"/>
      <c r="L290" s="228"/>
      <c r="M290" s="229"/>
      <c r="N290" s="230"/>
      <c r="O290" s="230"/>
      <c r="P290" s="231">
        <f aca="true" t="shared" si="5" ref="P290:T290">SUM(P291:P292)</f>
        <v>0</v>
      </c>
      <c r="Q290" s="230"/>
      <c r="R290" s="231">
        <f t="shared" si="5"/>
        <v>0</v>
      </c>
      <c r="S290" s="230"/>
      <c r="T290" s="253">
        <f t="shared" si="5"/>
        <v>0</v>
      </c>
      <c r="AR290" s="259" t="s">
        <v>24</v>
      </c>
      <c r="AT290" s="260" t="s">
        <v>72</v>
      </c>
      <c r="AU290" s="260" t="s">
        <v>24</v>
      </c>
      <c r="AY290" s="259" t="s">
        <v>164</v>
      </c>
      <c r="BK290" s="265">
        <f>SUM(BK291:BK292)</f>
        <v>0</v>
      </c>
    </row>
    <row r="291" spans="2:65" s="84" customFormat="1" ht="20.4" customHeight="1">
      <c r="B291" s="105"/>
      <c r="C291" s="189" t="s">
        <v>81</v>
      </c>
      <c r="D291" s="189" t="s">
        <v>166</v>
      </c>
      <c r="E291" s="190" t="s">
        <v>3724</v>
      </c>
      <c r="F291" s="191" t="s">
        <v>3725</v>
      </c>
      <c r="G291" s="192" t="s">
        <v>579</v>
      </c>
      <c r="H291" s="193">
        <v>6</v>
      </c>
      <c r="I291" s="233"/>
      <c r="J291" s="234">
        <f aca="true" t="shared" si="6" ref="J291:J296">ROUND(I291*H291,2)</f>
        <v>0</v>
      </c>
      <c r="K291" s="191" t="s">
        <v>22</v>
      </c>
      <c r="L291" s="214"/>
      <c r="M291" s="235" t="s">
        <v>22</v>
      </c>
      <c r="N291" s="236" t="s">
        <v>44</v>
      </c>
      <c r="O291" s="106"/>
      <c r="P291" s="237">
        <f aca="true" t="shared" si="7" ref="P291:P296">O291*H291</f>
        <v>0</v>
      </c>
      <c r="Q291" s="237">
        <v>0</v>
      </c>
      <c r="R291" s="237">
        <f aca="true" t="shared" si="8" ref="R291:R296">Q291*H291</f>
        <v>0</v>
      </c>
      <c r="S291" s="237">
        <v>0</v>
      </c>
      <c r="T291" s="254">
        <f aca="true" t="shared" si="9" ref="T291:T296">S291*H291</f>
        <v>0</v>
      </c>
      <c r="AR291" s="170" t="s">
        <v>171</v>
      </c>
      <c r="AT291" s="170" t="s">
        <v>166</v>
      </c>
      <c r="AU291" s="170" t="s">
        <v>81</v>
      </c>
      <c r="AY291" s="170" t="s">
        <v>164</v>
      </c>
      <c r="BE291" s="266">
        <f>IF(N291="základní",J291,0)</f>
        <v>0</v>
      </c>
      <c r="BF291" s="266">
        <f aca="true" t="shared" si="10" ref="BF291:BF296">IF(N291="snížená",J291,0)</f>
        <v>0</v>
      </c>
      <c r="BG291" s="266">
        <f aca="true" t="shared" si="11" ref="BG291:BG296">IF(N291="zákl. přenesená",J291,0)</f>
        <v>0</v>
      </c>
      <c r="BH291" s="266">
        <f aca="true" t="shared" si="12" ref="BH291:BH296">IF(N291="sníž. přenesená",J291,0)</f>
        <v>0</v>
      </c>
      <c r="BI291" s="266">
        <f aca="true" t="shared" si="13" ref="BI291:BI296">IF(N291="nulová",J291,0)</f>
        <v>0</v>
      </c>
      <c r="BJ291" s="170" t="s">
        <v>24</v>
      </c>
      <c r="BK291" s="266">
        <f aca="true" t="shared" si="14" ref="BK291:BK296">ROUND(I291*H291,2)</f>
        <v>0</v>
      </c>
      <c r="BL291" s="170" t="s">
        <v>171</v>
      </c>
      <c r="BM291" s="170" t="s">
        <v>3726</v>
      </c>
    </row>
    <row r="292" spans="2:47" s="84" customFormat="1" ht="13.5">
      <c r="B292" s="105"/>
      <c r="C292" s="174"/>
      <c r="D292" s="194" t="s">
        <v>173</v>
      </c>
      <c r="E292" s="174"/>
      <c r="F292" s="195" t="s">
        <v>3725</v>
      </c>
      <c r="G292" s="174"/>
      <c r="H292" s="174"/>
      <c r="I292" s="215"/>
      <c r="J292" s="174"/>
      <c r="K292" s="174"/>
      <c r="L292" s="214"/>
      <c r="M292" s="238"/>
      <c r="N292" s="106"/>
      <c r="O292" s="106"/>
      <c r="P292" s="106"/>
      <c r="Q292" s="106"/>
      <c r="R292" s="106"/>
      <c r="S292" s="106"/>
      <c r="T292" s="255"/>
      <c r="AT292" s="170" t="s">
        <v>173</v>
      </c>
      <c r="AU292" s="170" t="s">
        <v>81</v>
      </c>
    </row>
    <row r="293" spans="2:63" s="89" customFormat="1" ht="29.9" customHeight="1">
      <c r="B293" s="183"/>
      <c r="C293" s="184"/>
      <c r="D293" s="187" t="s">
        <v>72</v>
      </c>
      <c r="E293" s="188" t="s">
        <v>3727</v>
      </c>
      <c r="F293" s="188" t="s">
        <v>3728</v>
      </c>
      <c r="G293" s="184"/>
      <c r="H293" s="184"/>
      <c r="I293" s="226"/>
      <c r="J293" s="232">
        <f>BK293</f>
        <v>0</v>
      </c>
      <c r="K293" s="184"/>
      <c r="L293" s="228"/>
      <c r="M293" s="229"/>
      <c r="N293" s="230"/>
      <c r="O293" s="230"/>
      <c r="P293" s="231">
        <f aca="true" t="shared" si="15" ref="P293:T293">SUM(P294:P297)</f>
        <v>0</v>
      </c>
      <c r="Q293" s="230"/>
      <c r="R293" s="231">
        <f t="shared" si="15"/>
        <v>0</v>
      </c>
      <c r="S293" s="230"/>
      <c r="T293" s="253">
        <f t="shared" si="15"/>
        <v>0</v>
      </c>
      <c r="AR293" s="259" t="s">
        <v>24</v>
      </c>
      <c r="AT293" s="260" t="s">
        <v>72</v>
      </c>
      <c r="AU293" s="260" t="s">
        <v>24</v>
      </c>
      <c r="AY293" s="259" t="s">
        <v>164</v>
      </c>
      <c r="BK293" s="265">
        <f>SUM(BK294:BK297)</f>
        <v>0</v>
      </c>
    </row>
    <row r="294" spans="2:65" s="84" customFormat="1" ht="20.4" customHeight="1">
      <c r="B294" s="105"/>
      <c r="C294" s="189" t="s">
        <v>120</v>
      </c>
      <c r="D294" s="189" t="s">
        <v>166</v>
      </c>
      <c r="E294" s="190" t="s">
        <v>3729</v>
      </c>
      <c r="F294" s="191" t="s">
        <v>3730</v>
      </c>
      <c r="G294" s="192" t="s">
        <v>579</v>
      </c>
      <c r="H294" s="193">
        <v>6</v>
      </c>
      <c r="I294" s="233"/>
      <c r="J294" s="234">
        <f t="shared" si="6"/>
        <v>0</v>
      </c>
      <c r="K294" s="191" t="s">
        <v>22</v>
      </c>
      <c r="L294" s="214"/>
      <c r="M294" s="235" t="s">
        <v>22</v>
      </c>
      <c r="N294" s="236" t="s">
        <v>44</v>
      </c>
      <c r="O294" s="106"/>
      <c r="P294" s="237">
        <f t="shared" si="7"/>
        <v>0</v>
      </c>
      <c r="Q294" s="237">
        <v>0</v>
      </c>
      <c r="R294" s="237">
        <f t="shared" si="8"/>
        <v>0</v>
      </c>
      <c r="S294" s="237">
        <v>0</v>
      </c>
      <c r="T294" s="254">
        <f t="shared" si="9"/>
        <v>0</v>
      </c>
      <c r="AR294" s="170" t="s">
        <v>171</v>
      </c>
      <c r="AT294" s="170" t="s">
        <v>166</v>
      </c>
      <c r="AU294" s="170" t="s">
        <v>81</v>
      </c>
      <c r="AY294" s="170" t="s">
        <v>164</v>
      </c>
      <c r="BE294" s="266">
        <v>0</v>
      </c>
      <c r="BF294" s="266">
        <f t="shared" si="10"/>
        <v>0</v>
      </c>
      <c r="BG294" s="266">
        <f t="shared" si="11"/>
        <v>0</v>
      </c>
      <c r="BH294" s="266">
        <f t="shared" si="12"/>
        <v>0</v>
      </c>
      <c r="BI294" s="266">
        <f t="shared" si="13"/>
        <v>0</v>
      </c>
      <c r="BJ294" s="170" t="s">
        <v>24</v>
      </c>
      <c r="BK294" s="266">
        <f t="shared" si="14"/>
        <v>0</v>
      </c>
      <c r="BL294" s="170" t="s">
        <v>171</v>
      </c>
      <c r="BM294" s="170" t="s">
        <v>3731</v>
      </c>
    </row>
    <row r="295" spans="2:47" s="84" customFormat="1" ht="13.5">
      <c r="B295" s="105"/>
      <c r="C295" s="174"/>
      <c r="D295" s="207" t="s">
        <v>173</v>
      </c>
      <c r="E295" s="174"/>
      <c r="F295" s="270" t="s">
        <v>3730</v>
      </c>
      <c r="G295" s="174"/>
      <c r="H295" s="174"/>
      <c r="I295" s="215"/>
      <c r="J295" s="174"/>
      <c r="K295" s="174"/>
      <c r="L295" s="214"/>
      <c r="M295" s="238"/>
      <c r="N295" s="106"/>
      <c r="O295" s="106"/>
      <c r="P295" s="106"/>
      <c r="Q295" s="106"/>
      <c r="R295" s="106"/>
      <c r="S295" s="106"/>
      <c r="T295" s="255"/>
      <c r="AT295" s="170" t="s">
        <v>173</v>
      </c>
      <c r="AU295" s="170" t="s">
        <v>81</v>
      </c>
    </row>
    <row r="296" spans="2:65" s="84" customFormat="1" ht="20.4" customHeight="1">
      <c r="B296" s="105"/>
      <c r="C296" s="189" t="s">
        <v>171</v>
      </c>
      <c r="D296" s="189" t="s">
        <v>166</v>
      </c>
      <c r="E296" s="190" t="s">
        <v>3732</v>
      </c>
      <c r="F296" s="191" t="s">
        <v>3733</v>
      </c>
      <c r="G296" s="192" t="s">
        <v>192</v>
      </c>
      <c r="H296" s="193">
        <v>0.2</v>
      </c>
      <c r="I296" s="233"/>
      <c r="J296" s="234">
        <f t="shared" si="6"/>
        <v>0</v>
      </c>
      <c r="K296" s="191" t="s">
        <v>22</v>
      </c>
      <c r="L296" s="214"/>
      <c r="M296" s="235" t="s">
        <v>22</v>
      </c>
      <c r="N296" s="236" t="s">
        <v>44</v>
      </c>
      <c r="O296" s="106"/>
      <c r="P296" s="237">
        <f t="shared" si="7"/>
        <v>0</v>
      </c>
      <c r="Q296" s="237">
        <v>0</v>
      </c>
      <c r="R296" s="237">
        <f t="shared" si="8"/>
        <v>0</v>
      </c>
      <c r="S296" s="237">
        <v>0</v>
      </c>
      <c r="T296" s="254">
        <f t="shared" si="9"/>
        <v>0</v>
      </c>
      <c r="AR296" s="170" t="s">
        <v>171</v>
      </c>
      <c r="AT296" s="170" t="s">
        <v>166</v>
      </c>
      <c r="AU296" s="170" t="s">
        <v>81</v>
      </c>
      <c r="AY296" s="170" t="s">
        <v>164</v>
      </c>
      <c r="BE296" s="266">
        <f>IF(N296="základní",J296,0)</f>
        <v>0</v>
      </c>
      <c r="BF296" s="266">
        <f t="shared" si="10"/>
        <v>0</v>
      </c>
      <c r="BG296" s="266">
        <f t="shared" si="11"/>
        <v>0</v>
      </c>
      <c r="BH296" s="266">
        <f t="shared" si="12"/>
        <v>0</v>
      </c>
      <c r="BI296" s="266">
        <f t="shared" si="13"/>
        <v>0</v>
      </c>
      <c r="BJ296" s="170" t="s">
        <v>24</v>
      </c>
      <c r="BK296" s="266">
        <f t="shared" si="14"/>
        <v>0</v>
      </c>
      <c r="BL296" s="170" t="s">
        <v>171</v>
      </c>
      <c r="BM296" s="170" t="s">
        <v>3734</v>
      </c>
    </row>
    <row r="297" spans="2:47" s="84" customFormat="1" ht="13.5">
      <c r="B297" s="105"/>
      <c r="C297" s="174"/>
      <c r="D297" s="194" t="s">
        <v>173</v>
      </c>
      <c r="E297" s="174"/>
      <c r="F297" s="195" t="s">
        <v>3733</v>
      </c>
      <c r="G297" s="174"/>
      <c r="H297" s="174"/>
      <c r="I297" s="215"/>
      <c r="J297" s="174"/>
      <c r="K297" s="174"/>
      <c r="L297" s="214"/>
      <c r="M297" s="238"/>
      <c r="N297" s="106"/>
      <c r="O297" s="106"/>
      <c r="P297" s="106"/>
      <c r="Q297" s="106"/>
      <c r="R297" s="106"/>
      <c r="S297" s="106"/>
      <c r="T297" s="255"/>
      <c r="AT297" s="170" t="s">
        <v>173</v>
      </c>
      <c r="AU297" s="170" t="s">
        <v>81</v>
      </c>
    </row>
    <row r="298" spans="2:63" s="89" customFormat="1" ht="37.5" customHeight="1">
      <c r="B298" s="183"/>
      <c r="C298" s="184"/>
      <c r="D298" s="185" t="s">
        <v>72</v>
      </c>
      <c r="E298" s="186" t="s">
        <v>3735</v>
      </c>
      <c r="F298" s="186" t="s">
        <v>3736</v>
      </c>
      <c r="G298" s="184"/>
      <c r="H298" s="184"/>
      <c r="I298" s="226"/>
      <c r="J298" s="227">
        <f aca="true" t="shared" si="16" ref="J298:J302">BK298</f>
        <v>0</v>
      </c>
      <c r="K298" s="184"/>
      <c r="L298" s="228"/>
      <c r="M298" s="229"/>
      <c r="N298" s="230"/>
      <c r="O298" s="230"/>
      <c r="P298" s="231">
        <f aca="true" t="shared" si="17" ref="P298:T298">P299+P302+P307+P310+P313+P316+P319</f>
        <v>0</v>
      </c>
      <c r="Q298" s="230"/>
      <c r="R298" s="231">
        <f t="shared" si="17"/>
        <v>0</v>
      </c>
      <c r="S298" s="230"/>
      <c r="T298" s="253">
        <f t="shared" si="17"/>
        <v>0</v>
      </c>
      <c r="AR298" s="259" t="s">
        <v>24</v>
      </c>
      <c r="AT298" s="260" t="s">
        <v>72</v>
      </c>
      <c r="AU298" s="260" t="s">
        <v>73</v>
      </c>
      <c r="AY298" s="259" t="s">
        <v>164</v>
      </c>
      <c r="BK298" s="265">
        <f>BK299+BK302+BK307+BK310+BK313+BK316+BK319</f>
        <v>0</v>
      </c>
    </row>
    <row r="299" spans="2:63" s="89" customFormat="1" ht="19.9" customHeight="1">
      <c r="B299" s="183"/>
      <c r="C299" s="184"/>
      <c r="D299" s="187" t="s">
        <v>72</v>
      </c>
      <c r="E299" s="188" t="s">
        <v>3718</v>
      </c>
      <c r="F299" s="188" t="s">
        <v>3719</v>
      </c>
      <c r="G299" s="184"/>
      <c r="H299" s="184"/>
      <c r="I299" s="226"/>
      <c r="J299" s="232">
        <f t="shared" si="16"/>
        <v>0</v>
      </c>
      <c r="K299" s="184"/>
      <c r="L299" s="228"/>
      <c r="M299" s="229"/>
      <c r="N299" s="230"/>
      <c r="O299" s="230"/>
      <c r="P299" s="231">
        <f aca="true" t="shared" si="18" ref="P299:T299">SUM(P300:P301)</f>
        <v>0</v>
      </c>
      <c r="Q299" s="230"/>
      <c r="R299" s="231">
        <f t="shared" si="18"/>
        <v>0</v>
      </c>
      <c r="S299" s="230"/>
      <c r="T299" s="253">
        <f t="shared" si="18"/>
        <v>0</v>
      </c>
      <c r="AR299" s="259" t="s">
        <v>24</v>
      </c>
      <c r="AT299" s="260" t="s">
        <v>72</v>
      </c>
      <c r="AU299" s="260" t="s">
        <v>24</v>
      </c>
      <c r="AY299" s="259" t="s">
        <v>164</v>
      </c>
      <c r="BK299" s="265">
        <f>SUM(BK300:BK301)</f>
        <v>0</v>
      </c>
    </row>
    <row r="300" spans="2:65" s="84" customFormat="1" ht="20.4" customHeight="1">
      <c r="B300" s="105"/>
      <c r="C300" s="189" t="s">
        <v>202</v>
      </c>
      <c r="D300" s="189" t="s">
        <v>166</v>
      </c>
      <c r="E300" s="190" t="s">
        <v>3368</v>
      </c>
      <c r="F300" s="191" t="s">
        <v>3720</v>
      </c>
      <c r="G300" s="192" t="s">
        <v>579</v>
      </c>
      <c r="H300" s="193">
        <v>6</v>
      </c>
      <c r="I300" s="233"/>
      <c r="J300" s="234">
        <f aca="true" t="shared" si="19" ref="J300:J305">ROUND(I300*H300,2)</f>
        <v>0</v>
      </c>
      <c r="K300" s="191" t="s">
        <v>22</v>
      </c>
      <c r="L300" s="214"/>
      <c r="M300" s="235" t="s">
        <v>22</v>
      </c>
      <c r="N300" s="236" t="s">
        <v>44</v>
      </c>
      <c r="O300" s="106"/>
      <c r="P300" s="237">
        <f aca="true" t="shared" si="20" ref="P300:P305">O300*H300</f>
        <v>0</v>
      </c>
      <c r="Q300" s="237">
        <v>0</v>
      </c>
      <c r="R300" s="237">
        <f aca="true" t="shared" si="21" ref="R300:R305">Q300*H300</f>
        <v>0</v>
      </c>
      <c r="S300" s="237">
        <v>0</v>
      </c>
      <c r="T300" s="254">
        <f aca="true" t="shared" si="22" ref="T300:T305">S300*H300</f>
        <v>0</v>
      </c>
      <c r="AR300" s="170" t="s">
        <v>171</v>
      </c>
      <c r="AT300" s="170" t="s">
        <v>166</v>
      </c>
      <c r="AU300" s="170" t="s">
        <v>81</v>
      </c>
      <c r="AY300" s="170" t="s">
        <v>164</v>
      </c>
      <c r="BE300" s="266">
        <f aca="true" t="shared" si="23" ref="BE300:BE305">IF(N300="základní",J300,0)</f>
        <v>0</v>
      </c>
      <c r="BF300" s="266">
        <f aca="true" t="shared" si="24" ref="BF300:BF305">IF(N300="snížená",J300,0)</f>
        <v>0</v>
      </c>
      <c r="BG300" s="266">
        <f aca="true" t="shared" si="25" ref="BG300:BG305">IF(N300="zákl. přenesená",J300,0)</f>
        <v>0</v>
      </c>
      <c r="BH300" s="266">
        <f aca="true" t="shared" si="26" ref="BH300:BH305">IF(N300="sníž. přenesená",J300,0)</f>
        <v>0</v>
      </c>
      <c r="BI300" s="266">
        <f aca="true" t="shared" si="27" ref="BI300:BI305">IF(N300="nulová",J300,0)</f>
        <v>0</v>
      </c>
      <c r="BJ300" s="170" t="s">
        <v>24</v>
      </c>
      <c r="BK300" s="266">
        <f>ROUND(I300*H300,2)</f>
        <v>0</v>
      </c>
      <c r="BL300" s="170" t="s">
        <v>171</v>
      </c>
      <c r="BM300" s="170" t="s">
        <v>3737</v>
      </c>
    </row>
    <row r="301" spans="2:47" s="84" customFormat="1" ht="13.5">
      <c r="B301" s="105"/>
      <c r="C301" s="174"/>
      <c r="D301" s="194" t="s">
        <v>173</v>
      </c>
      <c r="E301" s="174"/>
      <c r="F301" s="195" t="s">
        <v>3720</v>
      </c>
      <c r="G301" s="174"/>
      <c r="H301" s="174"/>
      <c r="I301" s="215"/>
      <c r="J301" s="174"/>
      <c r="K301" s="174"/>
      <c r="L301" s="214"/>
      <c r="M301" s="238"/>
      <c r="N301" s="106"/>
      <c r="O301" s="106"/>
      <c r="P301" s="106"/>
      <c r="Q301" s="106"/>
      <c r="R301" s="106"/>
      <c r="S301" s="106"/>
      <c r="T301" s="255"/>
      <c r="AT301" s="170" t="s">
        <v>173</v>
      </c>
      <c r="AU301" s="170" t="s">
        <v>81</v>
      </c>
    </row>
    <row r="302" spans="2:63" s="89" customFormat="1" ht="29.9" customHeight="1">
      <c r="B302" s="183"/>
      <c r="C302" s="184"/>
      <c r="D302" s="187" t="s">
        <v>72</v>
      </c>
      <c r="E302" s="188" t="s">
        <v>3738</v>
      </c>
      <c r="F302" s="188" t="s">
        <v>3739</v>
      </c>
      <c r="G302" s="184"/>
      <c r="H302" s="184"/>
      <c r="I302" s="226"/>
      <c r="J302" s="232">
        <f t="shared" si="16"/>
        <v>0</v>
      </c>
      <c r="K302" s="184"/>
      <c r="L302" s="228"/>
      <c r="M302" s="229"/>
      <c r="N302" s="230"/>
      <c r="O302" s="230"/>
      <c r="P302" s="231">
        <f aca="true" t="shared" si="28" ref="P302:T302">SUM(P303:P306)</f>
        <v>0</v>
      </c>
      <c r="Q302" s="230"/>
      <c r="R302" s="231">
        <f t="shared" si="28"/>
        <v>0</v>
      </c>
      <c r="S302" s="230"/>
      <c r="T302" s="253">
        <f t="shared" si="28"/>
        <v>0</v>
      </c>
      <c r="AR302" s="259" t="s">
        <v>24</v>
      </c>
      <c r="AT302" s="260" t="s">
        <v>72</v>
      </c>
      <c r="AU302" s="260" t="s">
        <v>24</v>
      </c>
      <c r="AY302" s="259" t="s">
        <v>164</v>
      </c>
      <c r="BK302" s="265">
        <f>SUM(BK303:BK306)</f>
        <v>0</v>
      </c>
    </row>
    <row r="303" spans="2:65" s="84" customFormat="1" ht="20.4" customHeight="1">
      <c r="B303" s="105"/>
      <c r="C303" s="189" t="s">
        <v>188</v>
      </c>
      <c r="D303" s="189" t="s">
        <v>166</v>
      </c>
      <c r="E303" s="190" t="s">
        <v>3740</v>
      </c>
      <c r="F303" s="191" t="s">
        <v>3741</v>
      </c>
      <c r="G303" s="192" t="s">
        <v>579</v>
      </c>
      <c r="H303" s="193">
        <v>1</v>
      </c>
      <c r="I303" s="233"/>
      <c r="J303" s="234">
        <f t="shared" si="19"/>
        <v>0</v>
      </c>
      <c r="K303" s="191" t="s">
        <v>22</v>
      </c>
      <c r="L303" s="214"/>
      <c r="M303" s="235" t="s">
        <v>22</v>
      </c>
      <c r="N303" s="236" t="s">
        <v>44</v>
      </c>
      <c r="O303" s="106"/>
      <c r="P303" s="237">
        <f t="shared" si="20"/>
        <v>0</v>
      </c>
      <c r="Q303" s="237">
        <v>0</v>
      </c>
      <c r="R303" s="237">
        <f t="shared" si="21"/>
        <v>0</v>
      </c>
      <c r="S303" s="237">
        <v>0</v>
      </c>
      <c r="T303" s="254">
        <f t="shared" si="22"/>
        <v>0</v>
      </c>
      <c r="AR303" s="170" t="s">
        <v>171</v>
      </c>
      <c r="AT303" s="170" t="s">
        <v>166</v>
      </c>
      <c r="AU303" s="170" t="s">
        <v>81</v>
      </c>
      <c r="AY303" s="170" t="s">
        <v>164</v>
      </c>
      <c r="BE303" s="266">
        <f t="shared" si="23"/>
        <v>0</v>
      </c>
      <c r="BF303" s="266">
        <f t="shared" si="24"/>
        <v>0</v>
      </c>
      <c r="BG303" s="266">
        <f t="shared" si="25"/>
        <v>0</v>
      </c>
      <c r="BH303" s="266">
        <f t="shared" si="26"/>
        <v>0</v>
      </c>
      <c r="BI303" s="266">
        <f t="shared" si="27"/>
        <v>0</v>
      </c>
      <c r="BJ303" s="170" t="s">
        <v>24</v>
      </c>
      <c r="BK303" s="266">
        <v>0</v>
      </c>
      <c r="BL303" s="170" t="s">
        <v>171</v>
      </c>
      <c r="BM303" s="170" t="s">
        <v>3742</v>
      </c>
    </row>
    <row r="304" spans="2:47" s="84" customFormat="1" ht="13.5">
      <c r="B304" s="105"/>
      <c r="C304" s="174"/>
      <c r="D304" s="207" t="s">
        <v>173</v>
      </c>
      <c r="E304" s="174"/>
      <c r="F304" s="270" t="s">
        <v>3741</v>
      </c>
      <c r="G304" s="174"/>
      <c r="H304" s="174"/>
      <c r="I304" s="215"/>
      <c r="J304" s="174"/>
      <c r="K304" s="174"/>
      <c r="L304" s="214"/>
      <c r="M304" s="238"/>
      <c r="N304" s="106"/>
      <c r="O304" s="106"/>
      <c r="P304" s="106"/>
      <c r="Q304" s="106"/>
      <c r="R304" s="106"/>
      <c r="S304" s="106"/>
      <c r="T304" s="255"/>
      <c r="AT304" s="170" t="s">
        <v>173</v>
      </c>
      <c r="AU304" s="170" t="s">
        <v>81</v>
      </c>
    </row>
    <row r="305" spans="2:65" s="84" customFormat="1" ht="20.4" customHeight="1">
      <c r="B305" s="105"/>
      <c r="C305" s="189" t="s">
        <v>212</v>
      </c>
      <c r="D305" s="189" t="s">
        <v>166</v>
      </c>
      <c r="E305" s="190" t="s">
        <v>3743</v>
      </c>
      <c r="F305" s="191" t="s">
        <v>3744</v>
      </c>
      <c r="G305" s="192" t="s">
        <v>579</v>
      </c>
      <c r="H305" s="193">
        <v>3</v>
      </c>
      <c r="I305" s="233"/>
      <c r="J305" s="234">
        <f t="shared" si="19"/>
        <v>0</v>
      </c>
      <c r="K305" s="191" t="s">
        <v>22</v>
      </c>
      <c r="L305" s="214"/>
      <c r="M305" s="235" t="s">
        <v>22</v>
      </c>
      <c r="N305" s="236" t="s">
        <v>44</v>
      </c>
      <c r="O305" s="106"/>
      <c r="P305" s="237">
        <f t="shared" si="20"/>
        <v>0</v>
      </c>
      <c r="Q305" s="237">
        <v>0</v>
      </c>
      <c r="R305" s="237">
        <f t="shared" si="21"/>
        <v>0</v>
      </c>
      <c r="S305" s="237">
        <v>0</v>
      </c>
      <c r="T305" s="254">
        <f t="shared" si="22"/>
        <v>0</v>
      </c>
      <c r="AR305" s="170" t="s">
        <v>171</v>
      </c>
      <c r="AT305" s="170" t="s">
        <v>166</v>
      </c>
      <c r="AU305" s="170" t="s">
        <v>81</v>
      </c>
      <c r="AY305" s="170" t="s">
        <v>164</v>
      </c>
      <c r="BE305" s="266">
        <f t="shared" si="23"/>
        <v>0</v>
      </c>
      <c r="BF305" s="266">
        <f t="shared" si="24"/>
        <v>0</v>
      </c>
      <c r="BG305" s="266">
        <f t="shared" si="25"/>
        <v>0</v>
      </c>
      <c r="BH305" s="266">
        <f t="shared" si="26"/>
        <v>0</v>
      </c>
      <c r="BI305" s="266">
        <f t="shared" si="27"/>
        <v>0</v>
      </c>
      <c r="BJ305" s="170" t="s">
        <v>24</v>
      </c>
      <c r="BK305" s="266">
        <f>ROUND(I305*H305,2)</f>
        <v>0</v>
      </c>
      <c r="BL305" s="170" t="s">
        <v>171</v>
      </c>
      <c r="BM305" s="170" t="s">
        <v>3745</v>
      </c>
    </row>
    <row r="306" spans="2:47" s="84" customFormat="1" ht="13.5">
      <c r="B306" s="105"/>
      <c r="C306" s="174"/>
      <c r="D306" s="194" t="s">
        <v>173</v>
      </c>
      <c r="E306" s="174"/>
      <c r="F306" s="195" t="s">
        <v>3744</v>
      </c>
      <c r="G306" s="174"/>
      <c r="H306" s="174"/>
      <c r="I306" s="215"/>
      <c r="J306" s="174"/>
      <c r="K306" s="174"/>
      <c r="L306" s="214"/>
      <c r="M306" s="238"/>
      <c r="N306" s="106"/>
      <c r="O306" s="106"/>
      <c r="P306" s="106"/>
      <c r="Q306" s="106"/>
      <c r="R306" s="106"/>
      <c r="S306" s="106"/>
      <c r="T306" s="255"/>
      <c r="AT306" s="170" t="s">
        <v>173</v>
      </c>
      <c r="AU306" s="170" t="s">
        <v>81</v>
      </c>
    </row>
    <row r="307" spans="2:63" s="89" customFormat="1" ht="29.9" customHeight="1">
      <c r="B307" s="183"/>
      <c r="C307" s="184"/>
      <c r="D307" s="187" t="s">
        <v>72</v>
      </c>
      <c r="E307" s="188" t="s">
        <v>3722</v>
      </c>
      <c r="F307" s="188" t="s">
        <v>3723</v>
      </c>
      <c r="G307" s="184"/>
      <c r="H307" s="184"/>
      <c r="I307" s="226"/>
      <c r="J307" s="232">
        <f>BK307</f>
        <v>0</v>
      </c>
      <c r="K307" s="184"/>
      <c r="L307" s="228"/>
      <c r="M307" s="229"/>
      <c r="N307" s="230"/>
      <c r="O307" s="230"/>
      <c r="P307" s="231">
        <f aca="true" t="shared" si="29" ref="P307:T307">SUM(P308:P309)</f>
        <v>0</v>
      </c>
      <c r="Q307" s="230"/>
      <c r="R307" s="231">
        <f t="shared" si="29"/>
        <v>0</v>
      </c>
      <c r="S307" s="230"/>
      <c r="T307" s="253">
        <f t="shared" si="29"/>
        <v>0</v>
      </c>
      <c r="AR307" s="259" t="s">
        <v>24</v>
      </c>
      <c r="AT307" s="260" t="s">
        <v>72</v>
      </c>
      <c r="AU307" s="260" t="s">
        <v>24</v>
      </c>
      <c r="AY307" s="259" t="s">
        <v>164</v>
      </c>
      <c r="BK307" s="265">
        <f>SUM(BK308:BK309)</f>
        <v>0</v>
      </c>
    </row>
    <row r="308" spans="2:65" s="84" customFormat="1" ht="20.4" customHeight="1">
      <c r="B308" s="105"/>
      <c r="C308" s="189" t="s">
        <v>217</v>
      </c>
      <c r="D308" s="189" t="s">
        <v>166</v>
      </c>
      <c r="E308" s="190" t="s">
        <v>3724</v>
      </c>
      <c r="F308" s="191" t="s">
        <v>3725</v>
      </c>
      <c r="G308" s="192" t="s">
        <v>579</v>
      </c>
      <c r="H308" s="193">
        <v>6</v>
      </c>
      <c r="I308" s="233"/>
      <c r="J308" s="234">
        <f>ROUND(I308*H308,2)</f>
        <v>0</v>
      </c>
      <c r="K308" s="191" t="s">
        <v>22</v>
      </c>
      <c r="L308" s="214"/>
      <c r="M308" s="235" t="s">
        <v>22</v>
      </c>
      <c r="N308" s="236" t="s">
        <v>44</v>
      </c>
      <c r="O308" s="106"/>
      <c r="P308" s="237">
        <f>O308*H308</f>
        <v>0</v>
      </c>
      <c r="Q308" s="237">
        <v>0</v>
      </c>
      <c r="R308" s="237">
        <f>Q308*H308</f>
        <v>0</v>
      </c>
      <c r="S308" s="237">
        <v>0</v>
      </c>
      <c r="T308" s="254">
        <f>S308*H308</f>
        <v>0</v>
      </c>
      <c r="AR308" s="170" t="s">
        <v>171</v>
      </c>
      <c r="AT308" s="170" t="s">
        <v>166</v>
      </c>
      <c r="AU308" s="170" t="s">
        <v>81</v>
      </c>
      <c r="AY308" s="170" t="s">
        <v>164</v>
      </c>
      <c r="BE308" s="266">
        <f>IF(N308="základní",J308,0)</f>
        <v>0</v>
      </c>
      <c r="BF308" s="266">
        <f>IF(N308="snížená",J308,0)</f>
        <v>0</v>
      </c>
      <c r="BG308" s="266">
        <f>IF(N308="zákl. přenesená",J308,0)</f>
        <v>0</v>
      </c>
      <c r="BH308" s="266">
        <f>IF(N308="sníž. přenesená",J308,0)</f>
        <v>0</v>
      </c>
      <c r="BI308" s="266">
        <f>IF(N308="nulová",J308,0)</f>
        <v>0</v>
      </c>
      <c r="BJ308" s="170" t="s">
        <v>24</v>
      </c>
      <c r="BK308" s="266">
        <f>ROUND(I308*H308,2)</f>
        <v>0</v>
      </c>
      <c r="BL308" s="170" t="s">
        <v>171</v>
      </c>
      <c r="BM308" s="170" t="s">
        <v>3746</v>
      </c>
    </row>
    <row r="309" spans="2:47" s="84" customFormat="1" ht="13.5">
      <c r="B309" s="105"/>
      <c r="C309" s="174"/>
      <c r="D309" s="194" t="s">
        <v>173</v>
      </c>
      <c r="E309" s="174"/>
      <c r="F309" s="195" t="s">
        <v>3725</v>
      </c>
      <c r="G309" s="174"/>
      <c r="H309" s="174"/>
      <c r="I309" s="215"/>
      <c r="J309" s="174"/>
      <c r="K309" s="174"/>
      <c r="L309" s="214"/>
      <c r="M309" s="238"/>
      <c r="N309" s="106"/>
      <c r="O309" s="106"/>
      <c r="P309" s="106"/>
      <c r="Q309" s="106"/>
      <c r="R309" s="106"/>
      <c r="S309" s="106"/>
      <c r="T309" s="255"/>
      <c r="AT309" s="170" t="s">
        <v>173</v>
      </c>
      <c r="AU309" s="170" t="s">
        <v>81</v>
      </c>
    </row>
    <row r="310" spans="2:63" s="89" customFormat="1" ht="29.9" customHeight="1">
      <c r="B310" s="183"/>
      <c r="C310" s="184"/>
      <c r="D310" s="187" t="s">
        <v>72</v>
      </c>
      <c r="E310" s="188" t="s">
        <v>3747</v>
      </c>
      <c r="F310" s="188" t="s">
        <v>3748</v>
      </c>
      <c r="G310" s="184"/>
      <c r="H310" s="184"/>
      <c r="I310" s="226"/>
      <c r="J310" s="232">
        <f>BK310</f>
        <v>0</v>
      </c>
      <c r="K310" s="184"/>
      <c r="L310" s="228"/>
      <c r="M310" s="229"/>
      <c r="N310" s="230"/>
      <c r="O310" s="230"/>
      <c r="P310" s="231">
        <f aca="true" t="shared" si="30" ref="P310:T310">SUM(P311:P312)</f>
        <v>0</v>
      </c>
      <c r="Q310" s="230"/>
      <c r="R310" s="231">
        <f t="shared" si="30"/>
        <v>0</v>
      </c>
      <c r="S310" s="230"/>
      <c r="T310" s="253">
        <f t="shared" si="30"/>
        <v>0</v>
      </c>
      <c r="AR310" s="259" t="s">
        <v>24</v>
      </c>
      <c r="AT310" s="260" t="s">
        <v>72</v>
      </c>
      <c r="AU310" s="260" t="s">
        <v>24</v>
      </c>
      <c r="AY310" s="259" t="s">
        <v>164</v>
      </c>
      <c r="BK310" s="265">
        <f>SUM(BK311:BK312)</f>
        <v>0</v>
      </c>
    </row>
    <row r="311" spans="2:65" s="84" customFormat="1" ht="20.4" customHeight="1">
      <c r="B311" s="105"/>
      <c r="C311" s="189" t="s">
        <v>200</v>
      </c>
      <c r="D311" s="189" t="s">
        <v>166</v>
      </c>
      <c r="E311" s="190" t="s">
        <v>3749</v>
      </c>
      <c r="F311" s="191" t="s">
        <v>3750</v>
      </c>
      <c r="G311" s="192" t="s">
        <v>579</v>
      </c>
      <c r="H311" s="193">
        <v>12</v>
      </c>
      <c r="I311" s="233"/>
      <c r="J311" s="234">
        <f>ROUND(I311*H311,2)</f>
        <v>0</v>
      </c>
      <c r="K311" s="191" t="s">
        <v>22</v>
      </c>
      <c r="L311" s="214"/>
      <c r="M311" s="235" t="s">
        <v>22</v>
      </c>
      <c r="N311" s="236" t="s">
        <v>44</v>
      </c>
      <c r="O311" s="106"/>
      <c r="P311" s="237">
        <f>O311*H311</f>
        <v>0</v>
      </c>
      <c r="Q311" s="237">
        <v>0</v>
      </c>
      <c r="R311" s="237">
        <f>Q311*H311</f>
        <v>0</v>
      </c>
      <c r="S311" s="237">
        <v>0</v>
      </c>
      <c r="T311" s="254">
        <f>S311*H311</f>
        <v>0</v>
      </c>
      <c r="AR311" s="170" t="s">
        <v>171</v>
      </c>
      <c r="AT311" s="170" t="s">
        <v>166</v>
      </c>
      <c r="AU311" s="170" t="s">
        <v>81</v>
      </c>
      <c r="AY311" s="170" t="s">
        <v>164</v>
      </c>
      <c r="BE311" s="266">
        <f>IF(N311="základní",J311,0)</f>
        <v>0</v>
      </c>
      <c r="BF311" s="266">
        <f>IF(N311="snížená",J311,0)</f>
        <v>0</v>
      </c>
      <c r="BG311" s="266">
        <f>IF(N311="zákl. přenesená",J311,0)</f>
        <v>0</v>
      </c>
      <c r="BH311" s="266">
        <f>IF(N311="sníž. přenesená",J311,0)</f>
        <v>0</v>
      </c>
      <c r="BI311" s="266">
        <f>IF(N311="nulová",J311,0)</f>
        <v>0</v>
      </c>
      <c r="BJ311" s="170" t="s">
        <v>24</v>
      </c>
      <c r="BK311" s="266">
        <f>ROUND(I311*H311,2)</f>
        <v>0</v>
      </c>
      <c r="BL311" s="170" t="s">
        <v>171</v>
      </c>
      <c r="BM311" s="170" t="s">
        <v>3751</v>
      </c>
    </row>
    <row r="312" spans="2:47" s="84" customFormat="1" ht="13.5">
      <c r="B312" s="105"/>
      <c r="C312" s="174"/>
      <c r="D312" s="194" t="s">
        <v>173</v>
      </c>
      <c r="E312" s="174"/>
      <c r="F312" s="195" t="s">
        <v>3750</v>
      </c>
      <c r="G312" s="174"/>
      <c r="H312" s="174"/>
      <c r="I312" s="215"/>
      <c r="J312" s="174"/>
      <c r="K312" s="174"/>
      <c r="L312" s="214"/>
      <c r="M312" s="238"/>
      <c r="N312" s="106"/>
      <c r="O312" s="106"/>
      <c r="P312" s="106"/>
      <c r="Q312" s="106"/>
      <c r="R312" s="106"/>
      <c r="S312" s="106"/>
      <c r="T312" s="255"/>
      <c r="AT312" s="170" t="s">
        <v>173</v>
      </c>
      <c r="AU312" s="170" t="s">
        <v>81</v>
      </c>
    </row>
    <row r="313" spans="2:63" s="89" customFormat="1" ht="29.9" customHeight="1">
      <c r="B313" s="183"/>
      <c r="C313" s="184"/>
      <c r="D313" s="187" t="s">
        <v>72</v>
      </c>
      <c r="E313" s="188" t="s">
        <v>3752</v>
      </c>
      <c r="F313" s="188" t="s">
        <v>3753</v>
      </c>
      <c r="G313" s="184"/>
      <c r="H313" s="184"/>
      <c r="I313" s="226"/>
      <c r="J313" s="232">
        <f>BK313</f>
        <v>0</v>
      </c>
      <c r="K313" s="184"/>
      <c r="L313" s="228"/>
      <c r="M313" s="229"/>
      <c r="N313" s="230"/>
      <c r="O313" s="230"/>
      <c r="P313" s="231">
        <f aca="true" t="shared" si="31" ref="P313:T313">SUM(P314:P315)</f>
        <v>0</v>
      </c>
      <c r="Q313" s="230"/>
      <c r="R313" s="231">
        <f t="shared" si="31"/>
        <v>0</v>
      </c>
      <c r="S313" s="230"/>
      <c r="T313" s="253">
        <f t="shared" si="31"/>
        <v>0</v>
      </c>
      <c r="AR313" s="259" t="s">
        <v>24</v>
      </c>
      <c r="AT313" s="260" t="s">
        <v>72</v>
      </c>
      <c r="AU313" s="260" t="s">
        <v>24</v>
      </c>
      <c r="AY313" s="259" t="s">
        <v>164</v>
      </c>
      <c r="BK313" s="265">
        <f>SUM(BK314:BK315)</f>
        <v>0</v>
      </c>
    </row>
    <row r="314" spans="2:65" s="84" customFormat="1" ht="20.4" customHeight="1">
      <c r="B314" s="105"/>
      <c r="C314" s="189" t="s">
        <v>240</v>
      </c>
      <c r="D314" s="189" t="s">
        <v>166</v>
      </c>
      <c r="E314" s="190" t="s">
        <v>3754</v>
      </c>
      <c r="F314" s="191" t="s">
        <v>3755</v>
      </c>
      <c r="G314" s="192" t="s">
        <v>579</v>
      </c>
      <c r="H314" s="193">
        <v>1</v>
      </c>
      <c r="I314" s="233"/>
      <c r="J314" s="234">
        <f>ROUND(I314*H314,2)</f>
        <v>0</v>
      </c>
      <c r="K314" s="191" t="s">
        <v>22</v>
      </c>
      <c r="L314" s="214"/>
      <c r="M314" s="235" t="s">
        <v>22</v>
      </c>
      <c r="N314" s="236" t="s">
        <v>44</v>
      </c>
      <c r="O314" s="106"/>
      <c r="P314" s="237">
        <f>O314*H314</f>
        <v>0</v>
      </c>
      <c r="Q314" s="237">
        <v>0</v>
      </c>
      <c r="R314" s="237">
        <f>Q314*H314</f>
        <v>0</v>
      </c>
      <c r="S314" s="237">
        <v>0</v>
      </c>
      <c r="T314" s="254">
        <f>S314*H314</f>
        <v>0</v>
      </c>
      <c r="AR314" s="170" t="s">
        <v>171</v>
      </c>
      <c r="AT314" s="170" t="s">
        <v>166</v>
      </c>
      <c r="AU314" s="170" t="s">
        <v>81</v>
      </c>
      <c r="AY314" s="170" t="s">
        <v>164</v>
      </c>
      <c r="BE314" s="266">
        <f>IF(N314="základní",J314,0)</f>
        <v>0</v>
      </c>
      <c r="BF314" s="266">
        <f>IF(N314="snížená",J314,0)</f>
        <v>0</v>
      </c>
      <c r="BG314" s="266">
        <f>IF(N314="zákl. přenesená",J314,0)</f>
        <v>0</v>
      </c>
      <c r="BH314" s="266">
        <f>IF(N314="sníž. přenesená",J314,0)</f>
        <v>0</v>
      </c>
      <c r="BI314" s="266">
        <f>IF(N314="nulová",J314,0)</f>
        <v>0</v>
      </c>
      <c r="BJ314" s="170" t="s">
        <v>24</v>
      </c>
      <c r="BK314" s="266">
        <f>ROUND(I314*H314,2)</f>
        <v>0</v>
      </c>
      <c r="BL314" s="170" t="s">
        <v>171</v>
      </c>
      <c r="BM314" s="170" t="s">
        <v>3756</v>
      </c>
    </row>
    <row r="315" spans="2:47" s="84" customFormat="1" ht="13.5">
      <c r="B315" s="105"/>
      <c r="C315" s="174"/>
      <c r="D315" s="194" t="s">
        <v>173</v>
      </c>
      <c r="E315" s="174"/>
      <c r="F315" s="195" t="s">
        <v>3755</v>
      </c>
      <c r="G315" s="174"/>
      <c r="H315" s="174"/>
      <c r="I315" s="215"/>
      <c r="J315" s="174"/>
      <c r="K315" s="174"/>
      <c r="L315" s="214"/>
      <c r="M315" s="238"/>
      <c r="N315" s="106"/>
      <c r="O315" s="106"/>
      <c r="P315" s="106"/>
      <c r="Q315" s="106"/>
      <c r="R315" s="106"/>
      <c r="S315" s="106"/>
      <c r="T315" s="255"/>
      <c r="AT315" s="170" t="s">
        <v>173</v>
      </c>
      <c r="AU315" s="170" t="s">
        <v>81</v>
      </c>
    </row>
    <row r="316" spans="2:63" s="89" customFormat="1" ht="29.9" customHeight="1">
      <c r="B316" s="183"/>
      <c r="C316" s="184"/>
      <c r="D316" s="187" t="s">
        <v>72</v>
      </c>
      <c r="E316" s="188" t="s">
        <v>3757</v>
      </c>
      <c r="F316" s="188" t="s">
        <v>3758</v>
      </c>
      <c r="G316" s="184"/>
      <c r="H316" s="184"/>
      <c r="I316" s="226"/>
      <c r="J316" s="232">
        <f>BK316</f>
        <v>0</v>
      </c>
      <c r="K316" s="184"/>
      <c r="L316" s="228"/>
      <c r="M316" s="229"/>
      <c r="N316" s="230"/>
      <c r="O316" s="230"/>
      <c r="P316" s="231">
        <f aca="true" t="shared" si="32" ref="P316:T316">SUM(P317:P318)</f>
        <v>0</v>
      </c>
      <c r="Q316" s="230"/>
      <c r="R316" s="231">
        <f t="shared" si="32"/>
        <v>0</v>
      </c>
      <c r="S316" s="230"/>
      <c r="T316" s="253">
        <f t="shared" si="32"/>
        <v>0</v>
      </c>
      <c r="AR316" s="259" t="s">
        <v>24</v>
      </c>
      <c r="AT316" s="260" t="s">
        <v>72</v>
      </c>
      <c r="AU316" s="260" t="s">
        <v>24</v>
      </c>
      <c r="AY316" s="259" t="s">
        <v>164</v>
      </c>
      <c r="BK316" s="265">
        <f>SUM(BK317:BK318)</f>
        <v>0</v>
      </c>
    </row>
    <row r="317" spans="2:65" s="84" customFormat="1" ht="20.4" customHeight="1">
      <c r="B317" s="105"/>
      <c r="C317" s="189" t="s">
        <v>260</v>
      </c>
      <c r="D317" s="189" t="s">
        <v>166</v>
      </c>
      <c r="E317" s="190" t="s">
        <v>3759</v>
      </c>
      <c r="F317" s="191" t="s">
        <v>3760</v>
      </c>
      <c r="G317" s="192" t="s">
        <v>579</v>
      </c>
      <c r="H317" s="193">
        <v>1</v>
      </c>
      <c r="I317" s="233"/>
      <c r="J317" s="234">
        <f aca="true" t="shared" si="33" ref="J317:J322">ROUND(I317*H317,2)</f>
        <v>0</v>
      </c>
      <c r="K317" s="191" t="s">
        <v>22</v>
      </c>
      <c r="L317" s="214"/>
      <c r="M317" s="235" t="s">
        <v>22</v>
      </c>
      <c r="N317" s="236" t="s">
        <v>44</v>
      </c>
      <c r="O317" s="106"/>
      <c r="P317" s="237">
        <f aca="true" t="shared" si="34" ref="P317:P322">O317*H317</f>
        <v>0</v>
      </c>
      <c r="Q317" s="237">
        <v>0</v>
      </c>
      <c r="R317" s="237">
        <f aca="true" t="shared" si="35" ref="R317:R322">Q317*H317</f>
        <v>0</v>
      </c>
      <c r="S317" s="237">
        <v>0</v>
      </c>
      <c r="T317" s="254">
        <f aca="true" t="shared" si="36" ref="T317:T322">S317*H317</f>
        <v>0</v>
      </c>
      <c r="AR317" s="170" t="s">
        <v>171</v>
      </c>
      <c r="AT317" s="170" t="s">
        <v>166</v>
      </c>
      <c r="AU317" s="170" t="s">
        <v>81</v>
      </c>
      <c r="AY317" s="170" t="s">
        <v>164</v>
      </c>
      <c r="BE317" s="266">
        <f aca="true" t="shared" si="37" ref="BE317:BE322">IF(N317="základní",J317,0)</f>
        <v>0</v>
      </c>
      <c r="BF317" s="266">
        <f aca="true" t="shared" si="38" ref="BF317:BF322">IF(N317="snížená",J317,0)</f>
        <v>0</v>
      </c>
      <c r="BG317" s="266">
        <f aca="true" t="shared" si="39" ref="BG317:BG322">IF(N317="zákl. přenesená",J317,0)</f>
        <v>0</v>
      </c>
      <c r="BH317" s="266">
        <f aca="true" t="shared" si="40" ref="BH317:BH322">IF(N317="sníž. přenesená",J317,0)</f>
        <v>0</v>
      </c>
      <c r="BI317" s="266">
        <f aca="true" t="shared" si="41" ref="BI317:BI322">IF(N317="nulová",J317,0)</f>
        <v>0</v>
      </c>
      <c r="BJ317" s="170" t="s">
        <v>24</v>
      </c>
      <c r="BK317" s="266">
        <f aca="true" t="shared" si="42" ref="BK317:BK322">ROUND(I317*H317,2)</f>
        <v>0</v>
      </c>
      <c r="BL317" s="170" t="s">
        <v>171</v>
      </c>
      <c r="BM317" s="170" t="s">
        <v>3761</v>
      </c>
    </row>
    <row r="318" spans="2:47" s="84" customFormat="1" ht="13.5">
      <c r="B318" s="105"/>
      <c r="C318" s="174"/>
      <c r="D318" s="194" t="s">
        <v>173</v>
      </c>
      <c r="E318" s="174"/>
      <c r="F318" s="195" t="s">
        <v>3760</v>
      </c>
      <c r="G318" s="174"/>
      <c r="H318" s="174"/>
      <c r="I318" s="215"/>
      <c r="J318" s="174"/>
      <c r="K318" s="174"/>
      <c r="L318" s="214"/>
      <c r="M318" s="238"/>
      <c r="N318" s="106"/>
      <c r="O318" s="106"/>
      <c r="P318" s="106"/>
      <c r="Q318" s="106"/>
      <c r="R318" s="106"/>
      <c r="S318" s="106"/>
      <c r="T318" s="255"/>
      <c r="AT318" s="170" t="s">
        <v>173</v>
      </c>
      <c r="AU318" s="170" t="s">
        <v>81</v>
      </c>
    </row>
    <row r="319" spans="2:63" s="89" customFormat="1" ht="29.9" customHeight="1">
      <c r="B319" s="183"/>
      <c r="C319" s="184"/>
      <c r="D319" s="187" t="s">
        <v>72</v>
      </c>
      <c r="E319" s="188" t="s">
        <v>3727</v>
      </c>
      <c r="F319" s="188" t="s">
        <v>3728</v>
      </c>
      <c r="G319" s="184"/>
      <c r="H319" s="184"/>
      <c r="I319" s="226"/>
      <c r="J319" s="232">
        <f>BK319</f>
        <v>0</v>
      </c>
      <c r="K319" s="184"/>
      <c r="L319" s="228"/>
      <c r="M319" s="229"/>
      <c r="N319" s="230"/>
      <c r="O319" s="230"/>
      <c r="P319" s="231">
        <f aca="true" t="shared" si="43" ref="P319:T319">SUM(P320:P323)</f>
        <v>0</v>
      </c>
      <c r="Q319" s="230"/>
      <c r="R319" s="231">
        <f t="shared" si="43"/>
        <v>0</v>
      </c>
      <c r="S319" s="230"/>
      <c r="T319" s="253">
        <f t="shared" si="43"/>
        <v>0</v>
      </c>
      <c r="AR319" s="259" t="s">
        <v>24</v>
      </c>
      <c r="AT319" s="260" t="s">
        <v>72</v>
      </c>
      <c r="AU319" s="260" t="s">
        <v>24</v>
      </c>
      <c r="AY319" s="259" t="s">
        <v>164</v>
      </c>
      <c r="BK319" s="265">
        <f>SUM(BK320:BK323)</f>
        <v>0</v>
      </c>
    </row>
    <row r="320" spans="2:65" s="84" customFormat="1" ht="20.4" customHeight="1">
      <c r="B320" s="105"/>
      <c r="C320" s="189" t="s">
        <v>269</v>
      </c>
      <c r="D320" s="189" t="s">
        <v>166</v>
      </c>
      <c r="E320" s="190" t="s">
        <v>3729</v>
      </c>
      <c r="F320" s="191" t="s">
        <v>3730</v>
      </c>
      <c r="G320" s="192" t="s">
        <v>579</v>
      </c>
      <c r="H320" s="193">
        <v>10</v>
      </c>
      <c r="I320" s="233"/>
      <c r="J320" s="234">
        <f t="shared" si="33"/>
        <v>0</v>
      </c>
      <c r="K320" s="191" t="s">
        <v>22</v>
      </c>
      <c r="L320" s="214"/>
      <c r="M320" s="235" t="s">
        <v>22</v>
      </c>
      <c r="N320" s="236" t="s">
        <v>44</v>
      </c>
      <c r="O320" s="106"/>
      <c r="P320" s="237">
        <f t="shared" si="34"/>
        <v>0</v>
      </c>
      <c r="Q320" s="237">
        <v>0</v>
      </c>
      <c r="R320" s="237">
        <f t="shared" si="35"/>
        <v>0</v>
      </c>
      <c r="S320" s="237">
        <v>0</v>
      </c>
      <c r="T320" s="254">
        <f t="shared" si="36"/>
        <v>0</v>
      </c>
      <c r="AR320" s="170" t="s">
        <v>171</v>
      </c>
      <c r="AT320" s="170" t="s">
        <v>166</v>
      </c>
      <c r="AU320" s="170" t="s">
        <v>81</v>
      </c>
      <c r="AY320" s="170" t="s">
        <v>164</v>
      </c>
      <c r="BE320" s="266">
        <f t="shared" si="37"/>
        <v>0</v>
      </c>
      <c r="BF320" s="266">
        <f t="shared" si="38"/>
        <v>0</v>
      </c>
      <c r="BG320" s="266">
        <f t="shared" si="39"/>
        <v>0</v>
      </c>
      <c r="BH320" s="266">
        <f t="shared" si="40"/>
        <v>0</v>
      </c>
      <c r="BI320" s="266">
        <f t="shared" si="41"/>
        <v>0</v>
      </c>
      <c r="BJ320" s="170" t="s">
        <v>24</v>
      </c>
      <c r="BK320" s="266">
        <f t="shared" si="42"/>
        <v>0</v>
      </c>
      <c r="BL320" s="170" t="s">
        <v>171</v>
      </c>
      <c r="BM320" s="170" t="s">
        <v>3762</v>
      </c>
    </row>
    <row r="321" spans="2:47" s="84" customFormat="1" ht="13.5">
      <c r="B321" s="105"/>
      <c r="C321" s="174"/>
      <c r="D321" s="207" t="s">
        <v>173</v>
      </c>
      <c r="E321" s="174"/>
      <c r="F321" s="270" t="s">
        <v>3730</v>
      </c>
      <c r="G321" s="174"/>
      <c r="H321" s="174"/>
      <c r="I321" s="215"/>
      <c r="J321" s="174"/>
      <c r="K321" s="174"/>
      <c r="L321" s="214"/>
      <c r="M321" s="238"/>
      <c r="N321" s="106"/>
      <c r="O321" s="106"/>
      <c r="P321" s="106"/>
      <c r="Q321" s="106"/>
      <c r="R321" s="106"/>
      <c r="S321" s="106"/>
      <c r="T321" s="255"/>
      <c r="AT321" s="170" t="s">
        <v>173</v>
      </c>
      <c r="AU321" s="170" t="s">
        <v>81</v>
      </c>
    </row>
    <row r="322" spans="2:65" s="84" customFormat="1" ht="20.4" customHeight="1">
      <c r="B322" s="105"/>
      <c r="C322" s="189" t="s">
        <v>275</v>
      </c>
      <c r="D322" s="189" t="s">
        <v>166</v>
      </c>
      <c r="E322" s="190" t="s">
        <v>3732</v>
      </c>
      <c r="F322" s="191" t="s">
        <v>3733</v>
      </c>
      <c r="G322" s="192" t="s">
        <v>192</v>
      </c>
      <c r="H322" s="193">
        <v>0.3</v>
      </c>
      <c r="I322" s="233"/>
      <c r="J322" s="234">
        <f t="shared" si="33"/>
        <v>0</v>
      </c>
      <c r="K322" s="191" t="s">
        <v>22</v>
      </c>
      <c r="L322" s="214"/>
      <c r="M322" s="235" t="s">
        <v>22</v>
      </c>
      <c r="N322" s="236" t="s">
        <v>44</v>
      </c>
      <c r="O322" s="106"/>
      <c r="P322" s="237">
        <f t="shared" si="34"/>
        <v>0</v>
      </c>
      <c r="Q322" s="237">
        <v>0</v>
      </c>
      <c r="R322" s="237">
        <f t="shared" si="35"/>
        <v>0</v>
      </c>
      <c r="S322" s="237">
        <v>0</v>
      </c>
      <c r="T322" s="254">
        <f t="shared" si="36"/>
        <v>0</v>
      </c>
      <c r="AR322" s="170" t="s">
        <v>171</v>
      </c>
      <c r="AT322" s="170" t="s">
        <v>166</v>
      </c>
      <c r="AU322" s="170" t="s">
        <v>81</v>
      </c>
      <c r="AY322" s="170" t="s">
        <v>164</v>
      </c>
      <c r="BE322" s="266">
        <f t="shared" si="37"/>
        <v>0</v>
      </c>
      <c r="BF322" s="266">
        <f t="shared" si="38"/>
        <v>0</v>
      </c>
      <c r="BG322" s="266">
        <f t="shared" si="39"/>
        <v>0</v>
      </c>
      <c r="BH322" s="266">
        <f t="shared" si="40"/>
        <v>0</v>
      </c>
      <c r="BI322" s="266">
        <f t="shared" si="41"/>
        <v>0</v>
      </c>
      <c r="BJ322" s="170" t="s">
        <v>24</v>
      </c>
      <c r="BK322" s="266">
        <f t="shared" si="42"/>
        <v>0</v>
      </c>
      <c r="BL322" s="170" t="s">
        <v>171</v>
      </c>
      <c r="BM322" s="170" t="s">
        <v>3763</v>
      </c>
    </row>
    <row r="323" spans="2:47" s="84" customFormat="1" ht="13.5">
      <c r="B323" s="105"/>
      <c r="C323" s="174"/>
      <c r="D323" s="194" t="s">
        <v>173</v>
      </c>
      <c r="E323" s="174"/>
      <c r="F323" s="195" t="s">
        <v>3733</v>
      </c>
      <c r="G323" s="174"/>
      <c r="H323" s="174"/>
      <c r="I323" s="215"/>
      <c r="J323" s="174"/>
      <c r="K323" s="174"/>
      <c r="L323" s="214"/>
      <c r="M323" s="238"/>
      <c r="N323" s="106"/>
      <c r="O323" s="106"/>
      <c r="P323" s="106"/>
      <c r="Q323" s="106"/>
      <c r="R323" s="106"/>
      <c r="S323" s="106"/>
      <c r="T323" s="255"/>
      <c r="AT323" s="170" t="s">
        <v>173</v>
      </c>
      <c r="AU323" s="170" t="s">
        <v>81</v>
      </c>
    </row>
    <row r="324" spans="2:63" s="89" customFormat="1" ht="37.5" customHeight="1">
      <c r="B324" s="183"/>
      <c r="C324" s="184"/>
      <c r="D324" s="185" t="s">
        <v>72</v>
      </c>
      <c r="E324" s="186" t="s">
        <v>3764</v>
      </c>
      <c r="F324" s="186" t="s">
        <v>3765</v>
      </c>
      <c r="G324" s="184"/>
      <c r="H324" s="184"/>
      <c r="I324" s="226"/>
      <c r="J324" s="227">
        <f aca="true" t="shared" si="44" ref="J324:J328">BK324</f>
        <v>0</v>
      </c>
      <c r="K324" s="184"/>
      <c r="L324" s="228"/>
      <c r="M324" s="229"/>
      <c r="N324" s="230"/>
      <c r="O324" s="230"/>
      <c r="P324" s="231">
        <f aca="true" t="shared" si="45" ref="P324:T324">P325+P328+P331+P334+P339+P342</f>
        <v>0</v>
      </c>
      <c r="Q324" s="230"/>
      <c r="R324" s="231">
        <f t="shared" si="45"/>
        <v>0</v>
      </c>
      <c r="S324" s="230"/>
      <c r="T324" s="253">
        <f t="shared" si="45"/>
        <v>0</v>
      </c>
      <c r="AR324" s="259" t="s">
        <v>24</v>
      </c>
      <c r="AT324" s="260" t="s">
        <v>72</v>
      </c>
      <c r="AU324" s="260" t="s">
        <v>73</v>
      </c>
      <c r="AY324" s="259" t="s">
        <v>164</v>
      </c>
      <c r="BK324" s="265">
        <f>BK325+BK328+BK331+BK334+BK339+BK342</f>
        <v>0</v>
      </c>
    </row>
    <row r="325" spans="2:63" s="89" customFormat="1" ht="19.9" customHeight="1">
      <c r="B325" s="183"/>
      <c r="C325" s="184"/>
      <c r="D325" s="187" t="s">
        <v>72</v>
      </c>
      <c r="E325" s="188" t="s">
        <v>3738</v>
      </c>
      <c r="F325" s="188" t="s">
        <v>3739</v>
      </c>
      <c r="G325" s="184"/>
      <c r="H325" s="184"/>
      <c r="I325" s="226"/>
      <c r="J325" s="232">
        <f t="shared" si="44"/>
        <v>0</v>
      </c>
      <c r="K325" s="184"/>
      <c r="L325" s="228"/>
      <c r="M325" s="229"/>
      <c r="N325" s="230"/>
      <c r="O325" s="230"/>
      <c r="P325" s="231">
        <f aca="true" t="shared" si="46" ref="P325:T325">SUM(P326:P327)</f>
        <v>0</v>
      </c>
      <c r="Q325" s="230"/>
      <c r="R325" s="231">
        <f t="shared" si="46"/>
        <v>0</v>
      </c>
      <c r="S325" s="230"/>
      <c r="T325" s="253">
        <f t="shared" si="46"/>
        <v>0</v>
      </c>
      <c r="AR325" s="259" t="s">
        <v>24</v>
      </c>
      <c r="AT325" s="260" t="s">
        <v>72</v>
      </c>
      <c r="AU325" s="260" t="s">
        <v>24</v>
      </c>
      <c r="AY325" s="259" t="s">
        <v>164</v>
      </c>
      <c r="BK325" s="265">
        <f>SUM(BK326:BK327)</f>
        <v>0</v>
      </c>
    </row>
    <row r="326" spans="2:65" s="84" customFormat="1" ht="20.4" customHeight="1">
      <c r="B326" s="105"/>
      <c r="C326" s="189" t="s">
        <v>281</v>
      </c>
      <c r="D326" s="189" t="s">
        <v>166</v>
      </c>
      <c r="E326" s="190" t="s">
        <v>3766</v>
      </c>
      <c r="F326" s="191" t="s">
        <v>3767</v>
      </c>
      <c r="G326" s="192" t="s">
        <v>579</v>
      </c>
      <c r="H326" s="193">
        <v>1</v>
      </c>
      <c r="I326" s="233"/>
      <c r="J326" s="234">
        <f>ROUND(I326*H326,2)</f>
        <v>0</v>
      </c>
      <c r="K326" s="191" t="s">
        <v>22</v>
      </c>
      <c r="L326" s="214"/>
      <c r="M326" s="235" t="s">
        <v>22</v>
      </c>
      <c r="N326" s="236" t="s">
        <v>44</v>
      </c>
      <c r="O326" s="106"/>
      <c r="P326" s="237">
        <f>O326*H326</f>
        <v>0</v>
      </c>
      <c r="Q326" s="237">
        <v>0</v>
      </c>
      <c r="R326" s="237">
        <f>Q326*H326</f>
        <v>0</v>
      </c>
      <c r="S326" s="237">
        <v>0</v>
      </c>
      <c r="T326" s="254">
        <f>S326*H326</f>
        <v>0</v>
      </c>
      <c r="AR326" s="170" t="s">
        <v>171</v>
      </c>
      <c r="AT326" s="170" t="s">
        <v>166</v>
      </c>
      <c r="AU326" s="170" t="s">
        <v>81</v>
      </c>
      <c r="AY326" s="170" t="s">
        <v>164</v>
      </c>
      <c r="BE326" s="266">
        <f>IF(N326="základní",J326,0)</f>
        <v>0</v>
      </c>
      <c r="BF326" s="266">
        <f>IF(N326="snížená",J326,0)</f>
        <v>0</v>
      </c>
      <c r="BG326" s="266">
        <f>IF(N326="zákl. přenesená",J326,0)</f>
        <v>0</v>
      </c>
      <c r="BH326" s="266">
        <f>IF(N326="sníž. přenesená",J326,0)</f>
        <v>0</v>
      </c>
      <c r="BI326" s="266">
        <f>IF(N326="nulová",J326,0)</f>
        <v>0</v>
      </c>
      <c r="BJ326" s="170" t="s">
        <v>24</v>
      </c>
      <c r="BK326" s="266">
        <f>ROUND(I326*H326,2)</f>
        <v>0</v>
      </c>
      <c r="BL326" s="170" t="s">
        <v>171</v>
      </c>
      <c r="BM326" s="170" t="s">
        <v>3768</v>
      </c>
    </row>
    <row r="327" spans="2:47" s="84" customFormat="1" ht="13.5">
      <c r="B327" s="105"/>
      <c r="C327" s="174"/>
      <c r="D327" s="194" t="s">
        <v>173</v>
      </c>
      <c r="E327" s="174"/>
      <c r="F327" s="195" t="s">
        <v>3767</v>
      </c>
      <c r="G327" s="174"/>
      <c r="H327" s="174"/>
      <c r="I327" s="215"/>
      <c r="J327" s="174"/>
      <c r="K327" s="174"/>
      <c r="L327" s="214"/>
      <c r="M327" s="238"/>
      <c r="N327" s="106"/>
      <c r="O327" s="106"/>
      <c r="P327" s="106"/>
      <c r="Q327" s="106"/>
      <c r="R327" s="106"/>
      <c r="S327" s="106"/>
      <c r="T327" s="255"/>
      <c r="AT327" s="170" t="s">
        <v>173</v>
      </c>
      <c r="AU327" s="170" t="s">
        <v>81</v>
      </c>
    </row>
    <row r="328" spans="2:63" s="89" customFormat="1" ht="29.9" customHeight="1">
      <c r="B328" s="183"/>
      <c r="C328" s="184"/>
      <c r="D328" s="187" t="s">
        <v>72</v>
      </c>
      <c r="E328" s="188" t="s">
        <v>3722</v>
      </c>
      <c r="F328" s="188" t="s">
        <v>3723</v>
      </c>
      <c r="G328" s="184"/>
      <c r="H328" s="184"/>
      <c r="I328" s="226"/>
      <c r="J328" s="232">
        <f t="shared" si="44"/>
        <v>0</v>
      </c>
      <c r="K328" s="184"/>
      <c r="L328" s="228"/>
      <c r="M328" s="229"/>
      <c r="N328" s="230"/>
      <c r="O328" s="230"/>
      <c r="P328" s="231">
        <f aca="true" t="shared" si="47" ref="P328:T328">SUM(P329:P330)</f>
        <v>0</v>
      </c>
      <c r="Q328" s="230"/>
      <c r="R328" s="231">
        <f t="shared" si="47"/>
        <v>0</v>
      </c>
      <c r="S328" s="230"/>
      <c r="T328" s="253">
        <f t="shared" si="47"/>
        <v>0</v>
      </c>
      <c r="AR328" s="259" t="s">
        <v>24</v>
      </c>
      <c r="AT328" s="260" t="s">
        <v>72</v>
      </c>
      <c r="AU328" s="260" t="s">
        <v>24</v>
      </c>
      <c r="AY328" s="259" t="s">
        <v>164</v>
      </c>
      <c r="BK328" s="265">
        <f>SUM(BK329:BK330)</f>
        <v>0</v>
      </c>
    </row>
    <row r="329" spans="2:65" s="84" customFormat="1" ht="20.4" customHeight="1">
      <c r="B329" s="105"/>
      <c r="C329" s="189" t="s">
        <v>10</v>
      </c>
      <c r="D329" s="189" t="s">
        <v>166</v>
      </c>
      <c r="E329" s="190" t="s">
        <v>3724</v>
      </c>
      <c r="F329" s="191" t="s">
        <v>3725</v>
      </c>
      <c r="G329" s="192" t="s">
        <v>579</v>
      </c>
      <c r="H329" s="193">
        <v>5</v>
      </c>
      <c r="I329" s="233"/>
      <c r="J329" s="234">
        <f>ROUND(I329*H329,2)</f>
        <v>0</v>
      </c>
      <c r="K329" s="191" t="s">
        <v>22</v>
      </c>
      <c r="L329" s="214"/>
      <c r="M329" s="235" t="s">
        <v>22</v>
      </c>
      <c r="N329" s="236" t="s">
        <v>44</v>
      </c>
      <c r="O329" s="106"/>
      <c r="P329" s="237">
        <f>O329*H329</f>
        <v>0</v>
      </c>
      <c r="Q329" s="237">
        <v>0</v>
      </c>
      <c r="R329" s="237">
        <f>Q329*H329</f>
        <v>0</v>
      </c>
      <c r="S329" s="237">
        <v>0</v>
      </c>
      <c r="T329" s="254">
        <f>S329*H329</f>
        <v>0</v>
      </c>
      <c r="AR329" s="170" t="s">
        <v>171</v>
      </c>
      <c r="AT329" s="170" t="s">
        <v>166</v>
      </c>
      <c r="AU329" s="170" t="s">
        <v>81</v>
      </c>
      <c r="AY329" s="170" t="s">
        <v>164</v>
      </c>
      <c r="BE329" s="266">
        <f>IF(N329="základní",J329,0)</f>
        <v>0</v>
      </c>
      <c r="BF329" s="266">
        <f>IF(N329="snížená",J329,0)</f>
        <v>0</v>
      </c>
      <c r="BG329" s="266">
        <f>IF(N329="zákl. přenesená",J329,0)</f>
        <v>0</v>
      </c>
      <c r="BH329" s="266">
        <f>IF(N329="sníž. přenesená",J329,0)</f>
        <v>0</v>
      </c>
      <c r="BI329" s="266">
        <f>IF(N329="nulová",J329,0)</f>
        <v>0</v>
      </c>
      <c r="BJ329" s="170" t="s">
        <v>24</v>
      </c>
      <c r="BK329" s="266">
        <f>ROUND(I329*H329,2)</f>
        <v>0</v>
      </c>
      <c r="BL329" s="170" t="s">
        <v>171</v>
      </c>
      <c r="BM329" s="170" t="s">
        <v>3769</v>
      </c>
    </row>
    <row r="330" spans="2:47" s="84" customFormat="1" ht="13.5">
      <c r="B330" s="105"/>
      <c r="C330" s="174"/>
      <c r="D330" s="194" t="s">
        <v>173</v>
      </c>
      <c r="E330" s="174"/>
      <c r="F330" s="195" t="s">
        <v>3725</v>
      </c>
      <c r="G330" s="174"/>
      <c r="H330" s="174"/>
      <c r="I330" s="215"/>
      <c r="J330" s="174"/>
      <c r="K330" s="174"/>
      <c r="L330" s="214"/>
      <c r="M330" s="238"/>
      <c r="N330" s="106"/>
      <c r="O330" s="106"/>
      <c r="P330" s="106"/>
      <c r="Q330" s="106"/>
      <c r="R330" s="106"/>
      <c r="S330" s="106"/>
      <c r="T330" s="255"/>
      <c r="AT330" s="170" t="s">
        <v>173</v>
      </c>
      <c r="AU330" s="170" t="s">
        <v>81</v>
      </c>
    </row>
    <row r="331" spans="2:63" s="89" customFormat="1" ht="29.9" customHeight="1">
      <c r="B331" s="183"/>
      <c r="C331" s="184"/>
      <c r="D331" s="187" t="s">
        <v>72</v>
      </c>
      <c r="E331" s="188" t="s">
        <v>3752</v>
      </c>
      <c r="F331" s="188" t="s">
        <v>3753</v>
      </c>
      <c r="G331" s="184"/>
      <c r="H331" s="184"/>
      <c r="I331" s="226"/>
      <c r="J331" s="232">
        <f>BK331</f>
        <v>0</v>
      </c>
      <c r="K331" s="184"/>
      <c r="L331" s="228"/>
      <c r="M331" s="229"/>
      <c r="N331" s="230"/>
      <c r="O331" s="230"/>
      <c r="P331" s="231">
        <f aca="true" t="shared" si="48" ref="P331:T331">SUM(P332:P333)</f>
        <v>0</v>
      </c>
      <c r="Q331" s="230"/>
      <c r="R331" s="231">
        <f t="shared" si="48"/>
        <v>0</v>
      </c>
      <c r="S331" s="230"/>
      <c r="T331" s="253">
        <f t="shared" si="48"/>
        <v>0</v>
      </c>
      <c r="AR331" s="259" t="s">
        <v>24</v>
      </c>
      <c r="AT331" s="260" t="s">
        <v>72</v>
      </c>
      <c r="AU331" s="260" t="s">
        <v>24</v>
      </c>
      <c r="AY331" s="259" t="s">
        <v>164</v>
      </c>
      <c r="BK331" s="265">
        <f>SUM(BK332:BK333)</f>
        <v>0</v>
      </c>
    </row>
    <row r="332" spans="2:65" s="84" customFormat="1" ht="20.4" customHeight="1">
      <c r="B332" s="105"/>
      <c r="C332" s="189" t="s">
        <v>298</v>
      </c>
      <c r="D332" s="189" t="s">
        <v>166</v>
      </c>
      <c r="E332" s="190" t="s">
        <v>3754</v>
      </c>
      <c r="F332" s="191" t="s">
        <v>3755</v>
      </c>
      <c r="G332" s="192" t="s">
        <v>579</v>
      </c>
      <c r="H332" s="193">
        <v>1</v>
      </c>
      <c r="I332" s="233"/>
      <c r="J332" s="234">
        <f aca="true" t="shared" si="49" ref="J332:J337">ROUND(I332*H332,2)</f>
        <v>0</v>
      </c>
      <c r="K332" s="191" t="s">
        <v>22</v>
      </c>
      <c r="L332" s="214"/>
      <c r="M332" s="235" t="s">
        <v>22</v>
      </c>
      <c r="N332" s="236" t="s">
        <v>44</v>
      </c>
      <c r="O332" s="106"/>
      <c r="P332" s="237">
        <f aca="true" t="shared" si="50" ref="P332:P337">O332*H332</f>
        <v>0</v>
      </c>
      <c r="Q332" s="237">
        <v>0</v>
      </c>
      <c r="R332" s="237">
        <f aca="true" t="shared" si="51" ref="R332:R337">Q332*H332</f>
        <v>0</v>
      </c>
      <c r="S332" s="237">
        <v>0</v>
      </c>
      <c r="T332" s="254">
        <f aca="true" t="shared" si="52" ref="T332:T337">S332*H332</f>
        <v>0</v>
      </c>
      <c r="AR332" s="170" t="s">
        <v>171</v>
      </c>
      <c r="AT332" s="170" t="s">
        <v>166</v>
      </c>
      <c r="AU332" s="170" t="s">
        <v>81</v>
      </c>
      <c r="AY332" s="170" t="s">
        <v>164</v>
      </c>
      <c r="BE332" s="266">
        <f aca="true" t="shared" si="53" ref="BE332:BE337">IF(N332="základní",J332,0)</f>
        <v>0</v>
      </c>
      <c r="BF332" s="266">
        <f aca="true" t="shared" si="54" ref="BF332:BF337">IF(N332="snížená",J332,0)</f>
        <v>0</v>
      </c>
      <c r="BG332" s="266">
        <f aca="true" t="shared" si="55" ref="BG332:BG337">IF(N332="zákl. přenesená",J332,0)</f>
        <v>0</v>
      </c>
      <c r="BH332" s="266">
        <f aca="true" t="shared" si="56" ref="BH332:BH337">IF(N332="sníž. přenesená",J332,0)</f>
        <v>0</v>
      </c>
      <c r="BI332" s="266">
        <f aca="true" t="shared" si="57" ref="BI332:BI337">IF(N332="nulová",J332,0)</f>
        <v>0</v>
      </c>
      <c r="BJ332" s="170" t="s">
        <v>24</v>
      </c>
      <c r="BK332" s="266">
        <f aca="true" t="shared" si="58" ref="BK332:BK337">ROUND(I332*H332,2)</f>
        <v>0</v>
      </c>
      <c r="BL332" s="170" t="s">
        <v>171</v>
      </c>
      <c r="BM332" s="170" t="s">
        <v>3770</v>
      </c>
    </row>
    <row r="333" spans="2:47" s="84" customFormat="1" ht="13.5">
      <c r="B333" s="105"/>
      <c r="C333" s="174"/>
      <c r="D333" s="194" t="s">
        <v>173</v>
      </c>
      <c r="E333" s="174"/>
      <c r="F333" s="195" t="s">
        <v>3755</v>
      </c>
      <c r="G333" s="174"/>
      <c r="H333" s="174"/>
      <c r="I333" s="215"/>
      <c r="J333" s="174"/>
      <c r="K333" s="174"/>
      <c r="L333" s="214"/>
      <c r="M333" s="238"/>
      <c r="N333" s="106"/>
      <c r="O333" s="106"/>
      <c r="P333" s="106"/>
      <c r="Q333" s="106"/>
      <c r="R333" s="106"/>
      <c r="S333" s="106"/>
      <c r="T333" s="255"/>
      <c r="AT333" s="170" t="s">
        <v>173</v>
      </c>
      <c r="AU333" s="170" t="s">
        <v>81</v>
      </c>
    </row>
    <row r="334" spans="2:63" s="89" customFormat="1" ht="29.9" customHeight="1">
      <c r="B334" s="183"/>
      <c r="C334" s="184"/>
      <c r="D334" s="187" t="s">
        <v>72</v>
      </c>
      <c r="E334" s="188" t="s">
        <v>3771</v>
      </c>
      <c r="F334" s="188" t="s">
        <v>3772</v>
      </c>
      <c r="G334" s="184"/>
      <c r="H334" s="184"/>
      <c r="I334" s="226"/>
      <c r="J334" s="232">
        <f>BK334</f>
        <v>0</v>
      </c>
      <c r="K334" s="184"/>
      <c r="L334" s="228"/>
      <c r="M334" s="229"/>
      <c r="N334" s="230"/>
      <c r="O334" s="230"/>
      <c r="P334" s="231">
        <f aca="true" t="shared" si="59" ref="P334:T334">SUM(P335:P338)</f>
        <v>0</v>
      </c>
      <c r="Q334" s="230"/>
      <c r="R334" s="231">
        <f t="shared" si="59"/>
        <v>0</v>
      </c>
      <c r="S334" s="230"/>
      <c r="T334" s="253">
        <f t="shared" si="59"/>
        <v>0</v>
      </c>
      <c r="AR334" s="259" t="s">
        <v>24</v>
      </c>
      <c r="AT334" s="260" t="s">
        <v>72</v>
      </c>
      <c r="AU334" s="260" t="s">
        <v>24</v>
      </c>
      <c r="AY334" s="259" t="s">
        <v>164</v>
      </c>
      <c r="BK334" s="265">
        <f>SUM(BK335:BK338)</f>
        <v>0</v>
      </c>
    </row>
    <row r="335" spans="2:65" s="84" customFormat="1" ht="20.4" customHeight="1">
      <c r="B335" s="105"/>
      <c r="C335" s="189" t="s">
        <v>305</v>
      </c>
      <c r="D335" s="189" t="s">
        <v>166</v>
      </c>
      <c r="E335" s="190" t="s">
        <v>3773</v>
      </c>
      <c r="F335" s="191" t="s">
        <v>3774</v>
      </c>
      <c r="G335" s="192" t="s">
        <v>579</v>
      </c>
      <c r="H335" s="193">
        <v>1</v>
      </c>
      <c r="I335" s="233"/>
      <c r="J335" s="234">
        <f t="shared" si="49"/>
        <v>0</v>
      </c>
      <c r="K335" s="191" t="s">
        <v>22</v>
      </c>
      <c r="L335" s="214"/>
      <c r="M335" s="235" t="s">
        <v>22</v>
      </c>
      <c r="N335" s="236" t="s">
        <v>44</v>
      </c>
      <c r="O335" s="106"/>
      <c r="P335" s="237">
        <f t="shared" si="50"/>
        <v>0</v>
      </c>
      <c r="Q335" s="237">
        <v>0</v>
      </c>
      <c r="R335" s="237">
        <f t="shared" si="51"/>
        <v>0</v>
      </c>
      <c r="S335" s="237">
        <v>0</v>
      </c>
      <c r="T335" s="254">
        <f t="shared" si="52"/>
        <v>0</v>
      </c>
      <c r="AR335" s="170" t="s">
        <v>171</v>
      </c>
      <c r="AT335" s="170" t="s">
        <v>166</v>
      </c>
      <c r="AU335" s="170" t="s">
        <v>81</v>
      </c>
      <c r="AY335" s="170" t="s">
        <v>164</v>
      </c>
      <c r="BE335" s="266">
        <f t="shared" si="53"/>
        <v>0</v>
      </c>
      <c r="BF335" s="266">
        <f t="shared" si="54"/>
        <v>0</v>
      </c>
      <c r="BG335" s="266">
        <f t="shared" si="55"/>
        <v>0</v>
      </c>
      <c r="BH335" s="266">
        <f t="shared" si="56"/>
        <v>0</v>
      </c>
      <c r="BI335" s="266">
        <f t="shared" si="57"/>
        <v>0</v>
      </c>
      <c r="BJ335" s="170" t="s">
        <v>24</v>
      </c>
      <c r="BK335" s="266">
        <f t="shared" si="58"/>
        <v>0</v>
      </c>
      <c r="BL335" s="170" t="s">
        <v>171</v>
      </c>
      <c r="BM335" s="170" t="s">
        <v>3775</v>
      </c>
    </row>
    <row r="336" spans="2:47" s="84" customFormat="1" ht="13.5">
      <c r="B336" s="105"/>
      <c r="C336" s="174"/>
      <c r="D336" s="207" t="s">
        <v>173</v>
      </c>
      <c r="E336" s="174"/>
      <c r="F336" s="270" t="s">
        <v>3774</v>
      </c>
      <c r="G336" s="174"/>
      <c r="H336" s="174"/>
      <c r="I336" s="215"/>
      <c r="J336" s="174"/>
      <c r="K336" s="174"/>
      <c r="L336" s="214"/>
      <c r="M336" s="238"/>
      <c r="N336" s="106"/>
      <c r="O336" s="106"/>
      <c r="P336" s="106"/>
      <c r="Q336" s="106"/>
      <c r="R336" s="106"/>
      <c r="S336" s="106"/>
      <c r="T336" s="255"/>
      <c r="AT336" s="170" t="s">
        <v>173</v>
      </c>
      <c r="AU336" s="170" t="s">
        <v>81</v>
      </c>
    </row>
    <row r="337" spans="2:65" s="84" customFormat="1" ht="20.4" customHeight="1">
      <c r="B337" s="105"/>
      <c r="C337" s="189" t="s">
        <v>321</v>
      </c>
      <c r="D337" s="189" t="s">
        <v>166</v>
      </c>
      <c r="E337" s="190" t="s">
        <v>3776</v>
      </c>
      <c r="F337" s="191" t="s">
        <v>3777</v>
      </c>
      <c r="G337" s="192" t="s">
        <v>579</v>
      </c>
      <c r="H337" s="193">
        <v>1</v>
      </c>
      <c r="I337" s="233"/>
      <c r="J337" s="234">
        <f t="shared" si="49"/>
        <v>0</v>
      </c>
      <c r="K337" s="191" t="s">
        <v>22</v>
      </c>
      <c r="L337" s="214"/>
      <c r="M337" s="235" t="s">
        <v>22</v>
      </c>
      <c r="N337" s="236" t="s">
        <v>44</v>
      </c>
      <c r="O337" s="106"/>
      <c r="P337" s="237">
        <f t="shared" si="50"/>
        <v>0</v>
      </c>
      <c r="Q337" s="237">
        <v>0</v>
      </c>
      <c r="R337" s="237">
        <f t="shared" si="51"/>
        <v>0</v>
      </c>
      <c r="S337" s="237">
        <v>0</v>
      </c>
      <c r="T337" s="254">
        <f t="shared" si="52"/>
        <v>0</v>
      </c>
      <c r="AR337" s="170" t="s">
        <v>171</v>
      </c>
      <c r="AT337" s="170" t="s">
        <v>166</v>
      </c>
      <c r="AU337" s="170" t="s">
        <v>81</v>
      </c>
      <c r="AY337" s="170" t="s">
        <v>164</v>
      </c>
      <c r="BE337" s="266">
        <f t="shared" si="53"/>
        <v>0</v>
      </c>
      <c r="BF337" s="266">
        <f t="shared" si="54"/>
        <v>0</v>
      </c>
      <c r="BG337" s="266">
        <f t="shared" si="55"/>
        <v>0</v>
      </c>
      <c r="BH337" s="266">
        <f t="shared" si="56"/>
        <v>0</v>
      </c>
      <c r="BI337" s="266">
        <f t="shared" si="57"/>
        <v>0</v>
      </c>
      <c r="BJ337" s="170" t="s">
        <v>24</v>
      </c>
      <c r="BK337" s="266">
        <f t="shared" si="58"/>
        <v>0</v>
      </c>
      <c r="BL337" s="170" t="s">
        <v>171</v>
      </c>
      <c r="BM337" s="170" t="s">
        <v>3778</v>
      </c>
    </row>
    <row r="338" spans="2:47" s="84" customFormat="1" ht="13.5">
      <c r="B338" s="105"/>
      <c r="C338" s="174"/>
      <c r="D338" s="194" t="s">
        <v>173</v>
      </c>
      <c r="E338" s="174"/>
      <c r="F338" s="195" t="s">
        <v>3777</v>
      </c>
      <c r="G338" s="174"/>
      <c r="H338" s="174"/>
      <c r="I338" s="215"/>
      <c r="J338" s="174"/>
      <c r="K338" s="174"/>
      <c r="L338" s="214"/>
      <c r="M338" s="238"/>
      <c r="N338" s="106"/>
      <c r="O338" s="106"/>
      <c r="P338" s="106"/>
      <c r="Q338" s="106"/>
      <c r="R338" s="106"/>
      <c r="S338" s="106"/>
      <c r="T338" s="255"/>
      <c r="AT338" s="170" t="s">
        <v>173</v>
      </c>
      <c r="AU338" s="170" t="s">
        <v>81</v>
      </c>
    </row>
    <row r="339" spans="2:63" s="89" customFormat="1" ht="29.9" customHeight="1">
      <c r="B339" s="183"/>
      <c r="C339" s="184"/>
      <c r="D339" s="187" t="s">
        <v>72</v>
      </c>
      <c r="E339" s="188" t="s">
        <v>3757</v>
      </c>
      <c r="F339" s="188" t="s">
        <v>3758</v>
      </c>
      <c r="G339" s="184"/>
      <c r="H339" s="184"/>
      <c r="I339" s="226"/>
      <c r="J339" s="232">
        <f>BK339</f>
        <v>0</v>
      </c>
      <c r="K339" s="184"/>
      <c r="L339" s="228"/>
      <c r="M339" s="229"/>
      <c r="N339" s="230"/>
      <c r="O339" s="230"/>
      <c r="P339" s="231">
        <f aca="true" t="shared" si="60" ref="P339:T339">SUM(P340:P341)</f>
        <v>0</v>
      </c>
      <c r="Q339" s="230"/>
      <c r="R339" s="231">
        <f t="shared" si="60"/>
        <v>0</v>
      </c>
      <c r="S339" s="230"/>
      <c r="T339" s="253">
        <f t="shared" si="60"/>
        <v>0</v>
      </c>
      <c r="AR339" s="259" t="s">
        <v>24</v>
      </c>
      <c r="AT339" s="260" t="s">
        <v>72</v>
      </c>
      <c r="AU339" s="260" t="s">
        <v>24</v>
      </c>
      <c r="AY339" s="259" t="s">
        <v>164</v>
      </c>
      <c r="BK339" s="265">
        <f>SUM(BK340:BK341)</f>
        <v>0</v>
      </c>
    </row>
    <row r="340" spans="2:65" s="84" customFormat="1" ht="20.4" customHeight="1">
      <c r="B340" s="105"/>
      <c r="C340" s="189" t="s">
        <v>332</v>
      </c>
      <c r="D340" s="189" t="s">
        <v>166</v>
      </c>
      <c r="E340" s="190" t="s">
        <v>3759</v>
      </c>
      <c r="F340" s="191" t="s">
        <v>3760</v>
      </c>
      <c r="G340" s="192" t="s">
        <v>579</v>
      </c>
      <c r="H340" s="193">
        <v>1</v>
      </c>
      <c r="I340" s="233"/>
      <c r="J340" s="234">
        <f aca="true" t="shared" si="61" ref="J340:J345">ROUND(I340*H340,2)</f>
        <v>0</v>
      </c>
      <c r="K340" s="191" t="s">
        <v>22</v>
      </c>
      <c r="L340" s="214"/>
      <c r="M340" s="235" t="s">
        <v>22</v>
      </c>
      <c r="N340" s="236" t="s">
        <v>44</v>
      </c>
      <c r="O340" s="106"/>
      <c r="P340" s="237">
        <f aca="true" t="shared" si="62" ref="P340:P345">O340*H340</f>
        <v>0</v>
      </c>
      <c r="Q340" s="237">
        <v>0</v>
      </c>
      <c r="R340" s="237">
        <f aca="true" t="shared" si="63" ref="R340:R345">Q340*H340</f>
        <v>0</v>
      </c>
      <c r="S340" s="237">
        <v>0</v>
      </c>
      <c r="T340" s="254">
        <f aca="true" t="shared" si="64" ref="T340:T345">S340*H340</f>
        <v>0</v>
      </c>
      <c r="AR340" s="170" t="s">
        <v>171</v>
      </c>
      <c r="AT340" s="170" t="s">
        <v>166</v>
      </c>
      <c r="AU340" s="170" t="s">
        <v>81</v>
      </c>
      <c r="AY340" s="170" t="s">
        <v>164</v>
      </c>
      <c r="BE340" s="266">
        <f aca="true" t="shared" si="65" ref="BE340:BE345">IF(N340="základní",J340,0)</f>
        <v>0</v>
      </c>
      <c r="BF340" s="266">
        <f aca="true" t="shared" si="66" ref="BF340:BF345">IF(N340="snížená",J340,0)</f>
        <v>0</v>
      </c>
      <c r="BG340" s="266">
        <f aca="true" t="shared" si="67" ref="BG340:BG345">IF(N340="zákl. přenesená",J340,0)</f>
        <v>0</v>
      </c>
      <c r="BH340" s="266">
        <f aca="true" t="shared" si="68" ref="BH340:BH345">IF(N340="sníž. přenesená",J340,0)</f>
        <v>0</v>
      </c>
      <c r="BI340" s="266">
        <f aca="true" t="shared" si="69" ref="BI340:BI345">IF(N340="nulová",J340,0)</f>
        <v>0</v>
      </c>
      <c r="BJ340" s="170" t="s">
        <v>24</v>
      </c>
      <c r="BK340" s="266">
        <f aca="true" t="shared" si="70" ref="BK340:BK345">ROUND(I340*H340,2)</f>
        <v>0</v>
      </c>
      <c r="BL340" s="170" t="s">
        <v>171</v>
      </c>
      <c r="BM340" s="170" t="s">
        <v>3779</v>
      </c>
    </row>
    <row r="341" spans="2:47" s="84" customFormat="1" ht="13.5">
      <c r="B341" s="105"/>
      <c r="C341" s="174"/>
      <c r="D341" s="194" t="s">
        <v>173</v>
      </c>
      <c r="E341" s="174"/>
      <c r="F341" s="195" t="s">
        <v>3760</v>
      </c>
      <c r="G341" s="174"/>
      <c r="H341" s="174"/>
      <c r="I341" s="215"/>
      <c r="J341" s="174"/>
      <c r="K341" s="174"/>
      <c r="L341" s="214"/>
      <c r="M341" s="238"/>
      <c r="N341" s="106"/>
      <c r="O341" s="106"/>
      <c r="P341" s="106"/>
      <c r="Q341" s="106"/>
      <c r="R341" s="106"/>
      <c r="S341" s="106"/>
      <c r="T341" s="255"/>
      <c r="AT341" s="170" t="s">
        <v>173</v>
      </c>
      <c r="AU341" s="170" t="s">
        <v>81</v>
      </c>
    </row>
    <row r="342" spans="2:63" s="89" customFormat="1" ht="29.9" customHeight="1">
      <c r="B342" s="183"/>
      <c r="C342" s="184"/>
      <c r="D342" s="187" t="s">
        <v>72</v>
      </c>
      <c r="E342" s="188" t="s">
        <v>3727</v>
      </c>
      <c r="F342" s="188" t="s">
        <v>3728</v>
      </c>
      <c r="G342" s="184"/>
      <c r="H342" s="184"/>
      <c r="I342" s="226"/>
      <c r="J342" s="232">
        <f>BK342</f>
        <v>0</v>
      </c>
      <c r="K342" s="184"/>
      <c r="L342" s="228"/>
      <c r="M342" s="229"/>
      <c r="N342" s="230"/>
      <c r="O342" s="230"/>
      <c r="P342" s="231">
        <f aca="true" t="shared" si="71" ref="P342:T342">SUM(P343:P348)</f>
        <v>0</v>
      </c>
      <c r="Q342" s="230"/>
      <c r="R342" s="231">
        <f t="shared" si="71"/>
        <v>0</v>
      </c>
      <c r="S342" s="230"/>
      <c r="T342" s="253">
        <f t="shared" si="71"/>
        <v>0</v>
      </c>
      <c r="AR342" s="259" t="s">
        <v>24</v>
      </c>
      <c r="AT342" s="260" t="s">
        <v>72</v>
      </c>
      <c r="AU342" s="260" t="s">
        <v>24</v>
      </c>
      <c r="AY342" s="259" t="s">
        <v>164</v>
      </c>
      <c r="BK342" s="265">
        <f>SUM(BK343:BK348)</f>
        <v>0</v>
      </c>
    </row>
    <row r="343" spans="2:65" s="84" customFormat="1" ht="20.4" customHeight="1">
      <c r="B343" s="105"/>
      <c r="C343" s="189" t="s">
        <v>338</v>
      </c>
      <c r="D343" s="189" t="s">
        <v>166</v>
      </c>
      <c r="E343" s="190" t="s">
        <v>3729</v>
      </c>
      <c r="F343" s="191" t="s">
        <v>3730</v>
      </c>
      <c r="G343" s="192" t="s">
        <v>579</v>
      </c>
      <c r="H343" s="193">
        <v>4</v>
      </c>
      <c r="I343" s="233"/>
      <c r="J343" s="234">
        <f t="shared" si="61"/>
        <v>0</v>
      </c>
      <c r="K343" s="191" t="s">
        <v>22</v>
      </c>
      <c r="L343" s="214"/>
      <c r="M343" s="235" t="s">
        <v>22</v>
      </c>
      <c r="N343" s="236" t="s">
        <v>44</v>
      </c>
      <c r="O343" s="106"/>
      <c r="P343" s="237">
        <f t="shared" si="62"/>
        <v>0</v>
      </c>
      <c r="Q343" s="237">
        <v>0</v>
      </c>
      <c r="R343" s="237">
        <f t="shared" si="63"/>
        <v>0</v>
      </c>
      <c r="S343" s="237">
        <v>0</v>
      </c>
      <c r="T343" s="254">
        <f t="shared" si="64"/>
        <v>0</v>
      </c>
      <c r="AR343" s="170" t="s">
        <v>171</v>
      </c>
      <c r="AT343" s="170" t="s">
        <v>166</v>
      </c>
      <c r="AU343" s="170" t="s">
        <v>81</v>
      </c>
      <c r="AY343" s="170" t="s">
        <v>164</v>
      </c>
      <c r="BE343" s="266">
        <f t="shared" si="65"/>
        <v>0</v>
      </c>
      <c r="BF343" s="266">
        <f t="shared" si="66"/>
        <v>0</v>
      </c>
      <c r="BG343" s="266">
        <f t="shared" si="67"/>
        <v>0</v>
      </c>
      <c r="BH343" s="266">
        <f t="shared" si="68"/>
        <v>0</v>
      </c>
      <c r="BI343" s="266">
        <f t="shared" si="69"/>
        <v>0</v>
      </c>
      <c r="BJ343" s="170" t="s">
        <v>24</v>
      </c>
      <c r="BK343" s="266">
        <f t="shared" si="70"/>
        <v>0</v>
      </c>
      <c r="BL343" s="170" t="s">
        <v>171</v>
      </c>
      <c r="BM343" s="170" t="s">
        <v>3780</v>
      </c>
    </row>
    <row r="344" spans="2:47" s="84" customFormat="1" ht="13.5">
      <c r="B344" s="105"/>
      <c r="C344" s="174"/>
      <c r="D344" s="207" t="s">
        <v>173</v>
      </c>
      <c r="E344" s="174"/>
      <c r="F344" s="270" t="s">
        <v>3730</v>
      </c>
      <c r="G344" s="174"/>
      <c r="H344" s="174"/>
      <c r="I344" s="215"/>
      <c r="J344" s="174"/>
      <c r="K344" s="174"/>
      <c r="L344" s="214"/>
      <c r="M344" s="238"/>
      <c r="N344" s="106"/>
      <c r="O344" s="106"/>
      <c r="P344" s="106"/>
      <c r="Q344" s="106"/>
      <c r="R344" s="106"/>
      <c r="S344" s="106"/>
      <c r="T344" s="255"/>
      <c r="AT344" s="170" t="s">
        <v>173</v>
      </c>
      <c r="AU344" s="170" t="s">
        <v>81</v>
      </c>
    </row>
    <row r="345" spans="2:65" s="84" customFormat="1" ht="20.4" customHeight="1">
      <c r="B345" s="105"/>
      <c r="C345" s="189" t="s">
        <v>9</v>
      </c>
      <c r="D345" s="189" t="s">
        <v>166</v>
      </c>
      <c r="E345" s="190" t="s">
        <v>3732</v>
      </c>
      <c r="F345" s="191" t="s">
        <v>3733</v>
      </c>
      <c r="G345" s="192" t="s">
        <v>192</v>
      </c>
      <c r="H345" s="193">
        <v>0.2</v>
      </c>
      <c r="I345" s="233"/>
      <c r="J345" s="234">
        <f t="shared" si="61"/>
        <v>0</v>
      </c>
      <c r="K345" s="191" t="s">
        <v>22</v>
      </c>
      <c r="L345" s="214"/>
      <c r="M345" s="235" t="s">
        <v>22</v>
      </c>
      <c r="N345" s="236" t="s">
        <v>44</v>
      </c>
      <c r="O345" s="106"/>
      <c r="P345" s="237">
        <f t="shared" si="62"/>
        <v>0</v>
      </c>
      <c r="Q345" s="237">
        <v>0</v>
      </c>
      <c r="R345" s="237">
        <f t="shared" si="63"/>
        <v>0</v>
      </c>
      <c r="S345" s="237">
        <v>0</v>
      </c>
      <c r="T345" s="254">
        <f t="shared" si="64"/>
        <v>0</v>
      </c>
      <c r="AR345" s="170" t="s">
        <v>171</v>
      </c>
      <c r="AT345" s="170" t="s">
        <v>166</v>
      </c>
      <c r="AU345" s="170" t="s">
        <v>81</v>
      </c>
      <c r="AY345" s="170" t="s">
        <v>164</v>
      </c>
      <c r="BE345" s="266">
        <f t="shared" si="65"/>
        <v>0</v>
      </c>
      <c r="BF345" s="266">
        <f t="shared" si="66"/>
        <v>0</v>
      </c>
      <c r="BG345" s="266">
        <f t="shared" si="67"/>
        <v>0</v>
      </c>
      <c r="BH345" s="266">
        <f t="shared" si="68"/>
        <v>0</v>
      </c>
      <c r="BI345" s="266">
        <f t="shared" si="69"/>
        <v>0</v>
      </c>
      <c r="BJ345" s="170" t="s">
        <v>24</v>
      </c>
      <c r="BK345" s="266">
        <f t="shared" si="70"/>
        <v>0</v>
      </c>
      <c r="BL345" s="170" t="s">
        <v>171</v>
      </c>
      <c r="BM345" s="170" t="s">
        <v>3781</v>
      </c>
    </row>
    <row r="346" spans="2:47" s="84" customFormat="1" ht="13.5">
      <c r="B346" s="105"/>
      <c r="C346" s="174"/>
      <c r="D346" s="207" t="s">
        <v>173</v>
      </c>
      <c r="E346" s="174"/>
      <c r="F346" s="270" t="s">
        <v>3733</v>
      </c>
      <c r="G346" s="174"/>
      <c r="H346" s="174"/>
      <c r="I346" s="215"/>
      <c r="J346" s="174"/>
      <c r="K346" s="174"/>
      <c r="L346" s="214"/>
      <c r="M346" s="238"/>
      <c r="N346" s="106"/>
      <c r="O346" s="106"/>
      <c r="P346" s="106"/>
      <c r="Q346" s="106"/>
      <c r="R346" s="106"/>
      <c r="S346" s="106"/>
      <c r="T346" s="255"/>
      <c r="AT346" s="170" t="s">
        <v>173</v>
      </c>
      <c r="AU346" s="170" t="s">
        <v>81</v>
      </c>
    </row>
    <row r="347" spans="2:65" s="84" customFormat="1" ht="20.4" customHeight="1">
      <c r="B347" s="105"/>
      <c r="C347" s="189" t="s">
        <v>363</v>
      </c>
      <c r="D347" s="189" t="s">
        <v>166</v>
      </c>
      <c r="E347" s="190" t="s">
        <v>3782</v>
      </c>
      <c r="F347" s="191" t="s">
        <v>3783</v>
      </c>
      <c r="G347" s="192" t="s">
        <v>192</v>
      </c>
      <c r="H347" s="193">
        <v>0.54</v>
      </c>
      <c r="I347" s="233"/>
      <c r="J347" s="234">
        <f>ROUND(I347*H347,2)</f>
        <v>0</v>
      </c>
      <c r="K347" s="191" t="s">
        <v>22</v>
      </c>
      <c r="L347" s="214"/>
      <c r="M347" s="235" t="s">
        <v>22</v>
      </c>
      <c r="N347" s="236" t="s">
        <v>44</v>
      </c>
      <c r="O347" s="106"/>
      <c r="P347" s="237">
        <f>O347*H347</f>
        <v>0</v>
      </c>
      <c r="Q347" s="237">
        <v>0</v>
      </c>
      <c r="R347" s="237">
        <f>Q347*H347</f>
        <v>0</v>
      </c>
      <c r="S347" s="237">
        <v>0</v>
      </c>
      <c r="T347" s="254">
        <f>S347*H347</f>
        <v>0</v>
      </c>
      <c r="AR347" s="170" t="s">
        <v>171</v>
      </c>
      <c r="AT347" s="170" t="s">
        <v>166</v>
      </c>
      <c r="AU347" s="170" t="s">
        <v>81</v>
      </c>
      <c r="AY347" s="170" t="s">
        <v>164</v>
      </c>
      <c r="BE347" s="266">
        <f>IF(N347="základní",J347,0)</f>
        <v>0</v>
      </c>
      <c r="BF347" s="266">
        <f>IF(N347="snížená",J347,0)</f>
        <v>0</v>
      </c>
      <c r="BG347" s="266">
        <f>IF(N347="zákl. přenesená",J347,0)</f>
        <v>0</v>
      </c>
      <c r="BH347" s="266">
        <f>IF(N347="sníž. přenesená",J347,0)</f>
        <v>0</v>
      </c>
      <c r="BI347" s="266">
        <f>IF(N347="nulová",J347,0)</f>
        <v>0</v>
      </c>
      <c r="BJ347" s="170" t="s">
        <v>24</v>
      </c>
      <c r="BK347" s="266">
        <f>ROUND(I347*H347,2)</f>
        <v>0</v>
      </c>
      <c r="BL347" s="170" t="s">
        <v>171</v>
      </c>
      <c r="BM347" s="170" t="s">
        <v>3784</v>
      </c>
    </row>
    <row r="348" spans="2:47" s="84" customFormat="1" ht="13.5">
      <c r="B348" s="105"/>
      <c r="C348" s="174"/>
      <c r="D348" s="194" t="s">
        <v>173</v>
      </c>
      <c r="E348" s="174"/>
      <c r="F348" s="195" t="s">
        <v>3783</v>
      </c>
      <c r="G348" s="174"/>
      <c r="H348" s="174"/>
      <c r="I348" s="215"/>
      <c r="J348" s="174"/>
      <c r="K348" s="174"/>
      <c r="L348" s="214"/>
      <c r="M348" s="238"/>
      <c r="N348" s="106"/>
      <c r="O348" s="106"/>
      <c r="P348" s="106"/>
      <c r="Q348" s="106"/>
      <c r="R348" s="106"/>
      <c r="S348" s="106"/>
      <c r="T348" s="255"/>
      <c r="AT348" s="170" t="s">
        <v>173</v>
      </c>
      <c r="AU348" s="170" t="s">
        <v>81</v>
      </c>
    </row>
    <row r="349" spans="2:63" s="89" customFormat="1" ht="37.5" customHeight="1">
      <c r="B349" s="183"/>
      <c r="C349" s="184"/>
      <c r="D349" s="185" t="s">
        <v>72</v>
      </c>
      <c r="E349" s="186" t="s">
        <v>3785</v>
      </c>
      <c r="F349" s="186" t="s">
        <v>3786</v>
      </c>
      <c r="G349" s="184"/>
      <c r="H349" s="184"/>
      <c r="I349" s="226"/>
      <c r="J349" s="227">
        <f aca="true" t="shared" si="72" ref="J349:J353">BK349</f>
        <v>0</v>
      </c>
      <c r="K349" s="184"/>
      <c r="L349" s="228"/>
      <c r="M349" s="229"/>
      <c r="N349" s="230"/>
      <c r="O349" s="230"/>
      <c r="P349" s="231">
        <f aca="true" t="shared" si="73" ref="P349:T349">P350+P353+P356+P361+P364+P367+P370+P373+P376</f>
        <v>0</v>
      </c>
      <c r="Q349" s="230"/>
      <c r="R349" s="231">
        <f t="shared" si="73"/>
        <v>0</v>
      </c>
      <c r="S349" s="230"/>
      <c r="T349" s="253">
        <f t="shared" si="73"/>
        <v>0</v>
      </c>
      <c r="AR349" s="259" t="s">
        <v>24</v>
      </c>
      <c r="AT349" s="260" t="s">
        <v>72</v>
      </c>
      <c r="AU349" s="260" t="s">
        <v>73</v>
      </c>
      <c r="AY349" s="259" t="s">
        <v>164</v>
      </c>
      <c r="BK349" s="265">
        <f>BK350+BK353+BK356+BK361+BK364+BK367+BK370+BK373+BK376</f>
        <v>0</v>
      </c>
    </row>
    <row r="350" spans="2:63" s="89" customFormat="1" ht="19.9" customHeight="1">
      <c r="B350" s="183"/>
      <c r="C350" s="184"/>
      <c r="D350" s="187" t="s">
        <v>72</v>
      </c>
      <c r="E350" s="188" t="s">
        <v>3787</v>
      </c>
      <c r="F350" s="188" t="s">
        <v>3788</v>
      </c>
      <c r="G350" s="184"/>
      <c r="H350" s="184"/>
      <c r="I350" s="226"/>
      <c r="J350" s="232">
        <f t="shared" si="72"/>
        <v>0</v>
      </c>
      <c r="K350" s="184"/>
      <c r="L350" s="228"/>
      <c r="M350" s="229"/>
      <c r="N350" s="230"/>
      <c r="O350" s="230"/>
      <c r="P350" s="231">
        <f aca="true" t="shared" si="74" ref="P350:T350">SUM(P351:P352)</f>
        <v>0</v>
      </c>
      <c r="Q350" s="230"/>
      <c r="R350" s="231">
        <f t="shared" si="74"/>
        <v>0</v>
      </c>
      <c r="S350" s="230"/>
      <c r="T350" s="253">
        <f t="shared" si="74"/>
        <v>0</v>
      </c>
      <c r="AR350" s="259" t="s">
        <v>24</v>
      </c>
      <c r="AT350" s="260" t="s">
        <v>72</v>
      </c>
      <c r="AU350" s="260" t="s">
        <v>24</v>
      </c>
      <c r="AY350" s="259" t="s">
        <v>164</v>
      </c>
      <c r="BK350" s="265">
        <f>SUM(BK351:BK352)</f>
        <v>0</v>
      </c>
    </row>
    <row r="351" spans="2:65" s="84" customFormat="1" ht="20.4" customHeight="1">
      <c r="B351" s="105"/>
      <c r="C351" s="189" t="s">
        <v>371</v>
      </c>
      <c r="D351" s="189" t="s">
        <v>166</v>
      </c>
      <c r="E351" s="190" t="s">
        <v>3789</v>
      </c>
      <c r="F351" s="191" t="s">
        <v>3790</v>
      </c>
      <c r="G351" s="192" t="s">
        <v>579</v>
      </c>
      <c r="H351" s="193">
        <v>2</v>
      </c>
      <c r="I351" s="233"/>
      <c r="J351" s="234">
        <f>ROUND(I351*H351,2)</f>
        <v>0</v>
      </c>
      <c r="K351" s="191" t="s">
        <v>22</v>
      </c>
      <c r="L351" s="214"/>
      <c r="M351" s="235" t="s">
        <v>22</v>
      </c>
      <c r="N351" s="236" t="s">
        <v>44</v>
      </c>
      <c r="O351" s="106"/>
      <c r="P351" s="237">
        <f>O351*H351</f>
        <v>0</v>
      </c>
      <c r="Q351" s="237">
        <v>0</v>
      </c>
      <c r="R351" s="237">
        <f>Q351*H351</f>
        <v>0</v>
      </c>
      <c r="S351" s="237">
        <v>0</v>
      </c>
      <c r="T351" s="254">
        <f>S351*H351</f>
        <v>0</v>
      </c>
      <c r="AR351" s="170" t="s">
        <v>171</v>
      </c>
      <c r="AT351" s="170" t="s">
        <v>166</v>
      </c>
      <c r="AU351" s="170" t="s">
        <v>81</v>
      </c>
      <c r="AY351" s="170" t="s">
        <v>164</v>
      </c>
      <c r="BE351" s="266">
        <f>IF(N351="základní",J351,0)</f>
        <v>0</v>
      </c>
      <c r="BF351" s="266">
        <f>IF(N351="snížená",J351,0)</f>
        <v>0</v>
      </c>
      <c r="BG351" s="266">
        <f>IF(N351="zákl. přenesená",J351,0)</f>
        <v>0</v>
      </c>
      <c r="BH351" s="266">
        <f>IF(N351="sníž. přenesená",J351,0)</f>
        <v>0</v>
      </c>
      <c r="BI351" s="266">
        <f>IF(N351="nulová",J351,0)</f>
        <v>0</v>
      </c>
      <c r="BJ351" s="170" t="s">
        <v>24</v>
      </c>
      <c r="BK351" s="266">
        <f>ROUND(I351*H351,2)</f>
        <v>0</v>
      </c>
      <c r="BL351" s="170" t="s">
        <v>171</v>
      </c>
      <c r="BM351" s="170" t="s">
        <v>3791</v>
      </c>
    </row>
    <row r="352" spans="2:47" s="84" customFormat="1" ht="13.5">
      <c r="B352" s="105"/>
      <c r="C352" s="174"/>
      <c r="D352" s="194" t="s">
        <v>173</v>
      </c>
      <c r="E352" s="174"/>
      <c r="F352" s="195" t="s">
        <v>3790</v>
      </c>
      <c r="G352" s="174"/>
      <c r="H352" s="174"/>
      <c r="I352" s="215"/>
      <c r="J352" s="174"/>
      <c r="K352" s="174"/>
      <c r="L352" s="214"/>
      <c r="M352" s="238"/>
      <c r="N352" s="106"/>
      <c r="O352" s="106"/>
      <c r="P352" s="106"/>
      <c r="Q352" s="106"/>
      <c r="R352" s="106"/>
      <c r="S352" s="106"/>
      <c r="T352" s="255"/>
      <c r="AT352" s="170" t="s">
        <v>173</v>
      </c>
      <c r="AU352" s="170" t="s">
        <v>81</v>
      </c>
    </row>
    <row r="353" spans="2:63" s="89" customFormat="1" ht="29.9" customHeight="1">
      <c r="B353" s="183"/>
      <c r="C353" s="184"/>
      <c r="D353" s="187" t="s">
        <v>72</v>
      </c>
      <c r="E353" s="188" t="s">
        <v>3792</v>
      </c>
      <c r="F353" s="188" t="s">
        <v>3793</v>
      </c>
      <c r="G353" s="184"/>
      <c r="H353" s="184"/>
      <c r="I353" s="226"/>
      <c r="J353" s="232">
        <f t="shared" si="72"/>
        <v>0</v>
      </c>
      <c r="K353" s="184"/>
      <c r="L353" s="228"/>
      <c r="M353" s="229"/>
      <c r="N353" s="230"/>
      <c r="O353" s="230"/>
      <c r="P353" s="231">
        <f aca="true" t="shared" si="75" ref="P353:T353">SUM(P354:P355)</f>
        <v>0</v>
      </c>
      <c r="Q353" s="230"/>
      <c r="R353" s="231">
        <f t="shared" si="75"/>
        <v>0</v>
      </c>
      <c r="S353" s="230"/>
      <c r="T353" s="253">
        <f t="shared" si="75"/>
        <v>0</v>
      </c>
      <c r="AR353" s="259" t="s">
        <v>24</v>
      </c>
      <c r="AT353" s="260" t="s">
        <v>72</v>
      </c>
      <c r="AU353" s="260" t="s">
        <v>24</v>
      </c>
      <c r="AY353" s="259" t="s">
        <v>164</v>
      </c>
      <c r="BK353" s="265">
        <f>SUM(BK354:BK355)</f>
        <v>0</v>
      </c>
    </row>
    <row r="354" spans="2:65" s="84" customFormat="1" ht="20.4" customHeight="1">
      <c r="B354" s="105"/>
      <c r="C354" s="189" t="s">
        <v>376</v>
      </c>
      <c r="D354" s="189" t="s">
        <v>166</v>
      </c>
      <c r="E354" s="190" t="s">
        <v>3794</v>
      </c>
      <c r="F354" s="191" t="s">
        <v>3795</v>
      </c>
      <c r="G354" s="192" t="s">
        <v>579</v>
      </c>
      <c r="H354" s="193">
        <v>2</v>
      </c>
      <c r="I354" s="233"/>
      <c r="J354" s="234">
        <f aca="true" t="shared" si="76" ref="J354:J359">ROUND(I354*H354,2)</f>
        <v>0</v>
      </c>
      <c r="K354" s="191" t="s">
        <v>22</v>
      </c>
      <c r="L354" s="214"/>
      <c r="M354" s="235" t="s">
        <v>22</v>
      </c>
      <c r="N354" s="236" t="s">
        <v>44</v>
      </c>
      <c r="O354" s="106"/>
      <c r="P354" s="237">
        <f aca="true" t="shared" si="77" ref="P354:P359">O354*H354</f>
        <v>0</v>
      </c>
      <c r="Q354" s="237">
        <v>0</v>
      </c>
      <c r="R354" s="237">
        <f aca="true" t="shared" si="78" ref="R354:R359">Q354*H354</f>
        <v>0</v>
      </c>
      <c r="S354" s="237">
        <v>0</v>
      </c>
      <c r="T354" s="254">
        <f aca="true" t="shared" si="79" ref="T354:T359">S354*H354</f>
        <v>0</v>
      </c>
      <c r="AR354" s="170" t="s">
        <v>171</v>
      </c>
      <c r="AT354" s="170" t="s">
        <v>166</v>
      </c>
      <c r="AU354" s="170" t="s">
        <v>81</v>
      </c>
      <c r="AY354" s="170" t="s">
        <v>164</v>
      </c>
      <c r="BE354" s="266">
        <f aca="true" t="shared" si="80" ref="BE354:BE359">IF(N354="základní",J354,0)</f>
        <v>0</v>
      </c>
      <c r="BF354" s="266">
        <f aca="true" t="shared" si="81" ref="BF354:BF359">IF(N354="snížená",J354,0)</f>
        <v>0</v>
      </c>
      <c r="BG354" s="266">
        <f aca="true" t="shared" si="82" ref="BG354:BG359">IF(N354="zákl. přenesená",J354,0)</f>
        <v>0</v>
      </c>
      <c r="BH354" s="266">
        <f aca="true" t="shared" si="83" ref="BH354:BH359">IF(N354="sníž. přenesená",J354,0)</f>
        <v>0</v>
      </c>
      <c r="BI354" s="266">
        <f aca="true" t="shared" si="84" ref="BI354:BI359">IF(N354="nulová",J354,0)</f>
        <v>0</v>
      </c>
      <c r="BJ354" s="170" t="s">
        <v>24</v>
      </c>
      <c r="BK354" s="266">
        <f aca="true" t="shared" si="85" ref="BK354:BK359">ROUND(I354*H354,2)</f>
        <v>0</v>
      </c>
      <c r="BL354" s="170" t="s">
        <v>171</v>
      </c>
      <c r="BM354" s="170" t="s">
        <v>3796</v>
      </c>
    </row>
    <row r="355" spans="2:47" s="84" customFormat="1" ht="13.5">
      <c r="B355" s="105"/>
      <c r="C355" s="174"/>
      <c r="D355" s="194" t="s">
        <v>173</v>
      </c>
      <c r="E355" s="174"/>
      <c r="F355" s="195" t="s">
        <v>3795</v>
      </c>
      <c r="G355" s="174"/>
      <c r="H355" s="174"/>
      <c r="I355" s="215"/>
      <c r="J355" s="174"/>
      <c r="K355" s="174"/>
      <c r="L355" s="214"/>
      <c r="M355" s="238"/>
      <c r="N355" s="106"/>
      <c r="O355" s="106"/>
      <c r="P355" s="106"/>
      <c r="Q355" s="106"/>
      <c r="R355" s="106"/>
      <c r="S355" s="106"/>
      <c r="T355" s="255"/>
      <c r="AT355" s="170" t="s">
        <v>173</v>
      </c>
      <c r="AU355" s="170" t="s">
        <v>81</v>
      </c>
    </row>
    <row r="356" spans="2:63" s="89" customFormat="1" ht="29.9" customHeight="1">
      <c r="B356" s="183"/>
      <c r="C356" s="184"/>
      <c r="D356" s="187" t="s">
        <v>72</v>
      </c>
      <c r="E356" s="188" t="s">
        <v>3797</v>
      </c>
      <c r="F356" s="188" t="s">
        <v>3798</v>
      </c>
      <c r="G356" s="184"/>
      <c r="H356" s="184"/>
      <c r="I356" s="226"/>
      <c r="J356" s="232">
        <f>BK356</f>
        <v>0</v>
      </c>
      <c r="K356" s="184"/>
      <c r="L356" s="228"/>
      <c r="M356" s="229"/>
      <c r="N356" s="230"/>
      <c r="O356" s="230"/>
      <c r="P356" s="231">
        <f aca="true" t="shared" si="86" ref="P356:T356">SUM(P357:P360)</f>
        <v>0</v>
      </c>
      <c r="Q356" s="230"/>
      <c r="R356" s="231">
        <f t="shared" si="86"/>
        <v>0</v>
      </c>
      <c r="S356" s="230"/>
      <c r="T356" s="253">
        <f t="shared" si="86"/>
        <v>0</v>
      </c>
      <c r="AR356" s="259" t="s">
        <v>24</v>
      </c>
      <c r="AT356" s="260" t="s">
        <v>72</v>
      </c>
      <c r="AU356" s="260" t="s">
        <v>24</v>
      </c>
      <c r="AY356" s="259" t="s">
        <v>164</v>
      </c>
      <c r="BK356" s="265">
        <f>SUM(BK357:BK360)</f>
        <v>0</v>
      </c>
    </row>
    <row r="357" spans="2:65" s="84" customFormat="1" ht="20.4" customHeight="1">
      <c r="B357" s="105"/>
      <c r="C357" s="189" t="s">
        <v>382</v>
      </c>
      <c r="D357" s="189" t="s">
        <v>166</v>
      </c>
      <c r="E357" s="190" t="s">
        <v>3799</v>
      </c>
      <c r="F357" s="191" t="s">
        <v>3800</v>
      </c>
      <c r="G357" s="192" t="s">
        <v>579</v>
      </c>
      <c r="H357" s="193">
        <v>16</v>
      </c>
      <c r="I357" s="233"/>
      <c r="J357" s="234">
        <f t="shared" si="76"/>
        <v>0</v>
      </c>
      <c r="K357" s="191" t="s">
        <v>22</v>
      </c>
      <c r="L357" s="214"/>
      <c r="M357" s="235" t="s">
        <v>22</v>
      </c>
      <c r="N357" s="236" t="s">
        <v>44</v>
      </c>
      <c r="O357" s="106"/>
      <c r="P357" s="237">
        <f t="shared" si="77"/>
        <v>0</v>
      </c>
      <c r="Q357" s="237">
        <v>0</v>
      </c>
      <c r="R357" s="237">
        <f t="shared" si="78"/>
        <v>0</v>
      </c>
      <c r="S357" s="237">
        <v>0</v>
      </c>
      <c r="T357" s="254">
        <f t="shared" si="79"/>
        <v>0</v>
      </c>
      <c r="AR357" s="170" t="s">
        <v>171</v>
      </c>
      <c r="AT357" s="170" t="s">
        <v>166</v>
      </c>
      <c r="AU357" s="170" t="s">
        <v>81</v>
      </c>
      <c r="AY357" s="170" t="s">
        <v>164</v>
      </c>
      <c r="BE357" s="266">
        <f t="shared" si="80"/>
        <v>0</v>
      </c>
      <c r="BF357" s="266">
        <f t="shared" si="81"/>
        <v>0</v>
      </c>
      <c r="BG357" s="266">
        <f t="shared" si="82"/>
        <v>0</v>
      </c>
      <c r="BH357" s="266">
        <f t="shared" si="83"/>
        <v>0</v>
      </c>
      <c r="BI357" s="266">
        <f t="shared" si="84"/>
        <v>0</v>
      </c>
      <c r="BJ357" s="170" t="s">
        <v>24</v>
      </c>
      <c r="BK357" s="266">
        <f t="shared" si="85"/>
        <v>0</v>
      </c>
      <c r="BL357" s="170" t="s">
        <v>171</v>
      </c>
      <c r="BM357" s="170" t="s">
        <v>3801</v>
      </c>
    </row>
    <row r="358" spans="2:47" s="84" customFormat="1" ht="13.5">
      <c r="B358" s="105"/>
      <c r="C358" s="174"/>
      <c r="D358" s="207" t="s">
        <v>173</v>
      </c>
      <c r="E358" s="174"/>
      <c r="F358" s="270" t="s">
        <v>3800</v>
      </c>
      <c r="G358" s="174"/>
      <c r="H358" s="174"/>
      <c r="I358" s="215"/>
      <c r="J358" s="174"/>
      <c r="K358" s="174"/>
      <c r="L358" s="214"/>
      <c r="M358" s="238"/>
      <c r="N358" s="106"/>
      <c r="O358" s="106"/>
      <c r="P358" s="106"/>
      <c r="Q358" s="106"/>
      <c r="R358" s="106"/>
      <c r="S358" s="106"/>
      <c r="T358" s="255"/>
      <c r="AT358" s="170" t="s">
        <v>173</v>
      </c>
      <c r="AU358" s="170" t="s">
        <v>81</v>
      </c>
    </row>
    <row r="359" spans="2:65" s="84" customFormat="1" ht="20.4" customHeight="1">
      <c r="B359" s="105"/>
      <c r="C359" s="189" t="s">
        <v>390</v>
      </c>
      <c r="D359" s="189" t="s">
        <v>166</v>
      </c>
      <c r="E359" s="190" t="s">
        <v>3802</v>
      </c>
      <c r="F359" s="191" t="s">
        <v>3803</v>
      </c>
      <c r="G359" s="192" t="s">
        <v>579</v>
      </c>
      <c r="H359" s="193">
        <v>6</v>
      </c>
      <c r="I359" s="233"/>
      <c r="J359" s="234">
        <f t="shared" si="76"/>
        <v>0</v>
      </c>
      <c r="K359" s="191" t="s">
        <v>22</v>
      </c>
      <c r="L359" s="214"/>
      <c r="M359" s="235" t="s">
        <v>22</v>
      </c>
      <c r="N359" s="236" t="s">
        <v>44</v>
      </c>
      <c r="O359" s="106"/>
      <c r="P359" s="237">
        <f t="shared" si="77"/>
        <v>0</v>
      </c>
      <c r="Q359" s="237">
        <v>0</v>
      </c>
      <c r="R359" s="237">
        <f t="shared" si="78"/>
        <v>0</v>
      </c>
      <c r="S359" s="237">
        <v>0</v>
      </c>
      <c r="T359" s="254">
        <f t="shared" si="79"/>
        <v>0</v>
      </c>
      <c r="AR359" s="170" t="s">
        <v>171</v>
      </c>
      <c r="AT359" s="170" t="s">
        <v>166</v>
      </c>
      <c r="AU359" s="170" t="s">
        <v>81</v>
      </c>
      <c r="AY359" s="170" t="s">
        <v>164</v>
      </c>
      <c r="BE359" s="266">
        <f t="shared" si="80"/>
        <v>0</v>
      </c>
      <c r="BF359" s="266">
        <f t="shared" si="81"/>
        <v>0</v>
      </c>
      <c r="BG359" s="266">
        <f t="shared" si="82"/>
        <v>0</v>
      </c>
      <c r="BH359" s="266">
        <f t="shared" si="83"/>
        <v>0</v>
      </c>
      <c r="BI359" s="266">
        <f t="shared" si="84"/>
        <v>0</v>
      </c>
      <c r="BJ359" s="170" t="s">
        <v>24</v>
      </c>
      <c r="BK359" s="266">
        <f t="shared" si="85"/>
        <v>0</v>
      </c>
      <c r="BL359" s="170" t="s">
        <v>171</v>
      </c>
      <c r="BM359" s="170" t="s">
        <v>3804</v>
      </c>
    </row>
    <row r="360" spans="2:47" s="84" customFormat="1" ht="13.5">
      <c r="B360" s="105"/>
      <c r="C360" s="174"/>
      <c r="D360" s="194" t="s">
        <v>173</v>
      </c>
      <c r="E360" s="174"/>
      <c r="F360" s="195" t="s">
        <v>3803</v>
      </c>
      <c r="G360" s="174"/>
      <c r="H360" s="174"/>
      <c r="I360" s="215"/>
      <c r="J360" s="174"/>
      <c r="K360" s="174"/>
      <c r="L360" s="214"/>
      <c r="M360" s="238"/>
      <c r="N360" s="106"/>
      <c r="O360" s="106"/>
      <c r="P360" s="106"/>
      <c r="Q360" s="106"/>
      <c r="R360" s="106"/>
      <c r="S360" s="106"/>
      <c r="T360" s="255"/>
      <c r="AT360" s="170" t="s">
        <v>173</v>
      </c>
      <c r="AU360" s="170" t="s">
        <v>81</v>
      </c>
    </row>
    <row r="361" spans="2:63" s="89" customFormat="1" ht="29.9" customHeight="1">
      <c r="B361" s="183"/>
      <c r="C361" s="184"/>
      <c r="D361" s="187" t="s">
        <v>72</v>
      </c>
      <c r="E361" s="188" t="s">
        <v>3805</v>
      </c>
      <c r="F361" s="188" t="s">
        <v>3806</v>
      </c>
      <c r="G361" s="184"/>
      <c r="H361" s="184"/>
      <c r="I361" s="226"/>
      <c r="J361" s="232">
        <f>BK361</f>
        <v>0</v>
      </c>
      <c r="K361" s="184"/>
      <c r="L361" s="228"/>
      <c r="M361" s="229"/>
      <c r="N361" s="230"/>
      <c r="O361" s="230"/>
      <c r="P361" s="231">
        <f aca="true" t="shared" si="87" ref="P361:T361">SUM(P362:P363)</f>
        <v>0</v>
      </c>
      <c r="Q361" s="230"/>
      <c r="R361" s="231">
        <f t="shared" si="87"/>
        <v>0</v>
      </c>
      <c r="S361" s="230"/>
      <c r="T361" s="253">
        <f t="shared" si="87"/>
        <v>0</v>
      </c>
      <c r="AR361" s="259" t="s">
        <v>24</v>
      </c>
      <c r="AT361" s="260" t="s">
        <v>72</v>
      </c>
      <c r="AU361" s="260" t="s">
        <v>24</v>
      </c>
      <c r="AY361" s="259" t="s">
        <v>164</v>
      </c>
      <c r="BK361" s="265">
        <f>SUM(BK362:BK363)</f>
        <v>0</v>
      </c>
    </row>
    <row r="362" spans="2:65" s="84" customFormat="1" ht="20.4" customHeight="1">
      <c r="B362" s="105"/>
      <c r="C362" s="189" t="s">
        <v>395</v>
      </c>
      <c r="D362" s="189" t="s">
        <v>166</v>
      </c>
      <c r="E362" s="190" t="s">
        <v>3807</v>
      </c>
      <c r="F362" s="191" t="s">
        <v>3808</v>
      </c>
      <c r="G362" s="192" t="s">
        <v>579</v>
      </c>
      <c r="H362" s="193">
        <v>2</v>
      </c>
      <c r="I362" s="233"/>
      <c r="J362" s="234">
        <f>ROUND(I362*H362,2)</f>
        <v>0</v>
      </c>
      <c r="K362" s="191" t="s">
        <v>22</v>
      </c>
      <c r="L362" s="214"/>
      <c r="M362" s="235" t="s">
        <v>22</v>
      </c>
      <c r="N362" s="236" t="s">
        <v>44</v>
      </c>
      <c r="O362" s="106"/>
      <c r="P362" s="237">
        <f>O362*H362</f>
        <v>0</v>
      </c>
      <c r="Q362" s="237">
        <v>0</v>
      </c>
      <c r="R362" s="237">
        <f>Q362*H362</f>
        <v>0</v>
      </c>
      <c r="S362" s="237">
        <v>0</v>
      </c>
      <c r="T362" s="254">
        <f>S362*H362</f>
        <v>0</v>
      </c>
      <c r="AR362" s="170" t="s">
        <v>171</v>
      </c>
      <c r="AT362" s="170" t="s">
        <v>166</v>
      </c>
      <c r="AU362" s="170" t="s">
        <v>81</v>
      </c>
      <c r="AY362" s="170" t="s">
        <v>164</v>
      </c>
      <c r="BE362" s="266">
        <f>IF(N362="základní",J362,0)</f>
        <v>0</v>
      </c>
      <c r="BF362" s="266">
        <f>IF(N362="snížená",J362,0)</f>
        <v>0</v>
      </c>
      <c r="BG362" s="266">
        <f>IF(N362="zákl. přenesená",J362,0)</f>
        <v>0</v>
      </c>
      <c r="BH362" s="266">
        <f>IF(N362="sníž. přenesená",J362,0)</f>
        <v>0</v>
      </c>
      <c r="BI362" s="266">
        <f>IF(N362="nulová",J362,0)</f>
        <v>0</v>
      </c>
      <c r="BJ362" s="170" t="s">
        <v>24</v>
      </c>
      <c r="BK362" s="266">
        <f>ROUND(I362*H362,2)</f>
        <v>0</v>
      </c>
      <c r="BL362" s="170" t="s">
        <v>171</v>
      </c>
      <c r="BM362" s="170" t="s">
        <v>3809</v>
      </c>
    </row>
    <row r="363" spans="2:47" s="84" customFormat="1" ht="13.5">
      <c r="B363" s="105"/>
      <c r="C363" s="174"/>
      <c r="D363" s="194" t="s">
        <v>173</v>
      </c>
      <c r="E363" s="174"/>
      <c r="F363" s="195" t="s">
        <v>3808</v>
      </c>
      <c r="G363" s="174"/>
      <c r="H363" s="174"/>
      <c r="I363" s="215"/>
      <c r="J363" s="174"/>
      <c r="K363" s="174"/>
      <c r="L363" s="214"/>
      <c r="M363" s="238"/>
      <c r="N363" s="106"/>
      <c r="O363" s="106"/>
      <c r="P363" s="106"/>
      <c r="Q363" s="106"/>
      <c r="R363" s="106"/>
      <c r="S363" s="106"/>
      <c r="T363" s="255"/>
      <c r="AT363" s="170" t="s">
        <v>173</v>
      </c>
      <c r="AU363" s="170" t="s">
        <v>81</v>
      </c>
    </row>
    <row r="364" spans="2:63" s="89" customFormat="1" ht="29.9" customHeight="1">
      <c r="B364" s="183"/>
      <c r="C364" s="184"/>
      <c r="D364" s="187" t="s">
        <v>72</v>
      </c>
      <c r="E364" s="188" t="s">
        <v>3810</v>
      </c>
      <c r="F364" s="188" t="s">
        <v>3811</v>
      </c>
      <c r="G364" s="184"/>
      <c r="H364" s="184"/>
      <c r="I364" s="226"/>
      <c r="J364" s="232">
        <f>BK364</f>
        <v>0</v>
      </c>
      <c r="K364" s="184"/>
      <c r="L364" s="228"/>
      <c r="M364" s="229"/>
      <c r="N364" s="230"/>
      <c r="O364" s="230"/>
      <c r="P364" s="231">
        <f aca="true" t="shared" si="88" ref="P364:T364">SUM(P365:P366)</f>
        <v>0</v>
      </c>
      <c r="Q364" s="230"/>
      <c r="R364" s="231">
        <f t="shared" si="88"/>
        <v>0</v>
      </c>
      <c r="S364" s="230"/>
      <c r="T364" s="253">
        <f t="shared" si="88"/>
        <v>0</v>
      </c>
      <c r="AR364" s="259" t="s">
        <v>24</v>
      </c>
      <c r="AT364" s="260" t="s">
        <v>72</v>
      </c>
      <c r="AU364" s="260" t="s">
        <v>24</v>
      </c>
      <c r="AY364" s="259" t="s">
        <v>164</v>
      </c>
      <c r="BK364" s="265">
        <f>SUM(BK365:BK366)</f>
        <v>0</v>
      </c>
    </row>
    <row r="365" spans="2:65" s="84" customFormat="1" ht="20.4" customHeight="1">
      <c r="B365" s="105"/>
      <c r="C365" s="189" t="s">
        <v>403</v>
      </c>
      <c r="D365" s="189" t="s">
        <v>166</v>
      </c>
      <c r="E365" s="190" t="s">
        <v>3368</v>
      </c>
      <c r="F365" s="191" t="s">
        <v>3720</v>
      </c>
      <c r="G365" s="192" t="s">
        <v>579</v>
      </c>
      <c r="H365" s="193">
        <v>4</v>
      </c>
      <c r="I365" s="233"/>
      <c r="J365" s="234">
        <f>ROUND(I365*H365,2)</f>
        <v>0</v>
      </c>
      <c r="K365" s="191" t="s">
        <v>22</v>
      </c>
      <c r="L365" s="214"/>
      <c r="M365" s="235" t="s">
        <v>22</v>
      </c>
      <c r="N365" s="236" t="s">
        <v>44</v>
      </c>
      <c r="O365" s="106"/>
      <c r="P365" s="237">
        <f>O365*H365</f>
        <v>0</v>
      </c>
      <c r="Q365" s="237">
        <v>0</v>
      </c>
      <c r="R365" s="237">
        <f>Q365*H365</f>
        <v>0</v>
      </c>
      <c r="S365" s="237">
        <v>0</v>
      </c>
      <c r="T365" s="254">
        <f>S365*H365</f>
        <v>0</v>
      </c>
      <c r="AR365" s="170" t="s">
        <v>171</v>
      </c>
      <c r="AT365" s="170" t="s">
        <v>166</v>
      </c>
      <c r="AU365" s="170" t="s">
        <v>81</v>
      </c>
      <c r="AY365" s="170" t="s">
        <v>164</v>
      </c>
      <c r="BE365" s="266">
        <f>IF(N365="základní",J365,0)</f>
        <v>0</v>
      </c>
      <c r="BF365" s="266">
        <f>IF(N365="snížená",J365,0)</f>
        <v>0</v>
      </c>
      <c r="BG365" s="266">
        <f>IF(N365="zákl. přenesená",J365,0)</f>
        <v>0</v>
      </c>
      <c r="BH365" s="266">
        <f>IF(N365="sníž. přenesená",J365,0)</f>
        <v>0</v>
      </c>
      <c r="BI365" s="266">
        <f>IF(N365="nulová",J365,0)</f>
        <v>0</v>
      </c>
      <c r="BJ365" s="170" t="s">
        <v>24</v>
      </c>
      <c r="BK365" s="266">
        <f>ROUND(I365*H365,2)</f>
        <v>0</v>
      </c>
      <c r="BL365" s="170" t="s">
        <v>171</v>
      </c>
      <c r="BM365" s="170" t="s">
        <v>3812</v>
      </c>
    </row>
    <row r="366" spans="2:47" s="84" customFormat="1" ht="13.5">
      <c r="B366" s="105"/>
      <c r="C366" s="174"/>
      <c r="D366" s="194" t="s">
        <v>173</v>
      </c>
      <c r="E366" s="174"/>
      <c r="F366" s="195" t="s">
        <v>3720</v>
      </c>
      <c r="G366" s="174"/>
      <c r="H366" s="174"/>
      <c r="I366" s="215"/>
      <c r="J366" s="174"/>
      <c r="K366" s="174"/>
      <c r="L366" s="214"/>
      <c r="M366" s="238"/>
      <c r="N366" s="106"/>
      <c r="O366" s="106"/>
      <c r="P366" s="106"/>
      <c r="Q366" s="106"/>
      <c r="R366" s="106"/>
      <c r="S366" s="106"/>
      <c r="T366" s="255"/>
      <c r="AT366" s="170" t="s">
        <v>173</v>
      </c>
      <c r="AU366" s="170" t="s">
        <v>81</v>
      </c>
    </row>
    <row r="367" spans="2:63" s="89" customFormat="1" ht="29.9" customHeight="1">
      <c r="B367" s="183"/>
      <c r="C367" s="184"/>
      <c r="D367" s="187" t="s">
        <v>72</v>
      </c>
      <c r="E367" s="188" t="s">
        <v>3813</v>
      </c>
      <c r="F367" s="188" t="s">
        <v>3814</v>
      </c>
      <c r="G367" s="184"/>
      <c r="H367" s="184"/>
      <c r="I367" s="226"/>
      <c r="J367" s="232">
        <f>BK367</f>
        <v>0</v>
      </c>
      <c r="K367" s="184"/>
      <c r="L367" s="228"/>
      <c r="M367" s="229"/>
      <c r="N367" s="230"/>
      <c r="O367" s="230"/>
      <c r="P367" s="231">
        <f aca="true" t="shared" si="89" ref="P367:T367">SUM(P368:P369)</f>
        <v>0</v>
      </c>
      <c r="Q367" s="230"/>
      <c r="R367" s="231">
        <f t="shared" si="89"/>
        <v>0</v>
      </c>
      <c r="S367" s="230"/>
      <c r="T367" s="253">
        <f t="shared" si="89"/>
        <v>0</v>
      </c>
      <c r="AR367" s="259" t="s">
        <v>24</v>
      </c>
      <c r="AT367" s="260" t="s">
        <v>72</v>
      </c>
      <c r="AU367" s="260" t="s">
        <v>24</v>
      </c>
      <c r="AY367" s="259" t="s">
        <v>164</v>
      </c>
      <c r="BK367" s="265">
        <f>SUM(BK368:BK369)</f>
        <v>0</v>
      </c>
    </row>
    <row r="368" spans="2:65" s="84" customFormat="1" ht="20.4" customHeight="1">
      <c r="B368" s="105"/>
      <c r="C368" s="189" t="s">
        <v>409</v>
      </c>
      <c r="D368" s="189" t="s">
        <v>166</v>
      </c>
      <c r="E368" s="190" t="s">
        <v>3815</v>
      </c>
      <c r="F368" s="191" t="s">
        <v>3816</v>
      </c>
      <c r="G368" s="192" t="s">
        <v>579</v>
      </c>
      <c r="H368" s="193">
        <v>2</v>
      </c>
      <c r="I368" s="233"/>
      <c r="J368" s="234">
        <f>ROUND(I368*H368,2)</f>
        <v>0</v>
      </c>
      <c r="K368" s="191" t="s">
        <v>22</v>
      </c>
      <c r="L368" s="214"/>
      <c r="M368" s="235" t="s">
        <v>22</v>
      </c>
      <c r="N368" s="236" t="s">
        <v>44</v>
      </c>
      <c r="O368" s="106"/>
      <c r="P368" s="237">
        <f>O368*H368</f>
        <v>0</v>
      </c>
      <c r="Q368" s="237">
        <v>0</v>
      </c>
      <c r="R368" s="237">
        <f>Q368*H368</f>
        <v>0</v>
      </c>
      <c r="S368" s="237">
        <v>0</v>
      </c>
      <c r="T368" s="254">
        <f>S368*H368</f>
        <v>0</v>
      </c>
      <c r="AR368" s="170" t="s">
        <v>171</v>
      </c>
      <c r="AT368" s="170" t="s">
        <v>166</v>
      </c>
      <c r="AU368" s="170" t="s">
        <v>81</v>
      </c>
      <c r="AY368" s="170" t="s">
        <v>164</v>
      </c>
      <c r="BE368" s="266">
        <f>IF(N368="základní",J368,0)</f>
        <v>0</v>
      </c>
      <c r="BF368" s="266">
        <f>IF(N368="snížená",J368,0)</f>
        <v>0</v>
      </c>
      <c r="BG368" s="266">
        <f>IF(N368="zákl. přenesená",J368,0)</f>
        <v>0</v>
      </c>
      <c r="BH368" s="266">
        <f>IF(N368="sníž. přenesená",J368,0)</f>
        <v>0</v>
      </c>
      <c r="BI368" s="266">
        <f>IF(N368="nulová",J368,0)</f>
        <v>0</v>
      </c>
      <c r="BJ368" s="170" t="s">
        <v>24</v>
      </c>
      <c r="BK368" s="266">
        <f>ROUND(I368*H368,2)</f>
        <v>0</v>
      </c>
      <c r="BL368" s="170" t="s">
        <v>171</v>
      </c>
      <c r="BM368" s="170" t="s">
        <v>3817</v>
      </c>
    </row>
    <row r="369" spans="2:47" s="84" customFormat="1" ht="13.5">
      <c r="B369" s="105"/>
      <c r="C369" s="174"/>
      <c r="D369" s="194" t="s">
        <v>173</v>
      </c>
      <c r="E369" s="174"/>
      <c r="F369" s="195" t="s">
        <v>3816</v>
      </c>
      <c r="G369" s="174"/>
      <c r="H369" s="174"/>
      <c r="I369" s="215"/>
      <c r="J369" s="174"/>
      <c r="K369" s="174"/>
      <c r="L369" s="214"/>
      <c r="M369" s="238"/>
      <c r="N369" s="106"/>
      <c r="O369" s="106"/>
      <c r="P369" s="106"/>
      <c r="Q369" s="106"/>
      <c r="R369" s="106"/>
      <c r="S369" s="106"/>
      <c r="T369" s="255"/>
      <c r="AT369" s="170" t="s">
        <v>173</v>
      </c>
      <c r="AU369" s="170" t="s">
        <v>81</v>
      </c>
    </row>
    <row r="370" spans="2:63" s="89" customFormat="1" ht="29.9" customHeight="1">
      <c r="B370" s="183"/>
      <c r="C370" s="184"/>
      <c r="D370" s="187" t="s">
        <v>72</v>
      </c>
      <c r="E370" s="188" t="s">
        <v>3818</v>
      </c>
      <c r="F370" s="188" t="s">
        <v>3819</v>
      </c>
      <c r="G370" s="184"/>
      <c r="H370" s="184"/>
      <c r="I370" s="226"/>
      <c r="J370" s="232">
        <f>BK370</f>
        <v>0</v>
      </c>
      <c r="K370" s="184"/>
      <c r="L370" s="228"/>
      <c r="M370" s="229"/>
      <c r="N370" s="230"/>
      <c r="O370" s="230"/>
      <c r="P370" s="231">
        <f aca="true" t="shared" si="90" ref="P370:T370">SUM(P371:P372)</f>
        <v>0</v>
      </c>
      <c r="Q370" s="230"/>
      <c r="R370" s="231">
        <f t="shared" si="90"/>
        <v>0</v>
      </c>
      <c r="S370" s="230"/>
      <c r="T370" s="253">
        <f t="shared" si="90"/>
        <v>0</v>
      </c>
      <c r="AR370" s="259" t="s">
        <v>24</v>
      </c>
      <c r="AT370" s="260" t="s">
        <v>72</v>
      </c>
      <c r="AU370" s="260" t="s">
        <v>24</v>
      </c>
      <c r="AY370" s="259" t="s">
        <v>164</v>
      </c>
      <c r="BK370" s="265">
        <f>SUM(BK371:BK372)</f>
        <v>0</v>
      </c>
    </row>
    <row r="371" spans="2:65" s="84" customFormat="1" ht="20.4" customHeight="1">
      <c r="B371" s="105"/>
      <c r="C371" s="189" t="s">
        <v>414</v>
      </c>
      <c r="D371" s="189" t="s">
        <v>166</v>
      </c>
      <c r="E371" s="190" t="s">
        <v>3820</v>
      </c>
      <c r="F371" s="191" t="s">
        <v>3821</v>
      </c>
      <c r="G371" s="192" t="s">
        <v>579</v>
      </c>
      <c r="H371" s="193">
        <v>10</v>
      </c>
      <c r="I371" s="233"/>
      <c r="J371" s="234">
        <f>ROUND(I371*H371,2)</f>
        <v>0</v>
      </c>
      <c r="K371" s="191" t="s">
        <v>22</v>
      </c>
      <c r="L371" s="214"/>
      <c r="M371" s="235" t="s">
        <v>22</v>
      </c>
      <c r="N371" s="236" t="s">
        <v>44</v>
      </c>
      <c r="O371" s="106"/>
      <c r="P371" s="237">
        <f>O371*H371</f>
        <v>0</v>
      </c>
      <c r="Q371" s="237">
        <v>0</v>
      </c>
      <c r="R371" s="237">
        <f>Q371*H371</f>
        <v>0</v>
      </c>
      <c r="S371" s="237">
        <v>0</v>
      </c>
      <c r="T371" s="254">
        <f>S371*H371</f>
        <v>0</v>
      </c>
      <c r="AR371" s="170" t="s">
        <v>171</v>
      </c>
      <c r="AT371" s="170" t="s">
        <v>166</v>
      </c>
      <c r="AU371" s="170" t="s">
        <v>81</v>
      </c>
      <c r="AY371" s="170" t="s">
        <v>164</v>
      </c>
      <c r="BE371" s="266">
        <f>IF(N371="základní",J371,0)</f>
        <v>0</v>
      </c>
      <c r="BF371" s="266">
        <f>IF(N371="snížená",J371,0)</f>
        <v>0</v>
      </c>
      <c r="BG371" s="266">
        <f>IF(N371="zákl. přenesená",J371,0)</f>
        <v>0</v>
      </c>
      <c r="BH371" s="266">
        <f>IF(N371="sníž. přenesená",J371,0)</f>
        <v>0</v>
      </c>
      <c r="BI371" s="266">
        <f>IF(N371="nulová",J371,0)</f>
        <v>0</v>
      </c>
      <c r="BJ371" s="170" t="s">
        <v>24</v>
      </c>
      <c r="BK371" s="266">
        <f>ROUND(I371*H371,2)</f>
        <v>0</v>
      </c>
      <c r="BL371" s="170" t="s">
        <v>171</v>
      </c>
      <c r="BM371" s="170" t="s">
        <v>3822</v>
      </c>
    </row>
    <row r="372" spans="2:47" s="84" customFormat="1" ht="13.5">
      <c r="B372" s="105"/>
      <c r="C372" s="174"/>
      <c r="D372" s="194" t="s">
        <v>173</v>
      </c>
      <c r="E372" s="174"/>
      <c r="F372" s="195" t="s">
        <v>3821</v>
      </c>
      <c r="G372" s="174"/>
      <c r="H372" s="174"/>
      <c r="I372" s="215"/>
      <c r="J372" s="174"/>
      <c r="K372" s="174"/>
      <c r="L372" s="214"/>
      <c r="M372" s="238"/>
      <c r="N372" s="106"/>
      <c r="O372" s="106"/>
      <c r="P372" s="106"/>
      <c r="Q372" s="106"/>
      <c r="R372" s="106"/>
      <c r="S372" s="106"/>
      <c r="T372" s="255"/>
      <c r="AT372" s="170" t="s">
        <v>173</v>
      </c>
      <c r="AU372" s="170" t="s">
        <v>81</v>
      </c>
    </row>
    <row r="373" spans="2:63" s="89" customFormat="1" ht="29.9" customHeight="1">
      <c r="B373" s="183"/>
      <c r="C373" s="184"/>
      <c r="D373" s="187" t="s">
        <v>72</v>
      </c>
      <c r="E373" s="188" t="s">
        <v>3823</v>
      </c>
      <c r="F373" s="188" t="s">
        <v>3824</v>
      </c>
      <c r="G373" s="184"/>
      <c r="H373" s="184"/>
      <c r="I373" s="226"/>
      <c r="J373" s="232">
        <f>BK373</f>
        <v>0</v>
      </c>
      <c r="K373" s="184"/>
      <c r="L373" s="228"/>
      <c r="M373" s="229"/>
      <c r="N373" s="230"/>
      <c r="O373" s="230"/>
      <c r="P373" s="231">
        <f aca="true" t="shared" si="91" ref="P373:T373">SUM(P374:P375)</f>
        <v>0</v>
      </c>
      <c r="Q373" s="230"/>
      <c r="R373" s="231">
        <f t="shared" si="91"/>
        <v>0</v>
      </c>
      <c r="S373" s="230"/>
      <c r="T373" s="253">
        <f t="shared" si="91"/>
        <v>0</v>
      </c>
      <c r="AR373" s="259" t="s">
        <v>24</v>
      </c>
      <c r="AT373" s="260" t="s">
        <v>72</v>
      </c>
      <c r="AU373" s="260" t="s">
        <v>24</v>
      </c>
      <c r="AY373" s="259" t="s">
        <v>164</v>
      </c>
      <c r="BK373" s="265">
        <f>SUM(BK374:BK375)</f>
        <v>0</v>
      </c>
    </row>
    <row r="374" spans="2:65" s="84" customFormat="1" ht="20.4" customHeight="1">
      <c r="B374" s="105"/>
      <c r="C374" s="189" t="s">
        <v>419</v>
      </c>
      <c r="D374" s="189" t="s">
        <v>166</v>
      </c>
      <c r="E374" s="190" t="s">
        <v>3825</v>
      </c>
      <c r="F374" s="191" t="s">
        <v>3826</v>
      </c>
      <c r="G374" s="192" t="s">
        <v>579</v>
      </c>
      <c r="H374" s="193">
        <v>8</v>
      </c>
      <c r="I374" s="233"/>
      <c r="J374" s="234">
        <f>ROUND(I374*H374,2)</f>
        <v>0</v>
      </c>
      <c r="K374" s="191" t="s">
        <v>22</v>
      </c>
      <c r="L374" s="214"/>
      <c r="M374" s="235" t="s">
        <v>22</v>
      </c>
      <c r="N374" s="236" t="s">
        <v>44</v>
      </c>
      <c r="O374" s="106"/>
      <c r="P374" s="237">
        <f>O374*H374</f>
        <v>0</v>
      </c>
      <c r="Q374" s="237">
        <v>0</v>
      </c>
      <c r="R374" s="237">
        <f>Q374*H374</f>
        <v>0</v>
      </c>
      <c r="S374" s="237">
        <v>0</v>
      </c>
      <c r="T374" s="254">
        <f>S374*H374</f>
        <v>0</v>
      </c>
      <c r="AR374" s="170" t="s">
        <v>171</v>
      </c>
      <c r="AT374" s="170" t="s">
        <v>166</v>
      </c>
      <c r="AU374" s="170" t="s">
        <v>81</v>
      </c>
      <c r="AY374" s="170" t="s">
        <v>164</v>
      </c>
      <c r="BE374" s="266">
        <f>IF(N374="základní",J374,0)</f>
        <v>0</v>
      </c>
      <c r="BF374" s="266">
        <f>IF(N374="snížená",J374,0)</f>
        <v>0</v>
      </c>
      <c r="BG374" s="266">
        <f>IF(N374="zákl. přenesená",J374,0)</f>
        <v>0</v>
      </c>
      <c r="BH374" s="266">
        <f>IF(N374="sníž. přenesená",J374,0)</f>
        <v>0</v>
      </c>
      <c r="BI374" s="266">
        <f>IF(N374="nulová",J374,0)</f>
        <v>0</v>
      </c>
      <c r="BJ374" s="170" t="s">
        <v>24</v>
      </c>
      <c r="BK374" s="266">
        <f>ROUND(I374*H374,2)</f>
        <v>0</v>
      </c>
      <c r="BL374" s="170" t="s">
        <v>171</v>
      </c>
      <c r="BM374" s="170" t="s">
        <v>3827</v>
      </c>
    </row>
    <row r="375" spans="2:47" s="84" customFormat="1" ht="13.5">
      <c r="B375" s="105"/>
      <c r="C375" s="174"/>
      <c r="D375" s="194" t="s">
        <v>173</v>
      </c>
      <c r="E375" s="174"/>
      <c r="F375" s="195" t="s">
        <v>3826</v>
      </c>
      <c r="G375" s="174"/>
      <c r="H375" s="174"/>
      <c r="I375" s="215"/>
      <c r="J375" s="174"/>
      <c r="K375" s="174"/>
      <c r="L375" s="214"/>
      <c r="M375" s="238"/>
      <c r="N375" s="106"/>
      <c r="O375" s="106"/>
      <c r="P375" s="106"/>
      <c r="Q375" s="106"/>
      <c r="R375" s="106"/>
      <c r="S375" s="106"/>
      <c r="T375" s="255"/>
      <c r="AT375" s="170" t="s">
        <v>173</v>
      </c>
      <c r="AU375" s="170" t="s">
        <v>81</v>
      </c>
    </row>
    <row r="376" spans="2:63" s="89" customFormat="1" ht="29.9" customHeight="1">
      <c r="B376" s="183"/>
      <c r="C376" s="184"/>
      <c r="D376" s="187" t="s">
        <v>72</v>
      </c>
      <c r="E376" s="188" t="s">
        <v>3828</v>
      </c>
      <c r="F376" s="188" t="s">
        <v>3829</v>
      </c>
      <c r="G376" s="184"/>
      <c r="H376" s="184"/>
      <c r="I376" s="226"/>
      <c r="J376" s="232">
        <f aca="true" t="shared" si="92" ref="J376:J380">BK376</f>
        <v>0</v>
      </c>
      <c r="K376" s="184"/>
      <c r="L376" s="228"/>
      <c r="M376" s="229"/>
      <c r="N376" s="230"/>
      <c r="O376" s="230"/>
      <c r="P376" s="231">
        <f aca="true" t="shared" si="93" ref="P376:T376">SUM(P377:P378)</f>
        <v>0</v>
      </c>
      <c r="Q376" s="230"/>
      <c r="R376" s="231">
        <f t="shared" si="93"/>
        <v>0</v>
      </c>
      <c r="S376" s="230"/>
      <c r="T376" s="253">
        <f t="shared" si="93"/>
        <v>0</v>
      </c>
      <c r="AR376" s="259" t="s">
        <v>24</v>
      </c>
      <c r="AT376" s="260" t="s">
        <v>72</v>
      </c>
      <c r="AU376" s="260" t="s">
        <v>24</v>
      </c>
      <c r="AY376" s="259" t="s">
        <v>164</v>
      </c>
      <c r="BK376" s="265">
        <f>SUM(BK377:BK378)</f>
        <v>0</v>
      </c>
    </row>
    <row r="377" spans="2:65" s="84" customFormat="1" ht="20.4" customHeight="1">
      <c r="B377" s="105"/>
      <c r="C377" s="189" t="s">
        <v>425</v>
      </c>
      <c r="D377" s="189" t="s">
        <v>166</v>
      </c>
      <c r="E377" s="190" t="s">
        <v>3830</v>
      </c>
      <c r="F377" s="191" t="s">
        <v>3831</v>
      </c>
      <c r="G377" s="192" t="s">
        <v>579</v>
      </c>
      <c r="H377" s="193">
        <v>2</v>
      </c>
      <c r="I377" s="233"/>
      <c r="J377" s="234">
        <f>ROUND(I377*H377,2)</f>
        <v>0</v>
      </c>
      <c r="K377" s="191" t="s">
        <v>22</v>
      </c>
      <c r="L377" s="214"/>
      <c r="M377" s="235" t="s">
        <v>22</v>
      </c>
      <c r="N377" s="236" t="s">
        <v>44</v>
      </c>
      <c r="O377" s="106"/>
      <c r="P377" s="237">
        <f>O377*H377</f>
        <v>0</v>
      </c>
      <c r="Q377" s="237">
        <v>0</v>
      </c>
      <c r="R377" s="237">
        <f>Q377*H377</f>
        <v>0</v>
      </c>
      <c r="S377" s="237">
        <v>0</v>
      </c>
      <c r="T377" s="254">
        <f>S377*H377</f>
        <v>0</v>
      </c>
      <c r="AR377" s="170" t="s">
        <v>171</v>
      </c>
      <c r="AT377" s="170" t="s">
        <v>166</v>
      </c>
      <c r="AU377" s="170" t="s">
        <v>81</v>
      </c>
      <c r="AY377" s="170" t="s">
        <v>164</v>
      </c>
      <c r="BE377" s="266">
        <f>IF(N377="základní",J377,0)</f>
        <v>0</v>
      </c>
      <c r="BF377" s="266">
        <f>IF(N377="snížená",J377,0)</f>
        <v>0</v>
      </c>
      <c r="BG377" s="266">
        <f>IF(N377="zákl. přenesená",J377,0)</f>
        <v>0</v>
      </c>
      <c r="BH377" s="266">
        <f>IF(N377="sníž. přenesená",J377,0)</f>
        <v>0</v>
      </c>
      <c r="BI377" s="266">
        <f>IF(N377="nulová",J377,0)</f>
        <v>0</v>
      </c>
      <c r="BJ377" s="170" t="s">
        <v>24</v>
      </c>
      <c r="BK377" s="266">
        <f>ROUND(I377*H377,2)</f>
        <v>0</v>
      </c>
      <c r="BL377" s="170" t="s">
        <v>171</v>
      </c>
      <c r="BM377" s="170" t="s">
        <v>3832</v>
      </c>
    </row>
    <row r="378" spans="2:47" s="84" customFormat="1" ht="13.5">
      <c r="B378" s="105"/>
      <c r="C378" s="174"/>
      <c r="D378" s="194" t="s">
        <v>173</v>
      </c>
      <c r="E378" s="174"/>
      <c r="F378" s="195" t="s">
        <v>3831</v>
      </c>
      <c r="G378" s="174"/>
      <c r="H378" s="174"/>
      <c r="I378" s="215"/>
      <c r="J378" s="174"/>
      <c r="K378" s="174"/>
      <c r="L378" s="214"/>
      <c r="M378" s="238"/>
      <c r="N378" s="106"/>
      <c r="O378" s="106"/>
      <c r="P378" s="106"/>
      <c r="Q378" s="106"/>
      <c r="R378" s="106"/>
      <c r="S378" s="106"/>
      <c r="T378" s="255"/>
      <c r="AT378" s="170" t="s">
        <v>173</v>
      </c>
      <c r="AU378" s="170" t="s">
        <v>81</v>
      </c>
    </row>
    <row r="379" spans="2:63" s="89" customFormat="1" ht="37.5" customHeight="1">
      <c r="B379" s="183"/>
      <c r="C379" s="184"/>
      <c r="D379" s="185" t="s">
        <v>72</v>
      </c>
      <c r="E379" s="186" t="s">
        <v>3833</v>
      </c>
      <c r="F379" s="186" t="s">
        <v>3834</v>
      </c>
      <c r="G379" s="184"/>
      <c r="H379" s="184"/>
      <c r="I379" s="226"/>
      <c r="J379" s="227">
        <f t="shared" si="92"/>
        <v>0</v>
      </c>
      <c r="K379" s="184"/>
      <c r="L379" s="228"/>
      <c r="M379" s="229"/>
      <c r="N379" s="230"/>
      <c r="O379" s="230"/>
      <c r="P379" s="231">
        <f aca="true" t="shared" si="94" ref="P379:T379">P380+P383+P386+P391+P394+P397+P400+P403+P406</f>
        <v>0</v>
      </c>
      <c r="Q379" s="230"/>
      <c r="R379" s="231">
        <f t="shared" si="94"/>
        <v>0</v>
      </c>
      <c r="S379" s="230"/>
      <c r="T379" s="253">
        <f t="shared" si="94"/>
        <v>0</v>
      </c>
      <c r="AR379" s="259" t="s">
        <v>24</v>
      </c>
      <c r="AT379" s="260" t="s">
        <v>72</v>
      </c>
      <c r="AU379" s="260" t="s">
        <v>73</v>
      </c>
      <c r="AY379" s="259" t="s">
        <v>164</v>
      </c>
      <c r="BK379" s="265">
        <f>BK380+BK383+BK386+BK391+BK394+BK397+BK400+BK403+BK406</f>
        <v>0</v>
      </c>
    </row>
    <row r="380" spans="2:63" s="89" customFormat="1" ht="19.9" customHeight="1">
      <c r="B380" s="183"/>
      <c r="C380" s="184"/>
      <c r="D380" s="187" t="s">
        <v>72</v>
      </c>
      <c r="E380" s="188" t="s">
        <v>3835</v>
      </c>
      <c r="F380" s="188" t="s">
        <v>3836</v>
      </c>
      <c r="G380" s="184"/>
      <c r="H380" s="184"/>
      <c r="I380" s="226"/>
      <c r="J380" s="232">
        <f t="shared" si="92"/>
        <v>0</v>
      </c>
      <c r="K380" s="184"/>
      <c r="L380" s="228"/>
      <c r="M380" s="229"/>
      <c r="N380" s="230"/>
      <c r="O380" s="230"/>
      <c r="P380" s="231">
        <f aca="true" t="shared" si="95" ref="P380:T380">SUM(P381:P382)</f>
        <v>0</v>
      </c>
      <c r="Q380" s="230"/>
      <c r="R380" s="231">
        <f t="shared" si="95"/>
        <v>0</v>
      </c>
      <c r="S380" s="230"/>
      <c r="T380" s="253">
        <f t="shared" si="95"/>
        <v>0</v>
      </c>
      <c r="AR380" s="259" t="s">
        <v>24</v>
      </c>
      <c r="AT380" s="260" t="s">
        <v>72</v>
      </c>
      <c r="AU380" s="260" t="s">
        <v>24</v>
      </c>
      <c r="AY380" s="259" t="s">
        <v>164</v>
      </c>
      <c r="BK380" s="265">
        <f>SUM(BK381:BK382)</f>
        <v>0</v>
      </c>
    </row>
    <row r="381" spans="2:65" s="84" customFormat="1" ht="20.4" customHeight="1">
      <c r="B381" s="105"/>
      <c r="C381" s="189" t="s">
        <v>431</v>
      </c>
      <c r="D381" s="189" t="s">
        <v>166</v>
      </c>
      <c r="E381" s="190" t="s">
        <v>3789</v>
      </c>
      <c r="F381" s="191" t="s">
        <v>3790</v>
      </c>
      <c r="G381" s="192" t="s">
        <v>579</v>
      </c>
      <c r="H381" s="193">
        <v>1</v>
      </c>
      <c r="I381" s="233"/>
      <c r="J381" s="234">
        <f>ROUND(I381*H381,2)</f>
        <v>0</v>
      </c>
      <c r="K381" s="191" t="s">
        <v>22</v>
      </c>
      <c r="L381" s="214"/>
      <c r="M381" s="235" t="s">
        <v>22</v>
      </c>
      <c r="N381" s="236" t="s">
        <v>44</v>
      </c>
      <c r="O381" s="106"/>
      <c r="P381" s="237">
        <f>O381*H381</f>
        <v>0</v>
      </c>
      <c r="Q381" s="237">
        <v>0</v>
      </c>
      <c r="R381" s="237">
        <f>Q381*H381</f>
        <v>0</v>
      </c>
      <c r="S381" s="237">
        <v>0</v>
      </c>
      <c r="T381" s="254">
        <f>S381*H381</f>
        <v>0</v>
      </c>
      <c r="AR381" s="170" t="s">
        <v>171</v>
      </c>
      <c r="AT381" s="170" t="s">
        <v>166</v>
      </c>
      <c r="AU381" s="170" t="s">
        <v>81</v>
      </c>
      <c r="AY381" s="170" t="s">
        <v>164</v>
      </c>
      <c r="BE381" s="266">
        <f>IF(N381="základní",J381,0)</f>
        <v>0</v>
      </c>
      <c r="BF381" s="266">
        <f>IF(N381="snížená",J381,0)</f>
        <v>0</v>
      </c>
      <c r="BG381" s="266">
        <f>IF(N381="zákl. přenesená",J381,0)</f>
        <v>0</v>
      </c>
      <c r="BH381" s="266">
        <f>IF(N381="sníž. přenesená",J381,0)</f>
        <v>0</v>
      </c>
      <c r="BI381" s="266">
        <v>0</v>
      </c>
      <c r="BJ381" s="170" t="s">
        <v>24</v>
      </c>
      <c r="BK381" s="266">
        <f>ROUND(I381*H381,2)</f>
        <v>0</v>
      </c>
      <c r="BL381" s="170" t="s">
        <v>171</v>
      </c>
      <c r="BM381" s="170" t="s">
        <v>3837</v>
      </c>
    </row>
    <row r="382" spans="2:47" s="84" customFormat="1" ht="13.5">
      <c r="B382" s="105"/>
      <c r="C382" s="174"/>
      <c r="D382" s="194" t="s">
        <v>173</v>
      </c>
      <c r="E382" s="174"/>
      <c r="F382" s="195" t="s">
        <v>3790</v>
      </c>
      <c r="G382" s="174"/>
      <c r="H382" s="174"/>
      <c r="I382" s="215"/>
      <c r="J382" s="174"/>
      <c r="K382" s="174"/>
      <c r="L382" s="214"/>
      <c r="M382" s="238"/>
      <c r="N382" s="106"/>
      <c r="O382" s="106"/>
      <c r="P382" s="106"/>
      <c r="Q382" s="106"/>
      <c r="R382" s="106"/>
      <c r="S382" s="106"/>
      <c r="T382" s="255"/>
      <c r="AT382" s="170" t="s">
        <v>173</v>
      </c>
      <c r="AU382" s="170" t="s">
        <v>81</v>
      </c>
    </row>
    <row r="383" spans="2:63" s="89" customFormat="1" ht="29.9" customHeight="1">
      <c r="B383" s="183"/>
      <c r="C383" s="184"/>
      <c r="D383" s="187" t="s">
        <v>72</v>
      </c>
      <c r="E383" s="188" t="s">
        <v>3792</v>
      </c>
      <c r="F383" s="188" t="s">
        <v>3793</v>
      </c>
      <c r="G383" s="184"/>
      <c r="H383" s="184"/>
      <c r="I383" s="226"/>
      <c r="J383" s="232">
        <f>BK383</f>
        <v>0</v>
      </c>
      <c r="K383" s="184"/>
      <c r="L383" s="228"/>
      <c r="M383" s="229"/>
      <c r="N383" s="230"/>
      <c r="O383" s="230"/>
      <c r="P383" s="231">
        <f aca="true" t="shared" si="96" ref="P383:T383">SUM(P384:P385)</f>
        <v>0</v>
      </c>
      <c r="Q383" s="230"/>
      <c r="R383" s="231">
        <f t="shared" si="96"/>
        <v>0</v>
      </c>
      <c r="S383" s="230"/>
      <c r="T383" s="253">
        <f t="shared" si="96"/>
        <v>0</v>
      </c>
      <c r="AR383" s="259" t="s">
        <v>24</v>
      </c>
      <c r="AT383" s="260" t="s">
        <v>72</v>
      </c>
      <c r="AU383" s="260" t="s">
        <v>24</v>
      </c>
      <c r="AY383" s="259" t="s">
        <v>164</v>
      </c>
      <c r="BK383" s="265">
        <f>SUM(BK384:BK385)</f>
        <v>0</v>
      </c>
    </row>
    <row r="384" spans="2:65" s="84" customFormat="1" ht="20.4" customHeight="1">
      <c r="B384" s="105"/>
      <c r="C384" s="189" t="s">
        <v>438</v>
      </c>
      <c r="D384" s="189" t="s">
        <v>166</v>
      </c>
      <c r="E384" s="190" t="s">
        <v>3794</v>
      </c>
      <c r="F384" s="191" t="s">
        <v>3795</v>
      </c>
      <c r="G384" s="192" t="s">
        <v>579</v>
      </c>
      <c r="H384" s="193">
        <v>1</v>
      </c>
      <c r="I384" s="233"/>
      <c r="J384" s="234">
        <f aca="true" t="shared" si="97" ref="J384:J389">ROUND(I384*H384,2)</f>
        <v>0</v>
      </c>
      <c r="K384" s="191" t="s">
        <v>22</v>
      </c>
      <c r="L384" s="214"/>
      <c r="M384" s="235" t="s">
        <v>22</v>
      </c>
      <c r="N384" s="236" t="s">
        <v>44</v>
      </c>
      <c r="O384" s="106"/>
      <c r="P384" s="237">
        <f aca="true" t="shared" si="98" ref="P384:P389">O384*H384</f>
        <v>0</v>
      </c>
      <c r="Q384" s="237">
        <v>0</v>
      </c>
      <c r="R384" s="237">
        <f aca="true" t="shared" si="99" ref="R384:R389">Q384*H384</f>
        <v>0</v>
      </c>
      <c r="S384" s="237">
        <v>0</v>
      </c>
      <c r="T384" s="254">
        <f aca="true" t="shared" si="100" ref="T384:T389">S384*H384</f>
        <v>0</v>
      </c>
      <c r="AR384" s="170" t="s">
        <v>171</v>
      </c>
      <c r="AT384" s="170" t="s">
        <v>166</v>
      </c>
      <c r="AU384" s="170" t="s">
        <v>81</v>
      </c>
      <c r="AY384" s="170" t="s">
        <v>164</v>
      </c>
      <c r="BE384" s="266">
        <f aca="true" t="shared" si="101" ref="BE384:BE389">IF(N384="základní",J384,0)</f>
        <v>0</v>
      </c>
      <c r="BF384" s="266">
        <f aca="true" t="shared" si="102" ref="BF384:BF389">IF(N384="snížená",J384,0)</f>
        <v>0</v>
      </c>
      <c r="BG384" s="266">
        <f aca="true" t="shared" si="103" ref="BG384:BG389">IF(N384="zákl. přenesená",J384,0)</f>
        <v>0</v>
      </c>
      <c r="BH384" s="266">
        <f aca="true" t="shared" si="104" ref="BH384:BH389">IF(N384="sníž. přenesená",J384,0)</f>
        <v>0</v>
      </c>
      <c r="BI384" s="266">
        <f aca="true" t="shared" si="105" ref="BI384:BI389">IF(N384="nulová",J384,0)</f>
        <v>0</v>
      </c>
      <c r="BJ384" s="170" t="s">
        <v>24</v>
      </c>
      <c r="BK384" s="266">
        <v>0</v>
      </c>
      <c r="BL384" s="170" t="s">
        <v>171</v>
      </c>
      <c r="BM384" s="170" t="s">
        <v>3838</v>
      </c>
    </row>
    <row r="385" spans="2:47" s="84" customFormat="1" ht="13.5">
      <c r="B385" s="105"/>
      <c r="C385" s="174"/>
      <c r="D385" s="194" t="s">
        <v>173</v>
      </c>
      <c r="E385" s="174"/>
      <c r="F385" s="195" t="s">
        <v>3795</v>
      </c>
      <c r="G385" s="174"/>
      <c r="H385" s="174"/>
      <c r="I385" s="215"/>
      <c r="J385" s="174"/>
      <c r="K385" s="174"/>
      <c r="L385" s="214"/>
      <c r="M385" s="238"/>
      <c r="N385" s="106"/>
      <c r="O385" s="106"/>
      <c r="P385" s="106"/>
      <c r="Q385" s="106"/>
      <c r="R385" s="106"/>
      <c r="S385" s="106"/>
      <c r="T385" s="255"/>
      <c r="AT385" s="170" t="s">
        <v>173</v>
      </c>
      <c r="AU385" s="170" t="s">
        <v>81</v>
      </c>
    </row>
    <row r="386" spans="2:63" s="89" customFormat="1" ht="29.9" customHeight="1">
      <c r="B386" s="183"/>
      <c r="C386" s="184"/>
      <c r="D386" s="187" t="s">
        <v>72</v>
      </c>
      <c r="E386" s="188" t="s">
        <v>3797</v>
      </c>
      <c r="F386" s="188" t="s">
        <v>3798</v>
      </c>
      <c r="G386" s="184"/>
      <c r="H386" s="184"/>
      <c r="I386" s="226"/>
      <c r="J386" s="232">
        <f>BK386</f>
        <v>0</v>
      </c>
      <c r="K386" s="184"/>
      <c r="L386" s="228"/>
      <c r="M386" s="229"/>
      <c r="N386" s="230"/>
      <c r="O386" s="230"/>
      <c r="P386" s="231">
        <f aca="true" t="shared" si="106" ref="P386:T386">SUM(P387:P390)</f>
        <v>0</v>
      </c>
      <c r="Q386" s="230"/>
      <c r="R386" s="231">
        <f t="shared" si="106"/>
        <v>0</v>
      </c>
      <c r="S386" s="230"/>
      <c r="T386" s="253">
        <f t="shared" si="106"/>
        <v>0</v>
      </c>
      <c r="AR386" s="259" t="s">
        <v>24</v>
      </c>
      <c r="AT386" s="260" t="s">
        <v>72</v>
      </c>
      <c r="AU386" s="260" t="s">
        <v>24</v>
      </c>
      <c r="AY386" s="259" t="s">
        <v>164</v>
      </c>
      <c r="BK386" s="265">
        <f>SUM(BK387:BK390)</f>
        <v>0</v>
      </c>
    </row>
    <row r="387" spans="2:65" s="84" customFormat="1" ht="20.4" customHeight="1">
      <c r="B387" s="105"/>
      <c r="C387" s="189" t="s">
        <v>444</v>
      </c>
      <c r="D387" s="189" t="s">
        <v>166</v>
      </c>
      <c r="E387" s="190" t="s">
        <v>3799</v>
      </c>
      <c r="F387" s="191" t="s">
        <v>3800</v>
      </c>
      <c r="G387" s="192" t="s">
        <v>579</v>
      </c>
      <c r="H387" s="193">
        <v>11</v>
      </c>
      <c r="I387" s="233"/>
      <c r="J387" s="234">
        <f t="shared" si="97"/>
        <v>0</v>
      </c>
      <c r="K387" s="191" t="s">
        <v>22</v>
      </c>
      <c r="L387" s="214"/>
      <c r="M387" s="235" t="s">
        <v>22</v>
      </c>
      <c r="N387" s="236" t="s">
        <v>44</v>
      </c>
      <c r="O387" s="106"/>
      <c r="P387" s="237">
        <f t="shared" si="98"/>
        <v>0</v>
      </c>
      <c r="Q387" s="237">
        <v>0</v>
      </c>
      <c r="R387" s="237">
        <f t="shared" si="99"/>
        <v>0</v>
      </c>
      <c r="S387" s="237">
        <v>0</v>
      </c>
      <c r="T387" s="254">
        <f t="shared" si="100"/>
        <v>0</v>
      </c>
      <c r="AR387" s="170" t="s">
        <v>171</v>
      </c>
      <c r="AT387" s="170" t="s">
        <v>166</v>
      </c>
      <c r="AU387" s="170" t="s">
        <v>81</v>
      </c>
      <c r="AY387" s="170" t="s">
        <v>164</v>
      </c>
      <c r="BE387" s="266">
        <f t="shared" si="101"/>
        <v>0</v>
      </c>
      <c r="BF387" s="266">
        <f t="shared" si="102"/>
        <v>0</v>
      </c>
      <c r="BG387" s="266">
        <f t="shared" si="103"/>
        <v>0</v>
      </c>
      <c r="BH387" s="266">
        <f t="shared" si="104"/>
        <v>0</v>
      </c>
      <c r="BI387" s="266">
        <f t="shared" si="105"/>
        <v>0</v>
      </c>
      <c r="BJ387" s="170" t="s">
        <v>24</v>
      </c>
      <c r="BK387" s="266">
        <f aca="true" t="shared" si="107" ref="BK387:BK392">ROUND(I387*H387,2)</f>
        <v>0</v>
      </c>
      <c r="BL387" s="170" t="s">
        <v>171</v>
      </c>
      <c r="BM387" s="170" t="s">
        <v>3839</v>
      </c>
    </row>
    <row r="388" spans="2:47" s="84" customFormat="1" ht="13.5">
      <c r="B388" s="105"/>
      <c r="C388" s="174"/>
      <c r="D388" s="207" t="s">
        <v>173</v>
      </c>
      <c r="E388" s="174"/>
      <c r="F388" s="270" t="s">
        <v>3800</v>
      </c>
      <c r="G388" s="174"/>
      <c r="H388" s="174"/>
      <c r="I388" s="215"/>
      <c r="J388" s="174"/>
      <c r="K388" s="174"/>
      <c r="L388" s="214"/>
      <c r="M388" s="238"/>
      <c r="N388" s="106"/>
      <c r="O388" s="106"/>
      <c r="P388" s="106"/>
      <c r="Q388" s="106"/>
      <c r="R388" s="106"/>
      <c r="S388" s="106"/>
      <c r="T388" s="255"/>
      <c r="AT388" s="170" t="s">
        <v>173</v>
      </c>
      <c r="AU388" s="170" t="s">
        <v>81</v>
      </c>
    </row>
    <row r="389" spans="2:65" s="84" customFormat="1" ht="20.4" customHeight="1">
      <c r="B389" s="105"/>
      <c r="C389" s="189" t="s">
        <v>449</v>
      </c>
      <c r="D389" s="189" t="s">
        <v>166</v>
      </c>
      <c r="E389" s="190" t="s">
        <v>3802</v>
      </c>
      <c r="F389" s="191" t="s">
        <v>3803</v>
      </c>
      <c r="G389" s="192" t="s">
        <v>579</v>
      </c>
      <c r="H389" s="193">
        <v>3</v>
      </c>
      <c r="I389" s="233"/>
      <c r="J389" s="234">
        <f t="shared" si="97"/>
        <v>0</v>
      </c>
      <c r="K389" s="191" t="s">
        <v>22</v>
      </c>
      <c r="L389" s="214"/>
      <c r="M389" s="235" t="s">
        <v>22</v>
      </c>
      <c r="N389" s="236" t="s">
        <v>44</v>
      </c>
      <c r="O389" s="106"/>
      <c r="P389" s="237">
        <f t="shared" si="98"/>
        <v>0</v>
      </c>
      <c r="Q389" s="237">
        <v>0</v>
      </c>
      <c r="R389" s="237">
        <f t="shared" si="99"/>
        <v>0</v>
      </c>
      <c r="S389" s="237">
        <v>0</v>
      </c>
      <c r="T389" s="254">
        <f t="shared" si="100"/>
        <v>0</v>
      </c>
      <c r="AR389" s="170" t="s">
        <v>171</v>
      </c>
      <c r="AT389" s="170" t="s">
        <v>166</v>
      </c>
      <c r="AU389" s="170" t="s">
        <v>81</v>
      </c>
      <c r="AY389" s="170" t="s">
        <v>164</v>
      </c>
      <c r="BE389" s="266">
        <f t="shared" si="101"/>
        <v>0</v>
      </c>
      <c r="BF389" s="266">
        <f t="shared" si="102"/>
        <v>0</v>
      </c>
      <c r="BG389" s="266">
        <f t="shared" si="103"/>
        <v>0</v>
      </c>
      <c r="BH389" s="266">
        <f t="shared" si="104"/>
        <v>0</v>
      </c>
      <c r="BI389" s="266">
        <f t="shared" si="105"/>
        <v>0</v>
      </c>
      <c r="BJ389" s="170" t="s">
        <v>24</v>
      </c>
      <c r="BK389" s="266">
        <f t="shared" si="107"/>
        <v>0</v>
      </c>
      <c r="BL389" s="170" t="s">
        <v>171</v>
      </c>
      <c r="BM389" s="170" t="s">
        <v>3840</v>
      </c>
    </row>
    <row r="390" spans="2:47" s="84" customFormat="1" ht="13.5">
      <c r="B390" s="105"/>
      <c r="C390" s="174"/>
      <c r="D390" s="194" t="s">
        <v>173</v>
      </c>
      <c r="E390" s="174"/>
      <c r="F390" s="195" t="s">
        <v>3803</v>
      </c>
      <c r="G390" s="174"/>
      <c r="H390" s="174"/>
      <c r="I390" s="215"/>
      <c r="J390" s="174"/>
      <c r="K390" s="174"/>
      <c r="L390" s="214"/>
      <c r="M390" s="238"/>
      <c r="N390" s="106"/>
      <c r="O390" s="106"/>
      <c r="P390" s="106"/>
      <c r="Q390" s="106"/>
      <c r="R390" s="106"/>
      <c r="S390" s="106"/>
      <c r="T390" s="255"/>
      <c r="AT390" s="170" t="s">
        <v>173</v>
      </c>
      <c r="AU390" s="170" t="s">
        <v>81</v>
      </c>
    </row>
    <row r="391" spans="2:63" s="89" customFormat="1" ht="29.9" customHeight="1">
      <c r="B391" s="183"/>
      <c r="C391" s="184"/>
      <c r="D391" s="187" t="s">
        <v>72</v>
      </c>
      <c r="E391" s="188" t="s">
        <v>3805</v>
      </c>
      <c r="F391" s="188" t="s">
        <v>3806</v>
      </c>
      <c r="G391" s="184"/>
      <c r="H391" s="184"/>
      <c r="I391" s="226"/>
      <c r="J391" s="232">
        <f>BK391</f>
        <v>0</v>
      </c>
      <c r="K391" s="184"/>
      <c r="L391" s="228"/>
      <c r="M391" s="229"/>
      <c r="N391" s="230"/>
      <c r="O391" s="230"/>
      <c r="P391" s="231">
        <f aca="true" t="shared" si="108" ref="P391:T391">SUM(P392:P393)</f>
        <v>0</v>
      </c>
      <c r="Q391" s="230"/>
      <c r="R391" s="231">
        <f t="shared" si="108"/>
        <v>0</v>
      </c>
      <c r="S391" s="230"/>
      <c r="T391" s="253">
        <f t="shared" si="108"/>
        <v>0</v>
      </c>
      <c r="AR391" s="259" t="s">
        <v>24</v>
      </c>
      <c r="AT391" s="260" t="s">
        <v>72</v>
      </c>
      <c r="AU391" s="260" t="s">
        <v>24</v>
      </c>
      <c r="AY391" s="259" t="s">
        <v>164</v>
      </c>
      <c r="BK391" s="265">
        <f>SUM(BK392:BK393)</f>
        <v>0</v>
      </c>
    </row>
    <row r="392" spans="2:65" s="84" customFormat="1" ht="20.4" customHeight="1">
      <c r="B392" s="105"/>
      <c r="C392" s="189" t="s">
        <v>457</v>
      </c>
      <c r="D392" s="189" t="s">
        <v>166</v>
      </c>
      <c r="E392" s="190" t="s">
        <v>3807</v>
      </c>
      <c r="F392" s="191" t="s">
        <v>3808</v>
      </c>
      <c r="G392" s="192" t="s">
        <v>579</v>
      </c>
      <c r="H392" s="193">
        <v>1</v>
      </c>
      <c r="I392" s="233"/>
      <c r="J392" s="234">
        <f>ROUND(I392*H392,2)</f>
        <v>0</v>
      </c>
      <c r="K392" s="191" t="s">
        <v>22</v>
      </c>
      <c r="L392" s="214"/>
      <c r="M392" s="235" t="s">
        <v>22</v>
      </c>
      <c r="N392" s="236" t="s">
        <v>44</v>
      </c>
      <c r="O392" s="106"/>
      <c r="P392" s="237">
        <f>O392*H392</f>
        <v>0</v>
      </c>
      <c r="Q392" s="237">
        <v>0</v>
      </c>
      <c r="R392" s="237">
        <f>Q392*H392</f>
        <v>0</v>
      </c>
      <c r="S392" s="237">
        <v>0</v>
      </c>
      <c r="T392" s="254">
        <f>S392*H392</f>
        <v>0</v>
      </c>
      <c r="AR392" s="170" t="s">
        <v>171</v>
      </c>
      <c r="AT392" s="170" t="s">
        <v>166</v>
      </c>
      <c r="AU392" s="170" t="s">
        <v>81</v>
      </c>
      <c r="AY392" s="170" t="s">
        <v>164</v>
      </c>
      <c r="BE392" s="266">
        <f>IF(N392="základní",J392,0)</f>
        <v>0</v>
      </c>
      <c r="BF392" s="266">
        <f>IF(N392="snížená",J392,0)</f>
        <v>0</v>
      </c>
      <c r="BG392" s="266">
        <f>IF(N392="zákl. přenesená",J392,0)</f>
        <v>0</v>
      </c>
      <c r="BH392" s="266">
        <f>IF(N392="sníž. přenesená",J392,0)</f>
        <v>0</v>
      </c>
      <c r="BI392" s="266">
        <f>IF(N392="nulová",J392,0)</f>
        <v>0</v>
      </c>
      <c r="BJ392" s="170" t="s">
        <v>24</v>
      </c>
      <c r="BK392" s="266">
        <f t="shared" si="107"/>
        <v>0</v>
      </c>
      <c r="BL392" s="170" t="s">
        <v>171</v>
      </c>
      <c r="BM392" s="170" t="s">
        <v>3841</v>
      </c>
    </row>
    <row r="393" spans="2:47" s="84" customFormat="1" ht="13.5">
      <c r="B393" s="105"/>
      <c r="C393" s="174"/>
      <c r="D393" s="194" t="s">
        <v>173</v>
      </c>
      <c r="E393" s="174"/>
      <c r="F393" s="195" t="s">
        <v>3808</v>
      </c>
      <c r="G393" s="174"/>
      <c r="H393" s="174"/>
      <c r="I393" s="215"/>
      <c r="J393" s="174"/>
      <c r="K393" s="174"/>
      <c r="L393" s="214"/>
      <c r="M393" s="238"/>
      <c r="N393" s="106"/>
      <c r="O393" s="106"/>
      <c r="P393" s="106"/>
      <c r="Q393" s="106"/>
      <c r="R393" s="106"/>
      <c r="S393" s="106"/>
      <c r="T393" s="255"/>
      <c r="AT393" s="170" t="s">
        <v>173</v>
      </c>
      <c r="AU393" s="170" t="s">
        <v>81</v>
      </c>
    </row>
    <row r="394" spans="2:63" s="89" customFormat="1" ht="29.9" customHeight="1">
      <c r="B394" s="183"/>
      <c r="C394" s="184"/>
      <c r="D394" s="187" t="s">
        <v>72</v>
      </c>
      <c r="E394" s="188" t="s">
        <v>3810</v>
      </c>
      <c r="F394" s="188" t="s">
        <v>3811</v>
      </c>
      <c r="G394" s="184"/>
      <c r="H394" s="184"/>
      <c r="I394" s="226"/>
      <c r="J394" s="232">
        <f>BK394</f>
        <v>0</v>
      </c>
      <c r="K394" s="184"/>
      <c r="L394" s="228"/>
      <c r="M394" s="229"/>
      <c r="N394" s="230"/>
      <c r="O394" s="230"/>
      <c r="P394" s="231">
        <f aca="true" t="shared" si="109" ref="P394:T394">SUM(P395:P396)</f>
        <v>0</v>
      </c>
      <c r="Q394" s="230"/>
      <c r="R394" s="231">
        <f t="shared" si="109"/>
        <v>0</v>
      </c>
      <c r="S394" s="230"/>
      <c r="T394" s="253">
        <f t="shared" si="109"/>
        <v>0</v>
      </c>
      <c r="AR394" s="259" t="s">
        <v>24</v>
      </c>
      <c r="AT394" s="260" t="s">
        <v>72</v>
      </c>
      <c r="AU394" s="260" t="s">
        <v>24</v>
      </c>
      <c r="AY394" s="259" t="s">
        <v>164</v>
      </c>
      <c r="BK394" s="265">
        <f>SUM(BK395:BK396)</f>
        <v>0</v>
      </c>
    </row>
    <row r="395" spans="2:65" s="84" customFormat="1" ht="20.4" customHeight="1">
      <c r="B395" s="105"/>
      <c r="C395" s="189" t="s">
        <v>462</v>
      </c>
      <c r="D395" s="189" t="s">
        <v>166</v>
      </c>
      <c r="E395" s="190" t="s">
        <v>3368</v>
      </c>
      <c r="F395" s="191" t="s">
        <v>3720</v>
      </c>
      <c r="G395" s="192" t="s">
        <v>579</v>
      </c>
      <c r="H395" s="193">
        <v>2</v>
      </c>
      <c r="I395" s="233"/>
      <c r="J395" s="234">
        <f>ROUND(I395*H395,2)</f>
        <v>0</v>
      </c>
      <c r="K395" s="191" t="s">
        <v>22</v>
      </c>
      <c r="L395" s="214"/>
      <c r="M395" s="235" t="s">
        <v>22</v>
      </c>
      <c r="N395" s="236" t="s">
        <v>44</v>
      </c>
      <c r="O395" s="106"/>
      <c r="P395" s="237">
        <f>O395*H395</f>
        <v>0</v>
      </c>
      <c r="Q395" s="237">
        <v>0</v>
      </c>
      <c r="R395" s="237">
        <f>Q395*H395</f>
        <v>0</v>
      </c>
      <c r="S395" s="237">
        <v>0</v>
      </c>
      <c r="T395" s="254">
        <f>S395*H395</f>
        <v>0</v>
      </c>
      <c r="AR395" s="170" t="s">
        <v>171</v>
      </c>
      <c r="AT395" s="170" t="s">
        <v>166</v>
      </c>
      <c r="AU395" s="170" t="s">
        <v>81</v>
      </c>
      <c r="AY395" s="170" t="s">
        <v>164</v>
      </c>
      <c r="BE395" s="266">
        <f>IF(N395="základní",J395,0)</f>
        <v>0</v>
      </c>
      <c r="BF395" s="266">
        <f>IF(N395="snížená",J395,0)</f>
        <v>0</v>
      </c>
      <c r="BG395" s="266">
        <f>IF(N395="zákl. přenesená",J395,0)</f>
        <v>0</v>
      </c>
      <c r="BH395" s="266">
        <f>IF(N395="sníž. přenesená",J395,0)</f>
        <v>0</v>
      </c>
      <c r="BI395" s="266">
        <f>IF(N395="nulová",J395,0)</f>
        <v>0</v>
      </c>
      <c r="BJ395" s="170" t="s">
        <v>24</v>
      </c>
      <c r="BK395" s="266">
        <f>ROUND(I395*H395,2)</f>
        <v>0</v>
      </c>
      <c r="BL395" s="170" t="s">
        <v>171</v>
      </c>
      <c r="BM395" s="170" t="s">
        <v>3842</v>
      </c>
    </row>
    <row r="396" spans="2:47" s="84" customFormat="1" ht="13.5">
      <c r="B396" s="105"/>
      <c r="C396" s="174"/>
      <c r="D396" s="194" t="s">
        <v>173</v>
      </c>
      <c r="E396" s="174"/>
      <c r="F396" s="195" t="s">
        <v>3720</v>
      </c>
      <c r="G396" s="174"/>
      <c r="H396" s="174"/>
      <c r="I396" s="215"/>
      <c r="J396" s="174"/>
      <c r="K396" s="174"/>
      <c r="L396" s="214"/>
      <c r="M396" s="238"/>
      <c r="N396" s="106"/>
      <c r="O396" s="106"/>
      <c r="P396" s="106"/>
      <c r="Q396" s="106"/>
      <c r="R396" s="106"/>
      <c r="S396" s="106"/>
      <c r="T396" s="255"/>
      <c r="AT396" s="170" t="s">
        <v>173</v>
      </c>
      <c r="AU396" s="170" t="s">
        <v>81</v>
      </c>
    </row>
    <row r="397" spans="2:63" s="89" customFormat="1" ht="29.9" customHeight="1">
      <c r="B397" s="183"/>
      <c r="C397" s="184"/>
      <c r="D397" s="187" t="s">
        <v>72</v>
      </c>
      <c r="E397" s="188" t="s">
        <v>3813</v>
      </c>
      <c r="F397" s="188" t="s">
        <v>3814</v>
      </c>
      <c r="G397" s="184"/>
      <c r="H397" s="184"/>
      <c r="I397" s="226"/>
      <c r="J397" s="232">
        <f>BK397</f>
        <v>0</v>
      </c>
      <c r="K397" s="184"/>
      <c r="L397" s="228"/>
      <c r="M397" s="229"/>
      <c r="N397" s="230"/>
      <c r="O397" s="230"/>
      <c r="P397" s="231">
        <f aca="true" t="shared" si="110" ref="P397:T397">SUM(P398:P399)</f>
        <v>0</v>
      </c>
      <c r="Q397" s="230"/>
      <c r="R397" s="231">
        <f t="shared" si="110"/>
        <v>0</v>
      </c>
      <c r="S397" s="230"/>
      <c r="T397" s="253">
        <f t="shared" si="110"/>
        <v>0</v>
      </c>
      <c r="AR397" s="259" t="s">
        <v>24</v>
      </c>
      <c r="AT397" s="260" t="s">
        <v>72</v>
      </c>
      <c r="AU397" s="260" t="s">
        <v>24</v>
      </c>
      <c r="AY397" s="259" t="s">
        <v>164</v>
      </c>
      <c r="BK397" s="265">
        <f>SUM(BK398:BK399)</f>
        <v>0</v>
      </c>
    </row>
    <row r="398" spans="2:65" s="84" customFormat="1" ht="20.4" customHeight="1">
      <c r="B398" s="105"/>
      <c r="C398" s="189" t="s">
        <v>472</v>
      </c>
      <c r="D398" s="189" t="s">
        <v>166</v>
      </c>
      <c r="E398" s="190" t="s">
        <v>3843</v>
      </c>
      <c r="F398" s="191" t="s">
        <v>3844</v>
      </c>
      <c r="G398" s="192" t="s">
        <v>579</v>
      </c>
      <c r="H398" s="193">
        <v>1</v>
      </c>
      <c r="I398" s="233"/>
      <c r="J398" s="234">
        <f>ROUND(I398*H398,2)</f>
        <v>0</v>
      </c>
      <c r="K398" s="191" t="s">
        <v>22</v>
      </c>
      <c r="L398" s="214"/>
      <c r="M398" s="235" t="s">
        <v>22</v>
      </c>
      <c r="N398" s="236" t="s">
        <v>44</v>
      </c>
      <c r="O398" s="106"/>
      <c r="P398" s="237">
        <f>O398*H398</f>
        <v>0</v>
      </c>
      <c r="Q398" s="237">
        <v>0</v>
      </c>
      <c r="R398" s="237">
        <f>Q398*H398</f>
        <v>0</v>
      </c>
      <c r="S398" s="237">
        <v>0</v>
      </c>
      <c r="T398" s="254">
        <f>S398*H398</f>
        <v>0</v>
      </c>
      <c r="AR398" s="170" t="s">
        <v>171</v>
      </c>
      <c r="AT398" s="170" t="s">
        <v>166</v>
      </c>
      <c r="AU398" s="170" t="s">
        <v>81</v>
      </c>
      <c r="AY398" s="170" t="s">
        <v>164</v>
      </c>
      <c r="BE398" s="266">
        <f>IF(N398="základní",J398,0)</f>
        <v>0</v>
      </c>
      <c r="BF398" s="266">
        <f>IF(N398="snížená",J398,0)</f>
        <v>0</v>
      </c>
      <c r="BG398" s="266">
        <f>IF(N398="zákl. přenesená",J398,0)</f>
        <v>0</v>
      </c>
      <c r="BH398" s="266">
        <f>IF(N398="sníž. přenesená",J398,0)</f>
        <v>0</v>
      </c>
      <c r="BI398" s="266">
        <f>IF(N398="nulová",J398,0)</f>
        <v>0</v>
      </c>
      <c r="BJ398" s="170" t="s">
        <v>24</v>
      </c>
      <c r="BK398" s="266">
        <f>ROUND(I398*H398,2)</f>
        <v>0</v>
      </c>
      <c r="BL398" s="170" t="s">
        <v>171</v>
      </c>
      <c r="BM398" s="170" t="s">
        <v>3845</v>
      </c>
    </row>
    <row r="399" spans="2:47" s="84" customFormat="1" ht="13.5">
      <c r="B399" s="105"/>
      <c r="C399" s="174"/>
      <c r="D399" s="194" t="s">
        <v>173</v>
      </c>
      <c r="E399" s="174"/>
      <c r="F399" s="195" t="s">
        <v>3844</v>
      </c>
      <c r="G399" s="174"/>
      <c r="H399" s="174"/>
      <c r="I399" s="215"/>
      <c r="J399" s="174"/>
      <c r="K399" s="174"/>
      <c r="L399" s="214"/>
      <c r="M399" s="238"/>
      <c r="N399" s="106"/>
      <c r="O399" s="106"/>
      <c r="P399" s="106"/>
      <c r="Q399" s="106"/>
      <c r="R399" s="106"/>
      <c r="S399" s="106"/>
      <c r="T399" s="255"/>
      <c r="AT399" s="170" t="s">
        <v>173</v>
      </c>
      <c r="AU399" s="170" t="s">
        <v>81</v>
      </c>
    </row>
    <row r="400" spans="2:63" s="89" customFormat="1" ht="29.9" customHeight="1">
      <c r="B400" s="183"/>
      <c r="C400" s="184"/>
      <c r="D400" s="187" t="s">
        <v>72</v>
      </c>
      <c r="E400" s="188" t="s">
        <v>3818</v>
      </c>
      <c r="F400" s="188" t="s">
        <v>3819</v>
      </c>
      <c r="G400" s="184"/>
      <c r="H400" s="184"/>
      <c r="I400" s="226"/>
      <c r="J400" s="232">
        <f>BK400</f>
        <v>0</v>
      </c>
      <c r="K400" s="184"/>
      <c r="L400" s="228"/>
      <c r="M400" s="229"/>
      <c r="N400" s="230"/>
      <c r="O400" s="230"/>
      <c r="P400" s="231">
        <f aca="true" t="shared" si="111" ref="P400:T400">SUM(P401:P402)</f>
        <v>0</v>
      </c>
      <c r="Q400" s="230"/>
      <c r="R400" s="231">
        <f t="shared" si="111"/>
        <v>0</v>
      </c>
      <c r="S400" s="230"/>
      <c r="T400" s="253">
        <f t="shared" si="111"/>
        <v>0</v>
      </c>
      <c r="AR400" s="259" t="s">
        <v>24</v>
      </c>
      <c r="AT400" s="260" t="s">
        <v>72</v>
      </c>
      <c r="AU400" s="260" t="s">
        <v>24</v>
      </c>
      <c r="AY400" s="259" t="s">
        <v>164</v>
      </c>
      <c r="BK400" s="265">
        <f>SUM(BK401:BK402)</f>
        <v>0</v>
      </c>
    </row>
    <row r="401" spans="2:65" s="84" customFormat="1" ht="20.4" customHeight="1">
      <c r="B401" s="105"/>
      <c r="C401" s="189" t="s">
        <v>477</v>
      </c>
      <c r="D401" s="189" t="s">
        <v>166</v>
      </c>
      <c r="E401" s="190" t="s">
        <v>3820</v>
      </c>
      <c r="F401" s="191" t="s">
        <v>3821</v>
      </c>
      <c r="G401" s="192" t="s">
        <v>579</v>
      </c>
      <c r="H401" s="193">
        <v>8</v>
      </c>
      <c r="I401" s="233"/>
      <c r="J401" s="234">
        <f>ROUND(I401*H401,2)</f>
        <v>0</v>
      </c>
      <c r="K401" s="191" t="s">
        <v>22</v>
      </c>
      <c r="L401" s="214"/>
      <c r="M401" s="235" t="s">
        <v>22</v>
      </c>
      <c r="N401" s="236" t="s">
        <v>44</v>
      </c>
      <c r="O401" s="106"/>
      <c r="P401" s="237">
        <f>O401*H401</f>
        <v>0</v>
      </c>
      <c r="Q401" s="237">
        <v>0</v>
      </c>
      <c r="R401" s="237">
        <f>Q401*H401</f>
        <v>0</v>
      </c>
      <c r="S401" s="237">
        <v>0</v>
      </c>
      <c r="T401" s="254">
        <f>S401*H401</f>
        <v>0</v>
      </c>
      <c r="AR401" s="170" t="s">
        <v>171</v>
      </c>
      <c r="AT401" s="170" t="s">
        <v>166</v>
      </c>
      <c r="AU401" s="170" t="s">
        <v>81</v>
      </c>
      <c r="AY401" s="170" t="s">
        <v>164</v>
      </c>
      <c r="BE401" s="266">
        <f>IF(N401="základní",J401,0)</f>
        <v>0</v>
      </c>
      <c r="BF401" s="266">
        <f>IF(N401="snížená",J401,0)</f>
        <v>0</v>
      </c>
      <c r="BG401" s="266">
        <f>IF(N401="zákl. přenesená",J401,0)</f>
        <v>0</v>
      </c>
      <c r="BH401" s="266">
        <f>IF(N401="sníž. přenesená",J401,0)</f>
        <v>0</v>
      </c>
      <c r="BI401" s="266">
        <f>IF(N401="nulová",J401,0)</f>
        <v>0</v>
      </c>
      <c r="BJ401" s="170" t="s">
        <v>24</v>
      </c>
      <c r="BK401" s="266">
        <f>ROUND(I401*H401,2)</f>
        <v>0</v>
      </c>
      <c r="BL401" s="170" t="s">
        <v>171</v>
      </c>
      <c r="BM401" s="170" t="s">
        <v>3846</v>
      </c>
    </row>
    <row r="402" spans="2:47" s="84" customFormat="1" ht="13.5">
      <c r="B402" s="105"/>
      <c r="C402" s="174"/>
      <c r="D402" s="194" t="s">
        <v>173</v>
      </c>
      <c r="E402" s="174"/>
      <c r="F402" s="195" t="s">
        <v>3821</v>
      </c>
      <c r="G402" s="174"/>
      <c r="H402" s="174"/>
      <c r="I402" s="215"/>
      <c r="J402" s="174"/>
      <c r="K402" s="174"/>
      <c r="L402" s="214"/>
      <c r="M402" s="238"/>
      <c r="N402" s="106"/>
      <c r="O402" s="106"/>
      <c r="P402" s="106"/>
      <c r="Q402" s="106"/>
      <c r="R402" s="106"/>
      <c r="S402" s="106"/>
      <c r="T402" s="255"/>
      <c r="AT402" s="170" t="s">
        <v>173</v>
      </c>
      <c r="AU402" s="170" t="s">
        <v>81</v>
      </c>
    </row>
    <row r="403" spans="2:63" s="89" customFormat="1" ht="29.9" customHeight="1">
      <c r="B403" s="183"/>
      <c r="C403" s="184"/>
      <c r="D403" s="187" t="s">
        <v>72</v>
      </c>
      <c r="E403" s="188" t="s">
        <v>3823</v>
      </c>
      <c r="F403" s="188" t="s">
        <v>3824</v>
      </c>
      <c r="G403" s="184"/>
      <c r="H403" s="184"/>
      <c r="I403" s="226"/>
      <c r="J403" s="232">
        <f>BK403</f>
        <v>0</v>
      </c>
      <c r="K403" s="184"/>
      <c r="L403" s="228"/>
      <c r="M403" s="229"/>
      <c r="N403" s="230"/>
      <c r="O403" s="230"/>
      <c r="P403" s="231">
        <f aca="true" t="shared" si="112" ref="P403:T403">SUM(P404:P405)</f>
        <v>0</v>
      </c>
      <c r="Q403" s="230"/>
      <c r="R403" s="231">
        <f t="shared" si="112"/>
        <v>0</v>
      </c>
      <c r="S403" s="230"/>
      <c r="T403" s="253">
        <f t="shared" si="112"/>
        <v>0</v>
      </c>
      <c r="AR403" s="259" t="s">
        <v>24</v>
      </c>
      <c r="AT403" s="260" t="s">
        <v>72</v>
      </c>
      <c r="AU403" s="260" t="s">
        <v>24</v>
      </c>
      <c r="AY403" s="259" t="s">
        <v>164</v>
      </c>
      <c r="BK403" s="265">
        <f>SUM(BK404:BK405)</f>
        <v>0</v>
      </c>
    </row>
    <row r="404" spans="2:65" s="84" customFormat="1" ht="20.4" customHeight="1">
      <c r="B404" s="105"/>
      <c r="C404" s="189" t="s">
        <v>483</v>
      </c>
      <c r="D404" s="189" t="s">
        <v>166</v>
      </c>
      <c r="E404" s="190" t="s">
        <v>3825</v>
      </c>
      <c r="F404" s="191" t="s">
        <v>3826</v>
      </c>
      <c r="G404" s="192" t="s">
        <v>579</v>
      </c>
      <c r="H404" s="193">
        <v>7</v>
      </c>
      <c r="I404" s="233"/>
      <c r="J404" s="234">
        <f>ROUND(I404*H404,2)</f>
        <v>0</v>
      </c>
      <c r="K404" s="191" t="s">
        <v>22</v>
      </c>
      <c r="L404" s="214"/>
      <c r="M404" s="235" t="s">
        <v>22</v>
      </c>
      <c r="N404" s="236" t="s">
        <v>44</v>
      </c>
      <c r="O404" s="106"/>
      <c r="P404" s="237">
        <f>O404*H404</f>
        <v>0</v>
      </c>
      <c r="Q404" s="237">
        <v>0</v>
      </c>
      <c r="R404" s="237">
        <f>Q404*H404</f>
        <v>0</v>
      </c>
      <c r="S404" s="237">
        <v>0</v>
      </c>
      <c r="T404" s="254">
        <f>S404*H404</f>
        <v>0</v>
      </c>
      <c r="AR404" s="170" t="s">
        <v>171</v>
      </c>
      <c r="AT404" s="170" t="s">
        <v>166</v>
      </c>
      <c r="AU404" s="170" t="s">
        <v>81</v>
      </c>
      <c r="AY404" s="170" t="s">
        <v>164</v>
      </c>
      <c r="BE404" s="266">
        <f>IF(N404="základní",J404,0)</f>
        <v>0</v>
      </c>
      <c r="BF404" s="266">
        <f>IF(N404="snížená",J404,0)</f>
        <v>0</v>
      </c>
      <c r="BG404" s="266">
        <f>IF(N404="zákl. přenesená",J404,0)</f>
        <v>0</v>
      </c>
      <c r="BH404" s="266">
        <f>IF(N404="sníž. přenesená",J404,0)</f>
        <v>0</v>
      </c>
      <c r="BI404" s="266">
        <f>IF(N404="nulová",J404,0)</f>
        <v>0</v>
      </c>
      <c r="BJ404" s="170" t="s">
        <v>24</v>
      </c>
      <c r="BK404" s="266">
        <f>ROUND(I404*H404,2)</f>
        <v>0</v>
      </c>
      <c r="BL404" s="170" t="s">
        <v>171</v>
      </c>
      <c r="BM404" s="170" t="s">
        <v>3847</v>
      </c>
    </row>
    <row r="405" spans="2:47" s="84" customFormat="1" ht="13.5">
      <c r="B405" s="105"/>
      <c r="C405" s="174"/>
      <c r="D405" s="194" t="s">
        <v>173</v>
      </c>
      <c r="E405" s="174"/>
      <c r="F405" s="195" t="s">
        <v>3826</v>
      </c>
      <c r="G405" s="174"/>
      <c r="H405" s="174"/>
      <c r="I405" s="215"/>
      <c r="J405" s="174"/>
      <c r="K405" s="174"/>
      <c r="L405" s="214"/>
      <c r="M405" s="238"/>
      <c r="N405" s="106"/>
      <c r="O405" s="106"/>
      <c r="P405" s="106"/>
      <c r="Q405" s="106"/>
      <c r="R405" s="106"/>
      <c r="S405" s="106"/>
      <c r="T405" s="255"/>
      <c r="AT405" s="170" t="s">
        <v>173</v>
      </c>
      <c r="AU405" s="170" t="s">
        <v>81</v>
      </c>
    </row>
    <row r="406" spans="2:63" s="89" customFormat="1" ht="29.9" customHeight="1">
      <c r="B406" s="183"/>
      <c r="C406" s="184"/>
      <c r="D406" s="187" t="s">
        <v>72</v>
      </c>
      <c r="E406" s="188" t="s">
        <v>3828</v>
      </c>
      <c r="F406" s="188" t="s">
        <v>3829</v>
      </c>
      <c r="G406" s="184"/>
      <c r="H406" s="184"/>
      <c r="I406" s="226"/>
      <c r="J406" s="232">
        <f aca="true" t="shared" si="113" ref="J406:J410">BK406</f>
        <v>0</v>
      </c>
      <c r="K406" s="184"/>
      <c r="L406" s="228"/>
      <c r="M406" s="229"/>
      <c r="N406" s="230"/>
      <c r="O406" s="230"/>
      <c r="P406" s="231">
        <f aca="true" t="shared" si="114" ref="P406:T406">SUM(P407:P408)</f>
        <v>0</v>
      </c>
      <c r="Q406" s="230"/>
      <c r="R406" s="231">
        <f t="shared" si="114"/>
        <v>0</v>
      </c>
      <c r="S406" s="230"/>
      <c r="T406" s="253">
        <f t="shared" si="114"/>
        <v>0</v>
      </c>
      <c r="AR406" s="259" t="s">
        <v>24</v>
      </c>
      <c r="AT406" s="260" t="s">
        <v>72</v>
      </c>
      <c r="AU406" s="260" t="s">
        <v>24</v>
      </c>
      <c r="AY406" s="259" t="s">
        <v>164</v>
      </c>
      <c r="BK406" s="265">
        <f>SUM(BK407:BK408)</f>
        <v>0</v>
      </c>
    </row>
    <row r="407" spans="2:65" s="84" customFormat="1" ht="20.4" customHeight="1">
      <c r="B407" s="105"/>
      <c r="C407" s="189" t="s">
        <v>489</v>
      </c>
      <c r="D407" s="189" t="s">
        <v>166</v>
      </c>
      <c r="E407" s="190" t="s">
        <v>3830</v>
      </c>
      <c r="F407" s="191" t="s">
        <v>3831</v>
      </c>
      <c r="G407" s="192" t="s">
        <v>579</v>
      </c>
      <c r="H407" s="193">
        <v>1</v>
      </c>
      <c r="I407" s="233"/>
      <c r="J407" s="234">
        <f>ROUND(I407*H407,2)</f>
        <v>0</v>
      </c>
      <c r="K407" s="191" t="s">
        <v>22</v>
      </c>
      <c r="L407" s="214"/>
      <c r="M407" s="235" t="s">
        <v>22</v>
      </c>
      <c r="N407" s="236" t="s">
        <v>44</v>
      </c>
      <c r="O407" s="106"/>
      <c r="P407" s="237">
        <f>O407*H407</f>
        <v>0</v>
      </c>
      <c r="Q407" s="237">
        <v>0</v>
      </c>
      <c r="R407" s="237">
        <f>Q407*H407</f>
        <v>0</v>
      </c>
      <c r="S407" s="237">
        <v>0</v>
      </c>
      <c r="T407" s="254">
        <f>S407*H407</f>
        <v>0</v>
      </c>
      <c r="AR407" s="170" t="s">
        <v>171</v>
      </c>
      <c r="AT407" s="170" t="s">
        <v>166</v>
      </c>
      <c r="AU407" s="170" t="s">
        <v>81</v>
      </c>
      <c r="AY407" s="170" t="s">
        <v>164</v>
      </c>
      <c r="BE407" s="266">
        <f>IF(N407="základní",J407,0)</f>
        <v>0</v>
      </c>
      <c r="BF407" s="266">
        <f>IF(N407="snížená",J407,0)</f>
        <v>0</v>
      </c>
      <c r="BG407" s="266">
        <f>IF(N407="zákl. přenesená",J407,0)</f>
        <v>0</v>
      </c>
      <c r="BH407" s="266">
        <f>IF(N407="sníž. přenesená",J407,0)</f>
        <v>0</v>
      </c>
      <c r="BI407" s="266">
        <f>IF(N407="nulová",J407,0)</f>
        <v>0</v>
      </c>
      <c r="BJ407" s="170" t="s">
        <v>24</v>
      </c>
      <c r="BK407" s="266">
        <f>ROUND(I407*H407,2)</f>
        <v>0</v>
      </c>
      <c r="BL407" s="170" t="s">
        <v>171</v>
      </c>
      <c r="BM407" s="170" t="s">
        <v>3848</v>
      </c>
    </row>
    <row r="408" spans="2:47" s="84" customFormat="1" ht="13.5">
      <c r="B408" s="105"/>
      <c r="C408" s="174"/>
      <c r="D408" s="194" t="s">
        <v>173</v>
      </c>
      <c r="E408" s="174"/>
      <c r="F408" s="195" t="s">
        <v>3831</v>
      </c>
      <c r="G408" s="174"/>
      <c r="H408" s="174"/>
      <c r="I408" s="215"/>
      <c r="J408" s="174"/>
      <c r="K408" s="174"/>
      <c r="L408" s="214"/>
      <c r="M408" s="238"/>
      <c r="N408" s="106"/>
      <c r="O408" s="106"/>
      <c r="P408" s="106"/>
      <c r="Q408" s="106"/>
      <c r="R408" s="106"/>
      <c r="S408" s="106"/>
      <c r="T408" s="255"/>
      <c r="AT408" s="170" t="s">
        <v>173</v>
      </c>
      <c r="AU408" s="170" t="s">
        <v>81</v>
      </c>
    </row>
    <row r="409" spans="2:63" s="89" customFormat="1" ht="37.5" customHeight="1">
      <c r="B409" s="183"/>
      <c r="C409" s="184"/>
      <c r="D409" s="185" t="s">
        <v>72</v>
      </c>
      <c r="E409" s="186" t="s">
        <v>3849</v>
      </c>
      <c r="F409" s="186" t="s">
        <v>3850</v>
      </c>
      <c r="G409" s="184"/>
      <c r="H409" s="184"/>
      <c r="I409" s="226"/>
      <c r="J409" s="227">
        <f t="shared" si="113"/>
        <v>0</v>
      </c>
      <c r="K409" s="184"/>
      <c r="L409" s="228"/>
      <c r="M409" s="229"/>
      <c r="N409" s="230"/>
      <c r="O409" s="230"/>
      <c r="P409" s="231">
        <f aca="true" t="shared" si="115" ref="P409:T409">P410+P413+P416+P419+P424+P427+P432+P437</f>
        <v>0</v>
      </c>
      <c r="Q409" s="230"/>
      <c r="R409" s="231">
        <f t="shared" si="115"/>
        <v>0</v>
      </c>
      <c r="S409" s="230"/>
      <c r="T409" s="253">
        <f t="shared" si="115"/>
        <v>0</v>
      </c>
      <c r="AR409" s="259" t="s">
        <v>24</v>
      </c>
      <c r="AT409" s="260" t="s">
        <v>72</v>
      </c>
      <c r="AU409" s="260" t="s">
        <v>73</v>
      </c>
      <c r="AY409" s="259" t="s">
        <v>164</v>
      </c>
      <c r="BK409" s="265">
        <f>BK410+BK413+BK416+BK419+BK424+BK427+BK432+BK437</f>
        <v>0</v>
      </c>
    </row>
    <row r="410" spans="2:63" s="89" customFormat="1" ht="19.9" customHeight="1">
      <c r="B410" s="183"/>
      <c r="C410" s="184"/>
      <c r="D410" s="187" t="s">
        <v>72</v>
      </c>
      <c r="E410" s="188" t="s">
        <v>3835</v>
      </c>
      <c r="F410" s="188" t="s">
        <v>3836</v>
      </c>
      <c r="G410" s="184"/>
      <c r="H410" s="184"/>
      <c r="I410" s="226"/>
      <c r="J410" s="232">
        <f t="shared" si="113"/>
        <v>0</v>
      </c>
      <c r="K410" s="184"/>
      <c r="L410" s="228"/>
      <c r="M410" s="229"/>
      <c r="N410" s="230"/>
      <c r="O410" s="230"/>
      <c r="P410" s="231">
        <f aca="true" t="shared" si="116" ref="P410:T410">SUM(P411:P412)</f>
        <v>0</v>
      </c>
      <c r="Q410" s="230"/>
      <c r="R410" s="231">
        <f t="shared" si="116"/>
        <v>0</v>
      </c>
      <c r="S410" s="230"/>
      <c r="T410" s="253">
        <f t="shared" si="116"/>
        <v>0</v>
      </c>
      <c r="AR410" s="259" t="s">
        <v>24</v>
      </c>
      <c r="AT410" s="260" t="s">
        <v>72</v>
      </c>
      <c r="AU410" s="260" t="s">
        <v>24</v>
      </c>
      <c r="AY410" s="259" t="s">
        <v>164</v>
      </c>
      <c r="BK410" s="265">
        <f>SUM(BK411:BK412)</f>
        <v>0</v>
      </c>
    </row>
    <row r="411" spans="2:65" s="84" customFormat="1" ht="20.4" customHeight="1">
      <c r="B411" s="105"/>
      <c r="C411" s="189" t="s">
        <v>495</v>
      </c>
      <c r="D411" s="189" t="s">
        <v>166</v>
      </c>
      <c r="E411" s="190" t="s">
        <v>3789</v>
      </c>
      <c r="F411" s="191" t="s">
        <v>3790</v>
      </c>
      <c r="G411" s="192" t="s">
        <v>579</v>
      </c>
      <c r="H411" s="193">
        <v>2</v>
      </c>
      <c r="I411" s="233"/>
      <c r="J411" s="234">
        <f>ROUND(I411*H411,2)</f>
        <v>0</v>
      </c>
      <c r="K411" s="191" t="s">
        <v>22</v>
      </c>
      <c r="L411" s="214"/>
      <c r="M411" s="235" t="s">
        <v>22</v>
      </c>
      <c r="N411" s="236" t="s">
        <v>44</v>
      </c>
      <c r="O411" s="106"/>
      <c r="P411" s="237">
        <f>O411*H411</f>
        <v>0</v>
      </c>
      <c r="Q411" s="237">
        <v>0</v>
      </c>
      <c r="R411" s="237">
        <f>Q411*H411</f>
        <v>0</v>
      </c>
      <c r="S411" s="237">
        <v>0</v>
      </c>
      <c r="T411" s="254">
        <f>S411*H411</f>
        <v>0</v>
      </c>
      <c r="AR411" s="170" t="s">
        <v>171</v>
      </c>
      <c r="AT411" s="170" t="s">
        <v>166</v>
      </c>
      <c r="AU411" s="170" t="s">
        <v>81</v>
      </c>
      <c r="AY411" s="170" t="s">
        <v>164</v>
      </c>
      <c r="BE411" s="266">
        <f>IF(N411="základní",J411,0)</f>
        <v>0</v>
      </c>
      <c r="BF411" s="266">
        <f>IF(N411="snížená",J411,0)</f>
        <v>0</v>
      </c>
      <c r="BG411" s="266">
        <f>IF(N411="zákl. přenesená",J411,0)</f>
        <v>0</v>
      </c>
      <c r="BH411" s="266">
        <f>IF(N411="sníž. přenesená",J411,0)</f>
        <v>0</v>
      </c>
      <c r="BI411" s="266">
        <f>IF(N411="nulová",J411,0)</f>
        <v>0</v>
      </c>
      <c r="BJ411" s="170" t="s">
        <v>24</v>
      </c>
      <c r="BK411" s="266">
        <f>ROUND(I411*H411,2)</f>
        <v>0</v>
      </c>
      <c r="BL411" s="170" t="s">
        <v>171</v>
      </c>
      <c r="BM411" s="170" t="s">
        <v>3851</v>
      </c>
    </row>
    <row r="412" spans="2:47" s="84" customFormat="1" ht="13.5">
      <c r="B412" s="105"/>
      <c r="C412" s="174"/>
      <c r="D412" s="194" t="s">
        <v>173</v>
      </c>
      <c r="E412" s="174"/>
      <c r="F412" s="195" t="s">
        <v>3790</v>
      </c>
      <c r="G412" s="174"/>
      <c r="H412" s="174"/>
      <c r="I412" s="215"/>
      <c r="J412" s="174"/>
      <c r="K412" s="174"/>
      <c r="L412" s="214"/>
      <c r="M412" s="238"/>
      <c r="N412" s="106"/>
      <c r="O412" s="106"/>
      <c r="P412" s="106"/>
      <c r="Q412" s="106"/>
      <c r="R412" s="106"/>
      <c r="S412" s="106"/>
      <c r="T412" s="255"/>
      <c r="AT412" s="170" t="s">
        <v>173</v>
      </c>
      <c r="AU412" s="170" t="s">
        <v>81</v>
      </c>
    </row>
    <row r="413" spans="2:63" s="89" customFormat="1" ht="29.9" customHeight="1">
      <c r="B413" s="183"/>
      <c r="C413" s="184"/>
      <c r="D413" s="187" t="s">
        <v>72</v>
      </c>
      <c r="E413" s="188" t="s">
        <v>3792</v>
      </c>
      <c r="F413" s="188" t="s">
        <v>3793</v>
      </c>
      <c r="G413" s="184"/>
      <c r="H413" s="184"/>
      <c r="I413" s="226"/>
      <c r="J413" s="232">
        <f>BK413</f>
        <v>0</v>
      </c>
      <c r="K413" s="184"/>
      <c r="L413" s="228"/>
      <c r="M413" s="229"/>
      <c r="N413" s="230"/>
      <c r="O413" s="230"/>
      <c r="P413" s="231">
        <f aca="true" t="shared" si="117" ref="P413:T413">SUM(P414:P415)</f>
        <v>0</v>
      </c>
      <c r="Q413" s="230"/>
      <c r="R413" s="231">
        <f t="shared" si="117"/>
        <v>0</v>
      </c>
      <c r="S413" s="230"/>
      <c r="T413" s="253">
        <f t="shared" si="117"/>
        <v>0</v>
      </c>
      <c r="AR413" s="259" t="s">
        <v>24</v>
      </c>
      <c r="AT413" s="260" t="s">
        <v>72</v>
      </c>
      <c r="AU413" s="260" t="s">
        <v>24</v>
      </c>
      <c r="AY413" s="259" t="s">
        <v>164</v>
      </c>
      <c r="BK413" s="265">
        <f>SUM(BK414:BK415)</f>
        <v>0</v>
      </c>
    </row>
    <row r="414" spans="2:65" s="84" customFormat="1" ht="20.4" customHeight="1">
      <c r="B414" s="105"/>
      <c r="C414" s="189" t="s">
        <v>504</v>
      </c>
      <c r="D414" s="189" t="s">
        <v>166</v>
      </c>
      <c r="E414" s="190" t="s">
        <v>3794</v>
      </c>
      <c r="F414" s="191" t="s">
        <v>3795</v>
      </c>
      <c r="G414" s="192" t="s">
        <v>579</v>
      </c>
      <c r="H414" s="193">
        <v>2</v>
      </c>
      <c r="I414" s="233"/>
      <c r="J414" s="234">
        <f>ROUND(I414*H414,2)</f>
        <v>0</v>
      </c>
      <c r="K414" s="191" t="s">
        <v>22</v>
      </c>
      <c r="L414" s="214"/>
      <c r="M414" s="235" t="s">
        <v>22</v>
      </c>
      <c r="N414" s="236" t="s">
        <v>44</v>
      </c>
      <c r="O414" s="106"/>
      <c r="P414" s="237">
        <f>O414*H414</f>
        <v>0</v>
      </c>
      <c r="Q414" s="237">
        <v>0</v>
      </c>
      <c r="R414" s="237">
        <f>Q414*H414</f>
        <v>0</v>
      </c>
      <c r="S414" s="237">
        <v>0</v>
      </c>
      <c r="T414" s="254">
        <f>S414*H414</f>
        <v>0</v>
      </c>
      <c r="AR414" s="170" t="s">
        <v>171</v>
      </c>
      <c r="AT414" s="170" t="s">
        <v>166</v>
      </c>
      <c r="AU414" s="170" t="s">
        <v>81</v>
      </c>
      <c r="AY414" s="170" t="s">
        <v>164</v>
      </c>
      <c r="BE414" s="266">
        <f>IF(N414="základní",J414,0)</f>
        <v>0</v>
      </c>
      <c r="BF414" s="266">
        <f>IF(N414="snížená",J414,0)</f>
        <v>0</v>
      </c>
      <c r="BG414" s="266">
        <f>IF(N414="zákl. přenesená",J414,0)</f>
        <v>0</v>
      </c>
      <c r="BH414" s="266">
        <f>IF(N414="sníž. přenesená",J414,0)</f>
        <v>0</v>
      </c>
      <c r="BI414" s="266">
        <f>IF(N414="nulová",J414,0)</f>
        <v>0</v>
      </c>
      <c r="BJ414" s="170" t="s">
        <v>24</v>
      </c>
      <c r="BK414" s="266">
        <f>ROUND(I414*H414,2)</f>
        <v>0</v>
      </c>
      <c r="BL414" s="170" t="s">
        <v>171</v>
      </c>
      <c r="BM414" s="170" t="s">
        <v>3852</v>
      </c>
    </row>
    <row r="415" spans="2:47" s="84" customFormat="1" ht="13.5">
      <c r="B415" s="105"/>
      <c r="C415" s="174"/>
      <c r="D415" s="194" t="s">
        <v>173</v>
      </c>
      <c r="E415" s="174"/>
      <c r="F415" s="195" t="s">
        <v>3795</v>
      </c>
      <c r="G415" s="174"/>
      <c r="H415" s="174"/>
      <c r="I415" s="215"/>
      <c r="J415" s="174"/>
      <c r="K415" s="174"/>
      <c r="L415" s="214"/>
      <c r="M415" s="238"/>
      <c r="N415" s="106"/>
      <c r="O415" s="106"/>
      <c r="P415" s="106"/>
      <c r="Q415" s="106"/>
      <c r="R415" s="106"/>
      <c r="S415" s="106"/>
      <c r="T415" s="255"/>
      <c r="AT415" s="170" t="s">
        <v>173</v>
      </c>
      <c r="AU415" s="170" t="s">
        <v>81</v>
      </c>
    </row>
    <row r="416" spans="2:63" s="89" customFormat="1" ht="29.9" customHeight="1">
      <c r="B416" s="183"/>
      <c r="C416" s="184"/>
      <c r="D416" s="187" t="s">
        <v>72</v>
      </c>
      <c r="E416" s="188" t="s">
        <v>3752</v>
      </c>
      <c r="F416" s="188" t="s">
        <v>3753</v>
      </c>
      <c r="G416" s="184"/>
      <c r="H416" s="184"/>
      <c r="I416" s="226"/>
      <c r="J416" s="232">
        <f>BK416</f>
        <v>0</v>
      </c>
      <c r="K416" s="184"/>
      <c r="L416" s="228"/>
      <c r="M416" s="229"/>
      <c r="N416" s="230"/>
      <c r="O416" s="230"/>
      <c r="P416" s="231">
        <f aca="true" t="shared" si="118" ref="P416:T416">SUM(P417:P418)</f>
        <v>0</v>
      </c>
      <c r="Q416" s="230"/>
      <c r="R416" s="231">
        <f t="shared" si="118"/>
        <v>0</v>
      </c>
      <c r="S416" s="230"/>
      <c r="T416" s="253">
        <f t="shared" si="118"/>
        <v>0</v>
      </c>
      <c r="AR416" s="259" t="s">
        <v>24</v>
      </c>
      <c r="AT416" s="260" t="s">
        <v>72</v>
      </c>
      <c r="AU416" s="260" t="s">
        <v>24</v>
      </c>
      <c r="AY416" s="259" t="s">
        <v>164</v>
      </c>
      <c r="BK416" s="265">
        <f>SUM(BK417:BK418)</f>
        <v>0</v>
      </c>
    </row>
    <row r="417" spans="2:65" s="84" customFormat="1" ht="20.4" customHeight="1">
      <c r="B417" s="105"/>
      <c r="C417" s="189" t="s">
        <v>509</v>
      </c>
      <c r="D417" s="189" t="s">
        <v>166</v>
      </c>
      <c r="E417" s="190" t="s">
        <v>3754</v>
      </c>
      <c r="F417" s="191" t="s">
        <v>3755</v>
      </c>
      <c r="G417" s="192" t="s">
        <v>579</v>
      </c>
      <c r="H417" s="193">
        <v>2</v>
      </c>
      <c r="I417" s="233"/>
      <c r="J417" s="234">
        <f aca="true" t="shared" si="119" ref="J417:J422">ROUND(I417*H417,2)</f>
        <v>0</v>
      </c>
      <c r="K417" s="191" t="s">
        <v>22</v>
      </c>
      <c r="L417" s="214"/>
      <c r="M417" s="235" t="s">
        <v>22</v>
      </c>
      <c r="N417" s="236" t="s">
        <v>44</v>
      </c>
      <c r="O417" s="106"/>
      <c r="P417" s="237">
        <f aca="true" t="shared" si="120" ref="P417:P422">O417*H417</f>
        <v>0</v>
      </c>
      <c r="Q417" s="237">
        <v>0</v>
      </c>
      <c r="R417" s="237">
        <f aca="true" t="shared" si="121" ref="R417:R422">Q417*H417</f>
        <v>0</v>
      </c>
      <c r="S417" s="237">
        <v>0</v>
      </c>
      <c r="T417" s="254">
        <f aca="true" t="shared" si="122" ref="T417:T422">S417*H417</f>
        <v>0</v>
      </c>
      <c r="AR417" s="170" t="s">
        <v>171</v>
      </c>
      <c r="AT417" s="170" t="s">
        <v>166</v>
      </c>
      <c r="AU417" s="170" t="s">
        <v>81</v>
      </c>
      <c r="AY417" s="170" t="s">
        <v>164</v>
      </c>
      <c r="BE417" s="266">
        <f aca="true" t="shared" si="123" ref="BE417:BE422">IF(N417="základní",J417,0)</f>
        <v>0</v>
      </c>
      <c r="BF417" s="266">
        <f aca="true" t="shared" si="124" ref="BF417:BF422">IF(N417="snížená",J417,0)</f>
        <v>0</v>
      </c>
      <c r="BG417" s="266">
        <f aca="true" t="shared" si="125" ref="BG417:BG422">IF(N417="zákl. přenesená",J417,0)</f>
        <v>0</v>
      </c>
      <c r="BH417" s="266">
        <f aca="true" t="shared" si="126" ref="BH417:BH422">IF(N417="sníž. přenesená",J417,0)</f>
        <v>0</v>
      </c>
      <c r="BI417" s="266">
        <f aca="true" t="shared" si="127" ref="BI417:BI422">IF(N417="nulová",J417,0)</f>
        <v>0</v>
      </c>
      <c r="BJ417" s="170" t="s">
        <v>24</v>
      </c>
      <c r="BK417" s="266">
        <f aca="true" t="shared" si="128" ref="BK417:BK422">ROUND(I417*H417,2)</f>
        <v>0</v>
      </c>
      <c r="BL417" s="170" t="s">
        <v>171</v>
      </c>
      <c r="BM417" s="170" t="s">
        <v>3853</v>
      </c>
    </row>
    <row r="418" spans="2:47" s="84" customFormat="1" ht="13.5">
      <c r="B418" s="105"/>
      <c r="C418" s="174"/>
      <c r="D418" s="194" t="s">
        <v>173</v>
      </c>
      <c r="E418" s="174"/>
      <c r="F418" s="195" t="s">
        <v>3755</v>
      </c>
      <c r="G418" s="174"/>
      <c r="H418" s="174"/>
      <c r="I418" s="215"/>
      <c r="J418" s="174"/>
      <c r="K418" s="174"/>
      <c r="L418" s="214"/>
      <c r="M418" s="238"/>
      <c r="N418" s="106"/>
      <c r="O418" s="106"/>
      <c r="P418" s="106"/>
      <c r="Q418" s="106"/>
      <c r="R418" s="106"/>
      <c r="S418" s="106"/>
      <c r="T418" s="255"/>
      <c r="AT418" s="170" t="s">
        <v>173</v>
      </c>
      <c r="AU418" s="170" t="s">
        <v>81</v>
      </c>
    </row>
    <row r="419" spans="2:63" s="89" customFormat="1" ht="29.9" customHeight="1">
      <c r="B419" s="183"/>
      <c r="C419" s="184"/>
      <c r="D419" s="187" t="s">
        <v>72</v>
      </c>
      <c r="E419" s="188" t="s">
        <v>3797</v>
      </c>
      <c r="F419" s="188" t="s">
        <v>3798</v>
      </c>
      <c r="G419" s="184"/>
      <c r="H419" s="184"/>
      <c r="I419" s="226"/>
      <c r="J419" s="232">
        <f>BK419</f>
        <v>0</v>
      </c>
      <c r="K419" s="184"/>
      <c r="L419" s="228"/>
      <c r="M419" s="229"/>
      <c r="N419" s="230"/>
      <c r="O419" s="230"/>
      <c r="P419" s="231">
        <f aca="true" t="shared" si="129" ref="P419:T419">SUM(P420:P423)</f>
        <v>0</v>
      </c>
      <c r="Q419" s="230"/>
      <c r="R419" s="231">
        <f t="shared" si="129"/>
        <v>0</v>
      </c>
      <c r="S419" s="230"/>
      <c r="T419" s="253">
        <f t="shared" si="129"/>
        <v>0</v>
      </c>
      <c r="AR419" s="259" t="s">
        <v>24</v>
      </c>
      <c r="AT419" s="260" t="s">
        <v>72</v>
      </c>
      <c r="AU419" s="260" t="s">
        <v>24</v>
      </c>
      <c r="AY419" s="259" t="s">
        <v>164</v>
      </c>
      <c r="BK419" s="265">
        <f>SUM(BK420:BK423)</f>
        <v>0</v>
      </c>
    </row>
    <row r="420" spans="2:65" s="84" customFormat="1" ht="20.4" customHeight="1">
      <c r="B420" s="105"/>
      <c r="C420" s="189" t="s">
        <v>517</v>
      </c>
      <c r="D420" s="189" t="s">
        <v>166</v>
      </c>
      <c r="E420" s="190" t="s">
        <v>3799</v>
      </c>
      <c r="F420" s="191" t="s">
        <v>3800</v>
      </c>
      <c r="G420" s="192" t="s">
        <v>579</v>
      </c>
      <c r="H420" s="193">
        <v>8</v>
      </c>
      <c r="I420" s="233"/>
      <c r="J420" s="234">
        <f t="shared" si="119"/>
        <v>0</v>
      </c>
      <c r="K420" s="191" t="s">
        <v>22</v>
      </c>
      <c r="L420" s="214"/>
      <c r="M420" s="235" t="s">
        <v>22</v>
      </c>
      <c r="N420" s="236" t="s">
        <v>44</v>
      </c>
      <c r="O420" s="106"/>
      <c r="P420" s="237">
        <f t="shared" si="120"/>
        <v>0</v>
      </c>
      <c r="Q420" s="237">
        <v>0</v>
      </c>
      <c r="R420" s="237">
        <f t="shared" si="121"/>
        <v>0</v>
      </c>
      <c r="S420" s="237">
        <v>0</v>
      </c>
      <c r="T420" s="254">
        <f t="shared" si="122"/>
        <v>0</v>
      </c>
      <c r="AR420" s="170" t="s">
        <v>171</v>
      </c>
      <c r="AT420" s="170" t="s">
        <v>166</v>
      </c>
      <c r="AU420" s="170" t="s">
        <v>81</v>
      </c>
      <c r="AY420" s="170" t="s">
        <v>164</v>
      </c>
      <c r="BE420" s="266">
        <f t="shared" si="123"/>
        <v>0</v>
      </c>
      <c r="BF420" s="266">
        <f t="shared" si="124"/>
        <v>0</v>
      </c>
      <c r="BG420" s="266">
        <f t="shared" si="125"/>
        <v>0</v>
      </c>
      <c r="BH420" s="266">
        <f t="shared" si="126"/>
        <v>0</v>
      </c>
      <c r="BI420" s="266">
        <f t="shared" si="127"/>
        <v>0</v>
      </c>
      <c r="BJ420" s="170" t="s">
        <v>24</v>
      </c>
      <c r="BK420" s="266">
        <f t="shared" si="128"/>
        <v>0</v>
      </c>
      <c r="BL420" s="170" t="s">
        <v>171</v>
      </c>
      <c r="BM420" s="170" t="s">
        <v>3854</v>
      </c>
    </row>
    <row r="421" spans="2:47" s="84" customFormat="1" ht="13.5">
      <c r="B421" s="105"/>
      <c r="C421" s="174"/>
      <c r="D421" s="207" t="s">
        <v>173</v>
      </c>
      <c r="E421" s="174"/>
      <c r="F421" s="270" t="s">
        <v>3800</v>
      </c>
      <c r="G421" s="174"/>
      <c r="H421" s="174"/>
      <c r="I421" s="215"/>
      <c r="J421" s="174"/>
      <c r="K421" s="174"/>
      <c r="L421" s="214"/>
      <c r="M421" s="238"/>
      <c r="N421" s="106"/>
      <c r="O421" s="106"/>
      <c r="P421" s="106"/>
      <c r="Q421" s="106"/>
      <c r="R421" s="106"/>
      <c r="S421" s="106"/>
      <c r="T421" s="255"/>
      <c r="AT421" s="170" t="s">
        <v>173</v>
      </c>
      <c r="AU421" s="170" t="s">
        <v>81</v>
      </c>
    </row>
    <row r="422" spans="2:65" s="84" customFormat="1" ht="20.4" customHeight="1">
      <c r="B422" s="105"/>
      <c r="C422" s="189" t="s">
        <v>524</v>
      </c>
      <c r="D422" s="189" t="s">
        <v>166</v>
      </c>
      <c r="E422" s="190" t="s">
        <v>3802</v>
      </c>
      <c r="F422" s="191" t="s">
        <v>3803</v>
      </c>
      <c r="G422" s="192" t="s">
        <v>579</v>
      </c>
      <c r="H422" s="193">
        <v>6</v>
      </c>
      <c r="I422" s="233"/>
      <c r="J422" s="234">
        <f t="shared" si="119"/>
        <v>0</v>
      </c>
      <c r="K422" s="191" t="s">
        <v>22</v>
      </c>
      <c r="L422" s="214"/>
      <c r="M422" s="235" t="s">
        <v>22</v>
      </c>
      <c r="N422" s="236" t="s">
        <v>44</v>
      </c>
      <c r="O422" s="106"/>
      <c r="P422" s="237">
        <f t="shared" si="120"/>
        <v>0</v>
      </c>
      <c r="Q422" s="237">
        <v>0</v>
      </c>
      <c r="R422" s="237">
        <f t="shared" si="121"/>
        <v>0</v>
      </c>
      <c r="S422" s="237">
        <v>0</v>
      </c>
      <c r="T422" s="254">
        <f t="shared" si="122"/>
        <v>0</v>
      </c>
      <c r="AR422" s="170" t="s">
        <v>171</v>
      </c>
      <c r="AT422" s="170" t="s">
        <v>166</v>
      </c>
      <c r="AU422" s="170" t="s">
        <v>81</v>
      </c>
      <c r="AY422" s="170" t="s">
        <v>164</v>
      </c>
      <c r="BE422" s="266">
        <f t="shared" si="123"/>
        <v>0</v>
      </c>
      <c r="BF422" s="266">
        <f t="shared" si="124"/>
        <v>0</v>
      </c>
      <c r="BG422" s="266">
        <f t="shared" si="125"/>
        <v>0</v>
      </c>
      <c r="BH422" s="266">
        <f t="shared" si="126"/>
        <v>0</v>
      </c>
      <c r="BI422" s="266">
        <f t="shared" si="127"/>
        <v>0</v>
      </c>
      <c r="BJ422" s="170" t="s">
        <v>24</v>
      </c>
      <c r="BK422" s="266">
        <f t="shared" si="128"/>
        <v>0</v>
      </c>
      <c r="BL422" s="170" t="s">
        <v>171</v>
      </c>
      <c r="BM422" s="170" t="s">
        <v>3855</v>
      </c>
    </row>
    <row r="423" spans="2:47" s="84" customFormat="1" ht="13.5">
      <c r="B423" s="105"/>
      <c r="C423" s="174"/>
      <c r="D423" s="194" t="s">
        <v>173</v>
      </c>
      <c r="E423" s="174"/>
      <c r="F423" s="195" t="s">
        <v>3803</v>
      </c>
      <c r="G423" s="174"/>
      <c r="H423" s="174"/>
      <c r="I423" s="215"/>
      <c r="J423" s="174"/>
      <c r="K423" s="174"/>
      <c r="L423" s="214"/>
      <c r="M423" s="238"/>
      <c r="N423" s="106"/>
      <c r="O423" s="106"/>
      <c r="P423" s="106"/>
      <c r="Q423" s="106"/>
      <c r="R423" s="106"/>
      <c r="S423" s="106"/>
      <c r="T423" s="255"/>
      <c r="AT423" s="170" t="s">
        <v>173</v>
      </c>
      <c r="AU423" s="170" t="s">
        <v>81</v>
      </c>
    </row>
    <row r="424" spans="2:63" s="89" customFormat="1" ht="29.9" customHeight="1">
      <c r="B424" s="183"/>
      <c r="C424" s="184"/>
      <c r="D424" s="187" t="s">
        <v>72</v>
      </c>
      <c r="E424" s="188" t="s">
        <v>3805</v>
      </c>
      <c r="F424" s="188" t="s">
        <v>3806</v>
      </c>
      <c r="G424" s="184"/>
      <c r="H424" s="184"/>
      <c r="I424" s="226"/>
      <c r="J424" s="232">
        <f>BK424</f>
        <v>0</v>
      </c>
      <c r="K424" s="184"/>
      <c r="L424" s="228"/>
      <c r="M424" s="229"/>
      <c r="N424" s="230"/>
      <c r="O424" s="230"/>
      <c r="P424" s="231">
        <f aca="true" t="shared" si="130" ref="P424:T424">SUM(P425:P426)</f>
        <v>0</v>
      </c>
      <c r="Q424" s="230"/>
      <c r="R424" s="231">
        <f t="shared" si="130"/>
        <v>0</v>
      </c>
      <c r="S424" s="230"/>
      <c r="T424" s="253">
        <f t="shared" si="130"/>
        <v>0</v>
      </c>
      <c r="AR424" s="259" t="s">
        <v>24</v>
      </c>
      <c r="AT424" s="260" t="s">
        <v>72</v>
      </c>
      <c r="AU424" s="260" t="s">
        <v>24</v>
      </c>
      <c r="AY424" s="259" t="s">
        <v>164</v>
      </c>
      <c r="BK424" s="265">
        <f>SUM(BK425:BK426)</f>
        <v>0</v>
      </c>
    </row>
    <row r="425" spans="2:65" s="84" customFormat="1" ht="20.4" customHeight="1">
      <c r="B425" s="105"/>
      <c r="C425" s="189" t="s">
        <v>545</v>
      </c>
      <c r="D425" s="189" t="s">
        <v>166</v>
      </c>
      <c r="E425" s="190" t="s">
        <v>3807</v>
      </c>
      <c r="F425" s="191" t="s">
        <v>3808</v>
      </c>
      <c r="G425" s="192" t="s">
        <v>579</v>
      </c>
      <c r="H425" s="193">
        <v>2</v>
      </c>
      <c r="I425" s="233"/>
      <c r="J425" s="234">
        <f aca="true" t="shared" si="131" ref="J425:J430">ROUND(I425*H425,2)</f>
        <v>0</v>
      </c>
      <c r="K425" s="191" t="s">
        <v>22</v>
      </c>
      <c r="L425" s="214"/>
      <c r="M425" s="235" t="s">
        <v>22</v>
      </c>
      <c r="N425" s="236" t="s">
        <v>44</v>
      </c>
      <c r="O425" s="106"/>
      <c r="P425" s="237">
        <f aca="true" t="shared" si="132" ref="P425:P430">O425*H425</f>
        <v>0</v>
      </c>
      <c r="Q425" s="237">
        <v>0</v>
      </c>
      <c r="R425" s="237">
        <f aca="true" t="shared" si="133" ref="R425:R430">Q425*H425</f>
        <v>0</v>
      </c>
      <c r="S425" s="237">
        <v>0</v>
      </c>
      <c r="T425" s="254">
        <f aca="true" t="shared" si="134" ref="T425:T430">S425*H425</f>
        <v>0</v>
      </c>
      <c r="AR425" s="170" t="s">
        <v>171</v>
      </c>
      <c r="AT425" s="170" t="s">
        <v>166</v>
      </c>
      <c r="AU425" s="170" t="s">
        <v>81</v>
      </c>
      <c r="AY425" s="170" t="s">
        <v>164</v>
      </c>
      <c r="BE425" s="266">
        <f aca="true" t="shared" si="135" ref="BE425:BE430">IF(N425="základní",J425,0)</f>
        <v>0</v>
      </c>
      <c r="BF425" s="266">
        <f aca="true" t="shared" si="136" ref="BF425:BF430">IF(N425="snížená",J425,0)</f>
        <v>0</v>
      </c>
      <c r="BG425" s="266">
        <f aca="true" t="shared" si="137" ref="BG425:BG430">IF(N425="zákl. přenesená",J425,0)</f>
        <v>0</v>
      </c>
      <c r="BH425" s="266">
        <f aca="true" t="shared" si="138" ref="BH425:BH430">IF(N425="sníž. přenesená",J425,0)</f>
        <v>0</v>
      </c>
      <c r="BI425" s="266">
        <f aca="true" t="shared" si="139" ref="BI425:BI430">IF(N425="nulová",J425,0)</f>
        <v>0</v>
      </c>
      <c r="BJ425" s="170" t="s">
        <v>24</v>
      </c>
      <c r="BK425" s="266">
        <f aca="true" t="shared" si="140" ref="BK425:BK430">ROUND(I425*H425,2)</f>
        <v>0</v>
      </c>
      <c r="BL425" s="170" t="s">
        <v>171</v>
      </c>
      <c r="BM425" s="170" t="s">
        <v>3856</v>
      </c>
    </row>
    <row r="426" spans="2:47" s="84" customFormat="1" ht="13.5">
      <c r="B426" s="105"/>
      <c r="C426" s="174"/>
      <c r="D426" s="194" t="s">
        <v>173</v>
      </c>
      <c r="E426" s="174"/>
      <c r="F426" s="195" t="s">
        <v>3808</v>
      </c>
      <c r="G426" s="174"/>
      <c r="H426" s="174"/>
      <c r="I426" s="215"/>
      <c r="J426" s="174"/>
      <c r="K426" s="174"/>
      <c r="L426" s="214"/>
      <c r="M426" s="238"/>
      <c r="N426" s="106"/>
      <c r="O426" s="106"/>
      <c r="P426" s="106"/>
      <c r="Q426" s="106"/>
      <c r="R426" s="106"/>
      <c r="S426" s="106"/>
      <c r="T426" s="255"/>
      <c r="AT426" s="170" t="s">
        <v>173</v>
      </c>
      <c r="AU426" s="170" t="s">
        <v>81</v>
      </c>
    </row>
    <row r="427" spans="2:63" s="89" customFormat="1" ht="29.9" customHeight="1">
      <c r="B427" s="183"/>
      <c r="C427" s="184"/>
      <c r="D427" s="187" t="s">
        <v>72</v>
      </c>
      <c r="E427" s="188" t="s">
        <v>3857</v>
      </c>
      <c r="F427" s="188" t="s">
        <v>3858</v>
      </c>
      <c r="G427" s="184"/>
      <c r="H427" s="184"/>
      <c r="I427" s="226"/>
      <c r="J427" s="232">
        <f>BK427</f>
        <v>0</v>
      </c>
      <c r="K427" s="184"/>
      <c r="L427" s="228"/>
      <c r="M427" s="229"/>
      <c r="N427" s="230"/>
      <c r="O427" s="230"/>
      <c r="P427" s="231">
        <f aca="true" t="shared" si="141" ref="P427:T427">SUM(P428:P431)</f>
        <v>0</v>
      </c>
      <c r="Q427" s="230"/>
      <c r="R427" s="231">
        <f t="shared" si="141"/>
        <v>0</v>
      </c>
      <c r="S427" s="230"/>
      <c r="T427" s="253">
        <f t="shared" si="141"/>
        <v>0</v>
      </c>
      <c r="AR427" s="259" t="s">
        <v>24</v>
      </c>
      <c r="AT427" s="260" t="s">
        <v>72</v>
      </c>
      <c r="AU427" s="260" t="s">
        <v>24</v>
      </c>
      <c r="AY427" s="259" t="s">
        <v>164</v>
      </c>
      <c r="BK427" s="265">
        <f>SUM(BK428:BK431)</f>
        <v>0</v>
      </c>
    </row>
    <row r="428" spans="2:65" s="84" customFormat="1" ht="20.4" customHeight="1">
      <c r="B428" s="105"/>
      <c r="C428" s="189" t="s">
        <v>553</v>
      </c>
      <c r="D428" s="189" t="s">
        <v>166</v>
      </c>
      <c r="E428" s="190" t="s">
        <v>3859</v>
      </c>
      <c r="F428" s="191" t="s">
        <v>3860</v>
      </c>
      <c r="G428" s="192" t="s">
        <v>579</v>
      </c>
      <c r="H428" s="193">
        <v>2</v>
      </c>
      <c r="I428" s="233"/>
      <c r="J428" s="234">
        <f t="shared" si="131"/>
        <v>0</v>
      </c>
      <c r="K428" s="191" t="s">
        <v>22</v>
      </c>
      <c r="L428" s="214"/>
      <c r="M428" s="235" t="s">
        <v>22</v>
      </c>
      <c r="N428" s="236" t="s">
        <v>44</v>
      </c>
      <c r="O428" s="106"/>
      <c r="P428" s="237">
        <f t="shared" si="132"/>
        <v>0</v>
      </c>
      <c r="Q428" s="237">
        <v>0</v>
      </c>
      <c r="R428" s="237">
        <f t="shared" si="133"/>
        <v>0</v>
      </c>
      <c r="S428" s="237">
        <v>0</v>
      </c>
      <c r="T428" s="254">
        <f t="shared" si="134"/>
        <v>0</v>
      </c>
      <c r="AR428" s="170" t="s">
        <v>171</v>
      </c>
      <c r="AT428" s="170" t="s">
        <v>166</v>
      </c>
      <c r="AU428" s="170" t="s">
        <v>81</v>
      </c>
      <c r="AY428" s="170" t="s">
        <v>164</v>
      </c>
      <c r="BE428" s="266">
        <f t="shared" si="135"/>
        <v>0</v>
      </c>
      <c r="BF428" s="266">
        <f t="shared" si="136"/>
        <v>0</v>
      </c>
      <c r="BG428" s="266">
        <f t="shared" si="137"/>
        <v>0</v>
      </c>
      <c r="BH428" s="266">
        <f t="shared" si="138"/>
        <v>0</v>
      </c>
      <c r="BI428" s="266">
        <f t="shared" si="139"/>
        <v>0</v>
      </c>
      <c r="BJ428" s="170" t="s">
        <v>24</v>
      </c>
      <c r="BK428" s="266">
        <f t="shared" si="140"/>
        <v>0</v>
      </c>
      <c r="BL428" s="170" t="s">
        <v>171</v>
      </c>
      <c r="BM428" s="170" t="s">
        <v>3861</v>
      </c>
    </row>
    <row r="429" spans="2:47" s="84" customFormat="1" ht="13.5">
      <c r="B429" s="105"/>
      <c r="C429" s="174"/>
      <c r="D429" s="207" t="s">
        <v>173</v>
      </c>
      <c r="E429" s="174"/>
      <c r="F429" s="270" t="s">
        <v>3860</v>
      </c>
      <c r="G429" s="174"/>
      <c r="H429" s="174"/>
      <c r="I429" s="215"/>
      <c r="J429" s="174"/>
      <c r="K429" s="174"/>
      <c r="L429" s="214"/>
      <c r="M429" s="238"/>
      <c r="N429" s="106"/>
      <c r="O429" s="106"/>
      <c r="P429" s="106"/>
      <c r="Q429" s="106"/>
      <c r="R429" s="106"/>
      <c r="S429" s="106"/>
      <c r="T429" s="255"/>
      <c r="AT429" s="170" t="s">
        <v>173</v>
      </c>
      <c r="AU429" s="170" t="s">
        <v>81</v>
      </c>
    </row>
    <row r="430" spans="2:65" s="84" customFormat="1" ht="20.4" customHeight="1">
      <c r="B430" s="105"/>
      <c r="C430" s="189" t="s">
        <v>557</v>
      </c>
      <c r="D430" s="189" t="s">
        <v>166</v>
      </c>
      <c r="E430" s="190" t="s">
        <v>3862</v>
      </c>
      <c r="F430" s="191" t="s">
        <v>3863</v>
      </c>
      <c r="G430" s="192" t="s">
        <v>579</v>
      </c>
      <c r="H430" s="193">
        <v>2</v>
      </c>
      <c r="I430" s="233"/>
      <c r="J430" s="234">
        <f t="shared" si="131"/>
        <v>0</v>
      </c>
      <c r="K430" s="191" t="s">
        <v>22</v>
      </c>
      <c r="L430" s="214"/>
      <c r="M430" s="235" t="s">
        <v>22</v>
      </c>
      <c r="N430" s="236" t="s">
        <v>44</v>
      </c>
      <c r="O430" s="106"/>
      <c r="P430" s="237">
        <f t="shared" si="132"/>
        <v>0</v>
      </c>
      <c r="Q430" s="237">
        <v>0</v>
      </c>
      <c r="R430" s="237">
        <f t="shared" si="133"/>
        <v>0</v>
      </c>
      <c r="S430" s="237">
        <v>0</v>
      </c>
      <c r="T430" s="254">
        <f t="shared" si="134"/>
        <v>0</v>
      </c>
      <c r="AR430" s="170" t="s">
        <v>171</v>
      </c>
      <c r="AT430" s="170" t="s">
        <v>166</v>
      </c>
      <c r="AU430" s="170" t="s">
        <v>81</v>
      </c>
      <c r="AY430" s="170" t="s">
        <v>164</v>
      </c>
      <c r="BE430" s="266">
        <f t="shared" si="135"/>
        <v>0</v>
      </c>
      <c r="BF430" s="266">
        <f t="shared" si="136"/>
        <v>0</v>
      </c>
      <c r="BG430" s="266">
        <f t="shared" si="137"/>
        <v>0</v>
      </c>
      <c r="BH430" s="266">
        <f t="shared" si="138"/>
        <v>0</v>
      </c>
      <c r="BI430" s="266">
        <f t="shared" si="139"/>
        <v>0</v>
      </c>
      <c r="BJ430" s="170" t="s">
        <v>24</v>
      </c>
      <c r="BK430" s="266">
        <f t="shared" si="140"/>
        <v>0</v>
      </c>
      <c r="BL430" s="170" t="s">
        <v>171</v>
      </c>
      <c r="BM430" s="170" t="s">
        <v>3864</v>
      </c>
    </row>
    <row r="431" spans="2:47" s="84" customFormat="1" ht="13.5">
      <c r="B431" s="105"/>
      <c r="C431" s="174"/>
      <c r="D431" s="194" t="s">
        <v>173</v>
      </c>
      <c r="E431" s="174"/>
      <c r="F431" s="195" t="s">
        <v>3863</v>
      </c>
      <c r="G431" s="174"/>
      <c r="H431" s="174"/>
      <c r="I431" s="215"/>
      <c r="J431" s="174"/>
      <c r="K431" s="174"/>
      <c r="L431" s="214"/>
      <c r="M431" s="238"/>
      <c r="N431" s="106"/>
      <c r="O431" s="106"/>
      <c r="P431" s="106"/>
      <c r="Q431" s="106"/>
      <c r="R431" s="106"/>
      <c r="S431" s="106"/>
      <c r="T431" s="255"/>
      <c r="AT431" s="170" t="s">
        <v>173</v>
      </c>
      <c r="AU431" s="170" t="s">
        <v>81</v>
      </c>
    </row>
    <row r="432" spans="2:63" s="89" customFormat="1" ht="29.9" customHeight="1">
      <c r="B432" s="183"/>
      <c r="C432" s="184"/>
      <c r="D432" s="187" t="s">
        <v>72</v>
      </c>
      <c r="E432" s="188" t="s">
        <v>3865</v>
      </c>
      <c r="F432" s="188" t="s">
        <v>3866</v>
      </c>
      <c r="G432" s="184"/>
      <c r="H432" s="184"/>
      <c r="I432" s="226"/>
      <c r="J432" s="232">
        <f>BK432</f>
        <v>0</v>
      </c>
      <c r="K432" s="184"/>
      <c r="L432" s="228"/>
      <c r="M432" s="229"/>
      <c r="N432" s="230"/>
      <c r="O432" s="230"/>
      <c r="P432" s="231">
        <f aca="true" t="shared" si="142" ref="P432:T432">SUM(P433:P436)</f>
        <v>0</v>
      </c>
      <c r="Q432" s="230"/>
      <c r="R432" s="231">
        <f t="shared" si="142"/>
        <v>0</v>
      </c>
      <c r="S432" s="230"/>
      <c r="T432" s="253">
        <f t="shared" si="142"/>
        <v>0</v>
      </c>
      <c r="AR432" s="259" t="s">
        <v>24</v>
      </c>
      <c r="AT432" s="260" t="s">
        <v>72</v>
      </c>
      <c r="AU432" s="260" t="s">
        <v>24</v>
      </c>
      <c r="AY432" s="259" t="s">
        <v>164</v>
      </c>
      <c r="BK432" s="265">
        <f>SUM(BK433:BK436)</f>
        <v>0</v>
      </c>
    </row>
    <row r="433" spans="2:65" s="84" customFormat="1" ht="20.4" customHeight="1">
      <c r="B433" s="105"/>
      <c r="C433" s="189" t="s">
        <v>562</v>
      </c>
      <c r="D433" s="189" t="s">
        <v>166</v>
      </c>
      <c r="E433" s="190" t="s">
        <v>3867</v>
      </c>
      <c r="F433" s="191" t="s">
        <v>3868</v>
      </c>
      <c r="G433" s="192" t="s">
        <v>579</v>
      </c>
      <c r="H433" s="193">
        <v>2</v>
      </c>
      <c r="I433" s="233"/>
      <c r="J433" s="234">
        <f aca="true" t="shared" si="143" ref="J433:J438">ROUND(I433*H433,2)</f>
        <v>0</v>
      </c>
      <c r="K433" s="191" t="s">
        <v>22</v>
      </c>
      <c r="L433" s="214"/>
      <c r="M433" s="235" t="s">
        <v>22</v>
      </c>
      <c r="N433" s="236" t="s">
        <v>44</v>
      </c>
      <c r="O433" s="106"/>
      <c r="P433" s="237">
        <f aca="true" t="shared" si="144" ref="P433:P438">O433*H433</f>
        <v>0</v>
      </c>
      <c r="Q433" s="237">
        <v>0</v>
      </c>
      <c r="R433" s="237">
        <f aca="true" t="shared" si="145" ref="R433:R438">Q433*H433</f>
        <v>0</v>
      </c>
      <c r="S433" s="237">
        <v>0</v>
      </c>
      <c r="T433" s="254">
        <f aca="true" t="shared" si="146" ref="T433:T438">S433*H433</f>
        <v>0</v>
      </c>
      <c r="AR433" s="170" t="s">
        <v>171</v>
      </c>
      <c r="AT433" s="170" t="s">
        <v>166</v>
      </c>
      <c r="AU433" s="170" t="s">
        <v>81</v>
      </c>
      <c r="AY433" s="170" t="s">
        <v>164</v>
      </c>
      <c r="BE433" s="266">
        <f aca="true" t="shared" si="147" ref="BE433:BE438">IF(N433="základní",J433,0)</f>
        <v>0</v>
      </c>
      <c r="BF433" s="266">
        <v>0</v>
      </c>
      <c r="BG433" s="266">
        <f aca="true" t="shared" si="148" ref="BG433:BG438">IF(N433="zákl. přenesená",J433,0)</f>
        <v>0</v>
      </c>
      <c r="BH433" s="266">
        <f aca="true" t="shared" si="149" ref="BH433:BH438">IF(N433="sníž. přenesená",J433,0)</f>
        <v>0</v>
      </c>
      <c r="BI433" s="266">
        <f aca="true" t="shared" si="150" ref="BI433:BI438">IF(N433="nulová",J433,0)</f>
        <v>0</v>
      </c>
      <c r="BJ433" s="170" t="s">
        <v>24</v>
      </c>
      <c r="BK433" s="266">
        <f aca="true" t="shared" si="151" ref="BK433:BK438">ROUND(I433*H433,2)</f>
        <v>0</v>
      </c>
      <c r="BL433" s="170" t="s">
        <v>171</v>
      </c>
      <c r="BM433" s="170" t="s">
        <v>3869</v>
      </c>
    </row>
    <row r="434" spans="2:47" s="84" customFormat="1" ht="13.5">
      <c r="B434" s="105"/>
      <c r="C434" s="174"/>
      <c r="D434" s="207" t="s">
        <v>173</v>
      </c>
      <c r="E434" s="174"/>
      <c r="F434" s="270" t="s">
        <v>3868</v>
      </c>
      <c r="G434" s="174"/>
      <c r="H434" s="174"/>
      <c r="I434" s="215"/>
      <c r="J434" s="174"/>
      <c r="K434" s="174"/>
      <c r="L434" s="214"/>
      <c r="M434" s="238"/>
      <c r="N434" s="106"/>
      <c r="O434" s="106"/>
      <c r="P434" s="106"/>
      <c r="Q434" s="106"/>
      <c r="R434" s="106"/>
      <c r="S434" s="106"/>
      <c r="T434" s="255"/>
      <c r="AT434" s="170" t="s">
        <v>173</v>
      </c>
      <c r="AU434" s="170" t="s">
        <v>81</v>
      </c>
    </row>
    <row r="435" spans="2:65" s="84" customFormat="1" ht="20.4" customHeight="1">
      <c r="B435" s="105"/>
      <c r="C435" s="189" t="s">
        <v>566</v>
      </c>
      <c r="D435" s="189" t="s">
        <v>166</v>
      </c>
      <c r="E435" s="190" t="s">
        <v>3870</v>
      </c>
      <c r="F435" s="191" t="s">
        <v>3871</v>
      </c>
      <c r="G435" s="192" t="s">
        <v>579</v>
      </c>
      <c r="H435" s="193">
        <v>2</v>
      </c>
      <c r="I435" s="233"/>
      <c r="J435" s="234">
        <f t="shared" si="143"/>
        <v>0</v>
      </c>
      <c r="K435" s="191" t="s">
        <v>22</v>
      </c>
      <c r="L435" s="214"/>
      <c r="M435" s="235" t="s">
        <v>22</v>
      </c>
      <c r="N435" s="236" t="s">
        <v>44</v>
      </c>
      <c r="O435" s="106"/>
      <c r="P435" s="237">
        <f t="shared" si="144"/>
        <v>0</v>
      </c>
      <c r="Q435" s="237">
        <v>0</v>
      </c>
      <c r="R435" s="237">
        <f t="shared" si="145"/>
        <v>0</v>
      </c>
      <c r="S435" s="237">
        <v>0</v>
      </c>
      <c r="T435" s="254">
        <f t="shared" si="146"/>
        <v>0</v>
      </c>
      <c r="AR435" s="170" t="s">
        <v>171</v>
      </c>
      <c r="AT435" s="170" t="s">
        <v>166</v>
      </c>
      <c r="AU435" s="170" t="s">
        <v>81</v>
      </c>
      <c r="AY435" s="170" t="s">
        <v>164</v>
      </c>
      <c r="BE435" s="266">
        <f t="shared" si="147"/>
        <v>0</v>
      </c>
      <c r="BF435" s="266">
        <f>IF(N435="snížená",J435,0)</f>
        <v>0</v>
      </c>
      <c r="BG435" s="266">
        <f t="shared" si="148"/>
        <v>0</v>
      </c>
      <c r="BH435" s="266">
        <f t="shared" si="149"/>
        <v>0</v>
      </c>
      <c r="BI435" s="266">
        <f t="shared" si="150"/>
        <v>0</v>
      </c>
      <c r="BJ435" s="170" t="s">
        <v>24</v>
      </c>
      <c r="BK435" s="266">
        <f t="shared" si="151"/>
        <v>0</v>
      </c>
      <c r="BL435" s="170" t="s">
        <v>171</v>
      </c>
      <c r="BM435" s="170" t="s">
        <v>3872</v>
      </c>
    </row>
    <row r="436" spans="2:47" s="84" customFormat="1" ht="13.5">
      <c r="B436" s="105"/>
      <c r="C436" s="174"/>
      <c r="D436" s="194" t="s">
        <v>173</v>
      </c>
      <c r="E436" s="174"/>
      <c r="F436" s="195" t="s">
        <v>3871</v>
      </c>
      <c r="G436" s="174"/>
      <c r="H436" s="174"/>
      <c r="I436" s="215"/>
      <c r="J436" s="174"/>
      <c r="K436" s="174"/>
      <c r="L436" s="214"/>
      <c r="M436" s="238"/>
      <c r="N436" s="106"/>
      <c r="O436" s="106"/>
      <c r="P436" s="106"/>
      <c r="Q436" s="106"/>
      <c r="R436" s="106"/>
      <c r="S436" s="106"/>
      <c r="T436" s="255"/>
      <c r="AT436" s="170" t="s">
        <v>173</v>
      </c>
      <c r="AU436" s="170" t="s">
        <v>81</v>
      </c>
    </row>
    <row r="437" spans="2:63" s="89" customFormat="1" ht="29.9" customHeight="1">
      <c r="B437" s="183"/>
      <c r="C437" s="184"/>
      <c r="D437" s="187" t="s">
        <v>72</v>
      </c>
      <c r="E437" s="188" t="s">
        <v>3828</v>
      </c>
      <c r="F437" s="188" t="s">
        <v>3829</v>
      </c>
      <c r="G437" s="184"/>
      <c r="H437" s="184"/>
      <c r="I437" s="226"/>
      <c r="J437" s="232">
        <f aca="true" t="shared" si="152" ref="J437:J441">BK437</f>
        <v>0</v>
      </c>
      <c r="K437" s="184"/>
      <c r="L437" s="228"/>
      <c r="M437" s="229"/>
      <c r="N437" s="230"/>
      <c r="O437" s="230"/>
      <c r="P437" s="231">
        <f aca="true" t="shared" si="153" ref="P437:T437">SUM(P438:P439)</f>
        <v>0</v>
      </c>
      <c r="Q437" s="230"/>
      <c r="R437" s="231">
        <f t="shared" si="153"/>
        <v>0</v>
      </c>
      <c r="S437" s="230"/>
      <c r="T437" s="253">
        <f t="shared" si="153"/>
        <v>0</v>
      </c>
      <c r="AR437" s="259" t="s">
        <v>24</v>
      </c>
      <c r="AT437" s="260" t="s">
        <v>72</v>
      </c>
      <c r="AU437" s="260" t="s">
        <v>24</v>
      </c>
      <c r="AY437" s="259" t="s">
        <v>164</v>
      </c>
      <c r="BK437" s="265">
        <f>SUM(BK438:BK439)</f>
        <v>0</v>
      </c>
    </row>
    <row r="438" spans="2:65" s="84" customFormat="1" ht="20.4" customHeight="1">
      <c r="B438" s="105"/>
      <c r="C438" s="189" t="s">
        <v>571</v>
      </c>
      <c r="D438" s="189" t="s">
        <v>166</v>
      </c>
      <c r="E438" s="190" t="s">
        <v>3830</v>
      </c>
      <c r="F438" s="191" t="s">
        <v>3831</v>
      </c>
      <c r="G438" s="192" t="s">
        <v>579</v>
      </c>
      <c r="H438" s="193">
        <v>2</v>
      </c>
      <c r="I438" s="233"/>
      <c r="J438" s="234">
        <f t="shared" si="143"/>
        <v>0</v>
      </c>
      <c r="K438" s="191" t="s">
        <v>22</v>
      </c>
      <c r="L438" s="214"/>
      <c r="M438" s="235" t="s">
        <v>22</v>
      </c>
      <c r="N438" s="236" t="s">
        <v>44</v>
      </c>
      <c r="O438" s="106"/>
      <c r="P438" s="237">
        <f t="shared" si="144"/>
        <v>0</v>
      </c>
      <c r="Q438" s="237">
        <v>0</v>
      </c>
      <c r="R438" s="237">
        <f t="shared" si="145"/>
        <v>0</v>
      </c>
      <c r="S438" s="237">
        <v>0</v>
      </c>
      <c r="T438" s="254">
        <f t="shared" si="146"/>
        <v>0</v>
      </c>
      <c r="AR438" s="170" t="s">
        <v>171</v>
      </c>
      <c r="AT438" s="170" t="s">
        <v>166</v>
      </c>
      <c r="AU438" s="170" t="s">
        <v>81</v>
      </c>
      <c r="AY438" s="170" t="s">
        <v>164</v>
      </c>
      <c r="BE438" s="266">
        <f t="shared" si="147"/>
        <v>0</v>
      </c>
      <c r="BF438" s="266">
        <f>IF(N438="snížená",J438,0)</f>
        <v>0</v>
      </c>
      <c r="BG438" s="266">
        <f t="shared" si="148"/>
        <v>0</v>
      </c>
      <c r="BH438" s="266">
        <f t="shared" si="149"/>
        <v>0</v>
      </c>
      <c r="BI438" s="266">
        <f t="shared" si="150"/>
        <v>0</v>
      </c>
      <c r="BJ438" s="170" t="s">
        <v>24</v>
      </c>
      <c r="BK438" s="266">
        <f t="shared" si="151"/>
        <v>0</v>
      </c>
      <c r="BL438" s="170" t="s">
        <v>171</v>
      </c>
      <c r="BM438" s="170" t="s">
        <v>3873</v>
      </c>
    </row>
    <row r="439" spans="2:47" s="84" customFormat="1" ht="13.5">
      <c r="B439" s="105"/>
      <c r="C439" s="174"/>
      <c r="D439" s="194" t="s">
        <v>173</v>
      </c>
      <c r="E439" s="174"/>
      <c r="F439" s="195" t="s">
        <v>3831</v>
      </c>
      <c r="G439" s="174"/>
      <c r="H439" s="174"/>
      <c r="I439" s="215"/>
      <c r="J439" s="174"/>
      <c r="K439" s="174"/>
      <c r="L439" s="214"/>
      <c r="M439" s="238"/>
      <c r="N439" s="106"/>
      <c r="O439" s="106"/>
      <c r="P439" s="106"/>
      <c r="Q439" s="106"/>
      <c r="R439" s="106"/>
      <c r="S439" s="106"/>
      <c r="T439" s="255"/>
      <c r="AT439" s="170" t="s">
        <v>173</v>
      </c>
      <c r="AU439" s="170" t="s">
        <v>81</v>
      </c>
    </row>
    <row r="440" spans="2:63" s="89" customFormat="1" ht="37.5" customHeight="1">
      <c r="B440" s="183"/>
      <c r="C440" s="184"/>
      <c r="D440" s="185" t="s">
        <v>72</v>
      </c>
      <c r="E440" s="186" t="s">
        <v>3874</v>
      </c>
      <c r="F440" s="186" t="s">
        <v>3875</v>
      </c>
      <c r="G440" s="184"/>
      <c r="H440" s="184"/>
      <c r="I440" s="226"/>
      <c r="J440" s="227">
        <f t="shared" si="152"/>
        <v>0</v>
      </c>
      <c r="K440" s="184"/>
      <c r="L440" s="228"/>
      <c r="M440" s="229"/>
      <c r="N440" s="230"/>
      <c r="O440" s="230"/>
      <c r="P440" s="231">
        <f aca="true" t="shared" si="154" ref="P440:T440">P441+P444+P447+P450+P453+P456</f>
        <v>0</v>
      </c>
      <c r="Q440" s="230"/>
      <c r="R440" s="231">
        <f t="shared" si="154"/>
        <v>0</v>
      </c>
      <c r="S440" s="230"/>
      <c r="T440" s="253">
        <f t="shared" si="154"/>
        <v>0</v>
      </c>
      <c r="AR440" s="259" t="s">
        <v>24</v>
      </c>
      <c r="AT440" s="260" t="s">
        <v>72</v>
      </c>
      <c r="AU440" s="260" t="s">
        <v>73</v>
      </c>
      <c r="AY440" s="259" t="s">
        <v>164</v>
      </c>
      <c r="BK440" s="265">
        <f>BK441+BK444+BK447+BK450+BK453+BK456</f>
        <v>0</v>
      </c>
    </row>
    <row r="441" spans="2:63" s="89" customFormat="1" ht="19.9" customHeight="1">
      <c r="B441" s="183"/>
      <c r="C441" s="184"/>
      <c r="D441" s="187" t="s">
        <v>72</v>
      </c>
      <c r="E441" s="188" t="s">
        <v>3835</v>
      </c>
      <c r="F441" s="188" t="s">
        <v>3836</v>
      </c>
      <c r="G441" s="184"/>
      <c r="H441" s="184"/>
      <c r="I441" s="226"/>
      <c r="J441" s="232">
        <f t="shared" si="152"/>
        <v>0</v>
      </c>
      <c r="K441" s="184"/>
      <c r="L441" s="228"/>
      <c r="M441" s="229"/>
      <c r="N441" s="230"/>
      <c r="O441" s="230"/>
      <c r="P441" s="231">
        <f aca="true" t="shared" si="155" ref="P441:T441">SUM(P442:P443)</f>
        <v>0</v>
      </c>
      <c r="Q441" s="230"/>
      <c r="R441" s="231">
        <f t="shared" si="155"/>
        <v>0</v>
      </c>
      <c r="S441" s="230"/>
      <c r="T441" s="253">
        <f t="shared" si="155"/>
        <v>0</v>
      </c>
      <c r="AR441" s="259" t="s">
        <v>24</v>
      </c>
      <c r="AT441" s="260" t="s">
        <v>72</v>
      </c>
      <c r="AU441" s="260" t="s">
        <v>24</v>
      </c>
      <c r="AY441" s="259" t="s">
        <v>164</v>
      </c>
      <c r="BK441" s="265">
        <f>SUM(BK442:BK443)</f>
        <v>0</v>
      </c>
    </row>
    <row r="442" spans="2:65" s="84" customFormat="1" ht="20.4" customHeight="1">
      <c r="B442" s="105"/>
      <c r="C442" s="189" t="s">
        <v>576</v>
      </c>
      <c r="D442" s="189" t="s">
        <v>166</v>
      </c>
      <c r="E442" s="190" t="s">
        <v>3789</v>
      </c>
      <c r="F442" s="191" t="s">
        <v>3790</v>
      </c>
      <c r="G442" s="192" t="s">
        <v>579</v>
      </c>
      <c r="H442" s="193">
        <v>1</v>
      </c>
      <c r="I442" s="233"/>
      <c r="J442" s="234">
        <f>ROUND(I442*H442,2)</f>
        <v>0</v>
      </c>
      <c r="K442" s="191" t="s">
        <v>22</v>
      </c>
      <c r="L442" s="214"/>
      <c r="M442" s="235" t="s">
        <v>22</v>
      </c>
      <c r="N442" s="236" t="s">
        <v>44</v>
      </c>
      <c r="O442" s="106"/>
      <c r="P442" s="237">
        <f>O442*H442</f>
        <v>0</v>
      </c>
      <c r="Q442" s="237">
        <v>0</v>
      </c>
      <c r="R442" s="237">
        <f>Q442*H442</f>
        <v>0</v>
      </c>
      <c r="S442" s="237">
        <v>0</v>
      </c>
      <c r="T442" s="254">
        <f>S442*H442</f>
        <v>0</v>
      </c>
      <c r="AR442" s="170" t="s">
        <v>171</v>
      </c>
      <c r="AT442" s="170" t="s">
        <v>166</v>
      </c>
      <c r="AU442" s="170" t="s">
        <v>81</v>
      </c>
      <c r="AY442" s="170" t="s">
        <v>164</v>
      </c>
      <c r="BE442" s="266">
        <f>IF(N442="základní",J442,0)</f>
        <v>0</v>
      </c>
      <c r="BF442" s="266">
        <f>IF(N442="snížená",J442,0)</f>
        <v>0</v>
      </c>
      <c r="BG442" s="266">
        <f>IF(N442="zákl. přenesená",J442,0)</f>
        <v>0</v>
      </c>
      <c r="BH442" s="266">
        <f>IF(N442="sníž. přenesená",J442,0)</f>
        <v>0</v>
      </c>
      <c r="BI442" s="266">
        <f>IF(N442="nulová",J442,0)</f>
        <v>0</v>
      </c>
      <c r="BJ442" s="170" t="s">
        <v>24</v>
      </c>
      <c r="BK442" s="266">
        <f>ROUND(I442*H442,2)</f>
        <v>0</v>
      </c>
      <c r="BL442" s="170" t="s">
        <v>171</v>
      </c>
      <c r="BM442" s="170" t="s">
        <v>3876</v>
      </c>
    </row>
    <row r="443" spans="2:47" s="84" customFormat="1" ht="13.5">
      <c r="B443" s="105"/>
      <c r="C443" s="174"/>
      <c r="D443" s="194" t="s">
        <v>173</v>
      </c>
      <c r="E443" s="174"/>
      <c r="F443" s="195" t="s">
        <v>3790</v>
      </c>
      <c r="G443" s="174"/>
      <c r="H443" s="174"/>
      <c r="I443" s="215"/>
      <c r="J443" s="174"/>
      <c r="K443" s="174"/>
      <c r="L443" s="214"/>
      <c r="M443" s="238"/>
      <c r="N443" s="106"/>
      <c r="O443" s="106"/>
      <c r="P443" s="106"/>
      <c r="Q443" s="106"/>
      <c r="R443" s="106"/>
      <c r="S443" s="106"/>
      <c r="T443" s="255"/>
      <c r="AT443" s="170" t="s">
        <v>173</v>
      </c>
      <c r="AU443" s="170" t="s">
        <v>81</v>
      </c>
    </row>
    <row r="444" spans="2:63" s="89" customFormat="1" ht="29.9" customHeight="1">
      <c r="B444" s="183"/>
      <c r="C444" s="184"/>
      <c r="D444" s="187" t="s">
        <v>72</v>
      </c>
      <c r="E444" s="188" t="s">
        <v>3792</v>
      </c>
      <c r="F444" s="188" t="s">
        <v>3793</v>
      </c>
      <c r="G444" s="184"/>
      <c r="H444" s="184"/>
      <c r="I444" s="226"/>
      <c r="J444" s="232">
        <f>BK444</f>
        <v>0</v>
      </c>
      <c r="K444" s="184"/>
      <c r="L444" s="228"/>
      <c r="M444" s="229"/>
      <c r="N444" s="230"/>
      <c r="O444" s="230"/>
      <c r="P444" s="231">
        <f aca="true" t="shared" si="156" ref="P444:T444">SUM(P445:P446)</f>
        <v>0</v>
      </c>
      <c r="Q444" s="230"/>
      <c r="R444" s="231">
        <f t="shared" si="156"/>
        <v>0</v>
      </c>
      <c r="S444" s="230"/>
      <c r="T444" s="253">
        <f t="shared" si="156"/>
        <v>0</v>
      </c>
      <c r="AR444" s="259" t="s">
        <v>24</v>
      </c>
      <c r="AT444" s="260" t="s">
        <v>72</v>
      </c>
      <c r="AU444" s="260" t="s">
        <v>24</v>
      </c>
      <c r="AY444" s="259" t="s">
        <v>164</v>
      </c>
      <c r="BK444" s="265">
        <f>SUM(BK445:BK446)</f>
        <v>0</v>
      </c>
    </row>
    <row r="445" spans="2:65" s="84" customFormat="1" ht="20.4" customHeight="1">
      <c r="B445" s="105"/>
      <c r="C445" s="189" t="s">
        <v>581</v>
      </c>
      <c r="D445" s="189" t="s">
        <v>166</v>
      </c>
      <c r="E445" s="190" t="s">
        <v>3794</v>
      </c>
      <c r="F445" s="191" t="s">
        <v>3795</v>
      </c>
      <c r="G445" s="192" t="s">
        <v>579</v>
      </c>
      <c r="H445" s="193">
        <v>1</v>
      </c>
      <c r="I445" s="233"/>
      <c r="J445" s="234">
        <f>ROUND(I445*H445,2)</f>
        <v>0</v>
      </c>
      <c r="K445" s="191" t="s">
        <v>22</v>
      </c>
      <c r="L445" s="214"/>
      <c r="M445" s="235" t="s">
        <v>22</v>
      </c>
      <c r="N445" s="236" t="s">
        <v>44</v>
      </c>
      <c r="O445" s="106"/>
      <c r="P445" s="237">
        <f>O445*H445</f>
        <v>0</v>
      </c>
      <c r="Q445" s="237">
        <v>0</v>
      </c>
      <c r="R445" s="237">
        <f>Q445*H445</f>
        <v>0</v>
      </c>
      <c r="S445" s="237">
        <v>0</v>
      </c>
      <c r="T445" s="254">
        <f>S445*H445</f>
        <v>0</v>
      </c>
      <c r="AR445" s="170" t="s">
        <v>171</v>
      </c>
      <c r="AT445" s="170" t="s">
        <v>166</v>
      </c>
      <c r="AU445" s="170" t="s">
        <v>81</v>
      </c>
      <c r="AY445" s="170" t="s">
        <v>164</v>
      </c>
      <c r="BE445" s="266">
        <f>IF(N445="základní",J445,0)</f>
        <v>0</v>
      </c>
      <c r="BF445" s="266">
        <f>IF(N445="snížená",J445,0)</f>
        <v>0</v>
      </c>
      <c r="BG445" s="266">
        <f>IF(N445="zákl. přenesená",J445,0)</f>
        <v>0</v>
      </c>
      <c r="BH445" s="266">
        <f>IF(N445="sníž. přenesená",J445,0)</f>
        <v>0</v>
      </c>
      <c r="BI445" s="266">
        <f>IF(N445="nulová",J445,0)</f>
        <v>0</v>
      </c>
      <c r="BJ445" s="170" t="s">
        <v>24</v>
      </c>
      <c r="BK445" s="266">
        <f>ROUND(I445*H445,2)</f>
        <v>0</v>
      </c>
      <c r="BL445" s="170" t="s">
        <v>171</v>
      </c>
      <c r="BM445" s="170" t="s">
        <v>3877</v>
      </c>
    </row>
    <row r="446" spans="2:47" s="84" customFormat="1" ht="13.5">
      <c r="B446" s="105"/>
      <c r="C446" s="174"/>
      <c r="D446" s="194" t="s">
        <v>173</v>
      </c>
      <c r="E446" s="174"/>
      <c r="F446" s="195" t="s">
        <v>3795</v>
      </c>
      <c r="G446" s="174"/>
      <c r="H446" s="174"/>
      <c r="I446" s="215"/>
      <c r="J446" s="174"/>
      <c r="K446" s="174"/>
      <c r="L446" s="214"/>
      <c r="M446" s="238"/>
      <c r="N446" s="106"/>
      <c r="O446" s="106"/>
      <c r="P446" s="106"/>
      <c r="Q446" s="106"/>
      <c r="R446" s="106"/>
      <c r="S446" s="106"/>
      <c r="T446" s="255"/>
      <c r="AT446" s="170" t="s">
        <v>173</v>
      </c>
      <c r="AU446" s="170" t="s">
        <v>81</v>
      </c>
    </row>
    <row r="447" spans="2:63" s="89" customFormat="1" ht="29.9" customHeight="1">
      <c r="B447" s="183"/>
      <c r="C447" s="184"/>
      <c r="D447" s="187" t="s">
        <v>72</v>
      </c>
      <c r="E447" s="188" t="s">
        <v>3752</v>
      </c>
      <c r="F447" s="188" t="s">
        <v>3753</v>
      </c>
      <c r="G447" s="184"/>
      <c r="H447" s="184"/>
      <c r="I447" s="226"/>
      <c r="J447" s="232">
        <f>BK447</f>
        <v>0</v>
      </c>
      <c r="K447" s="184"/>
      <c r="L447" s="228"/>
      <c r="M447" s="229"/>
      <c r="N447" s="230"/>
      <c r="O447" s="230"/>
      <c r="P447" s="231">
        <f aca="true" t="shared" si="157" ref="P447:T447">SUM(P448:P449)</f>
        <v>0</v>
      </c>
      <c r="Q447" s="230"/>
      <c r="R447" s="231">
        <f t="shared" si="157"/>
        <v>0</v>
      </c>
      <c r="S447" s="230"/>
      <c r="T447" s="253">
        <f t="shared" si="157"/>
        <v>0</v>
      </c>
      <c r="AR447" s="259" t="s">
        <v>24</v>
      </c>
      <c r="AT447" s="260" t="s">
        <v>72</v>
      </c>
      <c r="AU447" s="260" t="s">
        <v>24</v>
      </c>
      <c r="AY447" s="259" t="s">
        <v>164</v>
      </c>
      <c r="BK447" s="265">
        <f>SUM(BK448:BK449)</f>
        <v>0</v>
      </c>
    </row>
    <row r="448" spans="2:65" s="84" customFormat="1" ht="20.4" customHeight="1">
      <c r="B448" s="105"/>
      <c r="C448" s="189" t="s">
        <v>589</v>
      </c>
      <c r="D448" s="189" t="s">
        <v>166</v>
      </c>
      <c r="E448" s="190" t="s">
        <v>3754</v>
      </c>
      <c r="F448" s="191" t="s">
        <v>3755</v>
      </c>
      <c r="G448" s="192" t="s">
        <v>579</v>
      </c>
      <c r="H448" s="193">
        <v>1</v>
      </c>
      <c r="I448" s="233"/>
      <c r="J448" s="234">
        <f>ROUND(I448*H448,2)</f>
        <v>0</v>
      </c>
      <c r="K448" s="191" t="s">
        <v>22</v>
      </c>
      <c r="L448" s="214"/>
      <c r="M448" s="235" t="s">
        <v>22</v>
      </c>
      <c r="N448" s="236" t="s">
        <v>44</v>
      </c>
      <c r="O448" s="106"/>
      <c r="P448" s="237">
        <f>O448*H448</f>
        <v>0</v>
      </c>
      <c r="Q448" s="237">
        <v>0</v>
      </c>
      <c r="R448" s="237">
        <f>Q448*H448</f>
        <v>0</v>
      </c>
      <c r="S448" s="237">
        <v>0</v>
      </c>
      <c r="T448" s="254">
        <f>S448*H448</f>
        <v>0</v>
      </c>
      <c r="AR448" s="170" t="s">
        <v>171</v>
      </c>
      <c r="AT448" s="170" t="s">
        <v>166</v>
      </c>
      <c r="AU448" s="170" t="s">
        <v>81</v>
      </c>
      <c r="AY448" s="170" t="s">
        <v>164</v>
      </c>
      <c r="BE448" s="266">
        <f>IF(N448="základní",J448,0)</f>
        <v>0</v>
      </c>
      <c r="BF448" s="266">
        <f>IF(N448="snížená",J448,0)</f>
        <v>0</v>
      </c>
      <c r="BG448" s="266">
        <f>IF(N448="zákl. přenesená",J448,0)</f>
        <v>0</v>
      </c>
      <c r="BH448" s="266">
        <f>IF(N448="sníž. přenesená",J448,0)</f>
        <v>0</v>
      </c>
      <c r="BI448" s="266">
        <f>IF(N448="nulová",J448,0)</f>
        <v>0</v>
      </c>
      <c r="BJ448" s="170" t="s">
        <v>24</v>
      </c>
      <c r="BK448" s="266">
        <f>ROUND(I448*H448,2)</f>
        <v>0</v>
      </c>
      <c r="BL448" s="170" t="s">
        <v>171</v>
      </c>
      <c r="BM448" s="170" t="s">
        <v>3878</v>
      </c>
    </row>
    <row r="449" spans="2:47" s="84" customFormat="1" ht="13.5">
      <c r="B449" s="105"/>
      <c r="C449" s="174"/>
      <c r="D449" s="194" t="s">
        <v>173</v>
      </c>
      <c r="E449" s="174"/>
      <c r="F449" s="195" t="s">
        <v>3755</v>
      </c>
      <c r="G449" s="174"/>
      <c r="H449" s="174"/>
      <c r="I449" s="215"/>
      <c r="J449" s="174"/>
      <c r="K449" s="174"/>
      <c r="L449" s="214"/>
      <c r="M449" s="238"/>
      <c r="N449" s="106"/>
      <c r="O449" s="106"/>
      <c r="P449" s="106"/>
      <c r="Q449" s="106"/>
      <c r="R449" s="106"/>
      <c r="S449" s="106"/>
      <c r="T449" s="255"/>
      <c r="AT449" s="170" t="s">
        <v>173</v>
      </c>
      <c r="AU449" s="170" t="s">
        <v>81</v>
      </c>
    </row>
    <row r="450" spans="2:63" s="89" customFormat="1" ht="29.9" customHeight="1">
      <c r="B450" s="183"/>
      <c r="C450" s="184"/>
      <c r="D450" s="187" t="s">
        <v>72</v>
      </c>
      <c r="E450" s="188" t="s">
        <v>3797</v>
      </c>
      <c r="F450" s="188" t="s">
        <v>3798</v>
      </c>
      <c r="G450" s="184"/>
      <c r="H450" s="184"/>
      <c r="I450" s="226"/>
      <c r="J450" s="232">
        <f>BK450</f>
        <v>0</v>
      </c>
      <c r="K450" s="184"/>
      <c r="L450" s="228"/>
      <c r="M450" s="229"/>
      <c r="N450" s="230"/>
      <c r="O450" s="230"/>
      <c r="P450" s="231">
        <f aca="true" t="shared" si="158" ref="P450:T450">SUM(P451:P452)</f>
        <v>0</v>
      </c>
      <c r="Q450" s="230"/>
      <c r="R450" s="231">
        <f t="shared" si="158"/>
        <v>0</v>
      </c>
      <c r="S450" s="230"/>
      <c r="T450" s="253">
        <f t="shared" si="158"/>
        <v>0</v>
      </c>
      <c r="AR450" s="259" t="s">
        <v>24</v>
      </c>
      <c r="AT450" s="260" t="s">
        <v>72</v>
      </c>
      <c r="AU450" s="260" t="s">
        <v>24</v>
      </c>
      <c r="AY450" s="259" t="s">
        <v>164</v>
      </c>
      <c r="BK450" s="265">
        <f>SUM(BK451:BK452)</f>
        <v>0</v>
      </c>
    </row>
    <row r="451" spans="2:65" s="84" customFormat="1" ht="20.4" customHeight="1">
      <c r="B451" s="105"/>
      <c r="C451" s="189" t="s">
        <v>593</v>
      </c>
      <c r="D451" s="189" t="s">
        <v>166</v>
      </c>
      <c r="E451" s="190" t="s">
        <v>3802</v>
      </c>
      <c r="F451" s="191" t="s">
        <v>3803</v>
      </c>
      <c r="G451" s="192" t="s">
        <v>579</v>
      </c>
      <c r="H451" s="193">
        <v>3</v>
      </c>
      <c r="I451" s="233"/>
      <c r="J451" s="234">
        <f>ROUND(I451*H451,2)</f>
        <v>0</v>
      </c>
      <c r="K451" s="191" t="s">
        <v>22</v>
      </c>
      <c r="L451" s="214"/>
      <c r="M451" s="235" t="s">
        <v>22</v>
      </c>
      <c r="N451" s="236" t="s">
        <v>44</v>
      </c>
      <c r="O451" s="106"/>
      <c r="P451" s="237">
        <f>O451*H451</f>
        <v>0</v>
      </c>
      <c r="Q451" s="237">
        <v>0</v>
      </c>
      <c r="R451" s="237">
        <f>Q451*H451</f>
        <v>0</v>
      </c>
      <c r="S451" s="237">
        <v>0</v>
      </c>
      <c r="T451" s="254">
        <f>S451*H451</f>
        <v>0</v>
      </c>
      <c r="AR451" s="170" t="s">
        <v>171</v>
      </c>
      <c r="AT451" s="170" t="s">
        <v>166</v>
      </c>
      <c r="AU451" s="170" t="s">
        <v>81</v>
      </c>
      <c r="AY451" s="170" t="s">
        <v>164</v>
      </c>
      <c r="BE451" s="266">
        <f>IF(N451="základní",J451,0)</f>
        <v>0</v>
      </c>
      <c r="BF451" s="266">
        <f>IF(N451="snížená",J451,0)</f>
        <v>0</v>
      </c>
      <c r="BG451" s="266">
        <f>IF(N451="zákl. přenesená",J451,0)</f>
        <v>0</v>
      </c>
      <c r="BH451" s="266">
        <f>IF(N451="sníž. přenesená",J451,0)</f>
        <v>0</v>
      </c>
      <c r="BI451" s="266">
        <f>IF(N451="nulová",J451,0)</f>
        <v>0</v>
      </c>
      <c r="BJ451" s="170" t="s">
        <v>24</v>
      </c>
      <c r="BK451" s="266">
        <f>ROUND(I451*H451,2)</f>
        <v>0</v>
      </c>
      <c r="BL451" s="170" t="s">
        <v>171</v>
      </c>
      <c r="BM451" s="170" t="s">
        <v>3879</v>
      </c>
    </row>
    <row r="452" spans="2:47" s="84" customFormat="1" ht="13.5">
      <c r="B452" s="105"/>
      <c r="C452" s="174"/>
      <c r="D452" s="194" t="s">
        <v>173</v>
      </c>
      <c r="E452" s="174"/>
      <c r="F452" s="195" t="s">
        <v>3803</v>
      </c>
      <c r="G452" s="174"/>
      <c r="H452" s="174"/>
      <c r="I452" s="215"/>
      <c r="J452" s="174"/>
      <c r="K452" s="174"/>
      <c r="L452" s="214"/>
      <c r="M452" s="238"/>
      <c r="N452" s="106"/>
      <c r="O452" s="106"/>
      <c r="P452" s="106"/>
      <c r="Q452" s="106"/>
      <c r="R452" s="106"/>
      <c r="S452" s="106"/>
      <c r="T452" s="255"/>
      <c r="AT452" s="170" t="s">
        <v>173</v>
      </c>
      <c r="AU452" s="170" t="s">
        <v>81</v>
      </c>
    </row>
    <row r="453" spans="2:63" s="89" customFormat="1" ht="29.9" customHeight="1">
      <c r="B453" s="183"/>
      <c r="C453" s="184"/>
      <c r="D453" s="187" t="s">
        <v>72</v>
      </c>
      <c r="E453" s="188" t="s">
        <v>3805</v>
      </c>
      <c r="F453" s="188" t="s">
        <v>3806</v>
      </c>
      <c r="G453" s="184"/>
      <c r="H453" s="184"/>
      <c r="I453" s="226"/>
      <c r="J453" s="232">
        <f>BK453</f>
        <v>0</v>
      </c>
      <c r="K453" s="184"/>
      <c r="L453" s="228"/>
      <c r="M453" s="229"/>
      <c r="N453" s="230"/>
      <c r="O453" s="230"/>
      <c r="P453" s="231">
        <f aca="true" t="shared" si="159" ref="P453:T453">SUM(P454:P455)</f>
        <v>0</v>
      </c>
      <c r="Q453" s="230"/>
      <c r="R453" s="231">
        <f t="shared" si="159"/>
        <v>0</v>
      </c>
      <c r="S453" s="230"/>
      <c r="T453" s="253">
        <f t="shared" si="159"/>
        <v>0</v>
      </c>
      <c r="AR453" s="259" t="s">
        <v>24</v>
      </c>
      <c r="AT453" s="260" t="s">
        <v>72</v>
      </c>
      <c r="AU453" s="260" t="s">
        <v>24</v>
      </c>
      <c r="AY453" s="259" t="s">
        <v>164</v>
      </c>
      <c r="BK453" s="265">
        <f>SUM(BK454:BK455)</f>
        <v>0</v>
      </c>
    </row>
    <row r="454" spans="2:65" s="84" customFormat="1" ht="20.4" customHeight="1">
      <c r="B454" s="105"/>
      <c r="C454" s="189" t="s">
        <v>597</v>
      </c>
      <c r="D454" s="189" t="s">
        <v>166</v>
      </c>
      <c r="E454" s="190" t="s">
        <v>3807</v>
      </c>
      <c r="F454" s="191" t="s">
        <v>3808</v>
      </c>
      <c r="G454" s="192" t="s">
        <v>579</v>
      </c>
      <c r="H454" s="193">
        <v>1</v>
      </c>
      <c r="I454" s="233"/>
      <c r="J454" s="234">
        <f>ROUND(I454*H454,2)</f>
        <v>0</v>
      </c>
      <c r="K454" s="191" t="s">
        <v>22</v>
      </c>
      <c r="L454" s="214"/>
      <c r="M454" s="235" t="s">
        <v>22</v>
      </c>
      <c r="N454" s="236" t="s">
        <v>44</v>
      </c>
      <c r="O454" s="106"/>
      <c r="P454" s="237">
        <f>O454*H454</f>
        <v>0</v>
      </c>
      <c r="Q454" s="237">
        <v>0</v>
      </c>
      <c r="R454" s="237">
        <f>Q454*H454</f>
        <v>0</v>
      </c>
      <c r="S454" s="237">
        <v>0</v>
      </c>
      <c r="T454" s="254">
        <f>S454*H454</f>
        <v>0</v>
      </c>
      <c r="AR454" s="170" t="s">
        <v>171</v>
      </c>
      <c r="AT454" s="170" t="s">
        <v>166</v>
      </c>
      <c r="AU454" s="170" t="s">
        <v>81</v>
      </c>
      <c r="AY454" s="170" t="s">
        <v>164</v>
      </c>
      <c r="BE454" s="266">
        <f>IF(N454="základní",J454,0)</f>
        <v>0</v>
      </c>
      <c r="BF454" s="266">
        <f>IF(N454="snížená",J454,0)</f>
        <v>0</v>
      </c>
      <c r="BG454" s="266">
        <f>IF(N454="zákl. přenesená",J454,0)</f>
        <v>0</v>
      </c>
      <c r="BH454" s="266">
        <f>IF(N454="sníž. přenesená",J454,0)</f>
        <v>0</v>
      </c>
      <c r="BI454" s="266">
        <f>IF(N454="nulová",J454,0)</f>
        <v>0</v>
      </c>
      <c r="BJ454" s="170" t="s">
        <v>24</v>
      </c>
      <c r="BK454" s="266">
        <f>ROUND(I454*H454,2)</f>
        <v>0</v>
      </c>
      <c r="BL454" s="170" t="s">
        <v>171</v>
      </c>
      <c r="BM454" s="170" t="s">
        <v>3880</v>
      </c>
    </row>
    <row r="455" spans="2:47" s="84" customFormat="1" ht="13.5">
      <c r="B455" s="105"/>
      <c r="C455" s="174"/>
      <c r="D455" s="194" t="s">
        <v>173</v>
      </c>
      <c r="E455" s="174"/>
      <c r="F455" s="195" t="s">
        <v>3808</v>
      </c>
      <c r="G455" s="174"/>
      <c r="H455" s="174"/>
      <c r="I455" s="215"/>
      <c r="J455" s="174"/>
      <c r="K455" s="174"/>
      <c r="L455" s="214"/>
      <c r="M455" s="238"/>
      <c r="N455" s="106"/>
      <c r="O455" s="106"/>
      <c r="P455" s="106"/>
      <c r="Q455" s="106"/>
      <c r="R455" s="106"/>
      <c r="S455" s="106"/>
      <c r="T455" s="255"/>
      <c r="AT455" s="170" t="s">
        <v>173</v>
      </c>
      <c r="AU455" s="170" t="s">
        <v>81</v>
      </c>
    </row>
    <row r="456" spans="2:63" s="89" customFormat="1" ht="29.9" customHeight="1">
      <c r="B456" s="183"/>
      <c r="C456" s="184"/>
      <c r="D456" s="187" t="s">
        <v>72</v>
      </c>
      <c r="E456" s="188" t="s">
        <v>3828</v>
      </c>
      <c r="F456" s="188" t="s">
        <v>3829</v>
      </c>
      <c r="G456" s="184"/>
      <c r="H456" s="184"/>
      <c r="I456" s="226"/>
      <c r="J456" s="232">
        <f aca="true" t="shared" si="160" ref="J456:J460">BK456</f>
        <v>0</v>
      </c>
      <c r="K456" s="184"/>
      <c r="L456" s="228"/>
      <c r="M456" s="229"/>
      <c r="N456" s="230"/>
      <c r="O456" s="230"/>
      <c r="P456" s="231">
        <f aca="true" t="shared" si="161" ref="P456:T456">SUM(P457:P458)</f>
        <v>0</v>
      </c>
      <c r="Q456" s="230"/>
      <c r="R456" s="231">
        <f t="shared" si="161"/>
        <v>0</v>
      </c>
      <c r="S456" s="230"/>
      <c r="T456" s="253">
        <f t="shared" si="161"/>
        <v>0</v>
      </c>
      <c r="AR456" s="259" t="s">
        <v>24</v>
      </c>
      <c r="AT456" s="260" t="s">
        <v>72</v>
      </c>
      <c r="AU456" s="260" t="s">
        <v>24</v>
      </c>
      <c r="AY456" s="259" t="s">
        <v>164</v>
      </c>
      <c r="BK456" s="265">
        <f>SUM(BK457:BK458)</f>
        <v>0</v>
      </c>
    </row>
    <row r="457" spans="2:65" s="84" customFormat="1" ht="20.4" customHeight="1">
      <c r="B457" s="105"/>
      <c r="C457" s="189" t="s">
        <v>606</v>
      </c>
      <c r="D457" s="189" t="s">
        <v>166</v>
      </c>
      <c r="E457" s="190" t="s">
        <v>3830</v>
      </c>
      <c r="F457" s="191" t="s">
        <v>3831</v>
      </c>
      <c r="G457" s="192" t="s">
        <v>579</v>
      </c>
      <c r="H457" s="193">
        <v>1</v>
      </c>
      <c r="I457" s="233"/>
      <c r="J457" s="234">
        <f>ROUND(I457*H457,2)</f>
        <v>0</v>
      </c>
      <c r="K457" s="191" t="s">
        <v>22</v>
      </c>
      <c r="L457" s="214"/>
      <c r="M457" s="235" t="s">
        <v>22</v>
      </c>
      <c r="N457" s="236" t="s">
        <v>44</v>
      </c>
      <c r="O457" s="106"/>
      <c r="P457" s="237">
        <f>O457*H457</f>
        <v>0</v>
      </c>
      <c r="Q457" s="237">
        <v>0</v>
      </c>
      <c r="R457" s="237">
        <f>Q457*H457</f>
        <v>0</v>
      </c>
      <c r="S457" s="237">
        <v>0</v>
      </c>
      <c r="T457" s="254">
        <f>S457*H457</f>
        <v>0</v>
      </c>
      <c r="AR457" s="170" t="s">
        <v>171</v>
      </c>
      <c r="AT457" s="170" t="s">
        <v>166</v>
      </c>
      <c r="AU457" s="170" t="s">
        <v>81</v>
      </c>
      <c r="AY457" s="170" t="s">
        <v>164</v>
      </c>
      <c r="BE457" s="266">
        <f>IF(N457="základní",J457,0)</f>
        <v>0</v>
      </c>
      <c r="BF457" s="266">
        <f>IF(N457="snížená",J457,0)</f>
        <v>0</v>
      </c>
      <c r="BG457" s="266">
        <f>IF(N457="zákl. přenesená",J457,0)</f>
        <v>0</v>
      </c>
      <c r="BH457" s="266">
        <f>IF(N457="sníž. přenesená",J457,0)</f>
        <v>0</v>
      </c>
      <c r="BI457" s="266">
        <f>IF(N457="nulová",J457,0)</f>
        <v>0</v>
      </c>
      <c r="BJ457" s="170" t="s">
        <v>24</v>
      </c>
      <c r="BK457" s="266">
        <f>ROUND(I457*H457,2)</f>
        <v>0</v>
      </c>
      <c r="BL457" s="170" t="s">
        <v>171</v>
      </c>
      <c r="BM457" s="170" t="s">
        <v>3881</v>
      </c>
    </row>
    <row r="458" spans="2:47" s="84" customFormat="1" ht="13.5">
      <c r="B458" s="105"/>
      <c r="C458" s="174"/>
      <c r="D458" s="194" t="s">
        <v>173</v>
      </c>
      <c r="E458" s="174"/>
      <c r="F458" s="195" t="s">
        <v>3831</v>
      </c>
      <c r="G458" s="174"/>
      <c r="H458" s="174"/>
      <c r="I458" s="215"/>
      <c r="J458" s="174"/>
      <c r="K458" s="174"/>
      <c r="L458" s="214"/>
      <c r="M458" s="238"/>
      <c r="N458" s="106"/>
      <c r="O458" s="106"/>
      <c r="P458" s="106"/>
      <c r="Q458" s="106"/>
      <c r="R458" s="106"/>
      <c r="S458" s="106"/>
      <c r="T458" s="255"/>
      <c r="AT458" s="170" t="s">
        <v>173</v>
      </c>
      <c r="AU458" s="170" t="s">
        <v>81</v>
      </c>
    </row>
    <row r="459" spans="2:63" s="89" customFormat="1" ht="37.5" customHeight="1">
      <c r="B459" s="183"/>
      <c r="C459" s="184"/>
      <c r="D459" s="185" t="s">
        <v>72</v>
      </c>
      <c r="E459" s="186" t="s">
        <v>3882</v>
      </c>
      <c r="F459" s="186" t="s">
        <v>3883</v>
      </c>
      <c r="G459" s="184"/>
      <c r="H459" s="184"/>
      <c r="I459" s="226"/>
      <c r="J459" s="227">
        <f t="shared" si="160"/>
        <v>0</v>
      </c>
      <c r="K459" s="184"/>
      <c r="L459" s="228"/>
      <c r="M459" s="229"/>
      <c r="N459" s="230"/>
      <c r="O459" s="230"/>
      <c r="P459" s="231">
        <f aca="true" t="shared" si="162" ref="P459:T459">P460+P463+P466+P469+P474+P477+P480+P485</f>
        <v>0</v>
      </c>
      <c r="Q459" s="230"/>
      <c r="R459" s="231">
        <f t="shared" si="162"/>
        <v>0</v>
      </c>
      <c r="S459" s="230"/>
      <c r="T459" s="253">
        <f t="shared" si="162"/>
        <v>0</v>
      </c>
      <c r="AR459" s="259" t="s">
        <v>24</v>
      </c>
      <c r="AT459" s="260" t="s">
        <v>72</v>
      </c>
      <c r="AU459" s="260" t="s">
        <v>73</v>
      </c>
      <c r="AY459" s="259" t="s">
        <v>164</v>
      </c>
      <c r="BK459" s="265">
        <f>BK460+BK463+BK466+BK469+BK474+BK477+BK480+BK485</f>
        <v>0</v>
      </c>
    </row>
    <row r="460" spans="2:63" s="89" customFormat="1" ht="19.9" customHeight="1">
      <c r="B460" s="183"/>
      <c r="C460" s="184"/>
      <c r="D460" s="187" t="s">
        <v>72</v>
      </c>
      <c r="E460" s="188" t="s">
        <v>3835</v>
      </c>
      <c r="F460" s="188" t="s">
        <v>3836</v>
      </c>
      <c r="G460" s="184"/>
      <c r="H460" s="184"/>
      <c r="I460" s="226"/>
      <c r="J460" s="232">
        <f t="shared" si="160"/>
        <v>0</v>
      </c>
      <c r="K460" s="184"/>
      <c r="L460" s="228"/>
      <c r="M460" s="229"/>
      <c r="N460" s="230"/>
      <c r="O460" s="230"/>
      <c r="P460" s="231">
        <f aca="true" t="shared" si="163" ref="P460:T460">SUM(P461:P462)</f>
        <v>0</v>
      </c>
      <c r="Q460" s="230"/>
      <c r="R460" s="231">
        <f t="shared" si="163"/>
        <v>0</v>
      </c>
      <c r="S460" s="230"/>
      <c r="T460" s="253">
        <f t="shared" si="163"/>
        <v>0</v>
      </c>
      <c r="AR460" s="259" t="s">
        <v>24</v>
      </c>
      <c r="AT460" s="260" t="s">
        <v>72</v>
      </c>
      <c r="AU460" s="260" t="s">
        <v>24</v>
      </c>
      <c r="AY460" s="259" t="s">
        <v>164</v>
      </c>
      <c r="BK460" s="265">
        <f>SUM(BK461:BK462)</f>
        <v>0</v>
      </c>
    </row>
    <row r="461" spans="2:65" s="84" customFormat="1" ht="20.4" customHeight="1">
      <c r="B461" s="105"/>
      <c r="C461" s="189" t="s">
        <v>610</v>
      </c>
      <c r="D461" s="189" t="s">
        <v>166</v>
      </c>
      <c r="E461" s="190" t="s">
        <v>3789</v>
      </c>
      <c r="F461" s="191" t="s">
        <v>3790</v>
      </c>
      <c r="G461" s="192" t="s">
        <v>579</v>
      </c>
      <c r="H461" s="193">
        <v>4</v>
      </c>
      <c r="I461" s="233"/>
      <c r="J461" s="234">
        <f>ROUND(I461*H461,2)</f>
        <v>0</v>
      </c>
      <c r="K461" s="191" t="s">
        <v>22</v>
      </c>
      <c r="L461" s="214"/>
      <c r="M461" s="235" t="s">
        <v>22</v>
      </c>
      <c r="N461" s="236" t="s">
        <v>44</v>
      </c>
      <c r="O461" s="106"/>
      <c r="P461" s="237">
        <f>O461*H461</f>
        <v>0</v>
      </c>
      <c r="Q461" s="237">
        <v>0</v>
      </c>
      <c r="R461" s="237">
        <f>Q461*H461</f>
        <v>0</v>
      </c>
      <c r="S461" s="237">
        <v>0</v>
      </c>
      <c r="T461" s="254">
        <f>S461*H461</f>
        <v>0</v>
      </c>
      <c r="AR461" s="170" t="s">
        <v>171</v>
      </c>
      <c r="AT461" s="170" t="s">
        <v>166</v>
      </c>
      <c r="AU461" s="170" t="s">
        <v>81</v>
      </c>
      <c r="AY461" s="170" t="s">
        <v>164</v>
      </c>
      <c r="BE461" s="266">
        <f>IF(N461="základní",J461,0)</f>
        <v>0</v>
      </c>
      <c r="BF461" s="266">
        <f>IF(N461="snížená",J461,0)</f>
        <v>0</v>
      </c>
      <c r="BG461" s="266">
        <f>IF(N461="zákl. přenesená",J461,0)</f>
        <v>0</v>
      </c>
      <c r="BH461" s="266">
        <f>IF(N461="sníž. přenesená",J461,0)</f>
        <v>0</v>
      </c>
      <c r="BI461" s="266">
        <f>IF(N461="nulová",J461,0)</f>
        <v>0</v>
      </c>
      <c r="BJ461" s="170" t="s">
        <v>24</v>
      </c>
      <c r="BK461" s="266">
        <f>ROUND(I461*H461,2)</f>
        <v>0</v>
      </c>
      <c r="BL461" s="170" t="s">
        <v>171</v>
      </c>
      <c r="BM461" s="170" t="s">
        <v>3884</v>
      </c>
    </row>
    <row r="462" spans="2:47" s="84" customFormat="1" ht="13.5">
      <c r="B462" s="105"/>
      <c r="C462" s="174"/>
      <c r="D462" s="194" t="s">
        <v>173</v>
      </c>
      <c r="E462" s="174"/>
      <c r="F462" s="195" t="s">
        <v>3790</v>
      </c>
      <c r="G462" s="174"/>
      <c r="H462" s="174"/>
      <c r="I462" s="215"/>
      <c r="J462" s="174"/>
      <c r="K462" s="174"/>
      <c r="L462" s="214"/>
      <c r="M462" s="238"/>
      <c r="N462" s="106"/>
      <c r="O462" s="106"/>
      <c r="P462" s="106"/>
      <c r="Q462" s="106"/>
      <c r="R462" s="106"/>
      <c r="S462" s="106"/>
      <c r="T462" s="255"/>
      <c r="AT462" s="170" t="s">
        <v>173</v>
      </c>
      <c r="AU462" s="170" t="s">
        <v>81</v>
      </c>
    </row>
    <row r="463" spans="2:63" s="89" customFormat="1" ht="29.9" customHeight="1">
      <c r="B463" s="183"/>
      <c r="C463" s="184"/>
      <c r="D463" s="187" t="s">
        <v>72</v>
      </c>
      <c r="E463" s="188" t="s">
        <v>3792</v>
      </c>
      <c r="F463" s="188" t="s">
        <v>3793</v>
      </c>
      <c r="G463" s="184"/>
      <c r="H463" s="184"/>
      <c r="I463" s="226"/>
      <c r="J463" s="232">
        <f>BK463</f>
        <v>0</v>
      </c>
      <c r="K463" s="184"/>
      <c r="L463" s="228"/>
      <c r="M463" s="229"/>
      <c r="N463" s="230"/>
      <c r="O463" s="230"/>
      <c r="P463" s="231">
        <f aca="true" t="shared" si="164" ref="P463:T463">SUM(P464:P465)</f>
        <v>0</v>
      </c>
      <c r="Q463" s="230"/>
      <c r="R463" s="231">
        <f t="shared" si="164"/>
        <v>0</v>
      </c>
      <c r="S463" s="230"/>
      <c r="T463" s="253">
        <f t="shared" si="164"/>
        <v>0</v>
      </c>
      <c r="AR463" s="259" t="s">
        <v>24</v>
      </c>
      <c r="AT463" s="260" t="s">
        <v>72</v>
      </c>
      <c r="AU463" s="260" t="s">
        <v>24</v>
      </c>
      <c r="AY463" s="259" t="s">
        <v>164</v>
      </c>
      <c r="BK463" s="265">
        <f>SUM(BK464:BK465)</f>
        <v>0</v>
      </c>
    </row>
    <row r="464" spans="2:65" s="84" customFormat="1" ht="20.4" customHeight="1">
      <c r="B464" s="105"/>
      <c r="C464" s="189" t="s">
        <v>614</v>
      </c>
      <c r="D464" s="189" t="s">
        <v>166</v>
      </c>
      <c r="E464" s="190" t="s">
        <v>3794</v>
      </c>
      <c r="F464" s="191" t="s">
        <v>3795</v>
      </c>
      <c r="G464" s="192" t="s">
        <v>579</v>
      </c>
      <c r="H464" s="193">
        <v>4</v>
      </c>
      <c r="I464" s="233"/>
      <c r="J464" s="234">
        <f>ROUND(I464*H464,2)</f>
        <v>0</v>
      </c>
      <c r="K464" s="191" t="s">
        <v>22</v>
      </c>
      <c r="L464" s="214"/>
      <c r="M464" s="235" t="s">
        <v>22</v>
      </c>
      <c r="N464" s="236" t="s">
        <v>44</v>
      </c>
      <c r="O464" s="106"/>
      <c r="P464" s="237">
        <f>O464*H464</f>
        <v>0</v>
      </c>
      <c r="Q464" s="237">
        <v>0</v>
      </c>
      <c r="R464" s="237">
        <f>Q464*H464</f>
        <v>0</v>
      </c>
      <c r="S464" s="237">
        <v>0</v>
      </c>
      <c r="T464" s="254">
        <f>S464*H464</f>
        <v>0</v>
      </c>
      <c r="AR464" s="170" t="s">
        <v>171</v>
      </c>
      <c r="AT464" s="170" t="s">
        <v>166</v>
      </c>
      <c r="AU464" s="170" t="s">
        <v>81</v>
      </c>
      <c r="AY464" s="170" t="s">
        <v>164</v>
      </c>
      <c r="BE464" s="266">
        <f>IF(N464="základní",J464,0)</f>
        <v>0</v>
      </c>
      <c r="BF464" s="266">
        <f>IF(N464="snížená",J464,0)</f>
        <v>0</v>
      </c>
      <c r="BG464" s="266">
        <f>IF(N464="zákl. přenesená",J464,0)</f>
        <v>0</v>
      </c>
      <c r="BH464" s="266">
        <f>IF(N464="sníž. přenesená",J464,0)</f>
        <v>0</v>
      </c>
      <c r="BI464" s="266">
        <f>IF(N464="nulová",J464,0)</f>
        <v>0</v>
      </c>
      <c r="BJ464" s="170" t="s">
        <v>24</v>
      </c>
      <c r="BK464" s="266">
        <f>ROUND(I464*H464,2)</f>
        <v>0</v>
      </c>
      <c r="BL464" s="170" t="s">
        <v>171</v>
      </c>
      <c r="BM464" s="170" t="s">
        <v>3885</v>
      </c>
    </row>
    <row r="465" spans="2:47" s="84" customFormat="1" ht="13.5">
      <c r="B465" s="105"/>
      <c r="C465" s="174"/>
      <c r="D465" s="194" t="s">
        <v>173</v>
      </c>
      <c r="E465" s="174"/>
      <c r="F465" s="195" t="s">
        <v>3795</v>
      </c>
      <c r="G465" s="174"/>
      <c r="H465" s="174"/>
      <c r="I465" s="215"/>
      <c r="J465" s="174"/>
      <c r="K465" s="174"/>
      <c r="L465" s="214"/>
      <c r="M465" s="238"/>
      <c r="N465" s="106"/>
      <c r="O465" s="106"/>
      <c r="P465" s="106"/>
      <c r="Q465" s="106"/>
      <c r="R465" s="106"/>
      <c r="S465" s="106"/>
      <c r="T465" s="255"/>
      <c r="AT465" s="170" t="s">
        <v>173</v>
      </c>
      <c r="AU465" s="170" t="s">
        <v>81</v>
      </c>
    </row>
    <row r="466" spans="2:63" s="89" customFormat="1" ht="29.9" customHeight="1">
      <c r="B466" s="183"/>
      <c r="C466" s="184"/>
      <c r="D466" s="187" t="s">
        <v>72</v>
      </c>
      <c r="E466" s="188" t="s">
        <v>3752</v>
      </c>
      <c r="F466" s="188" t="s">
        <v>3753</v>
      </c>
      <c r="G466" s="184"/>
      <c r="H466" s="184"/>
      <c r="I466" s="226"/>
      <c r="J466" s="232">
        <f>BK466</f>
        <v>0</v>
      </c>
      <c r="K466" s="184"/>
      <c r="L466" s="228"/>
      <c r="M466" s="229"/>
      <c r="N466" s="230"/>
      <c r="O466" s="230"/>
      <c r="P466" s="231">
        <f aca="true" t="shared" si="165" ref="P466:T466">SUM(P467:P468)</f>
        <v>0</v>
      </c>
      <c r="Q466" s="230"/>
      <c r="R466" s="231">
        <f t="shared" si="165"/>
        <v>0</v>
      </c>
      <c r="S466" s="230"/>
      <c r="T466" s="253">
        <f t="shared" si="165"/>
        <v>0</v>
      </c>
      <c r="AR466" s="259" t="s">
        <v>24</v>
      </c>
      <c r="AT466" s="260" t="s">
        <v>72</v>
      </c>
      <c r="AU466" s="260" t="s">
        <v>24</v>
      </c>
      <c r="AY466" s="259" t="s">
        <v>164</v>
      </c>
      <c r="BK466" s="265">
        <f>SUM(BK467:BK468)</f>
        <v>0</v>
      </c>
    </row>
    <row r="467" spans="2:65" s="84" customFormat="1" ht="20.4" customHeight="1">
      <c r="B467" s="105"/>
      <c r="C467" s="189" t="s">
        <v>620</v>
      </c>
      <c r="D467" s="189" t="s">
        <v>166</v>
      </c>
      <c r="E467" s="190" t="s">
        <v>3754</v>
      </c>
      <c r="F467" s="191" t="s">
        <v>3755</v>
      </c>
      <c r="G467" s="192" t="s">
        <v>579</v>
      </c>
      <c r="H467" s="193">
        <v>4</v>
      </c>
      <c r="I467" s="233"/>
      <c r="J467" s="234">
        <f aca="true" t="shared" si="166" ref="J467:J472">ROUND(I467*H467,2)</f>
        <v>0</v>
      </c>
      <c r="K467" s="191" t="s">
        <v>22</v>
      </c>
      <c r="L467" s="214"/>
      <c r="M467" s="235" t="s">
        <v>22</v>
      </c>
      <c r="N467" s="236" t="s">
        <v>44</v>
      </c>
      <c r="O467" s="106"/>
      <c r="P467" s="237">
        <f aca="true" t="shared" si="167" ref="P467:P472">O467*H467</f>
        <v>0</v>
      </c>
      <c r="Q467" s="237">
        <v>0</v>
      </c>
      <c r="R467" s="237">
        <f aca="true" t="shared" si="168" ref="R467:R472">Q467*H467</f>
        <v>0</v>
      </c>
      <c r="S467" s="237">
        <v>0</v>
      </c>
      <c r="T467" s="254">
        <f aca="true" t="shared" si="169" ref="T467:T472">S467*H467</f>
        <v>0</v>
      </c>
      <c r="AR467" s="170" t="s">
        <v>171</v>
      </c>
      <c r="AT467" s="170" t="s">
        <v>166</v>
      </c>
      <c r="AU467" s="170" t="s">
        <v>81</v>
      </c>
      <c r="AY467" s="170" t="s">
        <v>164</v>
      </c>
      <c r="BE467" s="266">
        <f aca="true" t="shared" si="170" ref="BE467:BE472">IF(N467="základní",J467,0)</f>
        <v>0</v>
      </c>
      <c r="BF467" s="266">
        <f aca="true" t="shared" si="171" ref="BF467:BF472">IF(N467="snížená",J467,0)</f>
        <v>0</v>
      </c>
      <c r="BG467" s="266">
        <f aca="true" t="shared" si="172" ref="BG467:BG472">IF(N467="zákl. přenesená",J467,0)</f>
        <v>0</v>
      </c>
      <c r="BH467" s="266">
        <f aca="true" t="shared" si="173" ref="BH467:BH472">IF(N467="sníž. přenesená",J467,0)</f>
        <v>0</v>
      </c>
      <c r="BI467" s="266">
        <f aca="true" t="shared" si="174" ref="BI467:BI472">IF(N467="nulová",J467,0)</f>
        <v>0</v>
      </c>
      <c r="BJ467" s="170" t="s">
        <v>24</v>
      </c>
      <c r="BK467" s="266">
        <f aca="true" t="shared" si="175" ref="BK467:BK472">ROUND(I467*H467,2)</f>
        <v>0</v>
      </c>
      <c r="BL467" s="170" t="s">
        <v>171</v>
      </c>
      <c r="BM467" s="170" t="s">
        <v>3886</v>
      </c>
    </row>
    <row r="468" spans="2:47" s="84" customFormat="1" ht="13.5">
      <c r="B468" s="105"/>
      <c r="C468" s="174"/>
      <c r="D468" s="194" t="s">
        <v>173</v>
      </c>
      <c r="E468" s="174"/>
      <c r="F468" s="195" t="s">
        <v>3755</v>
      </c>
      <c r="G468" s="174"/>
      <c r="H468" s="174"/>
      <c r="I468" s="215"/>
      <c r="J468" s="174"/>
      <c r="K468" s="174"/>
      <c r="L468" s="214"/>
      <c r="M468" s="238"/>
      <c r="N468" s="106"/>
      <c r="O468" s="106"/>
      <c r="P468" s="106"/>
      <c r="Q468" s="106"/>
      <c r="R468" s="106"/>
      <c r="S468" s="106"/>
      <c r="T468" s="255"/>
      <c r="AT468" s="170" t="s">
        <v>173</v>
      </c>
      <c r="AU468" s="170" t="s">
        <v>81</v>
      </c>
    </row>
    <row r="469" spans="2:63" s="89" customFormat="1" ht="29.9" customHeight="1">
      <c r="B469" s="183"/>
      <c r="C469" s="184"/>
      <c r="D469" s="187" t="s">
        <v>72</v>
      </c>
      <c r="E469" s="188" t="s">
        <v>3797</v>
      </c>
      <c r="F469" s="188" t="s">
        <v>3798</v>
      </c>
      <c r="G469" s="184"/>
      <c r="H469" s="184"/>
      <c r="I469" s="226"/>
      <c r="J469" s="232">
        <f>BK469</f>
        <v>0</v>
      </c>
      <c r="K469" s="184"/>
      <c r="L469" s="228"/>
      <c r="M469" s="229"/>
      <c r="N469" s="230"/>
      <c r="O469" s="230"/>
      <c r="P469" s="231">
        <f aca="true" t="shared" si="176" ref="P469:T469">SUM(P470:P473)</f>
        <v>0</v>
      </c>
      <c r="Q469" s="230"/>
      <c r="R469" s="231">
        <f t="shared" si="176"/>
        <v>0</v>
      </c>
      <c r="S469" s="230"/>
      <c r="T469" s="253">
        <f t="shared" si="176"/>
        <v>0</v>
      </c>
      <c r="AR469" s="259" t="s">
        <v>24</v>
      </c>
      <c r="AT469" s="260" t="s">
        <v>72</v>
      </c>
      <c r="AU469" s="260" t="s">
        <v>24</v>
      </c>
      <c r="AY469" s="259" t="s">
        <v>164</v>
      </c>
      <c r="BK469" s="265">
        <f>SUM(BK470:BK473)</f>
        <v>0</v>
      </c>
    </row>
    <row r="470" spans="2:65" s="84" customFormat="1" ht="20.4" customHeight="1">
      <c r="B470" s="105"/>
      <c r="C470" s="189" t="s">
        <v>626</v>
      </c>
      <c r="D470" s="189" t="s">
        <v>166</v>
      </c>
      <c r="E470" s="190" t="s">
        <v>3799</v>
      </c>
      <c r="F470" s="191" t="s">
        <v>3800</v>
      </c>
      <c r="G470" s="192" t="s">
        <v>579</v>
      </c>
      <c r="H470" s="193">
        <v>12</v>
      </c>
      <c r="I470" s="233"/>
      <c r="J470" s="234">
        <f t="shared" si="166"/>
        <v>0</v>
      </c>
      <c r="K470" s="191" t="s">
        <v>22</v>
      </c>
      <c r="L470" s="214"/>
      <c r="M470" s="235" t="s">
        <v>22</v>
      </c>
      <c r="N470" s="236" t="s">
        <v>44</v>
      </c>
      <c r="O470" s="106"/>
      <c r="P470" s="237">
        <f t="shared" si="167"/>
        <v>0</v>
      </c>
      <c r="Q470" s="237">
        <v>0</v>
      </c>
      <c r="R470" s="237">
        <f t="shared" si="168"/>
        <v>0</v>
      </c>
      <c r="S470" s="237">
        <v>0</v>
      </c>
      <c r="T470" s="254">
        <f t="shared" si="169"/>
        <v>0</v>
      </c>
      <c r="AR470" s="170" t="s">
        <v>171</v>
      </c>
      <c r="AT470" s="170" t="s">
        <v>166</v>
      </c>
      <c r="AU470" s="170" t="s">
        <v>81</v>
      </c>
      <c r="AY470" s="170" t="s">
        <v>164</v>
      </c>
      <c r="BE470" s="266">
        <f t="shared" si="170"/>
        <v>0</v>
      </c>
      <c r="BF470" s="266">
        <f t="shared" si="171"/>
        <v>0</v>
      </c>
      <c r="BG470" s="266">
        <f t="shared" si="172"/>
        <v>0</v>
      </c>
      <c r="BH470" s="266">
        <f t="shared" si="173"/>
        <v>0</v>
      </c>
      <c r="BI470" s="266">
        <f t="shared" si="174"/>
        <v>0</v>
      </c>
      <c r="BJ470" s="170" t="s">
        <v>24</v>
      </c>
      <c r="BK470" s="266">
        <f t="shared" si="175"/>
        <v>0</v>
      </c>
      <c r="BL470" s="170" t="s">
        <v>171</v>
      </c>
      <c r="BM470" s="170" t="s">
        <v>3887</v>
      </c>
    </row>
    <row r="471" spans="2:47" s="84" customFormat="1" ht="13.5">
      <c r="B471" s="105"/>
      <c r="C471" s="174"/>
      <c r="D471" s="207" t="s">
        <v>173</v>
      </c>
      <c r="E471" s="174"/>
      <c r="F471" s="270" t="s">
        <v>3800</v>
      </c>
      <c r="G471" s="174"/>
      <c r="H471" s="174"/>
      <c r="I471" s="215"/>
      <c r="J471" s="174"/>
      <c r="K471" s="174"/>
      <c r="L471" s="214"/>
      <c r="M471" s="238"/>
      <c r="N471" s="106"/>
      <c r="O471" s="106"/>
      <c r="P471" s="106"/>
      <c r="Q471" s="106"/>
      <c r="R471" s="106"/>
      <c r="S471" s="106"/>
      <c r="T471" s="255"/>
      <c r="AT471" s="170" t="s">
        <v>173</v>
      </c>
      <c r="AU471" s="170" t="s">
        <v>81</v>
      </c>
    </row>
    <row r="472" spans="2:65" s="84" customFormat="1" ht="20.4" customHeight="1">
      <c r="B472" s="105"/>
      <c r="C472" s="189" t="s">
        <v>631</v>
      </c>
      <c r="D472" s="189" t="s">
        <v>166</v>
      </c>
      <c r="E472" s="190" t="s">
        <v>3802</v>
      </c>
      <c r="F472" s="191" t="s">
        <v>3803</v>
      </c>
      <c r="G472" s="192" t="s">
        <v>579</v>
      </c>
      <c r="H472" s="193">
        <v>12</v>
      </c>
      <c r="I472" s="233"/>
      <c r="J472" s="234">
        <f t="shared" si="166"/>
        <v>0</v>
      </c>
      <c r="K472" s="191" t="s">
        <v>22</v>
      </c>
      <c r="L472" s="214"/>
      <c r="M472" s="235" t="s">
        <v>22</v>
      </c>
      <c r="N472" s="236" t="s">
        <v>44</v>
      </c>
      <c r="O472" s="106"/>
      <c r="P472" s="237">
        <f t="shared" si="167"/>
        <v>0</v>
      </c>
      <c r="Q472" s="237">
        <v>0</v>
      </c>
      <c r="R472" s="237">
        <f t="shared" si="168"/>
        <v>0</v>
      </c>
      <c r="S472" s="237">
        <v>0</v>
      </c>
      <c r="T472" s="254">
        <f t="shared" si="169"/>
        <v>0</v>
      </c>
      <c r="AR472" s="170" t="s">
        <v>171</v>
      </c>
      <c r="AT472" s="170" t="s">
        <v>166</v>
      </c>
      <c r="AU472" s="170" t="s">
        <v>81</v>
      </c>
      <c r="AY472" s="170" t="s">
        <v>164</v>
      </c>
      <c r="BE472" s="266">
        <f t="shared" si="170"/>
        <v>0</v>
      </c>
      <c r="BF472" s="266">
        <f t="shared" si="171"/>
        <v>0</v>
      </c>
      <c r="BG472" s="266">
        <f t="shared" si="172"/>
        <v>0</v>
      </c>
      <c r="BH472" s="266">
        <f t="shared" si="173"/>
        <v>0</v>
      </c>
      <c r="BI472" s="266">
        <f t="shared" si="174"/>
        <v>0</v>
      </c>
      <c r="BJ472" s="170" t="s">
        <v>24</v>
      </c>
      <c r="BK472" s="266">
        <f t="shared" si="175"/>
        <v>0</v>
      </c>
      <c r="BL472" s="170" t="s">
        <v>171</v>
      </c>
      <c r="BM472" s="170" t="s">
        <v>3888</v>
      </c>
    </row>
    <row r="473" spans="2:47" s="84" customFormat="1" ht="13.5">
      <c r="B473" s="105"/>
      <c r="C473" s="174"/>
      <c r="D473" s="194" t="s">
        <v>173</v>
      </c>
      <c r="E473" s="174"/>
      <c r="F473" s="195" t="s">
        <v>3803</v>
      </c>
      <c r="G473" s="174"/>
      <c r="H473" s="174"/>
      <c r="I473" s="215"/>
      <c r="J473" s="174"/>
      <c r="K473" s="174"/>
      <c r="L473" s="214"/>
      <c r="M473" s="238"/>
      <c r="N473" s="106"/>
      <c r="O473" s="106"/>
      <c r="P473" s="106"/>
      <c r="Q473" s="106"/>
      <c r="R473" s="106"/>
      <c r="S473" s="106"/>
      <c r="T473" s="255"/>
      <c r="AT473" s="170" t="s">
        <v>173</v>
      </c>
      <c r="AU473" s="170" t="s">
        <v>81</v>
      </c>
    </row>
    <row r="474" spans="2:63" s="89" customFormat="1" ht="29.9" customHeight="1">
      <c r="B474" s="183"/>
      <c r="C474" s="184"/>
      <c r="D474" s="187" t="s">
        <v>72</v>
      </c>
      <c r="E474" s="188" t="s">
        <v>3805</v>
      </c>
      <c r="F474" s="188" t="s">
        <v>3806</v>
      </c>
      <c r="G474" s="184"/>
      <c r="H474" s="184"/>
      <c r="I474" s="226"/>
      <c r="J474" s="232">
        <f>BK474</f>
        <v>0</v>
      </c>
      <c r="K474" s="184"/>
      <c r="L474" s="228"/>
      <c r="M474" s="229"/>
      <c r="N474" s="230"/>
      <c r="O474" s="230"/>
      <c r="P474" s="231">
        <f aca="true" t="shared" si="177" ref="P474:T474">SUM(P475:P476)</f>
        <v>0</v>
      </c>
      <c r="Q474" s="230"/>
      <c r="R474" s="231">
        <f t="shared" si="177"/>
        <v>0</v>
      </c>
      <c r="S474" s="230"/>
      <c r="T474" s="253">
        <f t="shared" si="177"/>
        <v>0</v>
      </c>
      <c r="AR474" s="259" t="s">
        <v>24</v>
      </c>
      <c r="AT474" s="260" t="s">
        <v>72</v>
      </c>
      <c r="AU474" s="260" t="s">
        <v>24</v>
      </c>
      <c r="AY474" s="259" t="s">
        <v>164</v>
      </c>
      <c r="BK474" s="265">
        <f>SUM(BK475:BK476)</f>
        <v>0</v>
      </c>
    </row>
    <row r="475" spans="2:65" s="84" customFormat="1" ht="20.4" customHeight="1">
      <c r="B475" s="105"/>
      <c r="C475" s="189" t="s">
        <v>637</v>
      </c>
      <c r="D475" s="189" t="s">
        <v>166</v>
      </c>
      <c r="E475" s="190" t="s">
        <v>3807</v>
      </c>
      <c r="F475" s="191" t="s">
        <v>3808</v>
      </c>
      <c r="G475" s="192" t="s">
        <v>579</v>
      </c>
      <c r="H475" s="193">
        <v>4</v>
      </c>
      <c r="I475" s="233"/>
      <c r="J475" s="234">
        <f>ROUND(I475*H475,2)</f>
        <v>0</v>
      </c>
      <c r="K475" s="191" t="s">
        <v>22</v>
      </c>
      <c r="L475" s="214"/>
      <c r="M475" s="235" t="s">
        <v>22</v>
      </c>
      <c r="N475" s="236" t="s">
        <v>44</v>
      </c>
      <c r="O475" s="106"/>
      <c r="P475" s="237">
        <f>O475*H475</f>
        <v>0</v>
      </c>
      <c r="Q475" s="237">
        <v>0</v>
      </c>
      <c r="R475" s="237">
        <f>Q475*H475</f>
        <v>0</v>
      </c>
      <c r="S475" s="237">
        <v>0</v>
      </c>
      <c r="T475" s="254">
        <f>S475*H475</f>
        <v>0</v>
      </c>
      <c r="AR475" s="170" t="s">
        <v>171</v>
      </c>
      <c r="AT475" s="170" t="s">
        <v>166</v>
      </c>
      <c r="AU475" s="170" t="s">
        <v>81</v>
      </c>
      <c r="AY475" s="170" t="s">
        <v>164</v>
      </c>
      <c r="BE475" s="266">
        <f>IF(N475="základní",J475,0)</f>
        <v>0</v>
      </c>
      <c r="BF475" s="266">
        <f>IF(N475="snížená",J475,0)</f>
        <v>0</v>
      </c>
      <c r="BG475" s="266">
        <f>IF(N475="zákl. přenesená",J475,0)</f>
        <v>0</v>
      </c>
      <c r="BH475" s="266">
        <f>IF(N475="sníž. přenesená",J475,0)</f>
        <v>0</v>
      </c>
      <c r="BI475" s="266">
        <f>IF(N475="nulová",J475,0)</f>
        <v>0</v>
      </c>
      <c r="BJ475" s="170" t="s">
        <v>24</v>
      </c>
      <c r="BK475" s="266">
        <f>ROUND(I475*H475,2)</f>
        <v>0</v>
      </c>
      <c r="BL475" s="170" t="s">
        <v>171</v>
      </c>
      <c r="BM475" s="170" t="s">
        <v>3889</v>
      </c>
    </row>
    <row r="476" spans="2:47" s="84" customFormat="1" ht="13.5">
      <c r="B476" s="105"/>
      <c r="C476" s="174"/>
      <c r="D476" s="194" t="s">
        <v>173</v>
      </c>
      <c r="E476" s="174"/>
      <c r="F476" s="195" t="s">
        <v>3808</v>
      </c>
      <c r="G476" s="174"/>
      <c r="H476" s="174"/>
      <c r="I476" s="215"/>
      <c r="J476" s="174"/>
      <c r="K476" s="174"/>
      <c r="L476" s="214"/>
      <c r="M476" s="238"/>
      <c r="N476" s="106"/>
      <c r="O476" s="106"/>
      <c r="P476" s="106"/>
      <c r="Q476" s="106"/>
      <c r="R476" s="106"/>
      <c r="S476" s="106"/>
      <c r="T476" s="255"/>
      <c r="AT476" s="170" t="s">
        <v>173</v>
      </c>
      <c r="AU476" s="170" t="s">
        <v>81</v>
      </c>
    </row>
    <row r="477" spans="2:63" s="89" customFormat="1" ht="29.9" customHeight="1">
      <c r="B477" s="183"/>
      <c r="C477" s="184"/>
      <c r="D477" s="187" t="s">
        <v>72</v>
      </c>
      <c r="E477" s="188" t="s">
        <v>3857</v>
      </c>
      <c r="F477" s="188" t="s">
        <v>3858</v>
      </c>
      <c r="G477" s="184"/>
      <c r="H477" s="184"/>
      <c r="I477" s="226"/>
      <c r="J477" s="232">
        <f>BK477</f>
        <v>0</v>
      </c>
      <c r="K477" s="184"/>
      <c r="L477" s="228"/>
      <c r="M477" s="229"/>
      <c r="N477" s="230"/>
      <c r="O477" s="230"/>
      <c r="P477" s="231">
        <f aca="true" t="shared" si="178" ref="P477:T477">SUM(P478:P479)</f>
        <v>0</v>
      </c>
      <c r="Q477" s="230"/>
      <c r="R477" s="231">
        <f t="shared" si="178"/>
        <v>0</v>
      </c>
      <c r="S477" s="230"/>
      <c r="T477" s="253">
        <f t="shared" si="178"/>
        <v>0</v>
      </c>
      <c r="AR477" s="259" t="s">
        <v>24</v>
      </c>
      <c r="AT477" s="260" t="s">
        <v>72</v>
      </c>
      <c r="AU477" s="260" t="s">
        <v>24</v>
      </c>
      <c r="AY477" s="259" t="s">
        <v>164</v>
      </c>
      <c r="BK477" s="265">
        <f>SUM(BK478:BK479)</f>
        <v>0</v>
      </c>
    </row>
    <row r="478" spans="2:65" s="84" customFormat="1" ht="20.4" customHeight="1">
      <c r="B478" s="105"/>
      <c r="C478" s="189" t="s">
        <v>642</v>
      </c>
      <c r="D478" s="189" t="s">
        <v>166</v>
      </c>
      <c r="E478" s="190" t="s">
        <v>3859</v>
      </c>
      <c r="F478" s="191" t="s">
        <v>3860</v>
      </c>
      <c r="G478" s="192" t="s">
        <v>579</v>
      </c>
      <c r="H478" s="193">
        <v>4</v>
      </c>
      <c r="I478" s="233"/>
      <c r="J478" s="234">
        <f aca="true" t="shared" si="179" ref="J478:J483">ROUND(I478*H478,2)</f>
        <v>0</v>
      </c>
      <c r="K478" s="191" t="s">
        <v>22</v>
      </c>
      <c r="L478" s="214"/>
      <c r="M478" s="235" t="s">
        <v>22</v>
      </c>
      <c r="N478" s="236" t="s">
        <v>44</v>
      </c>
      <c r="O478" s="106"/>
      <c r="P478" s="237">
        <f aca="true" t="shared" si="180" ref="P478:P483">O478*H478</f>
        <v>0</v>
      </c>
      <c r="Q478" s="237">
        <v>0</v>
      </c>
      <c r="R478" s="237">
        <f aca="true" t="shared" si="181" ref="R478:R483">Q478*H478</f>
        <v>0</v>
      </c>
      <c r="S478" s="237">
        <v>0</v>
      </c>
      <c r="T478" s="254">
        <f aca="true" t="shared" si="182" ref="T478:T483">S478*H478</f>
        <v>0</v>
      </c>
      <c r="AR478" s="170" t="s">
        <v>171</v>
      </c>
      <c r="AT478" s="170" t="s">
        <v>166</v>
      </c>
      <c r="AU478" s="170" t="s">
        <v>81</v>
      </c>
      <c r="AY478" s="170" t="s">
        <v>164</v>
      </c>
      <c r="BE478" s="266">
        <f aca="true" t="shared" si="183" ref="BE478:BE483">IF(N478="základní",J478,0)</f>
        <v>0</v>
      </c>
      <c r="BF478" s="266">
        <f aca="true" t="shared" si="184" ref="BF478:BF483">IF(N478="snížená",J478,0)</f>
        <v>0</v>
      </c>
      <c r="BG478" s="266">
        <f aca="true" t="shared" si="185" ref="BG478:BG483">IF(N478="zákl. přenesená",J478,0)</f>
        <v>0</v>
      </c>
      <c r="BH478" s="266">
        <f aca="true" t="shared" si="186" ref="BH478:BH483">IF(N478="sníž. přenesená",J478,0)</f>
        <v>0</v>
      </c>
      <c r="BI478" s="266">
        <f aca="true" t="shared" si="187" ref="BI478:BI483">IF(N478="nulová",J478,0)</f>
        <v>0</v>
      </c>
      <c r="BJ478" s="170" t="s">
        <v>24</v>
      </c>
      <c r="BK478" s="266">
        <f aca="true" t="shared" si="188" ref="BK478:BK483">ROUND(I478*H478,2)</f>
        <v>0</v>
      </c>
      <c r="BL478" s="170" t="s">
        <v>171</v>
      </c>
      <c r="BM478" s="170" t="s">
        <v>3890</v>
      </c>
    </row>
    <row r="479" spans="2:47" s="84" customFormat="1" ht="13.5">
      <c r="B479" s="105"/>
      <c r="C479" s="174"/>
      <c r="D479" s="194" t="s">
        <v>173</v>
      </c>
      <c r="E479" s="174"/>
      <c r="F479" s="195" t="s">
        <v>3860</v>
      </c>
      <c r="G479" s="174"/>
      <c r="H479" s="174"/>
      <c r="I479" s="215"/>
      <c r="J479" s="174"/>
      <c r="K479" s="174"/>
      <c r="L479" s="214"/>
      <c r="M479" s="238"/>
      <c r="N479" s="106"/>
      <c r="O479" s="106"/>
      <c r="P479" s="106"/>
      <c r="Q479" s="106"/>
      <c r="R479" s="106"/>
      <c r="S479" s="106"/>
      <c r="T479" s="255"/>
      <c r="AT479" s="170" t="s">
        <v>173</v>
      </c>
      <c r="AU479" s="170" t="s">
        <v>81</v>
      </c>
    </row>
    <row r="480" spans="2:63" s="89" customFormat="1" ht="29.9" customHeight="1">
      <c r="B480" s="183"/>
      <c r="C480" s="184"/>
      <c r="D480" s="187" t="s">
        <v>72</v>
      </c>
      <c r="E480" s="188" t="s">
        <v>3865</v>
      </c>
      <c r="F480" s="188" t="s">
        <v>3866</v>
      </c>
      <c r="G480" s="184"/>
      <c r="H480" s="184"/>
      <c r="I480" s="226"/>
      <c r="J480" s="232">
        <f>BK480</f>
        <v>0</v>
      </c>
      <c r="K480" s="184"/>
      <c r="L480" s="228"/>
      <c r="M480" s="229"/>
      <c r="N480" s="230"/>
      <c r="O480" s="230"/>
      <c r="P480" s="231">
        <f aca="true" t="shared" si="189" ref="P480:T480">SUM(P481:P484)</f>
        <v>0</v>
      </c>
      <c r="Q480" s="230"/>
      <c r="R480" s="231">
        <f t="shared" si="189"/>
        <v>0</v>
      </c>
      <c r="S480" s="230"/>
      <c r="T480" s="253">
        <f t="shared" si="189"/>
        <v>0</v>
      </c>
      <c r="AR480" s="259" t="s">
        <v>24</v>
      </c>
      <c r="AT480" s="260" t="s">
        <v>72</v>
      </c>
      <c r="AU480" s="260" t="s">
        <v>24</v>
      </c>
      <c r="AY480" s="259" t="s">
        <v>164</v>
      </c>
      <c r="BK480" s="265">
        <f>SUM(BK481:BK484)</f>
        <v>0</v>
      </c>
    </row>
    <row r="481" spans="2:65" s="84" customFormat="1" ht="20.4" customHeight="1">
      <c r="B481" s="105"/>
      <c r="C481" s="189" t="s">
        <v>647</v>
      </c>
      <c r="D481" s="189" t="s">
        <v>166</v>
      </c>
      <c r="E481" s="190" t="s">
        <v>3867</v>
      </c>
      <c r="F481" s="191" t="s">
        <v>3868</v>
      </c>
      <c r="G481" s="192" t="s">
        <v>579</v>
      </c>
      <c r="H481" s="193">
        <v>4</v>
      </c>
      <c r="I481" s="233"/>
      <c r="J481" s="234">
        <f t="shared" si="179"/>
        <v>0</v>
      </c>
      <c r="K481" s="191" t="s">
        <v>22</v>
      </c>
      <c r="L481" s="214"/>
      <c r="M481" s="235" t="s">
        <v>22</v>
      </c>
      <c r="N481" s="236" t="s">
        <v>44</v>
      </c>
      <c r="O481" s="106"/>
      <c r="P481" s="237">
        <f t="shared" si="180"/>
        <v>0</v>
      </c>
      <c r="Q481" s="237">
        <v>0</v>
      </c>
      <c r="R481" s="237">
        <f t="shared" si="181"/>
        <v>0</v>
      </c>
      <c r="S481" s="237">
        <v>0</v>
      </c>
      <c r="T481" s="254">
        <f t="shared" si="182"/>
        <v>0</v>
      </c>
      <c r="AR481" s="170" t="s">
        <v>171</v>
      </c>
      <c r="AT481" s="170" t="s">
        <v>166</v>
      </c>
      <c r="AU481" s="170" t="s">
        <v>81</v>
      </c>
      <c r="AY481" s="170" t="s">
        <v>164</v>
      </c>
      <c r="BE481" s="266">
        <f t="shared" si="183"/>
        <v>0</v>
      </c>
      <c r="BF481" s="266">
        <f t="shared" si="184"/>
        <v>0</v>
      </c>
      <c r="BG481" s="266">
        <f t="shared" si="185"/>
        <v>0</v>
      </c>
      <c r="BH481" s="266">
        <f t="shared" si="186"/>
        <v>0</v>
      </c>
      <c r="BI481" s="266">
        <f t="shared" si="187"/>
        <v>0</v>
      </c>
      <c r="BJ481" s="170" t="s">
        <v>24</v>
      </c>
      <c r="BK481" s="266">
        <f t="shared" si="188"/>
        <v>0</v>
      </c>
      <c r="BL481" s="170" t="s">
        <v>171</v>
      </c>
      <c r="BM481" s="170" t="s">
        <v>3891</v>
      </c>
    </row>
    <row r="482" spans="2:47" s="84" customFormat="1" ht="13.5">
      <c r="B482" s="105"/>
      <c r="C482" s="174"/>
      <c r="D482" s="207" t="s">
        <v>173</v>
      </c>
      <c r="E482" s="174"/>
      <c r="F482" s="270" t="s">
        <v>3868</v>
      </c>
      <c r="G482" s="174"/>
      <c r="H482" s="174"/>
      <c r="I482" s="215"/>
      <c r="J482" s="174"/>
      <c r="K482" s="174"/>
      <c r="L482" s="214"/>
      <c r="M482" s="238"/>
      <c r="N482" s="106"/>
      <c r="O482" s="106"/>
      <c r="P482" s="106"/>
      <c r="Q482" s="106"/>
      <c r="R482" s="106"/>
      <c r="S482" s="106"/>
      <c r="T482" s="255"/>
      <c r="AT482" s="170" t="s">
        <v>173</v>
      </c>
      <c r="AU482" s="170" t="s">
        <v>81</v>
      </c>
    </row>
    <row r="483" spans="2:65" s="84" customFormat="1" ht="20.4" customHeight="1">
      <c r="B483" s="105"/>
      <c r="C483" s="189" t="s">
        <v>652</v>
      </c>
      <c r="D483" s="189" t="s">
        <v>166</v>
      </c>
      <c r="E483" s="190" t="s">
        <v>3892</v>
      </c>
      <c r="F483" s="191" t="s">
        <v>3893</v>
      </c>
      <c r="G483" s="192" t="s">
        <v>579</v>
      </c>
      <c r="H483" s="193">
        <v>4</v>
      </c>
      <c r="I483" s="233"/>
      <c r="J483" s="234">
        <f t="shared" si="179"/>
        <v>0</v>
      </c>
      <c r="K483" s="191" t="s">
        <v>22</v>
      </c>
      <c r="L483" s="214"/>
      <c r="M483" s="235" t="s">
        <v>22</v>
      </c>
      <c r="N483" s="236" t="s">
        <v>44</v>
      </c>
      <c r="O483" s="106"/>
      <c r="P483" s="237">
        <f t="shared" si="180"/>
        <v>0</v>
      </c>
      <c r="Q483" s="237">
        <v>0</v>
      </c>
      <c r="R483" s="237">
        <f t="shared" si="181"/>
        <v>0</v>
      </c>
      <c r="S483" s="237">
        <v>0</v>
      </c>
      <c r="T483" s="254">
        <f t="shared" si="182"/>
        <v>0</v>
      </c>
      <c r="AR483" s="170" t="s">
        <v>171</v>
      </c>
      <c r="AT483" s="170" t="s">
        <v>166</v>
      </c>
      <c r="AU483" s="170" t="s">
        <v>81</v>
      </c>
      <c r="AY483" s="170" t="s">
        <v>164</v>
      </c>
      <c r="BE483" s="266">
        <f t="shared" si="183"/>
        <v>0</v>
      </c>
      <c r="BF483" s="266">
        <f t="shared" si="184"/>
        <v>0</v>
      </c>
      <c r="BG483" s="266">
        <f t="shared" si="185"/>
        <v>0</v>
      </c>
      <c r="BH483" s="266">
        <f t="shared" si="186"/>
        <v>0</v>
      </c>
      <c r="BI483" s="266">
        <f t="shared" si="187"/>
        <v>0</v>
      </c>
      <c r="BJ483" s="170" t="s">
        <v>24</v>
      </c>
      <c r="BK483" s="266">
        <f t="shared" si="188"/>
        <v>0</v>
      </c>
      <c r="BL483" s="170" t="s">
        <v>171</v>
      </c>
      <c r="BM483" s="170" t="s">
        <v>3894</v>
      </c>
    </row>
    <row r="484" spans="2:47" s="84" customFormat="1" ht="13.5">
      <c r="B484" s="105"/>
      <c r="C484" s="174"/>
      <c r="D484" s="194" t="s">
        <v>173</v>
      </c>
      <c r="E484" s="174"/>
      <c r="F484" s="195" t="s">
        <v>3893</v>
      </c>
      <c r="G484" s="174"/>
      <c r="H484" s="174"/>
      <c r="I484" s="215"/>
      <c r="J484" s="174"/>
      <c r="K484" s="174"/>
      <c r="L484" s="214"/>
      <c r="M484" s="238"/>
      <c r="N484" s="106"/>
      <c r="O484" s="106"/>
      <c r="P484" s="106"/>
      <c r="Q484" s="106"/>
      <c r="R484" s="106"/>
      <c r="S484" s="106"/>
      <c r="T484" s="255"/>
      <c r="AT484" s="170" t="s">
        <v>173</v>
      </c>
      <c r="AU484" s="170" t="s">
        <v>81</v>
      </c>
    </row>
    <row r="485" spans="2:63" s="89" customFormat="1" ht="29.9" customHeight="1">
      <c r="B485" s="183"/>
      <c r="C485" s="184"/>
      <c r="D485" s="187" t="s">
        <v>72</v>
      </c>
      <c r="E485" s="188" t="s">
        <v>3828</v>
      </c>
      <c r="F485" s="188" t="s">
        <v>3829</v>
      </c>
      <c r="G485" s="184"/>
      <c r="H485" s="184"/>
      <c r="I485" s="226"/>
      <c r="J485" s="232">
        <f aca="true" t="shared" si="190" ref="J485:J489">BK485</f>
        <v>0</v>
      </c>
      <c r="K485" s="184"/>
      <c r="L485" s="228"/>
      <c r="M485" s="229"/>
      <c r="N485" s="230"/>
      <c r="O485" s="230"/>
      <c r="P485" s="231">
        <f aca="true" t="shared" si="191" ref="P485:T485">SUM(P486:P487)</f>
        <v>0</v>
      </c>
      <c r="Q485" s="230"/>
      <c r="R485" s="231">
        <f t="shared" si="191"/>
        <v>0</v>
      </c>
      <c r="S485" s="230"/>
      <c r="T485" s="253">
        <f t="shared" si="191"/>
        <v>0</v>
      </c>
      <c r="AR485" s="259" t="s">
        <v>24</v>
      </c>
      <c r="AT485" s="260" t="s">
        <v>72</v>
      </c>
      <c r="AU485" s="260" t="s">
        <v>24</v>
      </c>
      <c r="AY485" s="259" t="s">
        <v>164</v>
      </c>
      <c r="BK485" s="265">
        <f>SUM(BK486:BK487)</f>
        <v>0</v>
      </c>
    </row>
    <row r="486" spans="2:65" s="84" customFormat="1" ht="20.4" customHeight="1">
      <c r="B486" s="105"/>
      <c r="C486" s="189" t="s">
        <v>657</v>
      </c>
      <c r="D486" s="189" t="s">
        <v>166</v>
      </c>
      <c r="E486" s="190" t="s">
        <v>3830</v>
      </c>
      <c r="F486" s="191" t="s">
        <v>3831</v>
      </c>
      <c r="G486" s="192" t="s">
        <v>579</v>
      </c>
      <c r="H486" s="193">
        <v>4</v>
      </c>
      <c r="I486" s="233"/>
      <c r="J486" s="234">
        <f>ROUND(I486*H486,2)</f>
        <v>0</v>
      </c>
      <c r="K486" s="191" t="s">
        <v>22</v>
      </c>
      <c r="L486" s="214"/>
      <c r="M486" s="235" t="s">
        <v>22</v>
      </c>
      <c r="N486" s="236" t="s">
        <v>44</v>
      </c>
      <c r="O486" s="106"/>
      <c r="P486" s="237">
        <f>O486*H486</f>
        <v>0</v>
      </c>
      <c r="Q486" s="237">
        <v>0</v>
      </c>
      <c r="R486" s="237">
        <f>Q486*H486</f>
        <v>0</v>
      </c>
      <c r="S486" s="237">
        <v>0</v>
      </c>
      <c r="T486" s="254">
        <f>S486*H486</f>
        <v>0</v>
      </c>
      <c r="AR486" s="170" t="s">
        <v>171</v>
      </c>
      <c r="AT486" s="170" t="s">
        <v>166</v>
      </c>
      <c r="AU486" s="170" t="s">
        <v>81</v>
      </c>
      <c r="AY486" s="170" t="s">
        <v>164</v>
      </c>
      <c r="BE486" s="266">
        <f>IF(N486="základní",J486,0)</f>
        <v>0</v>
      </c>
      <c r="BF486" s="266">
        <f>IF(N486="snížená",J486,0)</f>
        <v>0</v>
      </c>
      <c r="BG486" s="266">
        <f>IF(N486="zákl. přenesená",J486,0)</f>
        <v>0</v>
      </c>
      <c r="BH486" s="266">
        <f>IF(N486="sníž. přenesená",J486,0)</f>
        <v>0</v>
      </c>
      <c r="BI486" s="266">
        <f>IF(N486="nulová",J486,0)</f>
        <v>0</v>
      </c>
      <c r="BJ486" s="170" t="s">
        <v>24</v>
      </c>
      <c r="BK486" s="266">
        <f>ROUND(I486*H486,2)</f>
        <v>0</v>
      </c>
      <c r="BL486" s="170" t="s">
        <v>171</v>
      </c>
      <c r="BM486" s="170" t="s">
        <v>3895</v>
      </c>
    </row>
    <row r="487" spans="2:47" s="84" customFormat="1" ht="13.5">
      <c r="B487" s="105"/>
      <c r="C487" s="174"/>
      <c r="D487" s="194" t="s">
        <v>173</v>
      </c>
      <c r="E487" s="174"/>
      <c r="F487" s="195" t="s">
        <v>3831</v>
      </c>
      <c r="G487" s="174"/>
      <c r="H487" s="174"/>
      <c r="I487" s="215"/>
      <c r="J487" s="174"/>
      <c r="K487" s="174"/>
      <c r="L487" s="214"/>
      <c r="M487" s="238"/>
      <c r="N487" s="106"/>
      <c r="O487" s="106"/>
      <c r="P487" s="106"/>
      <c r="Q487" s="106"/>
      <c r="R487" s="106"/>
      <c r="S487" s="106"/>
      <c r="T487" s="255"/>
      <c r="AT487" s="170" t="s">
        <v>173</v>
      </c>
      <c r="AU487" s="170" t="s">
        <v>81</v>
      </c>
    </row>
    <row r="488" spans="2:63" s="89" customFormat="1" ht="37.5" customHeight="1">
      <c r="B488" s="183"/>
      <c r="C488" s="184"/>
      <c r="D488" s="185" t="s">
        <v>72</v>
      </c>
      <c r="E488" s="186" t="s">
        <v>3896</v>
      </c>
      <c r="F488" s="186" t="s">
        <v>3897</v>
      </c>
      <c r="G488" s="184"/>
      <c r="H488" s="184"/>
      <c r="I488" s="226"/>
      <c r="J488" s="227">
        <f t="shared" si="190"/>
        <v>0</v>
      </c>
      <c r="K488" s="184"/>
      <c r="L488" s="228"/>
      <c r="M488" s="229"/>
      <c r="N488" s="230"/>
      <c r="O488" s="230"/>
      <c r="P488" s="231">
        <f aca="true" t="shared" si="192" ref="P488:T488">P489+P492+P495+P498+P503+P506+P509+P512</f>
        <v>0</v>
      </c>
      <c r="Q488" s="230"/>
      <c r="R488" s="231">
        <f t="shared" si="192"/>
        <v>0</v>
      </c>
      <c r="S488" s="230"/>
      <c r="T488" s="253">
        <f t="shared" si="192"/>
        <v>0</v>
      </c>
      <c r="AR488" s="259" t="s">
        <v>24</v>
      </c>
      <c r="AT488" s="260" t="s">
        <v>72</v>
      </c>
      <c r="AU488" s="260" t="s">
        <v>73</v>
      </c>
      <c r="AY488" s="259" t="s">
        <v>164</v>
      </c>
      <c r="BK488" s="265">
        <f>BK489+BK492+BK495+BK498+BK503+BK506+BK509+BK512</f>
        <v>0</v>
      </c>
    </row>
    <row r="489" spans="2:63" s="89" customFormat="1" ht="19.9" customHeight="1">
      <c r="B489" s="183"/>
      <c r="C489" s="184"/>
      <c r="D489" s="187" t="s">
        <v>72</v>
      </c>
      <c r="E489" s="188" t="s">
        <v>3835</v>
      </c>
      <c r="F489" s="188" t="s">
        <v>3836</v>
      </c>
      <c r="G489" s="184"/>
      <c r="H489" s="184"/>
      <c r="I489" s="226"/>
      <c r="J489" s="232">
        <f t="shared" si="190"/>
        <v>0</v>
      </c>
      <c r="K489" s="184"/>
      <c r="L489" s="228"/>
      <c r="M489" s="229"/>
      <c r="N489" s="230"/>
      <c r="O489" s="230"/>
      <c r="P489" s="231">
        <f aca="true" t="shared" si="193" ref="P489:T489">SUM(P490:P491)</f>
        <v>0</v>
      </c>
      <c r="Q489" s="230"/>
      <c r="R489" s="231">
        <f t="shared" si="193"/>
        <v>0</v>
      </c>
      <c r="S489" s="230"/>
      <c r="T489" s="253">
        <f t="shared" si="193"/>
        <v>0</v>
      </c>
      <c r="AR489" s="259" t="s">
        <v>24</v>
      </c>
      <c r="AT489" s="260" t="s">
        <v>72</v>
      </c>
      <c r="AU489" s="260" t="s">
        <v>24</v>
      </c>
      <c r="AY489" s="259" t="s">
        <v>164</v>
      </c>
      <c r="BK489" s="265">
        <f>SUM(BK490:BK491)</f>
        <v>0</v>
      </c>
    </row>
    <row r="490" spans="2:65" s="84" customFormat="1" ht="20.4" customHeight="1">
      <c r="B490" s="105"/>
      <c r="C490" s="189" t="s">
        <v>662</v>
      </c>
      <c r="D490" s="189" t="s">
        <v>166</v>
      </c>
      <c r="E490" s="190" t="s">
        <v>3789</v>
      </c>
      <c r="F490" s="191" t="s">
        <v>3790</v>
      </c>
      <c r="G490" s="192" t="s">
        <v>579</v>
      </c>
      <c r="H490" s="193">
        <v>3</v>
      </c>
      <c r="I490" s="233"/>
      <c r="J490" s="234">
        <f>ROUND(I490*H490,2)</f>
        <v>0</v>
      </c>
      <c r="K490" s="191" t="s">
        <v>22</v>
      </c>
      <c r="L490" s="214"/>
      <c r="M490" s="235" t="s">
        <v>22</v>
      </c>
      <c r="N490" s="236" t="s">
        <v>44</v>
      </c>
      <c r="O490" s="106"/>
      <c r="P490" s="237">
        <f>O490*H490</f>
        <v>0</v>
      </c>
      <c r="Q490" s="237">
        <v>0</v>
      </c>
      <c r="R490" s="237">
        <f>Q490*H490</f>
        <v>0</v>
      </c>
      <c r="S490" s="237">
        <v>0</v>
      </c>
      <c r="T490" s="254">
        <f>S490*H490</f>
        <v>0</v>
      </c>
      <c r="AR490" s="170" t="s">
        <v>171</v>
      </c>
      <c r="AT490" s="170" t="s">
        <v>166</v>
      </c>
      <c r="AU490" s="170" t="s">
        <v>81</v>
      </c>
      <c r="AY490" s="170" t="s">
        <v>164</v>
      </c>
      <c r="BE490" s="266">
        <f>IF(N490="základní",J490,0)</f>
        <v>0</v>
      </c>
      <c r="BF490" s="266">
        <f>IF(N490="snížená",J490,0)</f>
        <v>0</v>
      </c>
      <c r="BG490" s="266">
        <f>IF(N490="zákl. přenesená",J490,0)</f>
        <v>0</v>
      </c>
      <c r="BH490" s="266">
        <f>IF(N490="sníž. přenesená",J490,0)</f>
        <v>0</v>
      </c>
      <c r="BI490" s="266">
        <f>IF(N490="nulová",J490,0)</f>
        <v>0</v>
      </c>
      <c r="BJ490" s="170" t="s">
        <v>24</v>
      </c>
      <c r="BK490" s="266">
        <f>ROUND(I490*H490,2)</f>
        <v>0</v>
      </c>
      <c r="BL490" s="170" t="s">
        <v>171</v>
      </c>
      <c r="BM490" s="170" t="s">
        <v>3898</v>
      </c>
    </row>
    <row r="491" spans="2:47" s="84" customFormat="1" ht="13.5">
      <c r="B491" s="105"/>
      <c r="C491" s="174"/>
      <c r="D491" s="194" t="s">
        <v>173</v>
      </c>
      <c r="E491" s="174"/>
      <c r="F491" s="195" t="s">
        <v>3790</v>
      </c>
      <c r="G491" s="174"/>
      <c r="H491" s="174"/>
      <c r="I491" s="215"/>
      <c r="J491" s="174"/>
      <c r="K491" s="174"/>
      <c r="L491" s="214"/>
      <c r="M491" s="238"/>
      <c r="N491" s="106"/>
      <c r="O491" s="106"/>
      <c r="P491" s="106"/>
      <c r="Q491" s="106"/>
      <c r="R491" s="106"/>
      <c r="S491" s="106"/>
      <c r="T491" s="255"/>
      <c r="AT491" s="170" t="s">
        <v>173</v>
      </c>
      <c r="AU491" s="170" t="s">
        <v>81</v>
      </c>
    </row>
    <row r="492" spans="2:63" s="89" customFormat="1" ht="29.9" customHeight="1">
      <c r="B492" s="183"/>
      <c r="C492" s="184"/>
      <c r="D492" s="187" t="s">
        <v>72</v>
      </c>
      <c r="E492" s="188" t="s">
        <v>3792</v>
      </c>
      <c r="F492" s="188" t="s">
        <v>3793</v>
      </c>
      <c r="G492" s="184"/>
      <c r="H492" s="184"/>
      <c r="I492" s="226"/>
      <c r="J492" s="232">
        <f>BK492</f>
        <v>0</v>
      </c>
      <c r="K492" s="184"/>
      <c r="L492" s="228"/>
      <c r="M492" s="229"/>
      <c r="N492" s="230"/>
      <c r="O492" s="230"/>
      <c r="P492" s="231">
        <f aca="true" t="shared" si="194" ref="P492:T492">SUM(P493:P494)</f>
        <v>0</v>
      </c>
      <c r="Q492" s="230"/>
      <c r="R492" s="231">
        <f t="shared" si="194"/>
        <v>0</v>
      </c>
      <c r="S492" s="230"/>
      <c r="T492" s="253">
        <f t="shared" si="194"/>
        <v>0</v>
      </c>
      <c r="AR492" s="259" t="s">
        <v>24</v>
      </c>
      <c r="AT492" s="260" t="s">
        <v>72</v>
      </c>
      <c r="AU492" s="260" t="s">
        <v>24</v>
      </c>
      <c r="AY492" s="259" t="s">
        <v>164</v>
      </c>
      <c r="BK492" s="265">
        <f>SUM(BK493:BK494)</f>
        <v>0</v>
      </c>
    </row>
    <row r="493" spans="2:65" s="84" customFormat="1" ht="20.4" customHeight="1">
      <c r="B493" s="105"/>
      <c r="C493" s="189" t="s">
        <v>671</v>
      </c>
      <c r="D493" s="189" t="s">
        <v>166</v>
      </c>
      <c r="E493" s="190" t="s">
        <v>3794</v>
      </c>
      <c r="F493" s="191" t="s">
        <v>3795</v>
      </c>
      <c r="G493" s="192" t="s">
        <v>579</v>
      </c>
      <c r="H493" s="193">
        <v>3</v>
      </c>
      <c r="I493" s="233"/>
      <c r="J493" s="234">
        <f>ROUND(I493*H493,2)</f>
        <v>0</v>
      </c>
      <c r="K493" s="191" t="s">
        <v>22</v>
      </c>
      <c r="L493" s="214"/>
      <c r="M493" s="235" t="s">
        <v>22</v>
      </c>
      <c r="N493" s="236" t="s">
        <v>44</v>
      </c>
      <c r="O493" s="106"/>
      <c r="P493" s="237">
        <f>O493*H493</f>
        <v>0</v>
      </c>
      <c r="Q493" s="237">
        <v>0</v>
      </c>
      <c r="R493" s="237">
        <f>Q493*H493</f>
        <v>0</v>
      </c>
      <c r="S493" s="237">
        <v>0</v>
      </c>
      <c r="T493" s="254">
        <f>S493*H493</f>
        <v>0</v>
      </c>
      <c r="AR493" s="170" t="s">
        <v>171</v>
      </c>
      <c r="AT493" s="170" t="s">
        <v>166</v>
      </c>
      <c r="AU493" s="170" t="s">
        <v>81</v>
      </c>
      <c r="AY493" s="170" t="s">
        <v>164</v>
      </c>
      <c r="BE493" s="266">
        <f>IF(N493="základní",J493,0)</f>
        <v>0</v>
      </c>
      <c r="BF493" s="266">
        <f>IF(N493="snížená",J493,0)</f>
        <v>0</v>
      </c>
      <c r="BG493" s="266">
        <f>IF(N493="zákl. přenesená",J493,0)</f>
        <v>0</v>
      </c>
      <c r="BH493" s="266">
        <f>IF(N493="sníž. přenesená",J493,0)</f>
        <v>0</v>
      </c>
      <c r="BI493" s="266">
        <f>IF(N493="nulová",J493,0)</f>
        <v>0</v>
      </c>
      <c r="BJ493" s="170" t="s">
        <v>24</v>
      </c>
      <c r="BK493" s="266">
        <f>ROUND(I493*H493,2)</f>
        <v>0</v>
      </c>
      <c r="BL493" s="170" t="s">
        <v>171</v>
      </c>
      <c r="BM493" s="170" t="s">
        <v>3899</v>
      </c>
    </row>
    <row r="494" spans="2:47" s="84" customFormat="1" ht="13.5">
      <c r="B494" s="105"/>
      <c r="C494" s="174"/>
      <c r="D494" s="194" t="s">
        <v>173</v>
      </c>
      <c r="E494" s="174"/>
      <c r="F494" s="195" t="s">
        <v>3795</v>
      </c>
      <c r="G494" s="174"/>
      <c r="H494" s="174"/>
      <c r="I494" s="215"/>
      <c r="J494" s="174"/>
      <c r="K494" s="174"/>
      <c r="L494" s="214"/>
      <c r="M494" s="238"/>
      <c r="N494" s="106"/>
      <c r="O494" s="106"/>
      <c r="P494" s="106"/>
      <c r="Q494" s="106"/>
      <c r="R494" s="106"/>
      <c r="S494" s="106"/>
      <c r="T494" s="255"/>
      <c r="AT494" s="170" t="s">
        <v>173</v>
      </c>
      <c r="AU494" s="170" t="s">
        <v>81</v>
      </c>
    </row>
    <row r="495" spans="2:63" s="89" customFormat="1" ht="29.9" customHeight="1">
      <c r="B495" s="183"/>
      <c r="C495" s="184"/>
      <c r="D495" s="187" t="s">
        <v>72</v>
      </c>
      <c r="E495" s="188" t="s">
        <v>3752</v>
      </c>
      <c r="F495" s="188" t="s">
        <v>3753</v>
      </c>
      <c r="G495" s="184"/>
      <c r="H495" s="184"/>
      <c r="I495" s="226"/>
      <c r="J495" s="232">
        <f>BK495</f>
        <v>0</v>
      </c>
      <c r="K495" s="184"/>
      <c r="L495" s="228"/>
      <c r="M495" s="229"/>
      <c r="N495" s="230"/>
      <c r="O495" s="230"/>
      <c r="P495" s="231">
        <f aca="true" t="shared" si="195" ref="P495:T495">SUM(P496:P497)</f>
        <v>0</v>
      </c>
      <c r="Q495" s="230"/>
      <c r="R495" s="231">
        <f t="shared" si="195"/>
        <v>0</v>
      </c>
      <c r="S495" s="230"/>
      <c r="T495" s="253">
        <f t="shared" si="195"/>
        <v>0</v>
      </c>
      <c r="AR495" s="259" t="s">
        <v>24</v>
      </c>
      <c r="AT495" s="260" t="s">
        <v>72</v>
      </c>
      <c r="AU495" s="260" t="s">
        <v>24</v>
      </c>
      <c r="AY495" s="259" t="s">
        <v>164</v>
      </c>
      <c r="BK495" s="265">
        <f>SUM(BK496:BK497)</f>
        <v>0</v>
      </c>
    </row>
    <row r="496" spans="2:65" s="84" customFormat="1" ht="20.4" customHeight="1">
      <c r="B496" s="105"/>
      <c r="C496" s="189" t="s">
        <v>680</v>
      </c>
      <c r="D496" s="189" t="s">
        <v>166</v>
      </c>
      <c r="E496" s="190" t="s">
        <v>3754</v>
      </c>
      <c r="F496" s="191" t="s">
        <v>3755</v>
      </c>
      <c r="G496" s="192" t="s">
        <v>579</v>
      </c>
      <c r="H496" s="193">
        <v>3</v>
      </c>
      <c r="I496" s="233"/>
      <c r="J496" s="234">
        <f aca="true" t="shared" si="196" ref="J496:J501">ROUND(I496*H496,2)</f>
        <v>0</v>
      </c>
      <c r="K496" s="191" t="s">
        <v>22</v>
      </c>
      <c r="L496" s="214"/>
      <c r="M496" s="235" t="s">
        <v>22</v>
      </c>
      <c r="N496" s="236" t="s">
        <v>44</v>
      </c>
      <c r="O496" s="106"/>
      <c r="P496" s="237">
        <f aca="true" t="shared" si="197" ref="P496:P501">O496*H496</f>
        <v>0</v>
      </c>
      <c r="Q496" s="237">
        <v>0</v>
      </c>
      <c r="R496" s="237">
        <f aca="true" t="shared" si="198" ref="R496:R501">Q496*H496</f>
        <v>0</v>
      </c>
      <c r="S496" s="237">
        <v>0</v>
      </c>
      <c r="T496" s="254">
        <f aca="true" t="shared" si="199" ref="T496:T501">S496*H496</f>
        <v>0</v>
      </c>
      <c r="AR496" s="170" t="s">
        <v>171</v>
      </c>
      <c r="AT496" s="170" t="s">
        <v>166</v>
      </c>
      <c r="AU496" s="170" t="s">
        <v>81</v>
      </c>
      <c r="AY496" s="170" t="s">
        <v>164</v>
      </c>
      <c r="BE496" s="266">
        <f aca="true" t="shared" si="200" ref="BE496:BE501">IF(N496="základní",J496,0)</f>
        <v>0</v>
      </c>
      <c r="BF496" s="266">
        <f aca="true" t="shared" si="201" ref="BF496:BF501">IF(N496="snížená",J496,0)</f>
        <v>0</v>
      </c>
      <c r="BG496" s="266">
        <f aca="true" t="shared" si="202" ref="BG496:BG501">IF(N496="zákl. přenesená",J496,0)</f>
        <v>0</v>
      </c>
      <c r="BH496" s="266">
        <f aca="true" t="shared" si="203" ref="BH496:BH501">IF(N496="sníž. přenesená",J496,0)</f>
        <v>0</v>
      </c>
      <c r="BI496" s="266">
        <f aca="true" t="shared" si="204" ref="BI496:BI501">IF(N496="nulová",J496,0)</f>
        <v>0</v>
      </c>
      <c r="BJ496" s="170" t="s">
        <v>24</v>
      </c>
      <c r="BK496" s="266">
        <f aca="true" t="shared" si="205" ref="BK496:BK501">ROUND(I496*H496,2)</f>
        <v>0</v>
      </c>
      <c r="BL496" s="170" t="s">
        <v>171</v>
      </c>
      <c r="BM496" s="170" t="s">
        <v>3900</v>
      </c>
    </row>
    <row r="497" spans="2:47" s="84" customFormat="1" ht="13.5">
      <c r="B497" s="105"/>
      <c r="C497" s="174"/>
      <c r="D497" s="194" t="s">
        <v>173</v>
      </c>
      <c r="E497" s="174"/>
      <c r="F497" s="195" t="s">
        <v>3755</v>
      </c>
      <c r="G497" s="174"/>
      <c r="H497" s="174"/>
      <c r="I497" s="215"/>
      <c r="J497" s="174"/>
      <c r="K497" s="174"/>
      <c r="L497" s="214"/>
      <c r="M497" s="238"/>
      <c r="N497" s="106"/>
      <c r="O497" s="106"/>
      <c r="P497" s="106"/>
      <c r="Q497" s="106"/>
      <c r="R497" s="106"/>
      <c r="S497" s="106"/>
      <c r="T497" s="255"/>
      <c r="AT497" s="170" t="s">
        <v>173</v>
      </c>
      <c r="AU497" s="170" t="s">
        <v>81</v>
      </c>
    </row>
    <row r="498" spans="2:63" s="89" customFormat="1" ht="29.9" customHeight="1">
      <c r="B498" s="183"/>
      <c r="C498" s="184"/>
      <c r="D498" s="187" t="s">
        <v>72</v>
      </c>
      <c r="E498" s="188" t="s">
        <v>3797</v>
      </c>
      <c r="F498" s="188" t="s">
        <v>3798</v>
      </c>
      <c r="G498" s="184"/>
      <c r="H498" s="184"/>
      <c r="I498" s="226"/>
      <c r="J498" s="232">
        <f>BK498</f>
        <v>0</v>
      </c>
      <c r="K498" s="184"/>
      <c r="L498" s="228"/>
      <c r="M498" s="229"/>
      <c r="N498" s="230"/>
      <c r="O498" s="230"/>
      <c r="P498" s="231">
        <f aca="true" t="shared" si="206" ref="P498:T498">SUM(P499:P502)</f>
        <v>0</v>
      </c>
      <c r="Q498" s="230"/>
      <c r="R498" s="231">
        <f t="shared" si="206"/>
        <v>0</v>
      </c>
      <c r="S498" s="230"/>
      <c r="T498" s="253">
        <f t="shared" si="206"/>
        <v>0</v>
      </c>
      <c r="AR498" s="259" t="s">
        <v>24</v>
      </c>
      <c r="AT498" s="260" t="s">
        <v>72</v>
      </c>
      <c r="AU498" s="260" t="s">
        <v>24</v>
      </c>
      <c r="AY498" s="259" t="s">
        <v>164</v>
      </c>
      <c r="BK498" s="265">
        <f>SUM(BK499:BK502)</f>
        <v>0</v>
      </c>
    </row>
    <row r="499" spans="2:65" s="84" customFormat="1" ht="20.4" customHeight="1">
      <c r="B499" s="105"/>
      <c r="C499" s="189" t="s">
        <v>693</v>
      </c>
      <c r="D499" s="189" t="s">
        <v>166</v>
      </c>
      <c r="E499" s="190" t="s">
        <v>3799</v>
      </c>
      <c r="F499" s="191" t="s">
        <v>3800</v>
      </c>
      <c r="G499" s="192" t="s">
        <v>579</v>
      </c>
      <c r="H499" s="193">
        <v>15</v>
      </c>
      <c r="I499" s="233"/>
      <c r="J499" s="234">
        <f t="shared" si="196"/>
        <v>0</v>
      </c>
      <c r="K499" s="191" t="s">
        <v>22</v>
      </c>
      <c r="L499" s="214"/>
      <c r="M499" s="235" t="s">
        <v>22</v>
      </c>
      <c r="N499" s="236" t="s">
        <v>44</v>
      </c>
      <c r="O499" s="106"/>
      <c r="P499" s="237">
        <f t="shared" si="197"/>
        <v>0</v>
      </c>
      <c r="Q499" s="237">
        <v>0</v>
      </c>
      <c r="R499" s="237">
        <f t="shared" si="198"/>
        <v>0</v>
      </c>
      <c r="S499" s="237">
        <v>0</v>
      </c>
      <c r="T499" s="254">
        <f t="shared" si="199"/>
        <v>0</v>
      </c>
      <c r="AR499" s="170" t="s">
        <v>171</v>
      </c>
      <c r="AT499" s="170" t="s">
        <v>166</v>
      </c>
      <c r="AU499" s="170" t="s">
        <v>81</v>
      </c>
      <c r="AY499" s="170" t="s">
        <v>164</v>
      </c>
      <c r="BE499" s="266">
        <f t="shared" si="200"/>
        <v>0</v>
      </c>
      <c r="BF499" s="266">
        <f t="shared" si="201"/>
        <v>0</v>
      </c>
      <c r="BG499" s="266">
        <f t="shared" si="202"/>
        <v>0</v>
      </c>
      <c r="BH499" s="266">
        <f t="shared" si="203"/>
        <v>0</v>
      </c>
      <c r="BI499" s="266">
        <f t="shared" si="204"/>
        <v>0</v>
      </c>
      <c r="BJ499" s="170" t="s">
        <v>24</v>
      </c>
      <c r="BK499" s="266">
        <f t="shared" si="205"/>
        <v>0</v>
      </c>
      <c r="BL499" s="170" t="s">
        <v>171</v>
      </c>
      <c r="BM499" s="170" t="s">
        <v>3901</v>
      </c>
    </row>
    <row r="500" spans="2:47" s="84" customFormat="1" ht="13.5">
      <c r="B500" s="105"/>
      <c r="C500" s="174"/>
      <c r="D500" s="207" t="s">
        <v>173</v>
      </c>
      <c r="E500" s="174"/>
      <c r="F500" s="270" t="s">
        <v>3800</v>
      </c>
      <c r="G500" s="174"/>
      <c r="H500" s="174"/>
      <c r="I500" s="215"/>
      <c r="J500" s="174"/>
      <c r="K500" s="174"/>
      <c r="L500" s="214"/>
      <c r="M500" s="238"/>
      <c r="N500" s="106"/>
      <c r="O500" s="106"/>
      <c r="P500" s="106"/>
      <c r="Q500" s="106"/>
      <c r="R500" s="106"/>
      <c r="S500" s="106"/>
      <c r="T500" s="255"/>
      <c r="AT500" s="170" t="s">
        <v>173</v>
      </c>
      <c r="AU500" s="170" t="s">
        <v>81</v>
      </c>
    </row>
    <row r="501" spans="2:65" s="84" customFormat="1" ht="20.4" customHeight="1">
      <c r="B501" s="105"/>
      <c r="C501" s="189" t="s">
        <v>700</v>
      </c>
      <c r="D501" s="189" t="s">
        <v>166</v>
      </c>
      <c r="E501" s="190" t="s">
        <v>3802</v>
      </c>
      <c r="F501" s="191" t="s">
        <v>3803</v>
      </c>
      <c r="G501" s="192" t="s">
        <v>579</v>
      </c>
      <c r="H501" s="193">
        <v>9</v>
      </c>
      <c r="I501" s="233"/>
      <c r="J501" s="234">
        <f t="shared" si="196"/>
        <v>0</v>
      </c>
      <c r="K501" s="191" t="s">
        <v>22</v>
      </c>
      <c r="L501" s="214"/>
      <c r="M501" s="235" t="s">
        <v>22</v>
      </c>
      <c r="N501" s="236" t="s">
        <v>44</v>
      </c>
      <c r="O501" s="106"/>
      <c r="P501" s="237">
        <f t="shared" si="197"/>
        <v>0</v>
      </c>
      <c r="Q501" s="237">
        <v>0</v>
      </c>
      <c r="R501" s="237">
        <f t="shared" si="198"/>
        <v>0</v>
      </c>
      <c r="S501" s="237">
        <v>0</v>
      </c>
      <c r="T501" s="254">
        <f t="shared" si="199"/>
        <v>0</v>
      </c>
      <c r="AR501" s="170" t="s">
        <v>171</v>
      </c>
      <c r="AT501" s="170" t="s">
        <v>166</v>
      </c>
      <c r="AU501" s="170" t="s">
        <v>81</v>
      </c>
      <c r="AY501" s="170" t="s">
        <v>164</v>
      </c>
      <c r="BE501" s="266">
        <f t="shared" si="200"/>
        <v>0</v>
      </c>
      <c r="BF501" s="266">
        <f t="shared" si="201"/>
        <v>0</v>
      </c>
      <c r="BG501" s="266">
        <f t="shared" si="202"/>
        <v>0</v>
      </c>
      <c r="BH501" s="266">
        <f t="shared" si="203"/>
        <v>0</v>
      </c>
      <c r="BI501" s="266">
        <f t="shared" si="204"/>
        <v>0</v>
      </c>
      <c r="BJ501" s="170" t="s">
        <v>24</v>
      </c>
      <c r="BK501" s="266">
        <f t="shared" si="205"/>
        <v>0</v>
      </c>
      <c r="BL501" s="170" t="s">
        <v>171</v>
      </c>
      <c r="BM501" s="170" t="s">
        <v>3902</v>
      </c>
    </row>
    <row r="502" spans="2:47" s="84" customFormat="1" ht="13.5">
      <c r="B502" s="105"/>
      <c r="C502" s="174"/>
      <c r="D502" s="194" t="s">
        <v>173</v>
      </c>
      <c r="E502" s="174"/>
      <c r="F502" s="195" t="s">
        <v>3803</v>
      </c>
      <c r="G502" s="174"/>
      <c r="H502" s="174"/>
      <c r="I502" s="215"/>
      <c r="J502" s="174"/>
      <c r="K502" s="174"/>
      <c r="L502" s="214"/>
      <c r="M502" s="238"/>
      <c r="N502" s="106"/>
      <c r="O502" s="106"/>
      <c r="P502" s="106"/>
      <c r="Q502" s="106"/>
      <c r="R502" s="106"/>
      <c r="S502" s="106"/>
      <c r="T502" s="255"/>
      <c r="AT502" s="170" t="s">
        <v>173</v>
      </c>
      <c r="AU502" s="170" t="s">
        <v>81</v>
      </c>
    </row>
    <row r="503" spans="2:63" s="89" customFormat="1" ht="29.9" customHeight="1">
      <c r="B503" s="183"/>
      <c r="C503" s="184"/>
      <c r="D503" s="187" t="s">
        <v>72</v>
      </c>
      <c r="E503" s="188" t="s">
        <v>3805</v>
      </c>
      <c r="F503" s="188" t="s">
        <v>3806</v>
      </c>
      <c r="G503" s="184"/>
      <c r="H503" s="184"/>
      <c r="I503" s="226"/>
      <c r="J503" s="232">
        <f>BK503</f>
        <v>0</v>
      </c>
      <c r="K503" s="184"/>
      <c r="L503" s="228"/>
      <c r="M503" s="229"/>
      <c r="N503" s="230"/>
      <c r="O503" s="230"/>
      <c r="P503" s="231">
        <f aca="true" t="shared" si="207" ref="P503:T503">SUM(P504:P505)</f>
        <v>0</v>
      </c>
      <c r="Q503" s="230"/>
      <c r="R503" s="231">
        <f t="shared" si="207"/>
        <v>0</v>
      </c>
      <c r="S503" s="230"/>
      <c r="T503" s="253">
        <f t="shared" si="207"/>
        <v>0</v>
      </c>
      <c r="AR503" s="259" t="s">
        <v>24</v>
      </c>
      <c r="AT503" s="260" t="s">
        <v>72</v>
      </c>
      <c r="AU503" s="260" t="s">
        <v>24</v>
      </c>
      <c r="AY503" s="259" t="s">
        <v>164</v>
      </c>
      <c r="BK503" s="265">
        <f>SUM(BK504:BK505)</f>
        <v>0</v>
      </c>
    </row>
    <row r="504" spans="2:65" s="84" customFormat="1" ht="20.4" customHeight="1">
      <c r="B504" s="105"/>
      <c r="C504" s="189" t="s">
        <v>707</v>
      </c>
      <c r="D504" s="189" t="s">
        <v>166</v>
      </c>
      <c r="E504" s="190" t="s">
        <v>3807</v>
      </c>
      <c r="F504" s="191" t="s">
        <v>3808</v>
      </c>
      <c r="G504" s="192" t="s">
        <v>579</v>
      </c>
      <c r="H504" s="193">
        <v>3</v>
      </c>
      <c r="I504" s="233"/>
      <c r="J504" s="234">
        <f>ROUND(I504*H504,2)</f>
        <v>0</v>
      </c>
      <c r="K504" s="191" t="s">
        <v>22</v>
      </c>
      <c r="L504" s="214"/>
      <c r="M504" s="235" t="s">
        <v>22</v>
      </c>
      <c r="N504" s="236" t="s">
        <v>44</v>
      </c>
      <c r="O504" s="106"/>
      <c r="P504" s="237">
        <f>O504*H504</f>
        <v>0</v>
      </c>
      <c r="Q504" s="237">
        <v>0</v>
      </c>
      <c r="R504" s="237">
        <f>Q504*H504</f>
        <v>0</v>
      </c>
      <c r="S504" s="237">
        <v>0</v>
      </c>
      <c r="T504" s="254">
        <f>S504*H504</f>
        <v>0</v>
      </c>
      <c r="AR504" s="170" t="s">
        <v>171</v>
      </c>
      <c r="AT504" s="170" t="s">
        <v>166</v>
      </c>
      <c r="AU504" s="170" t="s">
        <v>81</v>
      </c>
      <c r="AY504" s="170" t="s">
        <v>164</v>
      </c>
      <c r="BE504" s="266">
        <f>IF(N504="základní",J504,0)</f>
        <v>0</v>
      </c>
      <c r="BF504" s="266">
        <f>IF(N504="snížená",J504,0)</f>
        <v>0</v>
      </c>
      <c r="BG504" s="266">
        <f>IF(N504="zákl. přenesená",J504,0)</f>
        <v>0</v>
      </c>
      <c r="BH504" s="266">
        <f>IF(N504="sníž. přenesená",J504,0)</f>
        <v>0</v>
      </c>
      <c r="BI504" s="266">
        <f>IF(N504="nulová",J504,0)</f>
        <v>0</v>
      </c>
      <c r="BJ504" s="170" t="s">
        <v>24</v>
      </c>
      <c r="BK504" s="266">
        <f>ROUND(I504*H504,2)</f>
        <v>0</v>
      </c>
      <c r="BL504" s="170" t="s">
        <v>171</v>
      </c>
      <c r="BM504" s="170" t="s">
        <v>3903</v>
      </c>
    </row>
    <row r="505" spans="2:47" s="84" customFormat="1" ht="13.5">
      <c r="B505" s="105"/>
      <c r="C505" s="174"/>
      <c r="D505" s="194" t="s">
        <v>173</v>
      </c>
      <c r="E505" s="174"/>
      <c r="F505" s="195" t="s">
        <v>3808</v>
      </c>
      <c r="G505" s="174"/>
      <c r="H505" s="174"/>
      <c r="I505" s="215"/>
      <c r="J505" s="174"/>
      <c r="K505" s="174"/>
      <c r="L505" s="214"/>
      <c r="M505" s="238"/>
      <c r="N505" s="106"/>
      <c r="O505" s="106"/>
      <c r="P505" s="106"/>
      <c r="Q505" s="106"/>
      <c r="R505" s="106"/>
      <c r="S505" s="106"/>
      <c r="T505" s="255"/>
      <c r="AT505" s="170" t="s">
        <v>173</v>
      </c>
      <c r="AU505" s="170" t="s">
        <v>81</v>
      </c>
    </row>
    <row r="506" spans="2:63" s="89" customFormat="1" ht="29.9" customHeight="1">
      <c r="B506" s="183"/>
      <c r="C506" s="184"/>
      <c r="D506" s="187" t="s">
        <v>72</v>
      </c>
      <c r="E506" s="188" t="s">
        <v>3857</v>
      </c>
      <c r="F506" s="188" t="s">
        <v>3858</v>
      </c>
      <c r="G506" s="184"/>
      <c r="H506" s="184"/>
      <c r="I506" s="226"/>
      <c r="J506" s="232">
        <f>BK506</f>
        <v>0</v>
      </c>
      <c r="K506" s="184"/>
      <c r="L506" s="228"/>
      <c r="M506" s="229"/>
      <c r="N506" s="230"/>
      <c r="O506" s="230"/>
      <c r="P506" s="231">
        <f aca="true" t="shared" si="208" ref="P506:T506">SUM(P507:P508)</f>
        <v>0</v>
      </c>
      <c r="Q506" s="230"/>
      <c r="R506" s="231">
        <f t="shared" si="208"/>
        <v>0</v>
      </c>
      <c r="S506" s="230"/>
      <c r="T506" s="253">
        <f t="shared" si="208"/>
        <v>0</v>
      </c>
      <c r="AR506" s="259" t="s">
        <v>24</v>
      </c>
      <c r="AT506" s="260" t="s">
        <v>72</v>
      </c>
      <c r="AU506" s="260" t="s">
        <v>24</v>
      </c>
      <c r="AY506" s="259" t="s">
        <v>164</v>
      </c>
      <c r="BK506" s="265">
        <f>SUM(BK507:BK508)</f>
        <v>0</v>
      </c>
    </row>
    <row r="507" spans="2:65" s="84" customFormat="1" ht="20.4" customHeight="1">
      <c r="B507" s="105"/>
      <c r="C507" s="189" t="s">
        <v>715</v>
      </c>
      <c r="D507" s="189" t="s">
        <v>166</v>
      </c>
      <c r="E507" s="190" t="s">
        <v>3859</v>
      </c>
      <c r="F507" s="191" t="s">
        <v>3860</v>
      </c>
      <c r="G507" s="192" t="s">
        <v>579</v>
      </c>
      <c r="H507" s="193">
        <v>6</v>
      </c>
      <c r="I507" s="233"/>
      <c r="J507" s="234">
        <f>ROUND(I507*H507,2)</f>
        <v>0</v>
      </c>
      <c r="K507" s="191" t="s">
        <v>22</v>
      </c>
      <c r="L507" s="214"/>
      <c r="M507" s="235" t="s">
        <v>22</v>
      </c>
      <c r="N507" s="236" t="s">
        <v>44</v>
      </c>
      <c r="O507" s="106"/>
      <c r="P507" s="237">
        <f>O507*H507</f>
        <v>0</v>
      </c>
      <c r="Q507" s="237">
        <v>0</v>
      </c>
      <c r="R507" s="237">
        <f>Q507*H507</f>
        <v>0</v>
      </c>
      <c r="S507" s="237">
        <v>0</v>
      </c>
      <c r="T507" s="254">
        <f>S507*H507</f>
        <v>0</v>
      </c>
      <c r="AR507" s="170" t="s">
        <v>171</v>
      </c>
      <c r="AT507" s="170" t="s">
        <v>166</v>
      </c>
      <c r="AU507" s="170" t="s">
        <v>81</v>
      </c>
      <c r="AY507" s="170" t="s">
        <v>164</v>
      </c>
      <c r="BE507" s="266">
        <f>IF(N507="základní",J507,0)</f>
        <v>0</v>
      </c>
      <c r="BF507" s="266">
        <f>IF(N507="snížená",J507,0)</f>
        <v>0</v>
      </c>
      <c r="BG507" s="266">
        <f>IF(N507="zákl. přenesená",J507,0)</f>
        <v>0</v>
      </c>
      <c r="BH507" s="266">
        <f>IF(N507="sníž. přenesená",J507,0)</f>
        <v>0</v>
      </c>
      <c r="BI507" s="266">
        <f>IF(N507="nulová",J507,0)</f>
        <v>0</v>
      </c>
      <c r="BJ507" s="170" t="s">
        <v>24</v>
      </c>
      <c r="BK507" s="266">
        <f>ROUND(I507*H507,2)</f>
        <v>0</v>
      </c>
      <c r="BL507" s="170" t="s">
        <v>171</v>
      </c>
      <c r="BM507" s="170" t="s">
        <v>3904</v>
      </c>
    </row>
    <row r="508" spans="2:47" s="84" customFormat="1" ht="13.5">
      <c r="B508" s="105"/>
      <c r="C508" s="174"/>
      <c r="D508" s="194" t="s">
        <v>173</v>
      </c>
      <c r="E508" s="174"/>
      <c r="F508" s="195" t="s">
        <v>3860</v>
      </c>
      <c r="G508" s="174"/>
      <c r="H508" s="174"/>
      <c r="I508" s="215"/>
      <c r="J508" s="174"/>
      <c r="K508" s="174"/>
      <c r="L508" s="214"/>
      <c r="M508" s="238"/>
      <c r="N508" s="106"/>
      <c r="O508" s="106"/>
      <c r="P508" s="106"/>
      <c r="Q508" s="106"/>
      <c r="R508" s="106"/>
      <c r="S508" s="106"/>
      <c r="T508" s="255"/>
      <c r="AT508" s="170" t="s">
        <v>173</v>
      </c>
      <c r="AU508" s="170" t="s">
        <v>81</v>
      </c>
    </row>
    <row r="509" spans="2:63" s="89" customFormat="1" ht="29.9" customHeight="1">
      <c r="B509" s="183"/>
      <c r="C509" s="184"/>
      <c r="D509" s="187" t="s">
        <v>72</v>
      </c>
      <c r="E509" s="188" t="s">
        <v>3865</v>
      </c>
      <c r="F509" s="188" t="s">
        <v>3866</v>
      </c>
      <c r="G509" s="184"/>
      <c r="H509" s="184"/>
      <c r="I509" s="226"/>
      <c r="J509" s="232">
        <f>BK509</f>
        <v>0</v>
      </c>
      <c r="K509" s="184"/>
      <c r="L509" s="228"/>
      <c r="M509" s="229"/>
      <c r="N509" s="230"/>
      <c r="O509" s="230"/>
      <c r="P509" s="231">
        <f aca="true" t="shared" si="209" ref="P509:T509">SUM(P510:P511)</f>
        <v>0</v>
      </c>
      <c r="Q509" s="230"/>
      <c r="R509" s="231">
        <f t="shared" si="209"/>
        <v>0</v>
      </c>
      <c r="S509" s="230"/>
      <c r="T509" s="253">
        <f t="shared" si="209"/>
        <v>0</v>
      </c>
      <c r="AR509" s="259" t="s">
        <v>24</v>
      </c>
      <c r="AT509" s="260" t="s">
        <v>72</v>
      </c>
      <c r="AU509" s="260" t="s">
        <v>24</v>
      </c>
      <c r="AY509" s="259" t="s">
        <v>164</v>
      </c>
      <c r="BK509" s="265">
        <f>SUM(BK510:BK511)</f>
        <v>0</v>
      </c>
    </row>
    <row r="510" spans="2:65" s="84" customFormat="1" ht="20.4" customHeight="1">
      <c r="B510" s="105"/>
      <c r="C510" s="189" t="s">
        <v>725</v>
      </c>
      <c r="D510" s="189" t="s">
        <v>166</v>
      </c>
      <c r="E510" s="190" t="s">
        <v>3905</v>
      </c>
      <c r="F510" s="191" t="s">
        <v>3906</v>
      </c>
      <c r="G510" s="192" t="s">
        <v>579</v>
      </c>
      <c r="H510" s="193">
        <v>3</v>
      </c>
      <c r="I510" s="233"/>
      <c r="J510" s="234">
        <f>ROUND(I510*H510,2)</f>
        <v>0</v>
      </c>
      <c r="K510" s="191" t="s">
        <v>22</v>
      </c>
      <c r="L510" s="214"/>
      <c r="M510" s="235" t="s">
        <v>22</v>
      </c>
      <c r="N510" s="236" t="s">
        <v>44</v>
      </c>
      <c r="O510" s="106"/>
      <c r="P510" s="237">
        <f>O510*H510</f>
        <v>0</v>
      </c>
      <c r="Q510" s="237">
        <v>0</v>
      </c>
      <c r="R510" s="237">
        <f>Q510*H510</f>
        <v>0</v>
      </c>
      <c r="S510" s="237">
        <v>0</v>
      </c>
      <c r="T510" s="254">
        <f>S510*H510</f>
        <v>0</v>
      </c>
      <c r="AR510" s="170" t="s">
        <v>171</v>
      </c>
      <c r="AT510" s="170" t="s">
        <v>166</v>
      </c>
      <c r="AU510" s="170" t="s">
        <v>81</v>
      </c>
      <c r="AY510" s="170" t="s">
        <v>164</v>
      </c>
      <c r="BE510" s="266">
        <f>IF(N510="základní",J510,0)</f>
        <v>0</v>
      </c>
      <c r="BF510" s="266">
        <f>IF(N510="snížená",J510,0)</f>
        <v>0</v>
      </c>
      <c r="BG510" s="266">
        <f>IF(N510="zákl. přenesená",J510,0)</f>
        <v>0</v>
      </c>
      <c r="BH510" s="266">
        <f>IF(N510="sníž. přenesená",J510,0)</f>
        <v>0</v>
      </c>
      <c r="BI510" s="266">
        <f>IF(N510="nulová",J510,0)</f>
        <v>0</v>
      </c>
      <c r="BJ510" s="170" t="s">
        <v>24</v>
      </c>
      <c r="BK510" s="266">
        <f>ROUND(I510*H510,2)</f>
        <v>0</v>
      </c>
      <c r="BL510" s="170" t="s">
        <v>171</v>
      </c>
      <c r="BM510" s="170" t="s">
        <v>3907</v>
      </c>
    </row>
    <row r="511" spans="2:47" s="84" customFormat="1" ht="13.5">
      <c r="B511" s="105"/>
      <c r="C511" s="174"/>
      <c r="D511" s="194" t="s">
        <v>173</v>
      </c>
      <c r="E511" s="174"/>
      <c r="F511" s="195" t="s">
        <v>3906</v>
      </c>
      <c r="G511" s="174"/>
      <c r="H511" s="174"/>
      <c r="I511" s="215"/>
      <c r="J511" s="174"/>
      <c r="K511" s="174"/>
      <c r="L511" s="214"/>
      <c r="M511" s="238"/>
      <c r="N511" s="106"/>
      <c r="O511" s="106"/>
      <c r="P511" s="106"/>
      <c r="Q511" s="106"/>
      <c r="R511" s="106"/>
      <c r="S511" s="106"/>
      <c r="T511" s="255"/>
      <c r="AT511" s="170" t="s">
        <v>173</v>
      </c>
      <c r="AU511" s="170" t="s">
        <v>81</v>
      </c>
    </row>
    <row r="512" spans="2:63" s="89" customFormat="1" ht="29.9" customHeight="1">
      <c r="B512" s="183"/>
      <c r="C512" s="184"/>
      <c r="D512" s="187" t="s">
        <v>72</v>
      </c>
      <c r="E512" s="188" t="s">
        <v>3828</v>
      </c>
      <c r="F512" s="188" t="s">
        <v>3829</v>
      </c>
      <c r="G512" s="184"/>
      <c r="H512" s="184"/>
      <c r="I512" s="226"/>
      <c r="J512" s="232">
        <f aca="true" t="shared" si="210" ref="J512:J516">BK512</f>
        <v>0</v>
      </c>
      <c r="K512" s="184"/>
      <c r="L512" s="228"/>
      <c r="M512" s="229"/>
      <c r="N512" s="230"/>
      <c r="O512" s="230"/>
      <c r="P512" s="231">
        <f aca="true" t="shared" si="211" ref="P512:T512">SUM(P513:P514)</f>
        <v>0</v>
      </c>
      <c r="Q512" s="230"/>
      <c r="R512" s="231">
        <f t="shared" si="211"/>
        <v>0</v>
      </c>
      <c r="S512" s="230"/>
      <c r="T512" s="253">
        <f t="shared" si="211"/>
        <v>0</v>
      </c>
      <c r="AR512" s="259" t="s">
        <v>24</v>
      </c>
      <c r="AT512" s="260" t="s">
        <v>72</v>
      </c>
      <c r="AU512" s="260" t="s">
        <v>24</v>
      </c>
      <c r="AY512" s="259" t="s">
        <v>164</v>
      </c>
      <c r="BK512" s="265">
        <f>SUM(BK513:BK514)</f>
        <v>0</v>
      </c>
    </row>
    <row r="513" spans="2:65" s="84" customFormat="1" ht="20.4" customHeight="1">
      <c r="B513" s="105"/>
      <c r="C513" s="189" t="s">
        <v>732</v>
      </c>
      <c r="D513" s="189" t="s">
        <v>166</v>
      </c>
      <c r="E513" s="190" t="s">
        <v>3830</v>
      </c>
      <c r="F513" s="191" t="s">
        <v>3831</v>
      </c>
      <c r="G513" s="192" t="s">
        <v>579</v>
      </c>
      <c r="H513" s="193">
        <v>3</v>
      </c>
      <c r="I513" s="233"/>
      <c r="J513" s="234">
        <f>ROUND(I513*H513,2)</f>
        <v>0</v>
      </c>
      <c r="K513" s="191" t="s">
        <v>22</v>
      </c>
      <c r="L513" s="214"/>
      <c r="M513" s="235" t="s">
        <v>22</v>
      </c>
      <c r="N513" s="236" t="s">
        <v>44</v>
      </c>
      <c r="O513" s="106"/>
      <c r="P513" s="237">
        <f>O513*H513</f>
        <v>0</v>
      </c>
      <c r="Q513" s="237">
        <v>0</v>
      </c>
      <c r="R513" s="237">
        <f>Q513*H513</f>
        <v>0</v>
      </c>
      <c r="S513" s="237">
        <v>0</v>
      </c>
      <c r="T513" s="254">
        <f>S513*H513</f>
        <v>0</v>
      </c>
      <c r="AR513" s="170" t="s">
        <v>171</v>
      </c>
      <c r="AT513" s="170" t="s">
        <v>166</v>
      </c>
      <c r="AU513" s="170" t="s">
        <v>81</v>
      </c>
      <c r="AY513" s="170" t="s">
        <v>164</v>
      </c>
      <c r="BE513" s="266">
        <f>IF(N513="základní",J513,0)</f>
        <v>0</v>
      </c>
      <c r="BF513" s="266">
        <f>IF(N513="snížená",J513,0)</f>
        <v>0</v>
      </c>
      <c r="BG513" s="266">
        <f>IF(N513="zákl. přenesená",J513,0)</f>
        <v>0</v>
      </c>
      <c r="BH513" s="266">
        <f>IF(N513="sníž. přenesená",J513,0)</f>
        <v>0</v>
      </c>
      <c r="BI513" s="266">
        <f>IF(N513="nulová",J513,0)</f>
        <v>0</v>
      </c>
      <c r="BJ513" s="170" t="s">
        <v>24</v>
      </c>
      <c r="BK513" s="266">
        <f>ROUND(I513*H513,2)</f>
        <v>0</v>
      </c>
      <c r="BL513" s="170" t="s">
        <v>171</v>
      </c>
      <c r="BM513" s="170" t="s">
        <v>3908</v>
      </c>
    </row>
    <row r="514" spans="2:47" s="84" customFormat="1" ht="13.5">
      <c r="B514" s="105"/>
      <c r="C514" s="174"/>
      <c r="D514" s="194" t="s">
        <v>173</v>
      </c>
      <c r="E514" s="174"/>
      <c r="F514" s="195" t="s">
        <v>3831</v>
      </c>
      <c r="G514" s="174"/>
      <c r="H514" s="174"/>
      <c r="I514" s="215"/>
      <c r="J514" s="174"/>
      <c r="K514" s="174"/>
      <c r="L514" s="214"/>
      <c r="M514" s="238"/>
      <c r="N514" s="106"/>
      <c r="O514" s="106"/>
      <c r="P514" s="106"/>
      <c r="Q514" s="106"/>
      <c r="R514" s="106"/>
      <c r="S514" s="106"/>
      <c r="T514" s="255"/>
      <c r="AT514" s="170" t="s">
        <v>173</v>
      </c>
      <c r="AU514" s="170" t="s">
        <v>81</v>
      </c>
    </row>
    <row r="515" spans="2:63" s="89" customFormat="1" ht="37.5" customHeight="1">
      <c r="B515" s="183"/>
      <c r="C515" s="184"/>
      <c r="D515" s="185" t="s">
        <v>72</v>
      </c>
      <c r="E515" s="186" t="s">
        <v>3909</v>
      </c>
      <c r="F515" s="186" t="s">
        <v>3910</v>
      </c>
      <c r="G515" s="184"/>
      <c r="H515" s="184"/>
      <c r="I515" s="226"/>
      <c r="J515" s="227">
        <f t="shared" si="210"/>
        <v>0</v>
      </c>
      <c r="K515" s="184"/>
      <c r="L515" s="228"/>
      <c r="M515" s="229"/>
      <c r="N515" s="230"/>
      <c r="O515" s="230"/>
      <c r="P515" s="231">
        <f aca="true" t="shared" si="212" ref="P515:T515">P516+P519+P522+P525+P528+P531+P534+P537+P542+P545+P550+P555+P558+P563+P566+P569</f>
        <v>0</v>
      </c>
      <c r="Q515" s="230"/>
      <c r="R515" s="231">
        <f t="shared" si="212"/>
        <v>0</v>
      </c>
      <c r="S515" s="230"/>
      <c r="T515" s="253">
        <f t="shared" si="212"/>
        <v>0</v>
      </c>
      <c r="AR515" s="259" t="s">
        <v>24</v>
      </c>
      <c r="AT515" s="260" t="s">
        <v>72</v>
      </c>
      <c r="AU515" s="260" t="s">
        <v>73</v>
      </c>
      <c r="AY515" s="259" t="s">
        <v>164</v>
      </c>
      <c r="BK515" s="265">
        <f>BK516+BK519+BK522+BK525+BK528+BK531+BK534+BK537+BK542+BK545+BK550+BK555+BK558+BK563+BK566+BK569</f>
        <v>0</v>
      </c>
    </row>
    <row r="516" spans="2:63" s="89" customFormat="1" ht="19.9" customHeight="1">
      <c r="B516" s="183"/>
      <c r="C516" s="184"/>
      <c r="D516" s="187" t="s">
        <v>72</v>
      </c>
      <c r="E516" s="188" t="s">
        <v>3911</v>
      </c>
      <c r="F516" s="188" t="s">
        <v>3912</v>
      </c>
      <c r="G516" s="184"/>
      <c r="H516" s="184"/>
      <c r="I516" s="226"/>
      <c r="J516" s="232">
        <f t="shared" si="210"/>
        <v>0</v>
      </c>
      <c r="K516" s="184"/>
      <c r="L516" s="228"/>
      <c r="M516" s="229"/>
      <c r="N516" s="230"/>
      <c r="O516" s="230"/>
      <c r="P516" s="231">
        <f aca="true" t="shared" si="213" ref="P516:T516">SUM(P517:P518)</f>
        <v>0</v>
      </c>
      <c r="Q516" s="230"/>
      <c r="R516" s="231">
        <f t="shared" si="213"/>
        <v>0</v>
      </c>
      <c r="S516" s="230"/>
      <c r="T516" s="253">
        <f t="shared" si="213"/>
        <v>0</v>
      </c>
      <c r="AR516" s="259" t="s">
        <v>24</v>
      </c>
      <c r="AT516" s="260" t="s">
        <v>72</v>
      </c>
      <c r="AU516" s="260" t="s">
        <v>24</v>
      </c>
      <c r="AY516" s="259" t="s">
        <v>164</v>
      </c>
      <c r="BK516" s="265">
        <f>SUM(BK517:BK518)</f>
        <v>0</v>
      </c>
    </row>
    <row r="517" spans="2:65" s="84" customFormat="1" ht="20.4" customHeight="1">
      <c r="B517" s="105"/>
      <c r="C517" s="189" t="s">
        <v>739</v>
      </c>
      <c r="D517" s="189" t="s">
        <v>166</v>
      </c>
      <c r="E517" s="190" t="s">
        <v>3913</v>
      </c>
      <c r="F517" s="191" t="s">
        <v>3914</v>
      </c>
      <c r="G517" s="192" t="s">
        <v>579</v>
      </c>
      <c r="H517" s="193">
        <v>1</v>
      </c>
      <c r="I517" s="233"/>
      <c r="J517" s="234">
        <f>ROUND(I517*H517,2)</f>
        <v>0</v>
      </c>
      <c r="K517" s="191" t="s">
        <v>22</v>
      </c>
      <c r="L517" s="214"/>
      <c r="M517" s="235" t="s">
        <v>22</v>
      </c>
      <c r="N517" s="236" t="s">
        <v>44</v>
      </c>
      <c r="O517" s="106"/>
      <c r="P517" s="237">
        <f>O517*H517</f>
        <v>0</v>
      </c>
      <c r="Q517" s="237">
        <v>0</v>
      </c>
      <c r="R517" s="237">
        <f>Q517*H517</f>
        <v>0</v>
      </c>
      <c r="S517" s="237">
        <v>0</v>
      </c>
      <c r="T517" s="254">
        <f>S517*H517</f>
        <v>0</v>
      </c>
      <c r="AR517" s="170" t="s">
        <v>171</v>
      </c>
      <c r="AT517" s="170" t="s">
        <v>166</v>
      </c>
      <c r="AU517" s="170" t="s">
        <v>81</v>
      </c>
      <c r="AY517" s="170" t="s">
        <v>164</v>
      </c>
      <c r="BE517" s="266">
        <f>IF(N517="základní",J517,0)</f>
        <v>0</v>
      </c>
      <c r="BF517" s="266">
        <f>IF(N517="snížená",J517,0)</f>
        <v>0</v>
      </c>
      <c r="BG517" s="266">
        <f>IF(N517="zákl. přenesená",J517,0)</f>
        <v>0</v>
      </c>
      <c r="BH517" s="266">
        <f>IF(N517="sníž. přenesená",J517,0)</f>
        <v>0</v>
      </c>
      <c r="BI517" s="266">
        <f>IF(N517="nulová",J517,0)</f>
        <v>0</v>
      </c>
      <c r="BJ517" s="170" t="s">
        <v>24</v>
      </c>
      <c r="BK517" s="266">
        <f>ROUND(I517*H517,2)</f>
        <v>0</v>
      </c>
      <c r="BL517" s="170" t="s">
        <v>171</v>
      </c>
      <c r="BM517" s="170" t="s">
        <v>3915</v>
      </c>
    </row>
    <row r="518" spans="2:47" s="84" customFormat="1" ht="13.5">
      <c r="B518" s="105"/>
      <c r="C518" s="174"/>
      <c r="D518" s="194" t="s">
        <v>173</v>
      </c>
      <c r="E518" s="174"/>
      <c r="F518" s="195" t="s">
        <v>3914</v>
      </c>
      <c r="G518" s="174"/>
      <c r="H518" s="174"/>
      <c r="I518" s="215"/>
      <c r="J518" s="174"/>
      <c r="K518" s="174"/>
      <c r="L518" s="214"/>
      <c r="M518" s="238"/>
      <c r="N518" s="106"/>
      <c r="O518" s="106"/>
      <c r="P518" s="106"/>
      <c r="Q518" s="106"/>
      <c r="R518" s="106"/>
      <c r="S518" s="106"/>
      <c r="T518" s="255"/>
      <c r="AT518" s="170" t="s">
        <v>173</v>
      </c>
      <c r="AU518" s="170" t="s">
        <v>81</v>
      </c>
    </row>
    <row r="519" spans="2:63" s="89" customFormat="1" ht="29.9" customHeight="1">
      <c r="B519" s="183"/>
      <c r="C519" s="184"/>
      <c r="D519" s="187" t="s">
        <v>72</v>
      </c>
      <c r="E519" s="188" t="s">
        <v>3916</v>
      </c>
      <c r="F519" s="188" t="s">
        <v>3917</v>
      </c>
      <c r="G519" s="184"/>
      <c r="H519" s="184"/>
      <c r="I519" s="226"/>
      <c r="J519" s="232">
        <f>BK519</f>
        <v>0</v>
      </c>
      <c r="K519" s="184"/>
      <c r="L519" s="228"/>
      <c r="M519" s="229"/>
      <c r="N519" s="230"/>
      <c r="O519" s="230"/>
      <c r="P519" s="231">
        <f aca="true" t="shared" si="214" ref="P519:T519">SUM(P520:P521)</f>
        <v>0</v>
      </c>
      <c r="Q519" s="230"/>
      <c r="R519" s="231">
        <f t="shared" si="214"/>
        <v>0</v>
      </c>
      <c r="S519" s="230"/>
      <c r="T519" s="253">
        <f t="shared" si="214"/>
        <v>0</v>
      </c>
      <c r="AR519" s="259" t="s">
        <v>24</v>
      </c>
      <c r="AT519" s="260" t="s">
        <v>72</v>
      </c>
      <c r="AU519" s="260" t="s">
        <v>24</v>
      </c>
      <c r="AY519" s="259" t="s">
        <v>164</v>
      </c>
      <c r="BK519" s="265">
        <f>SUM(BK520:BK521)</f>
        <v>0</v>
      </c>
    </row>
    <row r="520" spans="2:65" s="84" customFormat="1" ht="20.4" customHeight="1">
      <c r="B520" s="105"/>
      <c r="C520" s="189" t="s">
        <v>747</v>
      </c>
      <c r="D520" s="189" t="s">
        <v>166</v>
      </c>
      <c r="E520" s="190" t="s">
        <v>3918</v>
      </c>
      <c r="F520" s="191" t="s">
        <v>3919</v>
      </c>
      <c r="G520" s="192" t="s">
        <v>579</v>
      </c>
      <c r="H520" s="193">
        <v>2</v>
      </c>
      <c r="I520" s="233"/>
      <c r="J520" s="234">
        <f>ROUND(I520*H520,2)</f>
        <v>0</v>
      </c>
      <c r="K520" s="191" t="s">
        <v>22</v>
      </c>
      <c r="L520" s="214"/>
      <c r="M520" s="235" t="s">
        <v>22</v>
      </c>
      <c r="N520" s="236" t="s">
        <v>44</v>
      </c>
      <c r="O520" s="106"/>
      <c r="P520" s="237">
        <f>O520*H520</f>
        <v>0</v>
      </c>
      <c r="Q520" s="237">
        <v>0</v>
      </c>
      <c r="R520" s="237">
        <f>Q520*H520</f>
        <v>0</v>
      </c>
      <c r="S520" s="237">
        <v>0</v>
      </c>
      <c r="T520" s="254">
        <f>S520*H520</f>
        <v>0</v>
      </c>
      <c r="AR520" s="170" t="s">
        <v>171</v>
      </c>
      <c r="AT520" s="170" t="s">
        <v>166</v>
      </c>
      <c r="AU520" s="170" t="s">
        <v>81</v>
      </c>
      <c r="AY520" s="170" t="s">
        <v>164</v>
      </c>
      <c r="BE520" s="266">
        <f>IF(N520="základní",J520,0)</f>
        <v>0</v>
      </c>
      <c r="BF520" s="266">
        <f>IF(N520="snížená",J520,0)</f>
        <v>0</v>
      </c>
      <c r="BG520" s="266">
        <f>IF(N520="zákl. přenesená",J520,0)</f>
        <v>0</v>
      </c>
      <c r="BH520" s="266">
        <f>IF(N520="sníž. přenesená",J520,0)</f>
        <v>0</v>
      </c>
      <c r="BI520" s="266">
        <f>IF(N520="nulová",J520,0)</f>
        <v>0</v>
      </c>
      <c r="BJ520" s="170" t="s">
        <v>24</v>
      </c>
      <c r="BK520" s="266">
        <f>ROUND(I520*H520,2)</f>
        <v>0</v>
      </c>
      <c r="BL520" s="170" t="s">
        <v>171</v>
      </c>
      <c r="BM520" s="170" t="s">
        <v>3920</v>
      </c>
    </row>
    <row r="521" spans="2:47" s="84" customFormat="1" ht="13.5">
      <c r="B521" s="105"/>
      <c r="C521" s="174"/>
      <c r="D521" s="194" t="s">
        <v>173</v>
      </c>
      <c r="E521" s="174"/>
      <c r="F521" s="195" t="s">
        <v>3919</v>
      </c>
      <c r="G521" s="174"/>
      <c r="H521" s="174"/>
      <c r="I521" s="215"/>
      <c r="J521" s="174"/>
      <c r="K521" s="174"/>
      <c r="L521" s="214"/>
      <c r="M521" s="238"/>
      <c r="N521" s="106"/>
      <c r="O521" s="106"/>
      <c r="P521" s="106"/>
      <c r="Q521" s="106"/>
      <c r="R521" s="106"/>
      <c r="S521" s="106"/>
      <c r="T521" s="255"/>
      <c r="AT521" s="170" t="s">
        <v>173</v>
      </c>
      <c r="AU521" s="170" t="s">
        <v>81</v>
      </c>
    </row>
    <row r="522" spans="2:63" s="89" customFormat="1" ht="29.9" customHeight="1">
      <c r="B522" s="183"/>
      <c r="C522" s="184"/>
      <c r="D522" s="187" t="s">
        <v>72</v>
      </c>
      <c r="E522" s="188" t="s">
        <v>3921</v>
      </c>
      <c r="F522" s="188" t="s">
        <v>3922</v>
      </c>
      <c r="G522" s="184"/>
      <c r="H522" s="184"/>
      <c r="I522" s="226"/>
      <c r="J522" s="232">
        <f>BK522</f>
        <v>0</v>
      </c>
      <c r="K522" s="184"/>
      <c r="L522" s="228"/>
      <c r="M522" s="229"/>
      <c r="N522" s="230"/>
      <c r="O522" s="230"/>
      <c r="P522" s="231">
        <f aca="true" t="shared" si="215" ref="P522:T522">SUM(P523:P524)</f>
        <v>0</v>
      </c>
      <c r="Q522" s="230"/>
      <c r="R522" s="231">
        <f t="shared" si="215"/>
        <v>0</v>
      </c>
      <c r="S522" s="230"/>
      <c r="T522" s="253">
        <f t="shared" si="215"/>
        <v>0</v>
      </c>
      <c r="AR522" s="259" t="s">
        <v>24</v>
      </c>
      <c r="AT522" s="260" t="s">
        <v>72</v>
      </c>
      <c r="AU522" s="260" t="s">
        <v>24</v>
      </c>
      <c r="AY522" s="259" t="s">
        <v>164</v>
      </c>
      <c r="BK522" s="265">
        <f>SUM(BK523:BK524)</f>
        <v>0</v>
      </c>
    </row>
    <row r="523" spans="2:65" s="84" customFormat="1" ht="20.4" customHeight="1">
      <c r="B523" s="105"/>
      <c r="C523" s="189" t="s">
        <v>756</v>
      </c>
      <c r="D523" s="189" t="s">
        <v>166</v>
      </c>
      <c r="E523" s="190" t="s">
        <v>3923</v>
      </c>
      <c r="F523" s="191" t="s">
        <v>3924</v>
      </c>
      <c r="G523" s="192" t="s">
        <v>192</v>
      </c>
      <c r="H523" s="193">
        <v>1.2</v>
      </c>
      <c r="I523" s="233"/>
      <c r="J523" s="234">
        <f>ROUND(I523*H523,2)</f>
        <v>0</v>
      </c>
      <c r="K523" s="191" t="s">
        <v>22</v>
      </c>
      <c r="L523" s="214"/>
      <c r="M523" s="235" t="s">
        <v>22</v>
      </c>
      <c r="N523" s="236" t="s">
        <v>44</v>
      </c>
      <c r="O523" s="106"/>
      <c r="P523" s="237">
        <f>O523*H523</f>
        <v>0</v>
      </c>
      <c r="Q523" s="237">
        <v>0</v>
      </c>
      <c r="R523" s="237">
        <f>Q523*H523</f>
        <v>0</v>
      </c>
      <c r="S523" s="237">
        <v>0</v>
      </c>
      <c r="T523" s="254">
        <f>S523*H523</f>
        <v>0</v>
      </c>
      <c r="AR523" s="170" t="s">
        <v>171</v>
      </c>
      <c r="AT523" s="170" t="s">
        <v>166</v>
      </c>
      <c r="AU523" s="170" t="s">
        <v>81</v>
      </c>
      <c r="AY523" s="170" t="s">
        <v>164</v>
      </c>
      <c r="BE523" s="266">
        <f>IF(N523="základní",J523,0)</f>
        <v>0</v>
      </c>
      <c r="BF523" s="266">
        <f>IF(N523="snížená",J523,0)</f>
        <v>0</v>
      </c>
      <c r="BG523" s="266">
        <f>IF(N523="zákl. přenesená",J523,0)</f>
        <v>0</v>
      </c>
      <c r="BH523" s="266">
        <f>IF(N523="sníž. přenesená",J523,0)</f>
        <v>0</v>
      </c>
      <c r="BI523" s="266">
        <f>IF(N523="nulová",J523,0)</f>
        <v>0</v>
      </c>
      <c r="BJ523" s="170" t="s">
        <v>24</v>
      </c>
      <c r="BK523" s="266">
        <f>ROUND(I523*H523,2)</f>
        <v>0</v>
      </c>
      <c r="BL523" s="170" t="s">
        <v>171</v>
      </c>
      <c r="BM523" s="170" t="s">
        <v>3925</v>
      </c>
    </row>
    <row r="524" spans="2:47" s="84" customFormat="1" ht="13.5">
      <c r="B524" s="105"/>
      <c r="C524" s="174"/>
      <c r="D524" s="194" t="s">
        <v>173</v>
      </c>
      <c r="E524" s="174"/>
      <c r="F524" s="195" t="s">
        <v>3924</v>
      </c>
      <c r="G524" s="174"/>
      <c r="H524" s="174"/>
      <c r="I524" s="215"/>
      <c r="J524" s="174"/>
      <c r="K524" s="174"/>
      <c r="L524" s="214"/>
      <c r="M524" s="238"/>
      <c r="N524" s="106"/>
      <c r="O524" s="106"/>
      <c r="P524" s="106"/>
      <c r="Q524" s="106"/>
      <c r="R524" s="106"/>
      <c r="S524" s="106"/>
      <c r="T524" s="255"/>
      <c r="AT524" s="170" t="s">
        <v>173</v>
      </c>
      <c r="AU524" s="170" t="s">
        <v>81</v>
      </c>
    </row>
    <row r="525" spans="2:63" s="89" customFormat="1" ht="29.9" customHeight="1">
      <c r="B525" s="183"/>
      <c r="C525" s="184"/>
      <c r="D525" s="187" t="s">
        <v>72</v>
      </c>
      <c r="E525" s="188" t="s">
        <v>3926</v>
      </c>
      <c r="F525" s="188" t="s">
        <v>3927</v>
      </c>
      <c r="G525" s="184"/>
      <c r="H525" s="184"/>
      <c r="I525" s="226"/>
      <c r="J525" s="232">
        <f>BK525</f>
        <v>0</v>
      </c>
      <c r="K525" s="184"/>
      <c r="L525" s="228"/>
      <c r="M525" s="229"/>
      <c r="N525" s="230"/>
      <c r="O525" s="230"/>
      <c r="P525" s="231">
        <f aca="true" t="shared" si="216" ref="P525:T525">SUM(P526:P527)</f>
        <v>0</v>
      </c>
      <c r="Q525" s="230"/>
      <c r="R525" s="231">
        <f t="shared" si="216"/>
        <v>0</v>
      </c>
      <c r="S525" s="230"/>
      <c r="T525" s="253">
        <f t="shared" si="216"/>
        <v>0</v>
      </c>
      <c r="AR525" s="259" t="s">
        <v>24</v>
      </c>
      <c r="AT525" s="260" t="s">
        <v>72</v>
      </c>
      <c r="AU525" s="260" t="s">
        <v>24</v>
      </c>
      <c r="AY525" s="259" t="s">
        <v>164</v>
      </c>
      <c r="BK525" s="265">
        <f>SUM(BK526:BK527)</f>
        <v>0</v>
      </c>
    </row>
    <row r="526" spans="2:65" s="84" customFormat="1" ht="20.4" customHeight="1">
      <c r="B526" s="105"/>
      <c r="C526" s="189" t="s">
        <v>765</v>
      </c>
      <c r="D526" s="189" t="s">
        <v>166</v>
      </c>
      <c r="E526" s="190" t="s">
        <v>3928</v>
      </c>
      <c r="F526" s="191" t="s">
        <v>3929</v>
      </c>
      <c r="G526" s="192" t="s">
        <v>579</v>
      </c>
      <c r="H526" s="193">
        <v>1</v>
      </c>
      <c r="I526" s="233"/>
      <c r="J526" s="234">
        <f>ROUND(I526*H526,2)</f>
        <v>0</v>
      </c>
      <c r="K526" s="191" t="s">
        <v>22</v>
      </c>
      <c r="L526" s="214"/>
      <c r="M526" s="235" t="s">
        <v>22</v>
      </c>
      <c r="N526" s="236" t="s">
        <v>44</v>
      </c>
      <c r="O526" s="106"/>
      <c r="P526" s="237">
        <f>O526*H526</f>
        <v>0</v>
      </c>
      <c r="Q526" s="237">
        <v>0</v>
      </c>
      <c r="R526" s="237">
        <f>Q526*H526</f>
        <v>0</v>
      </c>
      <c r="S526" s="237">
        <v>0</v>
      </c>
      <c r="T526" s="254">
        <f>S526*H526</f>
        <v>0</v>
      </c>
      <c r="AR526" s="170" t="s">
        <v>171</v>
      </c>
      <c r="AT526" s="170" t="s">
        <v>166</v>
      </c>
      <c r="AU526" s="170" t="s">
        <v>81</v>
      </c>
      <c r="AY526" s="170" t="s">
        <v>164</v>
      </c>
      <c r="BE526" s="266">
        <f>IF(N526="základní",J526,0)</f>
        <v>0</v>
      </c>
      <c r="BF526" s="266">
        <f>IF(N526="snížená",J526,0)</f>
        <v>0</v>
      </c>
      <c r="BG526" s="266">
        <f>IF(N526="zákl. přenesená",J526,0)</f>
        <v>0</v>
      </c>
      <c r="BH526" s="266">
        <f>IF(N526="sníž. přenesená",J526,0)</f>
        <v>0</v>
      </c>
      <c r="BI526" s="266">
        <f>IF(N526="nulová",J526,0)</f>
        <v>0</v>
      </c>
      <c r="BJ526" s="170" t="s">
        <v>24</v>
      </c>
      <c r="BK526" s="266">
        <f>ROUND(I526*H526,2)</f>
        <v>0</v>
      </c>
      <c r="BL526" s="170" t="s">
        <v>171</v>
      </c>
      <c r="BM526" s="170" t="s">
        <v>3930</v>
      </c>
    </row>
    <row r="527" spans="2:47" s="84" customFormat="1" ht="13.5">
      <c r="B527" s="105"/>
      <c r="C527" s="174"/>
      <c r="D527" s="194" t="s">
        <v>173</v>
      </c>
      <c r="E527" s="174"/>
      <c r="F527" s="195" t="s">
        <v>3929</v>
      </c>
      <c r="G527" s="174"/>
      <c r="H527" s="174"/>
      <c r="I527" s="215"/>
      <c r="J527" s="174"/>
      <c r="K527" s="174"/>
      <c r="L527" s="214"/>
      <c r="M527" s="238"/>
      <c r="N527" s="106"/>
      <c r="O527" s="106"/>
      <c r="P527" s="106"/>
      <c r="Q527" s="106"/>
      <c r="R527" s="106"/>
      <c r="S527" s="106"/>
      <c r="T527" s="255"/>
      <c r="AT527" s="170" t="s">
        <v>173</v>
      </c>
      <c r="AU527" s="170" t="s">
        <v>81</v>
      </c>
    </row>
    <row r="528" spans="2:63" s="89" customFormat="1" ht="29.9" customHeight="1">
      <c r="B528" s="183"/>
      <c r="C528" s="184"/>
      <c r="D528" s="187" t="s">
        <v>72</v>
      </c>
      <c r="E528" s="188" t="s">
        <v>3752</v>
      </c>
      <c r="F528" s="188" t="s">
        <v>3753</v>
      </c>
      <c r="G528" s="184"/>
      <c r="H528" s="184"/>
      <c r="I528" s="226"/>
      <c r="J528" s="232">
        <f>BK528</f>
        <v>0</v>
      </c>
      <c r="K528" s="184"/>
      <c r="L528" s="228"/>
      <c r="M528" s="229"/>
      <c r="N528" s="230"/>
      <c r="O528" s="230"/>
      <c r="P528" s="231">
        <f aca="true" t="shared" si="217" ref="P528:T528">SUM(P529:P530)</f>
        <v>0</v>
      </c>
      <c r="Q528" s="230"/>
      <c r="R528" s="231">
        <f t="shared" si="217"/>
        <v>0</v>
      </c>
      <c r="S528" s="230"/>
      <c r="T528" s="253">
        <f t="shared" si="217"/>
        <v>0</v>
      </c>
      <c r="AR528" s="259" t="s">
        <v>24</v>
      </c>
      <c r="AT528" s="260" t="s">
        <v>72</v>
      </c>
      <c r="AU528" s="260" t="s">
        <v>24</v>
      </c>
      <c r="AY528" s="259" t="s">
        <v>164</v>
      </c>
      <c r="BK528" s="265">
        <f>SUM(BK529:BK530)</f>
        <v>0</v>
      </c>
    </row>
    <row r="529" spans="2:65" s="84" customFormat="1" ht="20.4" customHeight="1">
      <c r="B529" s="105"/>
      <c r="C529" s="189" t="s">
        <v>776</v>
      </c>
      <c r="D529" s="189" t="s">
        <v>166</v>
      </c>
      <c r="E529" s="190" t="s">
        <v>3754</v>
      </c>
      <c r="F529" s="191" t="s">
        <v>3755</v>
      </c>
      <c r="G529" s="192" t="s">
        <v>579</v>
      </c>
      <c r="H529" s="193">
        <v>1</v>
      </c>
      <c r="I529" s="233"/>
      <c r="J529" s="234">
        <f>ROUND(I529*H529,2)</f>
        <v>0</v>
      </c>
      <c r="K529" s="191" t="s">
        <v>22</v>
      </c>
      <c r="L529" s="214"/>
      <c r="M529" s="235" t="s">
        <v>22</v>
      </c>
      <c r="N529" s="236" t="s">
        <v>44</v>
      </c>
      <c r="O529" s="106"/>
      <c r="P529" s="237">
        <f>O529*H529</f>
        <v>0</v>
      </c>
      <c r="Q529" s="237">
        <v>0</v>
      </c>
      <c r="R529" s="237">
        <f>Q529*H529</f>
        <v>0</v>
      </c>
      <c r="S529" s="237">
        <v>0</v>
      </c>
      <c r="T529" s="254">
        <f>S529*H529</f>
        <v>0</v>
      </c>
      <c r="AR529" s="170" t="s">
        <v>171</v>
      </c>
      <c r="AT529" s="170" t="s">
        <v>166</v>
      </c>
      <c r="AU529" s="170" t="s">
        <v>81</v>
      </c>
      <c r="AY529" s="170" t="s">
        <v>164</v>
      </c>
      <c r="BE529" s="266">
        <f>IF(N529="základní",J529,0)</f>
        <v>0</v>
      </c>
      <c r="BF529" s="266">
        <f>IF(N529="snížená",J529,0)</f>
        <v>0</v>
      </c>
      <c r="BG529" s="266">
        <f>IF(N529="zákl. přenesená",J529,0)</f>
        <v>0</v>
      </c>
      <c r="BH529" s="266">
        <f>IF(N529="sníž. přenesená",J529,0)</f>
        <v>0</v>
      </c>
      <c r="BI529" s="266">
        <f>IF(N529="nulová",J529,0)</f>
        <v>0</v>
      </c>
      <c r="BJ529" s="170" t="s">
        <v>24</v>
      </c>
      <c r="BK529" s="266">
        <f>ROUND(I529*H529,2)</f>
        <v>0</v>
      </c>
      <c r="BL529" s="170" t="s">
        <v>171</v>
      </c>
      <c r="BM529" s="170" t="s">
        <v>3931</v>
      </c>
    </row>
    <row r="530" spans="2:47" s="84" customFormat="1" ht="13.5">
      <c r="B530" s="105"/>
      <c r="C530" s="174"/>
      <c r="D530" s="194" t="s">
        <v>173</v>
      </c>
      <c r="E530" s="174"/>
      <c r="F530" s="195" t="s">
        <v>3755</v>
      </c>
      <c r="G530" s="174"/>
      <c r="H530" s="174"/>
      <c r="I530" s="215"/>
      <c r="J530" s="174"/>
      <c r="K530" s="174"/>
      <c r="L530" s="214"/>
      <c r="M530" s="238"/>
      <c r="N530" s="106"/>
      <c r="O530" s="106"/>
      <c r="P530" s="106"/>
      <c r="Q530" s="106"/>
      <c r="R530" s="106"/>
      <c r="S530" s="106"/>
      <c r="T530" s="255"/>
      <c r="AT530" s="170" t="s">
        <v>173</v>
      </c>
      <c r="AU530" s="170" t="s">
        <v>81</v>
      </c>
    </row>
    <row r="531" spans="2:63" s="89" customFormat="1" ht="29.9" customHeight="1">
      <c r="B531" s="183"/>
      <c r="C531" s="184"/>
      <c r="D531" s="187" t="s">
        <v>72</v>
      </c>
      <c r="E531" s="188" t="s">
        <v>3757</v>
      </c>
      <c r="F531" s="188" t="s">
        <v>3758</v>
      </c>
      <c r="G531" s="184"/>
      <c r="H531" s="184"/>
      <c r="I531" s="226"/>
      <c r="J531" s="232">
        <f>BK531</f>
        <v>0</v>
      </c>
      <c r="K531" s="184"/>
      <c r="L531" s="228"/>
      <c r="M531" s="229"/>
      <c r="N531" s="230"/>
      <c r="O531" s="230"/>
      <c r="P531" s="231">
        <f aca="true" t="shared" si="218" ref="P531:T531">SUM(P532:P533)</f>
        <v>0</v>
      </c>
      <c r="Q531" s="230"/>
      <c r="R531" s="231">
        <f t="shared" si="218"/>
        <v>0</v>
      </c>
      <c r="S531" s="230"/>
      <c r="T531" s="253">
        <f t="shared" si="218"/>
        <v>0</v>
      </c>
      <c r="AR531" s="259" t="s">
        <v>24</v>
      </c>
      <c r="AT531" s="260" t="s">
        <v>72</v>
      </c>
      <c r="AU531" s="260" t="s">
        <v>24</v>
      </c>
      <c r="AY531" s="259" t="s">
        <v>164</v>
      </c>
      <c r="BK531" s="265">
        <f>SUM(BK532:BK533)</f>
        <v>0</v>
      </c>
    </row>
    <row r="532" spans="2:65" s="84" customFormat="1" ht="20.4" customHeight="1">
      <c r="B532" s="105"/>
      <c r="C532" s="189" t="s">
        <v>792</v>
      </c>
      <c r="D532" s="189" t="s">
        <v>166</v>
      </c>
      <c r="E532" s="190" t="s">
        <v>3759</v>
      </c>
      <c r="F532" s="191" t="s">
        <v>3760</v>
      </c>
      <c r="G532" s="192" t="s">
        <v>579</v>
      </c>
      <c r="H532" s="193">
        <v>1</v>
      </c>
      <c r="I532" s="233"/>
      <c r="J532" s="234">
        <f>ROUND(I532*H532,2)</f>
        <v>0</v>
      </c>
      <c r="K532" s="191" t="s">
        <v>22</v>
      </c>
      <c r="L532" s="214"/>
      <c r="M532" s="235" t="s">
        <v>22</v>
      </c>
      <c r="N532" s="236" t="s">
        <v>44</v>
      </c>
      <c r="O532" s="106"/>
      <c r="P532" s="237">
        <f>O532*H532</f>
        <v>0</v>
      </c>
      <c r="Q532" s="237">
        <v>0</v>
      </c>
      <c r="R532" s="237">
        <f>Q532*H532</f>
        <v>0</v>
      </c>
      <c r="S532" s="237">
        <v>0</v>
      </c>
      <c r="T532" s="254">
        <f>S532*H532</f>
        <v>0</v>
      </c>
      <c r="AR532" s="170" t="s">
        <v>171</v>
      </c>
      <c r="AT532" s="170" t="s">
        <v>166</v>
      </c>
      <c r="AU532" s="170" t="s">
        <v>81</v>
      </c>
      <c r="AY532" s="170" t="s">
        <v>164</v>
      </c>
      <c r="BE532" s="266">
        <f>IF(N532="základní",J532,0)</f>
        <v>0</v>
      </c>
      <c r="BF532" s="266">
        <f>IF(N532="snížená",J532,0)</f>
        <v>0</v>
      </c>
      <c r="BG532" s="266">
        <f>IF(N532="zákl. přenesená",J532,0)</f>
        <v>0</v>
      </c>
      <c r="BH532" s="266">
        <f>IF(N532="sníž. přenesená",J532,0)</f>
        <v>0</v>
      </c>
      <c r="BI532" s="266">
        <f>IF(N532="nulová",J532,0)</f>
        <v>0</v>
      </c>
      <c r="BJ532" s="170" t="s">
        <v>24</v>
      </c>
      <c r="BK532" s="266">
        <f>ROUND(I532*H532,2)</f>
        <v>0</v>
      </c>
      <c r="BL532" s="170" t="s">
        <v>171</v>
      </c>
      <c r="BM532" s="170" t="s">
        <v>3932</v>
      </c>
    </row>
    <row r="533" spans="2:47" s="84" customFormat="1" ht="13.5">
      <c r="B533" s="105"/>
      <c r="C533" s="174"/>
      <c r="D533" s="194" t="s">
        <v>173</v>
      </c>
      <c r="E533" s="174"/>
      <c r="F533" s="195" t="s">
        <v>3760</v>
      </c>
      <c r="G533" s="174"/>
      <c r="H533" s="174"/>
      <c r="I533" s="215"/>
      <c r="J533" s="174"/>
      <c r="K533" s="174"/>
      <c r="L533" s="214"/>
      <c r="M533" s="238"/>
      <c r="N533" s="106"/>
      <c r="O533" s="106"/>
      <c r="P533" s="106"/>
      <c r="Q533" s="106"/>
      <c r="R533" s="106"/>
      <c r="S533" s="106"/>
      <c r="T533" s="255"/>
      <c r="AT533" s="170" t="s">
        <v>173</v>
      </c>
      <c r="AU533" s="170" t="s">
        <v>81</v>
      </c>
    </row>
    <row r="534" spans="2:63" s="89" customFormat="1" ht="29.9" customHeight="1">
      <c r="B534" s="183"/>
      <c r="C534" s="184"/>
      <c r="D534" s="187" t="s">
        <v>72</v>
      </c>
      <c r="E534" s="188" t="s">
        <v>3933</v>
      </c>
      <c r="F534" s="188" t="s">
        <v>3934</v>
      </c>
      <c r="G534" s="184"/>
      <c r="H534" s="184"/>
      <c r="I534" s="226"/>
      <c r="J534" s="232">
        <f>BK534</f>
        <v>0</v>
      </c>
      <c r="K534" s="184"/>
      <c r="L534" s="228"/>
      <c r="M534" s="229"/>
      <c r="N534" s="230"/>
      <c r="O534" s="230"/>
      <c r="P534" s="231">
        <f aca="true" t="shared" si="219" ref="P534:T534">SUM(P535:P536)</f>
        <v>0</v>
      </c>
      <c r="Q534" s="230"/>
      <c r="R534" s="231">
        <f t="shared" si="219"/>
        <v>0</v>
      </c>
      <c r="S534" s="230"/>
      <c r="T534" s="253">
        <f t="shared" si="219"/>
        <v>0</v>
      </c>
      <c r="AR534" s="259" t="s">
        <v>24</v>
      </c>
      <c r="AT534" s="260" t="s">
        <v>72</v>
      </c>
      <c r="AU534" s="260" t="s">
        <v>24</v>
      </c>
      <c r="AY534" s="259" t="s">
        <v>164</v>
      </c>
      <c r="BK534" s="265">
        <f>SUM(BK535:BK536)</f>
        <v>0</v>
      </c>
    </row>
    <row r="535" spans="2:65" s="84" customFormat="1" ht="20.4" customHeight="1">
      <c r="B535" s="105"/>
      <c r="C535" s="189" t="s">
        <v>797</v>
      </c>
      <c r="D535" s="189" t="s">
        <v>166</v>
      </c>
      <c r="E535" s="190" t="s">
        <v>3935</v>
      </c>
      <c r="F535" s="191" t="s">
        <v>3936</v>
      </c>
      <c r="G535" s="192" t="s">
        <v>3937</v>
      </c>
      <c r="H535" s="193">
        <v>1</v>
      </c>
      <c r="I535" s="233"/>
      <c r="J535" s="234">
        <f aca="true" t="shared" si="220" ref="J535:J540">ROUND(I535*H535,2)</f>
        <v>0</v>
      </c>
      <c r="K535" s="191" t="s">
        <v>22</v>
      </c>
      <c r="L535" s="214"/>
      <c r="M535" s="235" t="s">
        <v>22</v>
      </c>
      <c r="N535" s="236" t="s">
        <v>44</v>
      </c>
      <c r="O535" s="106"/>
      <c r="P535" s="237">
        <f aca="true" t="shared" si="221" ref="P535:P540">O535*H535</f>
        <v>0</v>
      </c>
      <c r="Q535" s="237">
        <v>0</v>
      </c>
      <c r="R535" s="237">
        <f aca="true" t="shared" si="222" ref="R535:R540">Q535*H535</f>
        <v>0</v>
      </c>
      <c r="S535" s="237">
        <v>0</v>
      </c>
      <c r="T535" s="254">
        <f aca="true" t="shared" si="223" ref="T535:T540">S535*H535</f>
        <v>0</v>
      </c>
      <c r="AR535" s="170" t="s">
        <v>171</v>
      </c>
      <c r="AT535" s="170" t="s">
        <v>166</v>
      </c>
      <c r="AU535" s="170" t="s">
        <v>81</v>
      </c>
      <c r="AY535" s="170" t="s">
        <v>164</v>
      </c>
      <c r="BE535" s="266">
        <f aca="true" t="shared" si="224" ref="BE535:BE540">IF(N535="základní",J535,0)</f>
        <v>0</v>
      </c>
      <c r="BF535" s="266">
        <f aca="true" t="shared" si="225" ref="BF535:BF540">IF(N535="snížená",J535,0)</f>
        <v>0</v>
      </c>
      <c r="BG535" s="266">
        <f aca="true" t="shared" si="226" ref="BG535:BG540">IF(N535="zákl. přenesená",J535,0)</f>
        <v>0</v>
      </c>
      <c r="BH535" s="266">
        <v>0</v>
      </c>
      <c r="BI535" s="266">
        <f aca="true" t="shared" si="227" ref="BI535:BI540">IF(N535="nulová",J535,0)</f>
        <v>0</v>
      </c>
      <c r="BJ535" s="170" t="s">
        <v>24</v>
      </c>
      <c r="BK535" s="266">
        <f aca="true" t="shared" si="228" ref="BK535:BK540">ROUND(I535*H535,2)</f>
        <v>0</v>
      </c>
      <c r="BL535" s="170" t="s">
        <v>171</v>
      </c>
      <c r="BM535" s="170" t="s">
        <v>3938</v>
      </c>
    </row>
    <row r="536" spans="2:47" s="84" customFormat="1" ht="13.5">
      <c r="B536" s="105"/>
      <c r="C536" s="174"/>
      <c r="D536" s="194" t="s">
        <v>173</v>
      </c>
      <c r="E536" s="174"/>
      <c r="F536" s="195" t="s">
        <v>3936</v>
      </c>
      <c r="G536" s="174"/>
      <c r="H536" s="174"/>
      <c r="I536" s="215"/>
      <c r="J536" s="174"/>
      <c r="K536" s="174"/>
      <c r="L536" s="214"/>
      <c r="M536" s="238"/>
      <c r="N536" s="106"/>
      <c r="O536" s="106"/>
      <c r="P536" s="106"/>
      <c r="Q536" s="106"/>
      <c r="R536" s="106"/>
      <c r="S536" s="106"/>
      <c r="T536" s="255"/>
      <c r="AT536" s="170" t="s">
        <v>173</v>
      </c>
      <c r="AU536" s="170" t="s">
        <v>81</v>
      </c>
    </row>
    <row r="537" spans="2:63" s="89" customFormat="1" ht="29.9" customHeight="1">
      <c r="B537" s="183"/>
      <c r="C537" s="184"/>
      <c r="D537" s="187" t="s">
        <v>72</v>
      </c>
      <c r="E537" s="188" t="s">
        <v>3797</v>
      </c>
      <c r="F537" s="188" t="s">
        <v>3798</v>
      </c>
      <c r="G537" s="184"/>
      <c r="H537" s="184"/>
      <c r="I537" s="226"/>
      <c r="J537" s="232">
        <f>BK537</f>
        <v>0</v>
      </c>
      <c r="K537" s="184"/>
      <c r="L537" s="228"/>
      <c r="M537" s="229"/>
      <c r="N537" s="230"/>
      <c r="O537" s="230"/>
      <c r="P537" s="231">
        <f aca="true" t="shared" si="229" ref="P537:T537">SUM(P538:P541)</f>
        <v>0</v>
      </c>
      <c r="Q537" s="230"/>
      <c r="R537" s="231">
        <f t="shared" si="229"/>
        <v>0</v>
      </c>
      <c r="S537" s="230"/>
      <c r="T537" s="253">
        <f t="shared" si="229"/>
        <v>0</v>
      </c>
      <c r="AR537" s="259" t="s">
        <v>24</v>
      </c>
      <c r="AT537" s="260" t="s">
        <v>72</v>
      </c>
      <c r="AU537" s="260" t="s">
        <v>24</v>
      </c>
      <c r="AY537" s="259" t="s">
        <v>164</v>
      </c>
      <c r="BK537" s="265">
        <f>SUM(BK538:BK541)</f>
        <v>0</v>
      </c>
    </row>
    <row r="538" spans="2:65" s="84" customFormat="1" ht="20.4" customHeight="1">
      <c r="B538" s="105"/>
      <c r="C538" s="189" t="s">
        <v>1532</v>
      </c>
      <c r="D538" s="189" t="s">
        <v>166</v>
      </c>
      <c r="E538" s="190" t="s">
        <v>3799</v>
      </c>
      <c r="F538" s="191" t="s">
        <v>3800</v>
      </c>
      <c r="G538" s="192" t="s">
        <v>579</v>
      </c>
      <c r="H538" s="193">
        <v>33</v>
      </c>
      <c r="I538" s="233"/>
      <c r="J538" s="234">
        <f t="shared" si="220"/>
        <v>0</v>
      </c>
      <c r="K538" s="191" t="s">
        <v>22</v>
      </c>
      <c r="L538" s="214"/>
      <c r="M538" s="235" t="s">
        <v>22</v>
      </c>
      <c r="N538" s="236" t="s">
        <v>44</v>
      </c>
      <c r="O538" s="106"/>
      <c r="P538" s="237">
        <f t="shared" si="221"/>
        <v>0</v>
      </c>
      <c r="Q538" s="237">
        <v>0</v>
      </c>
      <c r="R538" s="237">
        <f t="shared" si="222"/>
        <v>0</v>
      </c>
      <c r="S538" s="237">
        <v>0</v>
      </c>
      <c r="T538" s="254">
        <f t="shared" si="223"/>
        <v>0</v>
      </c>
      <c r="AR538" s="170" t="s">
        <v>171</v>
      </c>
      <c r="AT538" s="170" t="s">
        <v>166</v>
      </c>
      <c r="AU538" s="170" t="s">
        <v>81</v>
      </c>
      <c r="AY538" s="170" t="s">
        <v>164</v>
      </c>
      <c r="BE538" s="266">
        <f t="shared" si="224"/>
        <v>0</v>
      </c>
      <c r="BF538" s="266">
        <f t="shared" si="225"/>
        <v>0</v>
      </c>
      <c r="BG538" s="266">
        <f t="shared" si="226"/>
        <v>0</v>
      </c>
      <c r="BH538" s="266">
        <f aca="true" t="shared" si="230" ref="BH538:BH543">IF(N538="sníž. přenesená",J538,0)</f>
        <v>0</v>
      </c>
      <c r="BI538" s="266">
        <f t="shared" si="227"/>
        <v>0</v>
      </c>
      <c r="BJ538" s="170" t="s">
        <v>24</v>
      </c>
      <c r="BK538" s="266">
        <f t="shared" si="228"/>
        <v>0</v>
      </c>
      <c r="BL538" s="170" t="s">
        <v>171</v>
      </c>
      <c r="BM538" s="170" t="s">
        <v>3939</v>
      </c>
    </row>
    <row r="539" spans="2:47" s="84" customFormat="1" ht="13.5">
      <c r="B539" s="105"/>
      <c r="C539" s="174"/>
      <c r="D539" s="207" t="s">
        <v>173</v>
      </c>
      <c r="E539" s="174"/>
      <c r="F539" s="270" t="s">
        <v>3800</v>
      </c>
      <c r="G539" s="174"/>
      <c r="H539" s="174"/>
      <c r="I539" s="215"/>
      <c r="J539" s="174"/>
      <c r="K539" s="174"/>
      <c r="L539" s="214"/>
      <c r="M539" s="238"/>
      <c r="N539" s="106"/>
      <c r="O539" s="106"/>
      <c r="P539" s="106"/>
      <c r="Q539" s="106"/>
      <c r="R539" s="106"/>
      <c r="S539" s="106"/>
      <c r="T539" s="255"/>
      <c r="AT539" s="170" t="s">
        <v>173</v>
      </c>
      <c r="AU539" s="170" t="s">
        <v>81</v>
      </c>
    </row>
    <row r="540" spans="2:65" s="84" customFormat="1" ht="20.4" customHeight="1">
      <c r="B540" s="105"/>
      <c r="C540" s="189" t="s">
        <v>1538</v>
      </c>
      <c r="D540" s="189" t="s">
        <v>166</v>
      </c>
      <c r="E540" s="190" t="s">
        <v>3802</v>
      </c>
      <c r="F540" s="191" t="s">
        <v>3803</v>
      </c>
      <c r="G540" s="192" t="s">
        <v>579</v>
      </c>
      <c r="H540" s="193">
        <v>12</v>
      </c>
      <c r="I540" s="233"/>
      <c r="J540" s="234">
        <f t="shared" si="220"/>
        <v>0</v>
      </c>
      <c r="K540" s="191" t="s">
        <v>22</v>
      </c>
      <c r="L540" s="214"/>
      <c r="M540" s="235" t="s">
        <v>22</v>
      </c>
      <c r="N540" s="236" t="s">
        <v>44</v>
      </c>
      <c r="O540" s="106"/>
      <c r="P540" s="237">
        <f t="shared" si="221"/>
        <v>0</v>
      </c>
      <c r="Q540" s="237">
        <v>0</v>
      </c>
      <c r="R540" s="237">
        <f t="shared" si="222"/>
        <v>0</v>
      </c>
      <c r="S540" s="237">
        <v>0</v>
      </c>
      <c r="T540" s="254">
        <f t="shared" si="223"/>
        <v>0</v>
      </c>
      <c r="AR540" s="170" t="s">
        <v>171</v>
      </c>
      <c r="AT540" s="170" t="s">
        <v>166</v>
      </c>
      <c r="AU540" s="170" t="s">
        <v>81</v>
      </c>
      <c r="AY540" s="170" t="s">
        <v>164</v>
      </c>
      <c r="BE540" s="266">
        <f t="shared" si="224"/>
        <v>0</v>
      </c>
      <c r="BF540" s="266">
        <f t="shared" si="225"/>
        <v>0</v>
      </c>
      <c r="BG540" s="266">
        <f t="shared" si="226"/>
        <v>0</v>
      </c>
      <c r="BH540" s="266">
        <f t="shared" si="230"/>
        <v>0</v>
      </c>
      <c r="BI540" s="266">
        <f t="shared" si="227"/>
        <v>0</v>
      </c>
      <c r="BJ540" s="170" t="s">
        <v>24</v>
      </c>
      <c r="BK540" s="266">
        <f t="shared" si="228"/>
        <v>0</v>
      </c>
      <c r="BL540" s="170" t="s">
        <v>171</v>
      </c>
      <c r="BM540" s="170" t="s">
        <v>3940</v>
      </c>
    </row>
    <row r="541" spans="2:47" s="84" customFormat="1" ht="13.5">
      <c r="B541" s="105"/>
      <c r="C541" s="174"/>
      <c r="D541" s="194" t="s">
        <v>173</v>
      </c>
      <c r="E541" s="174"/>
      <c r="F541" s="195" t="s">
        <v>3803</v>
      </c>
      <c r="G541" s="174"/>
      <c r="H541" s="174"/>
      <c r="I541" s="215"/>
      <c r="J541" s="174"/>
      <c r="K541" s="174"/>
      <c r="L541" s="214"/>
      <c r="M541" s="238"/>
      <c r="N541" s="106"/>
      <c r="O541" s="106"/>
      <c r="P541" s="106"/>
      <c r="Q541" s="106"/>
      <c r="R541" s="106"/>
      <c r="S541" s="106"/>
      <c r="T541" s="255"/>
      <c r="AT541" s="170" t="s">
        <v>173</v>
      </c>
      <c r="AU541" s="170" t="s">
        <v>81</v>
      </c>
    </row>
    <row r="542" spans="2:63" s="89" customFormat="1" ht="29.9" customHeight="1">
      <c r="B542" s="183"/>
      <c r="C542" s="184"/>
      <c r="D542" s="187" t="s">
        <v>72</v>
      </c>
      <c r="E542" s="188" t="s">
        <v>3797</v>
      </c>
      <c r="F542" s="188" t="s">
        <v>3798</v>
      </c>
      <c r="G542" s="184"/>
      <c r="H542" s="184"/>
      <c r="I542" s="226"/>
      <c r="J542" s="232">
        <f>BK542</f>
        <v>0</v>
      </c>
      <c r="K542" s="184"/>
      <c r="L542" s="228"/>
      <c r="M542" s="229"/>
      <c r="N542" s="230"/>
      <c r="O542" s="230"/>
      <c r="P542" s="231">
        <f aca="true" t="shared" si="231" ref="P542:T542">SUM(P543:P544)</f>
        <v>0</v>
      </c>
      <c r="Q542" s="230"/>
      <c r="R542" s="231">
        <f t="shared" si="231"/>
        <v>0</v>
      </c>
      <c r="S542" s="230"/>
      <c r="T542" s="253">
        <f t="shared" si="231"/>
        <v>0</v>
      </c>
      <c r="AR542" s="259" t="s">
        <v>24</v>
      </c>
      <c r="AT542" s="260" t="s">
        <v>72</v>
      </c>
      <c r="AU542" s="260" t="s">
        <v>24</v>
      </c>
      <c r="AY542" s="259" t="s">
        <v>164</v>
      </c>
      <c r="BK542" s="265">
        <f>SUM(BK543:BK544)</f>
        <v>0</v>
      </c>
    </row>
    <row r="543" spans="2:65" s="84" customFormat="1" ht="20.4" customHeight="1">
      <c r="B543" s="105"/>
      <c r="C543" s="189" t="s">
        <v>1544</v>
      </c>
      <c r="D543" s="189" t="s">
        <v>166</v>
      </c>
      <c r="E543" s="190" t="s">
        <v>3941</v>
      </c>
      <c r="F543" s="191" t="s">
        <v>3942</v>
      </c>
      <c r="G543" s="192" t="s">
        <v>579</v>
      </c>
      <c r="H543" s="193">
        <v>6</v>
      </c>
      <c r="I543" s="233"/>
      <c r="J543" s="234">
        <f aca="true" t="shared" si="232" ref="J543:J548">ROUND(I543*H543,2)</f>
        <v>0</v>
      </c>
      <c r="K543" s="191" t="s">
        <v>22</v>
      </c>
      <c r="L543" s="214"/>
      <c r="M543" s="235" t="s">
        <v>22</v>
      </c>
      <c r="N543" s="236" t="s">
        <v>44</v>
      </c>
      <c r="O543" s="106"/>
      <c r="P543" s="237">
        <f aca="true" t="shared" si="233" ref="P543:P548">O543*H543</f>
        <v>0</v>
      </c>
      <c r="Q543" s="237">
        <v>0</v>
      </c>
      <c r="R543" s="237">
        <f aca="true" t="shared" si="234" ref="R543:R548">Q543*H543</f>
        <v>0</v>
      </c>
      <c r="S543" s="237">
        <v>0</v>
      </c>
      <c r="T543" s="254">
        <f aca="true" t="shared" si="235" ref="T543:T548">S543*H543</f>
        <v>0</v>
      </c>
      <c r="AR543" s="170" t="s">
        <v>171</v>
      </c>
      <c r="AT543" s="170" t="s">
        <v>166</v>
      </c>
      <c r="AU543" s="170" t="s">
        <v>81</v>
      </c>
      <c r="AY543" s="170" t="s">
        <v>164</v>
      </c>
      <c r="BE543" s="266">
        <f aca="true" t="shared" si="236" ref="BE543:BE548">IF(N543="základní",J543,0)</f>
        <v>0</v>
      </c>
      <c r="BF543" s="266">
        <f aca="true" t="shared" si="237" ref="BF543:BF548">IF(N543="snížená",J543,0)</f>
        <v>0</v>
      </c>
      <c r="BG543" s="266">
        <f aca="true" t="shared" si="238" ref="BG543:BG548">IF(N543="zákl. přenesená",J543,0)</f>
        <v>0</v>
      </c>
      <c r="BH543" s="266">
        <f t="shared" si="230"/>
        <v>0</v>
      </c>
      <c r="BI543" s="266">
        <f aca="true" t="shared" si="239" ref="BI543:BI548">IF(N543="nulová",J543,0)</f>
        <v>0</v>
      </c>
      <c r="BJ543" s="170" t="s">
        <v>24</v>
      </c>
      <c r="BK543" s="266">
        <f aca="true" t="shared" si="240" ref="BK543:BK548">ROUND(I543*H543,2)</f>
        <v>0</v>
      </c>
      <c r="BL543" s="170" t="s">
        <v>171</v>
      </c>
      <c r="BM543" s="170" t="s">
        <v>3943</v>
      </c>
    </row>
    <row r="544" spans="2:47" s="84" customFormat="1" ht="13.5">
      <c r="B544" s="105"/>
      <c r="C544" s="174"/>
      <c r="D544" s="194" t="s">
        <v>173</v>
      </c>
      <c r="E544" s="174"/>
      <c r="F544" s="195" t="s">
        <v>3942</v>
      </c>
      <c r="G544" s="174"/>
      <c r="H544" s="174"/>
      <c r="I544" s="215"/>
      <c r="J544" s="174"/>
      <c r="K544" s="174"/>
      <c r="L544" s="214"/>
      <c r="M544" s="238"/>
      <c r="N544" s="106"/>
      <c r="O544" s="106"/>
      <c r="P544" s="106"/>
      <c r="Q544" s="106"/>
      <c r="R544" s="106"/>
      <c r="S544" s="106"/>
      <c r="T544" s="255"/>
      <c r="AT544" s="170" t="s">
        <v>173</v>
      </c>
      <c r="AU544" s="170" t="s">
        <v>81</v>
      </c>
    </row>
    <row r="545" spans="2:63" s="89" customFormat="1" ht="29.9" customHeight="1">
      <c r="B545" s="183"/>
      <c r="C545" s="184"/>
      <c r="D545" s="187" t="s">
        <v>72</v>
      </c>
      <c r="E545" s="188" t="s">
        <v>3857</v>
      </c>
      <c r="F545" s="188" t="s">
        <v>3858</v>
      </c>
      <c r="G545" s="184"/>
      <c r="H545" s="184"/>
      <c r="I545" s="226"/>
      <c r="J545" s="232">
        <f>BK545</f>
        <v>0</v>
      </c>
      <c r="K545" s="184"/>
      <c r="L545" s="228"/>
      <c r="M545" s="229"/>
      <c r="N545" s="230"/>
      <c r="O545" s="230"/>
      <c r="P545" s="231">
        <f aca="true" t="shared" si="241" ref="P545:T545">SUM(P546:P549)</f>
        <v>0</v>
      </c>
      <c r="Q545" s="230"/>
      <c r="R545" s="231">
        <f t="shared" si="241"/>
        <v>0</v>
      </c>
      <c r="S545" s="230"/>
      <c r="T545" s="253">
        <f t="shared" si="241"/>
        <v>0</v>
      </c>
      <c r="AR545" s="259" t="s">
        <v>24</v>
      </c>
      <c r="AT545" s="260" t="s">
        <v>72</v>
      </c>
      <c r="AU545" s="260" t="s">
        <v>24</v>
      </c>
      <c r="AY545" s="259" t="s">
        <v>164</v>
      </c>
      <c r="BK545" s="265">
        <f>SUM(BK546:BK549)</f>
        <v>0</v>
      </c>
    </row>
    <row r="546" spans="2:65" s="84" customFormat="1" ht="20.4" customHeight="1">
      <c r="B546" s="105"/>
      <c r="C546" s="189" t="s">
        <v>1549</v>
      </c>
      <c r="D546" s="189" t="s">
        <v>166</v>
      </c>
      <c r="E546" s="190" t="s">
        <v>3859</v>
      </c>
      <c r="F546" s="191" t="s">
        <v>3860</v>
      </c>
      <c r="G546" s="192" t="s">
        <v>579</v>
      </c>
      <c r="H546" s="193">
        <v>8</v>
      </c>
      <c r="I546" s="233"/>
      <c r="J546" s="234">
        <f t="shared" si="232"/>
        <v>0</v>
      </c>
      <c r="K546" s="191" t="s">
        <v>22</v>
      </c>
      <c r="L546" s="214"/>
      <c r="M546" s="235" t="s">
        <v>22</v>
      </c>
      <c r="N546" s="236" t="s">
        <v>44</v>
      </c>
      <c r="O546" s="106"/>
      <c r="P546" s="237">
        <f t="shared" si="233"/>
        <v>0</v>
      </c>
      <c r="Q546" s="237">
        <v>0</v>
      </c>
      <c r="R546" s="237">
        <f t="shared" si="234"/>
        <v>0</v>
      </c>
      <c r="S546" s="237">
        <v>0</v>
      </c>
      <c r="T546" s="254">
        <f t="shared" si="235"/>
        <v>0</v>
      </c>
      <c r="AR546" s="170" t="s">
        <v>171</v>
      </c>
      <c r="AT546" s="170" t="s">
        <v>166</v>
      </c>
      <c r="AU546" s="170" t="s">
        <v>81</v>
      </c>
      <c r="AY546" s="170" t="s">
        <v>164</v>
      </c>
      <c r="BE546" s="266">
        <f t="shared" si="236"/>
        <v>0</v>
      </c>
      <c r="BF546" s="266">
        <f t="shared" si="237"/>
        <v>0</v>
      </c>
      <c r="BG546" s="266">
        <f t="shared" si="238"/>
        <v>0</v>
      </c>
      <c r="BH546" s="266">
        <f aca="true" t="shared" si="242" ref="BH546:BH551">IF(N546="sníž. přenesená",J546,0)</f>
        <v>0</v>
      </c>
      <c r="BI546" s="266">
        <f t="shared" si="239"/>
        <v>0</v>
      </c>
      <c r="BJ546" s="170" t="s">
        <v>24</v>
      </c>
      <c r="BK546" s="266">
        <f t="shared" si="240"/>
        <v>0</v>
      </c>
      <c r="BL546" s="170" t="s">
        <v>171</v>
      </c>
      <c r="BM546" s="170" t="s">
        <v>3944</v>
      </c>
    </row>
    <row r="547" spans="2:47" s="84" customFormat="1" ht="13.5">
      <c r="B547" s="105"/>
      <c r="C547" s="174"/>
      <c r="D547" s="207" t="s">
        <v>173</v>
      </c>
      <c r="E547" s="174"/>
      <c r="F547" s="270" t="s">
        <v>3860</v>
      </c>
      <c r="G547" s="174"/>
      <c r="H547" s="174"/>
      <c r="I547" s="215"/>
      <c r="J547" s="174"/>
      <c r="K547" s="174"/>
      <c r="L547" s="214"/>
      <c r="M547" s="238"/>
      <c r="N547" s="106"/>
      <c r="O547" s="106"/>
      <c r="P547" s="106"/>
      <c r="Q547" s="106"/>
      <c r="R547" s="106"/>
      <c r="S547" s="106"/>
      <c r="T547" s="255"/>
      <c r="AT547" s="170" t="s">
        <v>173</v>
      </c>
      <c r="AU547" s="170" t="s">
        <v>81</v>
      </c>
    </row>
    <row r="548" spans="2:65" s="84" customFormat="1" ht="20.4" customHeight="1">
      <c r="B548" s="105"/>
      <c r="C548" s="189" t="s">
        <v>1553</v>
      </c>
      <c r="D548" s="189" t="s">
        <v>166</v>
      </c>
      <c r="E548" s="190" t="s">
        <v>3862</v>
      </c>
      <c r="F548" s="191" t="s">
        <v>3863</v>
      </c>
      <c r="G548" s="192" t="s">
        <v>579</v>
      </c>
      <c r="H548" s="193">
        <v>6</v>
      </c>
      <c r="I548" s="233"/>
      <c r="J548" s="234">
        <f t="shared" si="232"/>
        <v>0</v>
      </c>
      <c r="K548" s="191" t="s">
        <v>22</v>
      </c>
      <c r="L548" s="214"/>
      <c r="M548" s="235" t="s">
        <v>22</v>
      </c>
      <c r="N548" s="236" t="s">
        <v>44</v>
      </c>
      <c r="O548" s="106"/>
      <c r="P548" s="237">
        <f t="shared" si="233"/>
        <v>0</v>
      </c>
      <c r="Q548" s="237">
        <v>0</v>
      </c>
      <c r="R548" s="237">
        <f t="shared" si="234"/>
        <v>0</v>
      </c>
      <c r="S548" s="237">
        <v>0</v>
      </c>
      <c r="T548" s="254">
        <f t="shared" si="235"/>
        <v>0</v>
      </c>
      <c r="AR548" s="170" t="s">
        <v>171</v>
      </c>
      <c r="AT548" s="170" t="s">
        <v>166</v>
      </c>
      <c r="AU548" s="170" t="s">
        <v>81</v>
      </c>
      <c r="AY548" s="170" t="s">
        <v>164</v>
      </c>
      <c r="BE548" s="266">
        <f t="shared" si="236"/>
        <v>0</v>
      </c>
      <c r="BF548" s="266">
        <f t="shared" si="237"/>
        <v>0</v>
      </c>
      <c r="BG548" s="266">
        <f t="shared" si="238"/>
        <v>0</v>
      </c>
      <c r="BH548" s="266">
        <f t="shared" si="242"/>
        <v>0</v>
      </c>
      <c r="BI548" s="266">
        <f t="shared" si="239"/>
        <v>0</v>
      </c>
      <c r="BJ548" s="170" t="s">
        <v>24</v>
      </c>
      <c r="BK548" s="266">
        <f t="shared" si="240"/>
        <v>0</v>
      </c>
      <c r="BL548" s="170" t="s">
        <v>171</v>
      </c>
      <c r="BM548" s="170" t="s">
        <v>3945</v>
      </c>
    </row>
    <row r="549" spans="2:47" s="84" customFormat="1" ht="13.5">
      <c r="B549" s="105"/>
      <c r="C549" s="174"/>
      <c r="D549" s="194" t="s">
        <v>173</v>
      </c>
      <c r="E549" s="174"/>
      <c r="F549" s="195" t="s">
        <v>3863</v>
      </c>
      <c r="G549" s="174"/>
      <c r="H549" s="174"/>
      <c r="I549" s="215"/>
      <c r="J549" s="174"/>
      <c r="K549" s="174"/>
      <c r="L549" s="214"/>
      <c r="M549" s="238"/>
      <c r="N549" s="106"/>
      <c r="O549" s="106"/>
      <c r="P549" s="106"/>
      <c r="Q549" s="106"/>
      <c r="R549" s="106"/>
      <c r="S549" s="106"/>
      <c r="T549" s="255"/>
      <c r="AT549" s="170" t="s">
        <v>173</v>
      </c>
      <c r="AU549" s="170" t="s">
        <v>81</v>
      </c>
    </row>
    <row r="550" spans="2:63" s="89" customFormat="1" ht="29.9" customHeight="1">
      <c r="B550" s="183"/>
      <c r="C550" s="184"/>
      <c r="D550" s="187" t="s">
        <v>72</v>
      </c>
      <c r="E550" s="188" t="s">
        <v>3857</v>
      </c>
      <c r="F550" s="188" t="s">
        <v>3858</v>
      </c>
      <c r="G550" s="184"/>
      <c r="H550" s="184"/>
      <c r="I550" s="226"/>
      <c r="J550" s="232">
        <f>BK550</f>
        <v>0</v>
      </c>
      <c r="K550" s="184"/>
      <c r="L550" s="228"/>
      <c r="M550" s="229"/>
      <c r="N550" s="230"/>
      <c r="O550" s="230"/>
      <c r="P550" s="231">
        <f aca="true" t="shared" si="243" ref="P550:T550">SUM(P551:P554)</f>
        <v>0</v>
      </c>
      <c r="Q550" s="230"/>
      <c r="R550" s="231">
        <f t="shared" si="243"/>
        <v>0</v>
      </c>
      <c r="S550" s="230"/>
      <c r="T550" s="253">
        <f t="shared" si="243"/>
        <v>0</v>
      </c>
      <c r="AR550" s="259" t="s">
        <v>24</v>
      </c>
      <c r="AT550" s="260" t="s">
        <v>72</v>
      </c>
      <c r="AU550" s="260" t="s">
        <v>24</v>
      </c>
      <c r="AY550" s="259" t="s">
        <v>164</v>
      </c>
      <c r="BK550" s="265">
        <f>SUM(BK551:BK554)</f>
        <v>0</v>
      </c>
    </row>
    <row r="551" spans="2:65" s="84" customFormat="1" ht="20.4" customHeight="1">
      <c r="B551" s="105"/>
      <c r="C551" s="189" t="s">
        <v>1557</v>
      </c>
      <c r="D551" s="189" t="s">
        <v>166</v>
      </c>
      <c r="E551" s="190" t="s">
        <v>3946</v>
      </c>
      <c r="F551" s="191" t="s">
        <v>3947</v>
      </c>
      <c r="G551" s="192" t="s">
        <v>579</v>
      </c>
      <c r="H551" s="193">
        <v>1</v>
      </c>
      <c r="I551" s="233"/>
      <c r="J551" s="234">
        <f aca="true" t="shared" si="244" ref="J551:J556">ROUND(I551*H551,2)</f>
        <v>0</v>
      </c>
      <c r="K551" s="191" t="s">
        <v>22</v>
      </c>
      <c r="L551" s="214"/>
      <c r="M551" s="235" t="s">
        <v>22</v>
      </c>
      <c r="N551" s="236" t="s">
        <v>44</v>
      </c>
      <c r="O551" s="106"/>
      <c r="P551" s="237">
        <f aca="true" t="shared" si="245" ref="P551:P556">O551*H551</f>
        <v>0</v>
      </c>
      <c r="Q551" s="237">
        <v>0</v>
      </c>
      <c r="R551" s="237">
        <f aca="true" t="shared" si="246" ref="R551:R556">Q551*H551</f>
        <v>0</v>
      </c>
      <c r="S551" s="237">
        <v>0</v>
      </c>
      <c r="T551" s="254">
        <f aca="true" t="shared" si="247" ref="T551:T556">S551*H551</f>
        <v>0</v>
      </c>
      <c r="AR551" s="170" t="s">
        <v>171</v>
      </c>
      <c r="AT551" s="170" t="s">
        <v>166</v>
      </c>
      <c r="AU551" s="170" t="s">
        <v>81</v>
      </c>
      <c r="AY551" s="170" t="s">
        <v>164</v>
      </c>
      <c r="BE551" s="266">
        <f aca="true" t="shared" si="248" ref="BE551:BE556">IF(N551="základní",J551,0)</f>
        <v>0</v>
      </c>
      <c r="BF551" s="266">
        <f aca="true" t="shared" si="249" ref="BF551:BF556">IF(N551="snížená",J551,0)</f>
        <v>0</v>
      </c>
      <c r="BG551" s="266">
        <f aca="true" t="shared" si="250" ref="BG551:BG556">IF(N551="zákl. přenesená",J551,0)</f>
        <v>0</v>
      </c>
      <c r="BH551" s="266">
        <f t="shared" si="242"/>
        <v>0</v>
      </c>
      <c r="BI551" s="266">
        <f aca="true" t="shared" si="251" ref="BI551:BI556">IF(N551="nulová",J551,0)</f>
        <v>0</v>
      </c>
      <c r="BJ551" s="170" t="s">
        <v>24</v>
      </c>
      <c r="BK551" s="266">
        <f aca="true" t="shared" si="252" ref="BK551:BK556">ROUND(I551*H551,2)</f>
        <v>0</v>
      </c>
      <c r="BL551" s="170" t="s">
        <v>171</v>
      </c>
      <c r="BM551" s="170" t="s">
        <v>3948</v>
      </c>
    </row>
    <row r="552" spans="2:47" s="84" customFormat="1" ht="13.5">
      <c r="B552" s="105"/>
      <c r="C552" s="174"/>
      <c r="D552" s="207" t="s">
        <v>173</v>
      </c>
      <c r="E552" s="174"/>
      <c r="F552" s="270" t="s">
        <v>3947</v>
      </c>
      <c r="G552" s="174"/>
      <c r="H552" s="174"/>
      <c r="I552" s="215"/>
      <c r="J552" s="174"/>
      <c r="K552" s="174"/>
      <c r="L552" s="214"/>
      <c r="M552" s="238"/>
      <c r="N552" s="106"/>
      <c r="O552" s="106"/>
      <c r="P552" s="106"/>
      <c r="Q552" s="106"/>
      <c r="R552" s="106"/>
      <c r="S552" s="106"/>
      <c r="T552" s="255"/>
      <c r="AT552" s="170" t="s">
        <v>173</v>
      </c>
      <c r="AU552" s="170" t="s">
        <v>81</v>
      </c>
    </row>
    <row r="553" spans="2:65" s="84" customFormat="1" ht="20.4" customHeight="1">
      <c r="B553" s="105"/>
      <c r="C553" s="189" t="s">
        <v>1561</v>
      </c>
      <c r="D553" s="189" t="s">
        <v>166</v>
      </c>
      <c r="E553" s="190" t="s">
        <v>3949</v>
      </c>
      <c r="F553" s="191" t="s">
        <v>3950</v>
      </c>
      <c r="G553" s="192" t="s">
        <v>579</v>
      </c>
      <c r="H553" s="193">
        <v>3</v>
      </c>
      <c r="I553" s="233"/>
      <c r="J553" s="234">
        <f t="shared" si="244"/>
        <v>0</v>
      </c>
      <c r="K553" s="191" t="s">
        <v>22</v>
      </c>
      <c r="L553" s="214"/>
      <c r="M553" s="235" t="s">
        <v>22</v>
      </c>
      <c r="N553" s="236" t="s">
        <v>44</v>
      </c>
      <c r="O553" s="106"/>
      <c r="P553" s="237">
        <f t="shared" si="245"/>
        <v>0</v>
      </c>
      <c r="Q553" s="237">
        <v>0</v>
      </c>
      <c r="R553" s="237">
        <f t="shared" si="246"/>
        <v>0</v>
      </c>
      <c r="S553" s="237">
        <v>0</v>
      </c>
      <c r="T553" s="254">
        <f t="shared" si="247"/>
        <v>0</v>
      </c>
      <c r="AR553" s="170" t="s">
        <v>171</v>
      </c>
      <c r="AT553" s="170" t="s">
        <v>166</v>
      </c>
      <c r="AU553" s="170" t="s">
        <v>81</v>
      </c>
      <c r="AY553" s="170" t="s">
        <v>164</v>
      </c>
      <c r="BE553" s="266">
        <f t="shared" si="248"/>
        <v>0</v>
      </c>
      <c r="BF553" s="266">
        <f t="shared" si="249"/>
        <v>0</v>
      </c>
      <c r="BG553" s="266">
        <f t="shared" si="250"/>
        <v>0</v>
      </c>
      <c r="BH553" s="266">
        <f>IF(N553="sníž. přenesená",J553,0)</f>
        <v>0</v>
      </c>
      <c r="BI553" s="266">
        <f t="shared" si="251"/>
        <v>0</v>
      </c>
      <c r="BJ553" s="170" t="s">
        <v>24</v>
      </c>
      <c r="BK553" s="266">
        <f t="shared" si="252"/>
        <v>0</v>
      </c>
      <c r="BL553" s="170" t="s">
        <v>171</v>
      </c>
      <c r="BM553" s="170" t="s">
        <v>3951</v>
      </c>
    </row>
    <row r="554" spans="2:47" s="84" customFormat="1" ht="13.5">
      <c r="B554" s="105"/>
      <c r="C554" s="174"/>
      <c r="D554" s="194" t="s">
        <v>173</v>
      </c>
      <c r="E554" s="174"/>
      <c r="F554" s="195" t="s">
        <v>3950</v>
      </c>
      <c r="G554" s="174"/>
      <c r="H554" s="174"/>
      <c r="I554" s="215"/>
      <c r="J554" s="174"/>
      <c r="K554" s="174"/>
      <c r="L554" s="214"/>
      <c r="M554" s="238"/>
      <c r="N554" s="106"/>
      <c r="O554" s="106"/>
      <c r="P554" s="106"/>
      <c r="Q554" s="106"/>
      <c r="R554" s="106"/>
      <c r="S554" s="106"/>
      <c r="T554" s="255"/>
      <c r="AT554" s="170" t="s">
        <v>173</v>
      </c>
      <c r="AU554" s="170" t="s">
        <v>81</v>
      </c>
    </row>
    <row r="555" spans="2:63" s="89" customFormat="1" ht="29.9" customHeight="1">
      <c r="B555" s="183"/>
      <c r="C555" s="184"/>
      <c r="D555" s="187" t="s">
        <v>72</v>
      </c>
      <c r="E555" s="188" t="s">
        <v>3952</v>
      </c>
      <c r="F555" s="188" t="s">
        <v>3953</v>
      </c>
      <c r="G555" s="184"/>
      <c r="H555" s="184"/>
      <c r="I555" s="226"/>
      <c r="J555" s="232">
        <f>BK555</f>
        <v>0</v>
      </c>
      <c r="K555" s="184"/>
      <c r="L555" s="228"/>
      <c r="M555" s="229"/>
      <c r="N555" s="230"/>
      <c r="O555" s="230"/>
      <c r="P555" s="231">
        <f aca="true" t="shared" si="253" ref="P555:T555">SUM(P556:P557)</f>
        <v>0</v>
      </c>
      <c r="Q555" s="230"/>
      <c r="R555" s="231">
        <f t="shared" si="253"/>
        <v>0</v>
      </c>
      <c r="S555" s="230"/>
      <c r="T555" s="253">
        <f t="shared" si="253"/>
        <v>0</v>
      </c>
      <c r="AR555" s="259" t="s">
        <v>24</v>
      </c>
      <c r="AT555" s="260" t="s">
        <v>72</v>
      </c>
      <c r="AU555" s="260" t="s">
        <v>24</v>
      </c>
      <c r="AY555" s="259" t="s">
        <v>164</v>
      </c>
      <c r="BK555" s="265">
        <f>SUM(BK556:BK557)</f>
        <v>0</v>
      </c>
    </row>
    <row r="556" spans="2:65" s="84" customFormat="1" ht="20.4" customHeight="1">
      <c r="B556" s="105"/>
      <c r="C556" s="189" t="s">
        <v>1567</v>
      </c>
      <c r="D556" s="189" t="s">
        <v>166</v>
      </c>
      <c r="E556" s="190" t="s">
        <v>3954</v>
      </c>
      <c r="F556" s="191" t="s">
        <v>3955</v>
      </c>
      <c r="G556" s="192" t="s">
        <v>579</v>
      </c>
      <c r="H556" s="193">
        <v>1</v>
      </c>
      <c r="I556" s="233"/>
      <c r="J556" s="234">
        <f t="shared" si="244"/>
        <v>0</v>
      </c>
      <c r="K556" s="191" t="s">
        <v>22</v>
      </c>
      <c r="L556" s="214"/>
      <c r="M556" s="235" t="s">
        <v>22</v>
      </c>
      <c r="N556" s="236" t="s">
        <v>44</v>
      </c>
      <c r="O556" s="106"/>
      <c r="P556" s="237">
        <f t="shared" si="245"/>
        <v>0</v>
      </c>
      <c r="Q556" s="237">
        <v>0</v>
      </c>
      <c r="R556" s="237">
        <f t="shared" si="246"/>
        <v>0</v>
      </c>
      <c r="S556" s="237">
        <v>0</v>
      </c>
      <c r="T556" s="254">
        <f t="shared" si="247"/>
        <v>0</v>
      </c>
      <c r="AR556" s="170" t="s">
        <v>171</v>
      </c>
      <c r="AT556" s="170" t="s">
        <v>166</v>
      </c>
      <c r="AU556" s="170" t="s">
        <v>81</v>
      </c>
      <c r="AY556" s="170" t="s">
        <v>164</v>
      </c>
      <c r="BE556" s="266">
        <f t="shared" si="248"/>
        <v>0</v>
      </c>
      <c r="BF556" s="266">
        <f t="shared" si="249"/>
        <v>0</v>
      </c>
      <c r="BG556" s="266">
        <f t="shared" si="250"/>
        <v>0</v>
      </c>
      <c r="BH556" s="266">
        <f aca="true" t="shared" si="254" ref="BH556:BH561">IF(N556="sníž. přenesená",J556,0)</f>
        <v>0</v>
      </c>
      <c r="BI556" s="266">
        <f t="shared" si="251"/>
        <v>0</v>
      </c>
      <c r="BJ556" s="170" t="s">
        <v>24</v>
      </c>
      <c r="BK556" s="266">
        <f t="shared" si="252"/>
        <v>0</v>
      </c>
      <c r="BL556" s="170" t="s">
        <v>171</v>
      </c>
      <c r="BM556" s="170" t="s">
        <v>3956</v>
      </c>
    </row>
    <row r="557" spans="2:47" s="84" customFormat="1" ht="13.5">
      <c r="B557" s="105"/>
      <c r="C557" s="174"/>
      <c r="D557" s="194" t="s">
        <v>173</v>
      </c>
      <c r="E557" s="174"/>
      <c r="F557" s="195" t="s">
        <v>3955</v>
      </c>
      <c r="G557" s="174"/>
      <c r="H557" s="174"/>
      <c r="I557" s="215"/>
      <c r="J557" s="174"/>
      <c r="K557" s="174"/>
      <c r="L557" s="214"/>
      <c r="M557" s="238"/>
      <c r="N557" s="106"/>
      <c r="O557" s="106"/>
      <c r="P557" s="106"/>
      <c r="Q557" s="106"/>
      <c r="R557" s="106"/>
      <c r="S557" s="106"/>
      <c r="T557" s="255"/>
      <c r="AT557" s="170" t="s">
        <v>173</v>
      </c>
      <c r="AU557" s="170" t="s">
        <v>81</v>
      </c>
    </row>
    <row r="558" spans="2:63" s="89" customFormat="1" ht="29.9" customHeight="1">
      <c r="B558" s="183"/>
      <c r="C558" s="184"/>
      <c r="D558" s="187" t="s">
        <v>72</v>
      </c>
      <c r="E558" s="188" t="s">
        <v>3818</v>
      </c>
      <c r="F558" s="188" t="s">
        <v>3819</v>
      </c>
      <c r="G558" s="184"/>
      <c r="H558" s="184"/>
      <c r="I558" s="226"/>
      <c r="J558" s="232">
        <f>BK558</f>
        <v>0</v>
      </c>
      <c r="K558" s="184"/>
      <c r="L558" s="228"/>
      <c r="M558" s="229"/>
      <c r="N558" s="230"/>
      <c r="O558" s="230"/>
      <c r="P558" s="231">
        <f aca="true" t="shared" si="255" ref="P558:T558">SUM(P559:P562)</f>
        <v>0</v>
      </c>
      <c r="Q558" s="230"/>
      <c r="R558" s="231">
        <f t="shared" si="255"/>
        <v>0</v>
      </c>
      <c r="S558" s="230"/>
      <c r="T558" s="253">
        <f t="shared" si="255"/>
        <v>0</v>
      </c>
      <c r="AR558" s="259" t="s">
        <v>24</v>
      </c>
      <c r="AT558" s="260" t="s">
        <v>72</v>
      </c>
      <c r="AU558" s="260" t="s">
        <v>24</v>
      </c>
      <c r="AY558" s="259" t="s">
        <v>164</v>
      </c>
      <c r="BK558" s="265">
        <f>SUM(BK559:BK562)</f>
        <v>0</v>
      </c>
    </row>
    <row r="559" spans="2:65" s="84" customFormat="1" ht="20.4" customHeight="1">
      <c r="B559" s="105"/>
      <c r="C559" s="189" t="s">
        <v>1573</v>
      </c>
      <c r="D559" s="189" t="s">
        <v>166</v>
      </c>
      <c r="E559" s="190" t="s">
        <v>3773</v>
      </c>
      <c r="F559" s="191" t="s">
        <v>3774</v>
      </c>
      <c r="G559" s="192" t="s">
        <v>579</v>
      </c>
      <c r="H559" s="193">
        <v>1</v>
      </c>
      <c r="I559" s="233"/>
      <c r="J559" s="234">
        <f aca="true" t="shared" si="256" ref="J559:J564">ROUND(I559*H559,2)</f>
        <v>0</v>
      </c>
      <c r="K559" s="191" t="s">
        <v>22</v>
      </c>
      <c r="L559" s="214"/>
      <c r="M559" s="235" t="s">
        <v>22</v>
      </c>
      <c r="N559" s="236" t="s">
        <v>44</v>
      </c>
      <c r="O559" s="106"/>
      <c r="P559" s="237">
        <f aca="true" t="shared" si="257" ref="P559:P564">O559*H559</f>
        <v>0</v>
      </c>
      <c r="Q559" s="237">
        <v>0</v>
      </c>
      <c r="R559" s="237">
        <f aca="true" t="shared" si="258" ref="R559:R564">Q559*H559</f>
        <v>0</v>
      </c>
      <c r="S559" s="237">
        <v>0</v>
      </c>
      <c r="T559" s="254">
        <f aca="true" t="shared" si="259" ref="T559:T564">S559*H559</f>
        <v>0</v>
      </c>
      <c r="AR559" s="170" t="s">
        <v>171</v>
      </c>
      <c r="AT559" s="170" t="s">
        <v>166</v>
      </c>
      <c r="AU559" s="170" t="s">
        <v>81</v>
      </c>
      <c r="AY559" s="170" t="s">
        <v>164</v>
      </c>
      <c r="BE559" s="266">
        <f aca="true" t="shared" si="260" ref="BE559:BE564">IF(N559="základní",J559,0)</f>
        <v>0</v>
      </c>
      <c r="BF559" s="266">
        <f aca="true" t="shared" si="261" ref="BF559:BF564">IF(N559="snížená",J559,0)</f>
        <v>0</v>
      </c>
      <c r="BG559" s="266">
        <f aca="true" t="shared" si="262" ref="BG559:BG564">IF(N559="zákl. přenesená",J559,0)</f>
        <v>0</v>
      </c>
      <c r="BH559" s="266">
        <f t="shared" si="254"/>
        <v>0</v>
      </c>
      <c r="BI559" s="266">
        <f aca="true" t="shared" si="263" ref="BI559:BI564">IF(N559="nulová",J559,0)</f>
        <v>0</v>
      </c>
      <c r="BJ559" s="170" t="s">
        <v>24</v>
      </c>
      <c r="BK559" s="266">
        <f aca="true" t="shared" si="264" ref="BK559:BK564">ROUND(I559*H559,2)</f>
        <v>0</v>
      </c>
      <c r="BL559" s="170" t="s">
        <v>171</v>
      </c>
      <c r="BM559" s="170" t="s">
        <v>3957</v>
      </c>
    </row>
    <row r="560" spans="2:47" s="84" customFormat="1" ht="13.5">
      <c r="B560" s="105"/>
      <c r="C560" s="174"/>
      <c r="D560" s="207" t="s">
        <v>173</v>
      </c>
      <c r="E560" s="174"/>
      <c r="F560" s="270" t="s">
        <v>3774</v>
      </c>
      <c r="G560" s="174"/>
      <c r="H560" s="174"/>
      <c r="I560" s="215"/>
      <c r="J560" s="174"/>
      <c r="K560" s="174"/>
      <c r="L560" s="214"/>
      <c r="M560" s="238"/>
      <c r="N560" s="106"/>
      <c r="O560" s="106"/>
      <c r="P560" s="106"/>
      <c r="Q560" s="106"/>
      <c r="R560" s="106"/>
      <c r="S560" s="106"/>
      <c r="T560" s="255"/>
      <c r="AT560" s="170" t="s">
        <v>173</v>
      </c>
      <c r="AU560" s="170" t="s">
        <v>81</v>
      </c>
    </row>
    <row r="561" spans="2:65" s="84" customFormat="1" ht="20.4" customHeight="1">
      <c r="B561" s="105"/>
      <c r="C561" s="189" t="s">
        <v>1578</v>
      </c>
      <c r="D561" s="189" t="s">
        <v>166</v>
      </c>
      <c r="E561" s="190" t="s">
        <v>3776</v>
      </c>
      <c r="F561" s="191" t="s">
        <v>3777</v>
      </c>
      <c r="G561" s="192" t="s">
        <v>579</v>
      </c>
      <c r="H561" s="193">
        <v>6</v>
      </c>
      <c r="I561" s="233"/>
      <c r="J561" s="234">
        <f t="shared" si="256"/>
        <v>0</v>
      </c>
      <c r="K561" s="191" t="s">
        <v>22</v>
      </c>
      <c r="L561" s="214"/>
      <c r="M561" s="235" t="s">
        <v>22</v>
      </c>
      <c r="N561" s="236" t="s">
        <v>44</v>
      </c>
      <c r="O561" s="106"/>
      <c r="P561" s="237">
        <f t="shared" si="257"/>
        <v>0</v>
      </c>
      <c r="Q561" s="237">
        <v>0</v>
      </c>
      <c r="R561" s="237">
        <f t="shared" si="258"/>
        <v>0</v>
      </c>
      <c r="S561" s="237">
        <v>0</v>
      </c>
      <c r="T561" s="254">
        <f t="shared" si="259"/>
        <v>0</v>
      </c>
      <c r="AR561" s="170" t="s">
        <v>171</v>
      </c>
      <c r="AT561" s="170" t="s">
        <v>166</v>
      </c>
      <c r="AU561" s="170" t="s">
        <v>81</v>
      </c>
      <c r="AY561" s="170" t="s">
        <v>164</v>
      </c>
      <c r="BE561" s="266">
        <f t="shared" si="260"/>
        <v>0</v>
      </c>
      <c r="BF561" s="266">
        <f t="shared" si="261"/>
        <v>0</v>
      </c>
      <c r="BG561" s="266">
        <f t="shared" si="262"/>
        <v>0</v>
      </c>
      <c r="BH561" s="266">
        <f t="shared" si="254"/>
        <v>0</v>
      </c>
      <c r="BI561" s="266">
        <f t="shared" si="263"/>
        <v>0</v>
      </c>
      <c r="BJ561" s="170" t="s">
        <v>24</v>
      </c>
      <c r="BK561" s="266">
        <f t="shared" si="264"/>
        <v>0</v>
      </c>
      <c r="BL561" s="170" t="s">
        <v>171</v>
      </c>
      <c r="BM561" s="170" t="s">
        <v>3958</v>
      </c>
    </row>
    <row r="562" spans="2:47" s="84" customFormat="1" ht="13.5">
      <c r="B562" s="105"/>
      <c r="C562" s="174"/>
      <c r="D562" s="194" t="s">
        <v>173</v>
      </c>
      <c r="E562" s="174"/>
      <c r="F562" s="195" t="s">
        <v>3777</v>
      </c>
      <c r="G562" s="174"/>
      <c r="H562" s="174"/>
      <c r="I562" s="215"/>
      <c r="J562" s="174"/>
      <c r="K562" s="174"/>
      <c r="L562" s="214"/>
      <c r="M562" s="238"/>
      <c r="N562" s="106"/>
      <c r="O562" s="106"/>
      <c r="P562" s="106"/>
      <c r="Q562" s="106"/>
      <c r="R562" s="106"/>
      <c r="S562" s="106"/>
      <c r="T562" s="255"/>
      <c r="AT562" s="170" t="s">
        <v>173</v>
      </c>
      <c r="AU562" s="170" t="s">
        <v>81</v>
      </c>
    </row>
    <row r="563" spans="2:63" s="89" customFormat="1" ht="29.9" customHeight="1">
      <c r="B563" s="183"/>
      <c r="C563" s="184"/>
      <c r="D563" s="187" t="s">
        <v>72</v>
      </c>
      <c r="E563" s="188" t="s">
        <v>3823</v>
      </c>
      <c r="F563" s="188" t="s">
        <v>3824</v>
      </c>
      <c r="G563" s="184"/>
      <c r="H563" s="184"/>
      <c r="I563" s="226"/>
      <c r="J563" s="232">
        <f>BK563</f>
        <v>0</v>
      </c>
      <c r="K563" s="184"/>
      <c r="L563" s="228"/>
      <c r="M563" s="229"/>
      <c r="N563" s="230"/>
      <c r="O563" s="230"/>
      <c r="P563" s="231">
        <f aca="true" t="shared" si="265" ref="P563:T563">SUM(P564:P565)</f>
        <v>0</v>
      </c>
      <c r="Q563" s="230"/>
      <c r="R563" s="231">
        <f t="shared" si="265"/>
        <v>0</v>
      </c>
      <c r="S563" s="230"/>
      <c r="T563" s="253">
        <f t="shared" si="265"/>
        <v>0</v>
      </c>
      <c r="AR563" s="259" t="s">
        <v>24</v>
      </c>
      <c r="AT563" s="260" t="s">
        <v>72</v>
      </c>
      <c r="AU563" s="260" t="s">
        <v>24</v>
      </c>
      <c r="AY563" s="259" t="s">
        <v>164</v>
      </c>
      <c r="BK563" s="265">
        <f>SUM(BK564:BK565)</f>
        <v>0</v>
      </c>
    </row>
    <row r="564" spans="2:65" s="84" customFormat="1" ht="20.4" customHeight="1">
      <c r="B564" s="105"/>
      <c r="C564" s="189" t="s">
        <v>1582</v>
      </c>
      <c r="D564" s="189" t="s">
        <v>166</v>
      </c>
      <c r="E564" s="190" t="s">
        <v>3959</v>
      </c>
      <c r="F564" s="191" t="s">
        <v>3960</v>
      </c>
      <c r="G564" s="192" t="s">
        <v>579</v>
      </c>
      <c r="H564" s="193">
        <v>6</v>
      </c>
      <c r="I564" s="233"/>
      <c r="J564" s="234">
        <f t="shared" si="256"/>
        <v>0</v>
      </c>
      <c r="K564" s="191" t="s">
        <v>22</v>
      </c>
      <c r="L564" s="214"/>
      <c r="M564" s="235" t="s">
        <v>22</v>
      </c>
      <c r="N564" s="236" t="s">
        <v>44</v>
      </c>
      <c r="O564" s="106"/>
      <c r="P564" s="237">
        <f t="shared" si="257"/>
        <v>0</v>
      </c>
      <c r="Q564" s="237">
        <v>0</v>
      </c>
      <c r="R564" s="237">
        <f t="shared" si="258"/>
        <v>0</v>
      </c>
      <c r="S564" s="237">
        <v>0</v>
      </c>
      <c r="T564" s="254">
        <f t="shared" si="259"/>
        <v>0</v>
      </c>
      <c r="AR564" s="170" t="s">
        <v>171</v>
      </c>
      <c r="AT564" s="170" t="s">
        <v>166</v>
      </c>
      <c r="AU564" s="170" t="s">
        <v>81</v>
      </c>
      <c r="AY564" s="170" t="s">
        <v>164</v>
      </c>
      <c r="BE564" s="266">
        <f t="shared" si="260"/>
        <v>0</v>
      </c>
      <c r="BF564" s="266">
        <f t="shared" si="261"/>
        <v>0</v>
      </c>
      <c r="BG564" s="266">
        <f t="shared" si="262"/>
        <v>0</v>
      </c>
      <c r="BH564" s="266">
        <f>IF(N564="sníž. přenesená",J564,0)</f>
        <v>0</v>
      </c>
      <c r="BI564" s="266">
        <f t="shared" si="263"/>
        <v>0</v>
      </c>
      <c r="BJ564" s="170" t="s">
        <v>24</v>
      </c>
      <c r="BK564" s="266">
        <f t="shared" si="264"/>
        <v>0</v>
      </c>
      <c r="BL564" s="170" t="s">
        <v>171</v>
      </c>
      <c r="BM564" s="170" t="s">
        <v>3961</v>
      </c>
    </row>
    <row r="565" spans="2:47" s="84" customFormat="1" ht="13.5">
      <c r="B565" s="105"/>
      <c r="C565" s="174"/>
      <c r="D565" s="194" t="s">
        <v>173</v>
      </c>
      <c r="E565" s="174"/>
      <c r="F565" s="195" t="s">
        <v>3960</v>
      </c>
      <c r="G565" s="174"/>
      <c r="H565" s="174"/>
      <c r="I565" s="215"/>
      <c r="J565" s="174"/>
      <c r="K565" s="174"/>
      <c r="L565" s="214"/>
      <c r="M565" s="238"/>
      <c r="N565" s="106"/>
      <c r="O565" s="106"/>
      <c r="P565" s="106"/>
      <c r="Q565" s="106"/>
      <c r="R565" s="106"/>
      <c r="S565" s="106"/>
      <c r="T565" s="255"/>
      <c r="AT565" s="170" t="s">
        <v>173</v>
      </c>
      <c r="AU565" s="170" t="s">
        <v>81</v>
      </c>
    </row>
    <row r="566" spans="2:63" s="89" customFormat="1" ht="29.9" customHeight="1">
      <c r="B566" s="183"/>
      <c r="C566" s="184"/>
      <c r="D566" s="187" t="s">
        <v>72</v>
      </c>
      <c r="E566" s="188" t="s">
        <v>3962</v>
      </c>
      <c r="F566" s="188" t="s">
        <v>3963</v>
      </c>
      <c r="G566" s="184"/>
      <c r="H566" s="184"/>
      <c r="I566" s="226"/>
      <c r="J566" s="232">
        <f>BK566</f>
        <v>0</v>
      </c>
      <c r="K566" s="184"/>
      <c r="L566" s="228"/>
      <c r="M566" s="229"/>
      <c r="N566" s="230"/>
      <c r="O566" s="230"/>
      <c r="P566" s="231">
        <f aca="true" t="shared" si="266" ref="P566:T566">SUM(P567:P568)</f>
        <v>0</v>
      </c>
      <c r="Q566" s="230"/>
      <c r="R566" s="231">
        <f t="shared" si="266"/>
        <v>0</v>
      </c>
      <c r="S566" s="230"/>
      <c r="T566" s="253">
        <f t="shared" si="266"/>
        <v>0</v>
      </c>
      <c r="AR566" s="259" t="s">
        <v>24</v>
      </c>
      <c r="AT566" s="260" t="s">
        <v>72</v>
      </c>
      <c r="AU566" s="260" t="s">
        <v>24</v>
      </c>
      <c r="AY566" s="259" t="s">
        <v>164</v>
      </c>
      <c r="BK566" s="265">
        <f>SUM(BK567:BK568)</f>
        <v>0</v>
      </c>
    </row>
    <row r="567" spans="2:65" s="84" customFormat="1" ht="20.4" customHeight="1">
      <c r="B567" s="105"/>
      <c r="C567" s="189" t="s">
        <v>1586</v>
      </c>
      <c r="D567" s="189" t="s">
        <v>166</v>
      </c>
      <c r="E567" s="190" t="s">
        <v>3964</v>
      </c>
      <c r="F567" s="191" t="s">
        <v>3965</v>
      </c>
      <c r="G567" s="192" t="s">
        <v>579</v>
      </c>
      <c r="H567" s="193">
        <v>1</v>
      </c>
      <c r="I567" s="233"/>
      <c r="J567" s="234">
        <f>ROUND(I567*H567,2)</f>
        <v>0</v>
      </c>
      <c r="K567" s="191" t="s">
        <v>22</v>
      </c>
      <c r="L567" s="214"/>
      <c r="M567" s="235" t="s">
        <v>22</v>
      </c>
      <c r="N567" s="236" t="s">
        <v>44</v>
      </c>
      <c r="O567" s="106"/>
      <c r="P567" s="237">
        <f>O567*H567</f>
        <v>0</v>
      </c>
      <c r="Q567" s="237">
        <v>0</v>
      </c>
      <c r="R567" s="237">
        <f>Q567*H567</f>
        <v>0</v>
      </c>
      <c r="S567" s="237">
        <v>0</v>
      </c>
      <c r="T567" s="254">
        <f>S567*H567</f>
        <v>0</v>
      </c>
      <c r="AR567" s="170" t="s">
        <v>171</v>
      </c>
      <c r="AT567" s="170" t="s">
        <v>166</v>
      </c>
      <c r="AU567" s="170" t="s">
        <v>81</v>
      </c>
      <c r="AY567" s="170" t="s">
        <v>164</v>
      </c>
      <c r="BE567" s="266">
        <f>IF(N567="základní",J567,0)</f>
        <v>0</v>
      </c>
      <c r="BF567" s="266">
        <f>IF(N567="snížená",J567,0)</f>
        <v>0</v>
      </c>
      <c r="BG567" s="266">
        <f>IF(N567="zákl. přenesená",J567,0)</f>
        <v>0</v>
      </c>
      <c r="BH567" s="266">
        <f>IF(N567="sníž. přenesená",J567,0)</f>
        <v>0</v>
      </c>
      <c r="BI567" s="266">
        <f>IF(N567="nulová",J567,0)</f>
        <v>0</v>
      </c>
      <c r="BJ567" s="170" t="s">
        <v>24</v>
      </c>
      <c r="BK567" s="266">
        <f>ROUND(I567*H567,2)</f>
        <v>0</v>
      </c>
      <c r="BL567" s="170" t="s">
        <v>171</v>
      </c>
      <c r="BM567" s="170" t="s">
        <v>3966</v>
      </c>
    </row>
    <row r="568" spans="2:47" s="84" customFormat="1" ht="13.5">
      <c r="B568" s="105"/>
      <c r="C568" s="174"/>
      <c r="D568" s="194" t="s">
        <v>173</v>
      </c>
      <c r="E568" s="174"/>
      <c r="F568" s="195" t="s">
        <v>3965</v>
      </c>
      <c r="G568" s="174"/>
      <c r="H568" s="174"/>
      <c r="I568" s="215"/>
      <c r="J568" s="174"/>
      <c r="K568" s="174"/>
      <c r="L568" s="214"/>
      <c r="M568" s="238"/>
      <c r="N568" s="106"/>
      <c r="O568" s="106"/>
      <c r="P568" s="106"/>
      <c r="Q568" s="106"/>
      <c r="R568" s="106"/>
      <c r="S568" s="106"/>
      <c r="T568" s="255"/>
      <c r="AT568" s="170" t="s">
        <v>173</v>
      </c>
      <c r="AU568" s="170" t="s">
        <v>81</v>
      </c>
    </row>
    <row r="569" spans="2:63" s="89" customFormat="1" ht="29.9" customHeight="1">
      <c r="B569" s="183"/>
      <c r="C569" s="184"/>
      <c r="D569" s="187" t="s">
        <v>72</v>
      </c>
      <c r="E569" s="188" t="s">
        <v>3967</v>
      </c>
      <c r="F569" s="188" t="s">
        <v>3968</v>
      </c>
      <c r="G569" s="184"/>
      <c r="H569" s="184"/>
      <c r="I569" s="226"/>
      <c r="J569" s="232">
        <f aca="true" t="shared" si="267" ref="J569:J573">BK569</f>
        <v>0</v>
      </c>
      <c r="K569" s="184"/>
      <c r="L569" s="228"/>
      <c r="M569" s="229"/>
      <c r="N569" s="230"/>
      <c r="O569" s="230"/>
      <c r="P569" s="231">
        <f aca="true" t="shared" si="268" ref="P569:T569">SUM(P570:P571)</f>
        <v>0</v>
      </c>
      <c r="Q569" s="230"/>
      <c r="R569" s="231">
        <f t="shared" si="268"/>
        <v>0</v>
      </c>
      <c r="S569" s="230"/>
      <c r="T569" s="253">
        <f t="shared" si="268"/>
        <v>0</v>
      </c>
      <c r="AR569" s="259" t="s">
        <v>24</v>
      </c>
      <c r="AT569" s="260" t="s">
        <v>72</v>
      </c>
      <c r="AU569" s="260" t="s">
        <v>24</v>
      </c>
      <c r="AY569" s="259" t="s">
        <v>164</v>
      </c>
      <c r="BK569" s="265">
        <f>SUM(BK570:BK571)</f>
        <v>0</v>
      </c>
    </row>
    <row r="570" spans="2:65" s="84" customFormat="1" ht="20.4" customHeight="1">
      <c r="B570" s="105"/>
      <c r="C570" s="189" t="s">
        <v>1590</v>
      </c>
      <c r="D570" s="189" t="s">
        <v>166</v>
      </c>
      <c r="E570" s="190" t="s">
        <v>3969</v>
      </c>
      <c r="F570" s="191" t="s">
        <v>3970</v>
      </c>
      <c r="G570" s="192" t="s">
        <v>579</v>
      </c>
      <c r="H570" s="193">
        <v>1</v>
      </c>
      <c r="I570" s="233"/>
      <c r="J570" s="234">
        <f>ROUND(I570*H570,2)</f>
        <v>0</v>
      </c>
      <c r="K570" s="191" t="s">
        <v>22</v>
      </c>
      <c r="L570" s="214"/>
      <c r="M570" s="235" t="s">
        <v>22</v>
      </c>
      <c r="N570" s="236" t="s">
        <v>44</v>
      </c>
      <c r="O570" s="106"/>
      <c r="P570" s="237">
        <f>O570*H570</f>
        <v>0</v>
      </c>
      <c r="Q570" s="237">
        <v>0</v>
      </c>
      <c r="R570" s="237">
        <f>Q570*H570</f>
        <v>0</v>
      </c>
      <c r="S570" s="237">
        <v>0</v>
      </c>
      <c r="T570" s="254">
        <f>S570*H570</f>
        <v>0</v>
      </c>
      <c r="AR570" s="170" t="s">
        <v>171</v>
      </c>
      <c r="AT570" s="170" t="s">
        <v>166</v>
      </c>
      <c r="AU570" s="170" t="s">
        <v>81</v>
      </c>
      <c r="AY570" s="170" t="s">
        <v>164</v>
      </c>
      <c r="BE570" s="266">
        <f>IF(N570="základní",J570,0)</f>
        <v>0</v>
      </c>
      <c r="BF570" s="266">
        <f>IF(N570="snížená",J570,0)</f>
        <v>0</v>
      </c>
      <c r="BG570" s="266">
        <f>IF(N570="zákl. přenesená",J570,0)</f>
        <v>0</v>
      </c>
      <c r="BH570" s="266">
        <f>IF(N570="sníž. přenesená",J570,0)</f>
        <v>0</v>
      </c>
      <c r="BI570" s="266">
        <f>IF(N570="nulová",J570,0)</f>
        <v>0</v>
      </c>
      <c r="BJ570" s="170" t="s">
        <v>24</v>
      </c>
      <c r="BK570" s="266">
        <f>ROUND(I570*H570,2)</f>
        <v>0</v>
      </c>
      <c r="BL570" s="170" t="s">
        <v>171</v>
      </c>
      <c r="BM570" s="170" t="s">
        <v>3971</v>
      </c>
    </row>
    <row r="571" spans="2:47" s="84" customFormat="1" ht="13.5">
      <c r="B571" s="105"/>
      <c r="C571" s="174"/>
      <c r="D571" s="194" t="s">
        <v>173</v>
      </c>
      <c r="E571" s="174"/>
      <c r="F571" s="195" t="s">
        <v>3970</v>
      </c>
      <c r="G571" s="174"/>
      <c r="H571" s="174"/>
      <c r="I571" s="215"/>
      <c r="J571" s="174"/>
      <c r="K571" s="174"/>
      <c r="L571" s="214"/>
      <c r="M571" s="238"/>
      <c r="N571" s="106"/>
      <c r="O571" s="106"/>
      <c r="P571" s="106"/>
      <c r="Q571" s="106"/>
      <c r="R571" s="106"/>
      <c r="S571" s="106"/>
      <c r="T571" s="255"/>
      <c r="AT571" s="170" t="s">
        <v>173</v>
      </c>
      <c r="AU571" s="170" t="s">
        <v>81</v>
      </c>
    </row>
    <row r="572" spans="2:63" s="89" customFormat="1" ht="37.5" customHeight="1">
      <c r="B572" s="183"/>
      <c r="C572" s="184"/>
      <c r="D572" s="185" t="s">
        <v>72</v>
      </c>
      <c r="E572" s="186" t="s">
        <v>3972</v>
      </c>
      <c r="F572" s="186" t="s">
        <v>3973</v>
      </c>
      <c r="G572" s="184"/>
      <c r="H572" s="184"/>
      <c r="I572" s="226"/>
      <c r="J572" s="227">
        <f t="shared" si="267"/>
        <v>0</v>
      </c>
      <c r="K572" s="184"/>
      <c r="L572" s="228"/>
      <c r="M572" s="229"/>
      <c r="N572" s="230"/>
      <c r="O572" s="230"/>
      <c r="P572" s="231">
        <f aca="true" t="shared" si="269" ref="P572:T572">P573+P576+P579+P582+P585+P588+P591+P594+P599+P602+P607+P610+P613+P616+P619</f>
        <v>0</v>
      </c>
      <c r="Q572" s="230"/>
      <c r="R572" s="231">
        <f t="shared" si="269"/>
        <v>0</v>
      </c>
      <c r="S572" s="230"/>
      <c r="T572" s="253">
        <f t="shared" si="269"/>
        <v>0</v>
      </c>
      <c r="AR572" s="259" t="s">
        <v>24</v>
      </c>
      <c r="AT572" s="260" t="s">
        <v>72</v>
      </c>
      <c r="AU572" s="260" t="s">
        <v>73</v>
      </c>
      <c r="AY572" s="259" t="s">
        <v>164</v>
      </c>
      <c r="BK572" s="265">
        <f>BK573+BK576+BK579+BK582+BK585+BK588+BK591+BK594+BK599+BK602+BK607+BK610+BK613+BK616+BK619</f>
        <v>0</v>
      </c>
    </row>
    <row r="573" spans="2:63" s="89" customFormat="1" ht="19.9" customHeight="1">
      <c r="B573" s="183"/>
      <c r="C573" s="184"/>
      <c r="D573" s="187" t="s">
        <v>72</v>
      </c>
      <c r="E573" s="188" t="s">
        <v>3911</v>
      </c>
      <c r="F573" s="188" t="s">
        <v>3912</v>
      </c>
      <c r="G573" s="184"/>
      <c r="H573" s="184"/>
      <c r="I573" s="226"/>
      <c r="J573" s="232">
        <f t="shared" si="267"/>
        <v>0</v>
      </c>
      <c r="K573" s="184"/>
      <c r="L573" s="228"/>
      <c r="M573" s="229"/>
      <c r="N573" s="230"/>
      <c r="O573" s="230"/>
      <c r="P573" s="231">
        <f aca="true" t="shared" si="270" ref="P573:T573">SUM(P574:P575)</f>
        <v>0</v>
      </c>
      <c r="Q573" s="230"/>
      <c r="R573" s="231">
        <f t="shared" si="270"/>
        <v>0</v>
      </c>
      <c r="S573" s="230"/>
      <c r="T573" s="253">
        <f t="shared" si="270"/>
        <v>0</v>
      </c>
      <c r="AR573" s="259" t="s">
        <v>24</v>
      </c>
      <c r="AT573" s="260" t="s">
        <v>72</v>
      </c>
      <c r="AU573" s="260" t="s">
        <v>24</v>
      </c>
      <c r="AY573" s="259" t="s">
        <v>164</v>
      </c>
      <c r="BK573" s="265">
        <f>SUM(BK574:BK575)</f>
        <v>0</v>
      </c>
    </row>
    <row r="574" spans="2:65" s="84" customFormat="1" ht="20.4" customHeight="1">
      <c r="B574" s="105"/>
      <c r="C574" s="189" t="s">
        <v>1595</v>
      </c>
      <c r="D574" s="189" t="s">
        <v>166</v>
      </c>
      <c r="E574" s="190" t="s">
        <v>3913</v>
      </c>
      <c r="F574" s="191" t="s">
        <v>3914</v>
      </c>
      <c r="G574" s="192" t="s">
        <v>579</v>
      </c>
      <c r="H574" s="193">
        <v>1</v>
      </c>
      <c r="I574" s="233"/>
      <c r="J574" s="234">
        <f>ROUND(I574*H574,2)</f>
        <v>0</v>
      </c>
      <c r="K574" s="191" t="s">
        <v>22</v>
      </c>
      <c r="L574" s="214"/>
      <c r="M574" s="235" t="s">
        <v>22</v>
      </c>
      <c r="N574" s="236" t="s">
        <v>44</v>
      </c>
      <c r="O574" s="106"/>
      <c r="P574" s="237">
        <f>O574*H574</f>
        <v>0</v>
      </c>
      <c r="Q574" s="237">
        <v>0</v>
      </c>
      <c r="R574" s="237">
        <f>Q574*H574</f>
        <v>0</v>
      </c>
      <c r="S574" s="237">
        <v>0</v>
      </c>
      <c r="T574" s="254">
        <f>S574*H574</f>
        <v>0</v>
      </c>
      <c r="AR574" s="170" t="s">
        <v>171</v>
      </c>
      <c r="AT574" s="170" t="s">
        <v>166</v>
      </c>
      <c r="AU574" s="170" t="s">
        <v>81</v>
      </c>
      <c r="AY574" s="170" t="s">
        <v>164</v>
      </c>
      <c r="BE574" s="266">
        <f>IF(N574="základní",J574,0)</f>
        <v>0</v>
      </c>
      <c r="BF574" s="266">
        <f>IF(N574="snížená",J574,0)</f>
        <v>0</v>
      </c>
      <c r="BG574" s="266">
        <f>IF(N574="zákl. přenesená",J574,0)</f>
        <v>0</v>
      </c>
      <c r="BH574" s="266">
        <f>IF(N574="sníž. přenesená",J574,0)</f>
        <v>0</v>
      </c>
      <c r="BI574" s="266">
        <f>IF(N574="nulová",J574,0)</f>
        <v>0</v>
      </c>
      <c r="BJ574" s="170" t="s">
        <v>24</v>
      </c>
      <c r="BK574" s="266">
        <f>ROUND(I574*H574,2)</f>
        <v>0</v>
      </c>
      <c r="BL574" s="170" t="s">
        <v>171</v>
      </c>
      <c r="BM574" s="170" t="s">
        <v>3974</v>
      </c>
    </row>
    <row r="575" spans="2:47" s="84" customFormat="1" ht="13.5">
      <c r="B575" s="105"/>
      <c r="C575" s="174"/>
      <c r="D575" s="194" t="s">
        <v>173</v>
      </c>
      <c r="E575" s="174"/>
      <c r="F575" s="195" t="s">
        <v>3914</v>
      </c>
      <c r="G575" s="174"/>
      <c r="H575" s="174"/>
      <c r="I575" s="215"/>
      <c r="J575" s="174"/>
      <c r="K575" s="174"/>
      <c r="L575" s="214"/>
      <c r="M575" s="238"/>
      <c r="N575" s="106"/>
      <c r="O575" s="106"/>
      <c r="P575" s="106"/>
      <c r="Q575" s="106"/>
      <c r="R575" s="106"/>
      <c r="S575" s="106"/>
      <c r="T575" s="255"/>
      <c r="AT575" s="170" t="s">
        <v>173</v>
      </c>
      <c r="AU575" s="170" t="s">
        <v>81</v>
      </c>
    </row>
    <row r="576" spans="2:63" s="89" customFormat="1" ht="29.9" customHeight="1">
      <c r="B576" s="183"/>
      <c r="C576" s="184"/>
      <c r="D576" s="187" t="s">
        <v>72</v>
      </c>
      <c r="E576" s="188" t="s">
        <v>3916</v>
      </c>
      <c r="F576" s="188" t="s">
        <v>3917</v>
      </c>
      <c r="G576" s="184"/>
      <c r="H576" s="184"/>
      <c r="I576" s="226"/>
      <c r="J576" s="232">
        <f>BK576</f>
        <v>0</v>
      </c>
      <c r="K576" s="184"/>
      <c r="L576" s="228"/>
      <c r="M576" s="229"/>
      <c r="N576" s="230"/>
      <c r="O576" s="230"/>
      <c r="P576" s="231">
        <f aca="true" t="shared" si="271" ref="P576:T576">SUM(P577:P578)</f>
        <v>0</v>
      </c>
      <c r="Q576" s="230"/>
      <c r="R576" s="231">
        <f t="shared" si="271"/>
        <v>0</v>
      </c>
      <c r="S576" s="230"/>
      <c r="T576" s="253">
        <f t="shared" si="271"/>
        <v>0</v>
      </c>
      <c r="AR576" s="259" t="s">
        <v>24</v>
      </c>
      <c r="AT576" s="260" t="s">
        <v>72</v>
      </c>
      <c r="AU576" s="260" t="s">
        <v>24</v>
      </c>
      <c r="AY576" s="259" t="s">
        <v>164</v>
      </c>
      <c r="BK576" s="265">
        <f>SUM(BK577:BK578)</f>
        <v>0</v>
      </c>
    </row>
    <row r="577" spans="2:65" s="84" customFormat="1" ht="20.4" customHeight="1">
      <c r="B577" s="105"/>
      <c r="C577" s="189" t="s">
        <v>1599</v>
      </c>
      <c r="D577" s="189" t="s">
        <v>166</v>
      </c>
      <c r="E577" s="190" t="s">
        <v>3918</v>
      </c>
      <c r="F577" s="191" t="s">
        <v>3919</v>
      </c>
      <c r="G577" s="192" t="s">
        <v>579</v>
      </c>
      <c r="H577" s="193">
        <v>2</v>
      </c>
      <c r="I577" s="233"/>
      <c r="J577" s="234">
        <f>ROUND(I577*H577,2)</f>
        <v>0</v>
      </c>
      <c r="K577" s="191" t="s">
        <v>22</v>
      </c>
      <c r="L577" s="214"/>
      <c r="M577" s="235" t="s">
        <v>22</v>
      </c>
      <c r="N577" s="236" t="s">
        <v>44</v>
      </c>
      <c r="O577" s="106"/>
      <c r="P577" s="237">
        <f>O577*H577</f>
        <v>0</v>
      </c>
      <c r="Q577" s="237">
        <v>0</v>
      </c>
      <c r="R577" s="237">
        <f>Q577*H577</f>
        <v>0</v>
      </c>
      <c r="S577" s="237">
        <v>0</v>
      </c>
      <c r="T577" s="254">
        <f>S577*H577</f>
        <v>0</v>
      </c>
      <c r="AR577" s="170" t="s">
        <v>171</v>
      </c>
      <c r="AT577" s="170" t="s">
        <v>166</v>
      </c>
      <c r="AU577" s="170" t="s">
        <v>81</v>
      </c>
      <c r="AY577" s="170" t="s">
        <v>164</v>
      </c>
      <c r="BE577" s="266">
        <f>IF(N577="základní",J577,0)</f>
        <v>0</v>
      </c>
      <c r="BF577" s="266">
        <f>IF(N577="snížená",J577,0)</f>
        <v>0</v>
      </c>
      <c r="BG577" s="266">
        <f>IF(N577="zákl. přenesená",J577,0)</f>
        <v>0</v>
      </c>
      <c r="BH577" s="266">
        <f>IF(N577="sníž. přenesená",J577,0)</f>
        <v>0</v>
      </c>
      <c r="BI577" s="266">
        <f>IF(N577="nulová",J577,0)</f>
        <v>0</v>
      </c>
      <c r="BJ577" s="170" t="s">
        <v>24</v>
      </c>
      <c r="BK577" s="266">
        <f>ROUND(I577*H577,2)</f>
        <v>0</v>
      </c>
      <c r="BL577" s="170" t="s">
        <v>171</v>
      </c>
      <c r="BM577" s="170" t="s">
        <v>3975</v>
      </c>
    </row>
    <row r="578" spans="2:47" s="84" customFormat="1" ht="13.5">
      <c r="B578" s="105"/>
      <c r="C578" s="174"/>
      <c r="D578" s="194" t="s">
        <v>173</v>
      </c>
      <c r="E578" s="174"/>
      <c r="F578" s="195" t="s">
        <v>3919</v>
      </c>
      <c r="G578" s="174"/>
      <c r="H578" s="174"/>
      <c r="I578" s="215"/>
      <c r="J578" s="174"/>
      <c r="K578" s="174"/>
      <c r="L578" s="214"/>
      <c r="M578" s="238"/>
      <c r="N578" s="106"/>
      <c r="O578" s="106"/>
      <c r="P578" s="106"/>
      <c r="Q578" s="106"/>
      <c r="R578" s="106"/>
      <c r="S578" s="106"/>
      <c r="T578" s="255"/>
      <c r="AT578" s="170" t="s">
        <v>173</v>
      </c>
      <c r="AU578" s="170" t="s">
        <v>81</v>
      </c>
    </row>
    <row r="579" spans="2:63" s="89" customFormat="1" ht="29.9" customHeight="1">
      <c r="B579" s="183"/>
      <c r="C579" s="184"/>
      <c r="D579" s="187" t="s">
        <v>72</v>
      </c>
      <c r="E579" s="188" t="s">
        <v>3921</v>
      </c>
      <c r="F579" s="188" t="s">
        <v>3922</v>
      </c>
      <c r="G579" s="184"/>
      <c r="H579" s="184"/>
      <c r="I579" s="226"/>
      <c r="J579" s="232">
        <f>BK579</f>
        <v>0</v>
      </c>
      <c r="K579" s="184"/>
      <c r="L579" s="228"/>
      <c r="M579" s="229"/>
      <c r="N579" s="230"/>
      <c r="O579" s="230"/>
      <c r="P579" s="231">
        <f aca="true" t="shared" si="272" ref="P579:T579">SUM(P580:P581)</f>
        <v>0</v>
      </c>
      <c r="Q579" s="230"/>
      <c r="R579" s="231">
        <f t="shared" si="272"/>
        <v>0</v>
      </c>
      <c r="S579" s="230"/>
      <c r="T579" s="253">
        <f t="shared" si="272"/>
        <v>0</v>
      </c>
      <c r="AR579" s="259" t="s">
        <v>24</v>
      </c>
      <c r="AT579" s="260" t="s">
        <v>72</v>
      </c>
      <c r="AU579" s="260" t="s">
        <v>24</v>
      </c>
      <c r="AY579" s="259" t="s">
        <v>164</v>
      </c>
      <c r="BK579" s="265">
        <f>SUM(BK580:BK581)</f>
        <v>0</v>
      </c>
    </row>
    <row r="580" spans="2:65" s="84" customFormat="1" ht="20.4" customHeight="1">
      <c r="B580" s="105"/>
      <c r="C580" s="189" t="s">
        <v>1603</v>
      </c>
      <c r="D580" s="189" t="s">
        <v>166</v>
      </c>
      <c r="E580" s="190" t="s">
        <v>3923</v>
      </c>
      <c r="F580" s="191" t="s">
        <v>3924</v>
      </c>
      <c r="G580" s="192" t="s">
        <v>192</v>
      </c>
      <c r="H580" s="193">
        <v>1.2</v>
      </c>
      <c r="I580" s="233"/>
      <c r="J580" s="234">
        <f>ROUND(I580*H580,2)</f>
        <v>0</v>
      </c>
      <c r="K580" s="191" t="s">
        <v>22</v>
      </c>
      <c r="L580" s="214"/>
      <c r="M580" s="235" t="s">
        <v>22</v>
      </c>
      <c r="N580" s="236" t="s">
        <v>44</v>
      </c>
      <c r="O580" s="106"/>
      <c r="P580" s="237">
        <f>O580*H580</f>
        <v>0</v>
      </c>
      <c r="Q580" s="237">
        <v>0</v>
      </c>
      <c r="R580" s="237">
        <f>Q580*H580</f>
        <v>0</v>
      </c>
      <c r="S580" s="237">
        <v>0</v>
      </c>
      <c r="T580" s="254">
        <f>S580*H580</f>
        <v>0</v>
      </c>
      <c r="AR580" s="170" t="s">
        <v>171</v>
      </c>
      <c r="AT580" s="170" t="s">
        <v>166</v>
      </c>
      <c r="AU580" s="170" t="s">
        <v>81</v>
      </c>
      <c r="AY580" s="170" t="s">
        <v>164</v>
      </c>
      <c r="BE580" s="266">
        <f>IF(N580="základní",J580,0)</f>
        <v>0</v>
      </c>
      <c r="BF580" s="266">
        <v>0</v>
      </c>
      <c r="BG580" s="266">
        <f>IF(N580="zákl. přenesená",J580,0)</f>
        <v>0</v>
      </c>
      <c r="BH580" s="266">
        <f>IF(N580="sníž. přenesená",J580,0)</f>
        <v>0</v>
      </c>
      <c r="BI580" s="266">
        <f>IF(N580="nulová",J580,0)</f>
        <v>0</v>
      </c>
      <c r="BJ580" s="170" t="s">
        <v>24</v>
      </c>
      <c r="BK580" s="266">
        <f>ROUND(I580*H580,2)</f>
        <v>0</v>
      </c>
      <c r="BL580" s="170" t="s">
        <v>171</v>
      </c>
      <c r="BM580" s="170" t="s">
        <v>3976</v>
      </c>
    </row>
    <row r="581" spans="2:47" s="84" customFormat="1" ht="13.5">
      <c r="B581" s="105"/>
      <c r="C581" s="174"/>
      <c r="D581" s="194" t="s">
        <v>173</v>
      </c>
      <c r="E581" s="174"/>
      <c r="F581" s="195" t="s">
        <v>3924</v>
      </c>
      <c r="G581" s="174"/>
      <c r="H581" s="174"/>
      <c r="I581" s="215"/>
      <c r="J581" s="174"/>
      <c r="K581" s="174"/>
      <c r="L581" s="214"/>
      <c r="M581" s="238"/>
      <c r="N581" s="106"/>
      <c r="O581" s="106"/>
      <c r="P581" s="106"/>
      <c r="Q581" s="106"/>
      <c r="R581" s="106"/>
      <c r="S581" s="106"/>
      <c r="T581" s="255"/>
      <c r="AT581" s="170" t="s">
        <v>173</v>
      </c>
      <c r="AU581" s="170" t="s">
        <v>81</v>
      </c>
    </row>
    <row r="582" spans="2:63" s="89" customFormat="1" ht="29.9" customHeight="1">
      <c r="B582" s="183"/>
      <c r="C582" s="184"/>
      <c r="D582" s="187" t="s">
        <v>72</v>
      </c>
      <c r="E582" s="188" t="s">
        <v>3977</v>
      </c>
      <c r="F582" s="188" t="s">
        <v>3978</v>
      </c>
      <c r="G582" s="184"/>
      <c r="H582" s="184"/>
      <c r="I582" s="226"/>
      <c r="J582" s="232">
        <f>BK582</f>
        <v>0</v>
      </c>
      <c r="K582" s="184"/>
      <c r="L582" s="228"/>
      <c r="M582" s="229"/>
      <c r="N582" s="230"/>
      <c r="O582" s="230"/>
      <c r="P582" s="231">
        <f aca="true" t="shared" si="273" ref="P582:T582">SUM(P583:P584)</f>
        <v>0</v>
      </c>
      <c r="Q582" s="230"/>
      <c r="R582" s="231">
        <f t="shared" si="273"/>
        <v>0</v>
      </c>
      <c r="S582" s="230"/>
      <c r="T582" s="253">
        <f t="shared" si="273"/>
        <v>0</v>
      </c>
      <c r="AR582" s="259" t="s">
        <v>24</v>
      </c>
      <c r="AT582" s="260" t="s">
        <v>72</v>
      </c>
      <c r="AU582" s="260" t="s">
        <v>24</v>
      </c>
      <c r="AY582" s="259" t="s">
        <v>164</v>
      </c>
      <c r="BK582" s="265">
        <f>SUM(BK583:BK584)</f>
        <v>0</v>
      </c>
    </row>
    <row r="583" spans="2:65" s="84" customFormat="1" ht="20.4" customHeight="1">
      <c r="B583" s="105"/>
      <c r="C583" s="189" t="s">
        <v>1607</v>
      </c>
      <c r="D583" s="189" t="s">
        <v>166</v>
      </c>
      <c r="E583" s="190" t="s">
        <v>3928</v>
      </c>
      <c r="F583" s="191" t="s">
        <v>3929</v>
      </c>
      <c r="G583" s="192" t="s">
        <v>579</v>
      </c>
      <c r="H583" s="193">
        <v>1</v>
      </c>
      <c r="I583" s="233"/>
      <c r="J583" s="234">
        <f>ROUND(I583*H583,2)</f>
        <v>0</v>
      </c>
      <c r="K583" s="191" t="s">
        <v>22</v>
      </c>
      <c r="L583" s="214"/>
      <c r="M583" s="235" t="s">
        <v>22</v>
      </c>
      <c r="N583" s="236" t="s">
        <v>44</v>
      </c>
      <c r="O583" s="106"/>
      <c r="P583" s="237">
        <f>O583*H583</f>
        <v>0</v>
      </c>
      <c r="Q583" s="237">
        <v>0</v>
      </c>
      <c r="R583" s="237">
        <f>Q583*H583</f>
        <v>0</v>
      </c>
      <c r="S583" s="237">
        <v>0</v>
      </c>
      <c r="T583" s="254">
        <f>S583*H583</f>
        <v>0</v>
      </c>
      <c r="AR583" s="170" t="s">
        <v>171</v>
      </c>
      <c r="AT583" s="170" t="s">
        <v>166</v>
      </c>
      <c r="AU583" s="170" t="s">
        <v>81</v>
      </c>
      <c r="AY583" s="170" t="s">
        <v>164</v>
      </c>
      <c r="BE583" s="266">
        <f>IF(N583="základní",J583,0)</f>
        <v>0</v>
      </c>
      <c r="BF583" s="266">
        <f>IF(N583="snížená",J583,0)</f>
        <v>0</v>
      </c>
      <c r="BG583" s="266">
        <f>IF(N583="zákl. přenesená",J583,0)</f>
        <v>0</v>
      </c>
      <c r="BH583" s="266">
        <f>IF(N583="sníž. přenesená",J583,0)</f>
        <v>0</v>
      </c>
      <c r="BI583" s="266">
        <f>IF(N583="nulová",J583,0)</f>
        <v>0</v>
      </c>
      <c r="BJ583" s="170" t="s">
        <v>24</v>
      </c>
      <c r="BK583" s="266">
        <f>ROUND(I583*H583,2)</f>
        <v>0</v>
      </c>
      <c r="BL583" s="170" t="s">
        <v>171</v>
      </c>
      <c r="BM583" s="170" t="s">
        <v>3979</v>
      </c>
    </row>
    <row r="584" spans="2:47" s="84" customFormat="1" ht="13.5">
      <c r="B584" s="105"/>
      <c r="C584" s="174"/>
      <c r="D584" s="194" t="s">
        <v>173</v>
      </c>
      <c r="E584" s="174"/>
      <c r="F584" s="195" t="s">
        <v>3929</v>
      </c>
      <c r="G584" s="174"/>
      <c r="H584" s="174"/>
      <c r="I584" s="215"/>
      <c r="J584" s="174"/>
      <c r="K584" s="174"/>
      <c r="L584" s="214"/>
      <c r="M584" s="238"/>
      <c r="N584" s="106"/>
      <c r="O584" s="106"/>
      <c r="P584" s="106"/>
      <c r="Q584" s="106"/>
      <c r="R584" s="106"/>
      <c r="S584" s="106"/>
      <c r="T584" s="255"/>
      <c r="AT584" s="170" t="s">
        <v>173</v>
      </c>
      <c r="AU584" s="170" t="s">
        <v>81</v>
      </c>
    </row>
    <row r="585" spans="2:63" s="89" customFormat="1" ht="29.9" customHeight="1">
      <c r="B585" s="183"/>
      <c r="C585" s="184"/>
      <c r="D585" s="187" t="s">
        <v>72</v>
      </c>
      <c r="E585" s="188" t="s">
        <v>3752</v>
      </c>
      <c r="F585" s="188" t="s">
        <v>3753</v>
      </c>
      <c r="G585" s="184"/>
      <c r="H585" s="184"/>
      <c r="I585" s="226"/>
      <c r="J585" s="232">
        <f>BK585</f>
        <v>0</v>
      </c>
      <c r="K585" s="184"/>
      <c r="L585" s="228"/>
      <c r="M585" s="229"/>
      <c r="N585" s="230"/>
      <c r="O585" s="230"/>
      <c r="P585" s="231">
        <f aca="true" t="shared" si="274" ref="P585:T585">SUM(P586:P587)</f>
        <v>0</v>
      </c>
      <c r="Q585" s="230"/>
      <c r="R585" s="231">
        <f t="shared" si="274"/>
        <v>0</v>
      </c>
      <c r="S585" s="230"/>
      <c r="T585" s="253">
        <f t="shared" si="274"/>
        <v>0</v>
      </c>
      <c r="AR585" s="259" t="s">
        <v>24</v>
      </c>
      <c r="AT585" s="260" t="s">
        <v>72</v>
      </c>
      <c r="AU585" s="260" t="s">
        <v>24</v>
      </c>
      <c r="AY585" s="259" t="s">
        <v>164</v>
      </c>
      <c r="BK585" s="265">
        <f>SUM(BK586:BK587)</f>
        <v>0</v>
      </c>
    </row>
    <row r="586" spans="2:65" s="84" customFormat="1" ht="20.4" customHeight="1">
      <c r="B586" s="105"/>
      <c r="C586" s="189" t="s">
        <v>1611</v>
      </c>
      <c r="D586" s="189" t="s">
        <v>166</v>
      </c>
      <c r="E586" s="190" t="s">
        <v>3754</v>
      </c>
      <c r="F586" s="191" t="s">
        <v>3755</v>
      </c>
      <c r="G586" s="192" t="s">
        <v>579</v>
      </c>
      <c r="H586" s="193">
        <v>1</v>
      </c>
      <c r="I586" s="233"/>
      <c r="J586" s="234">
        <f>ROUND(I586*H586,2)</f>
        <v>0</v>
      </c>
      <c r="K586" s="191" t="s">
        <v>22</v>
      </c>
      <c r="L586" s="214"/>
      <c r="M586" s="235" t="s">
        <v>22</v>
      </c>
      <c r="N586" s="236" t="s">
        <v>44</v>
      </c>
      <c r="O586" s="106"/>
      <c r="P586" s="237">
        <f>O586*H586</f>
        <v>0</v>
      </c>
      <c r="Q586" s="237">
        <v>0</v>
      </c>
      <c r="R586" s="237">
        <f>Q586*H586</f>
        <v>0</v>
      </c>
      <c r="S586" s="237">
        <v>0</v>
      </c>
      <c r="T586" s="254">
        <f>S586*H586</f>
        <v>0</v>
      </c>
      <c r="AR586" s="170" t="s">
        <v>171</v>
      </c>
      <c r="AT586" s="170" t="s">
        <v>166</v>
      </c>
      <c r="AU586" s="170" t="s">
        <v>81</v>
      </c>
      <c r="AY586" s="170" t="s">
        <v>164</v>
      </c>
      <c r="BE586" s="266">
        <f>IF(N586="základní",J586,0)</f>
        <v>0</v>
      </c>
      <c r="BF586" s="266">
        <f>IF(N586="snížená",J586,0)</f>
        <v>0</v>
      </c>
      <c r="BG586" s="266">
        <f>IF(N586="zákl. přenesená",J586,0)</f>
        <v>0</v>
      </c>
      <c r="BH586" s="266">
        <f>IF(N586="sníž. přenesená",J586,0)</f>
        <v>0</v>
      </c>
      <c r="BI586" s="266">
        <f>IF(N586="nulová",J586,0)</f>
        <v>0</v>
      </c>
      <c r="BJ586" s="170" t="s">
        <v>24</v>
      </c>
      <c r="BK586" s="266">
        <f>ROUND(I586*H586,2)</f>
        <v>0</v>
      </c>
      <c r="BL586" s="170" t="s">
        <v>171</v>
      </c>
      <c r="BM586" s="170" t="s">
        <v>3980</v>
      </c>
    </row>
    <row r="587" spans="2:47" s="84" customFormat="1" ht="13.5">
      <c r="B587" s="105"/>
      <c r="C587" s="174"/>
      <c r="D587" s="194" t="s">
        <v>173</v>
      </c>
      <c r="E587" s="174"/>
      <c r="F587" s="195" t="s">
        <v>3755</v>
      </c>
      <c r="G587" s="174"/>
      <c r="H587" s="174"/>
      <c r="I587" s="215"/>
      <c r="J587" s="174"/>
      <c r="K587" s="174"/>
      <c r="L587" s="214"/>
      <c r="M587" s="238"/>
      <c r="N587" s="106"/>
      <c r="O587" s="106"/>
      <c r="P587" s="106"/>
      <c r="Q587" s="106"/>
      <c r="R587" s="106"/>
      <c r="S587" s="106"/>
      <c r="T587" s="255"/>
      <c r="AT587" s="170" t="s">
        <v>173</v>
      </c>
      <c r="AU587" s="170" t="s">
        <v>81</v>
      </c>
    </row>
    <row r="588" spans="2:63" s="89" customFormat="1" ht="29.9" customHeight="1">
      <c r="B588" s="183"/>
      <c r="C588" s="184"/>
      <c r="D588" s="187" t="s">
        <v>72</v>
      </c>
      <c r="E588" s="188" t="s">
        <v>3757</v>
      </c>
      <c r="F588" s="188" t="s">
        <v>3758</v>
      </c>
      <c r="G588" s="184"/>
      <c r="H588" s="184"/>
      <c r="I588" s="226"/>
      <c r="J588" s="232">
        <f>BK588</f>
        <v>0</v>
      </c>
      <c r="K588" s="184"/>
      <c r="L588" s="228"/>
      <c r="M588" s="229"/>
      <c r="N588" s="230"/>
      <c r="O588" s="230"/>
      <c r="P588" s="231">
        <f aca="true" t="shared" si="275" ref="P588:T588">SUM(P589:P590)</f>
        <v>0</v>
      </c>
      <c r="Q588" s="230"/>
      <c r="R588" s="231">
        <f t="shared" si="275"/>
        <v>0</v>
      </c>
      <c r="S588" s="230"/>
      <c r="T588" s="253">
        <f t="shared" si="275"/>
        <v>0</v>
      </c>
      <c r="AR588" s="259" t="s">
        <v>24</v>
      </c>
      <c r="AT588" s="260" t="s">
        <v>72</v>
      </c>
      <c r="AU588" s="260" t="s">
        <v>24</v>
      </c>
      <c r="AY588" s="259" t="s">
        <v>164</v>
      </c>
      <c r="BK588" s="265">
        <f>SUM(BK589:BK590)</f>
        <v>0</v>
      </c>
    </row>
    <row r="589" spans="2:65" s="84" customFormat="1" ht="20.4" customHeight="1">
      <c r="B589" s="105"/>
      <c r="C589" s="189" t="s">
        <v>1615</v>
      </c>
      <c r="D589" s="189" t="s">
        <v>166</v>
      </c>
      <c r="E589" s="190" t="s">
        <v>3759</v>
      </c>
      <c r="F589" s="191" t="s">
        <v>3760</v>
      </c>
      <c r="G589" s="192" t="s">
        <v>579</v>
      </c>
      <c r="H589" s="193">
        <v>1</v>
      </c>
      <c r="I589" s="233"/>
      <c r="J589" s="234">
        <f>ROUND(I589*H589,2)</f>
        <v>0</v>
      </c>
      <c r="K589" s="191" t="s">
        <v>22</v>
      </c>
      <c r="L589" s="214"/>
      <c r="M589" s="235" t="s">
        <v>22</v>
      </c>
      <c r="N589" s="236" t="s">
        <v>44</v>
      </c>
      <c r="O589" s="106"/>
      <c r="P589" s="237">
        <f>O589*H589</f>
        <v>0</v>
      </c>
      <c r="Q589" s="237">
        <v>0</v>
      </c>
      <c r="R589" s="237">
        <f>Q589*H589</f>
        <v>0</v>
      </c>
      <c r="S589" s="237">
        <v>0</v>
      </c>
      <c r="T589" s="254">
        <f>S589*H589</f>
        <v>0</v>
      </c>
      <c r="AR589" s="170" t="s">
        <v>171</v>
      </c>
      <c r="AT589" s="170" t="s">
        <v>166</v>
      </c>
      <c r="AU589" s="170" t="s">
        <v>81</v>
      </c>
      <c r="AY589" s="170" t="s">
        <v>164</v>
      </c>
      <c r="BE589" s="266">
        <f>IF(N589="základní",J589,0)</f>
        <v>0</v>
      </c>
      <c r="BF589" s="266">
        <f>IF(N589="snížená",J589,0)</f>
        <v>0</v>
      </c>
      <c r="BG589" s="266">
        <f>IF(N589="zákl. přenesená",J589,0)</f>
        <v>0</v>
      </c>
      <c r="BH589" s="266">
        <f>IF(N589="sníž. přenesená",J589,0)</f>
        <v>0</v>
      </c>
      <c r="BI589" s="266">
        <f>IF(N589="nulová",J589,0)</f>
        <v>0</v>
      </c>
      <c r="BJ589" s="170" t="s">
        <v>24</v>
      </c>
      <c r="BK589" s="266">
        <f>ROUND(I589*H589,2)</f>
        <v>0</v>
      </c>
      <c r="BL589" s="170" t="s">
        <v>171</v>
      </c>
      <c r="BM589" s="170" t="s">
        <v>3981</v>
      </c>
    </row>
    <row r="590" spans="2:47" s="84" customFormat="1" ht="13.5">
      <c r="B590" s="105"/>
      <c r="C590" s="174"/>
      <c r="D590" s="194" t="s">
        <v>173</v>
      </c>
      <c r="E590" s="174"/>
      <c r="F590" s="195" t="s">
        <v>3760</v>
      </c>
      <c r="G590" s="174"/>
      <c r="H590" s="174"/>
      <c r="I590" s="215"/>
      <c r="J590" s="174"/>
      <c r="K590" s="174"/>
      <c r="L590" s="214"/>
      <c r="M590" s="238"/>
      <c r="N590" s="106"/>
      <c r="O590" s="106"/>
      <c r="P590" s="106"/>
      <c r="Q590" s="106"/>
      <c r="R590" s="106"/>
      <c r="S590" s="106"/>
      <c r="T590" s="255"/>
      <c r="AT590" s="170" t="s">
        <v>173</v>
      </c>
      <c r="AU590" s="170" t="s">
        <v>81</v>
      </c>
    </row>
    <row r="591" spans="2:63" s="89" customFormat="1" ht="29.9" customHeight="1">
      <c r="B591" s="183"/>
      <c r="C591" s="184"/>
      <c r="D591" s="187" t="s">
        <v>72</v>
      </c>
      <c r="E591" s="188" t="s">
        <v>3933</v>
      </c>
      <c r="F591" s="188" t="s">
        <v>3934</v>
      </c>
      <c r="G591" s="184"/>
      <c r="H591" s="184"/>
      <c r="I591" s="226"/>
      <c r="J591" s="232">
        <f>BK591</f>
        <v>0</v>
      </c>
      <c r="K591" s="184"/>
      <c r="L591" s="228"/>
      <c r="M591" s="229"/>
      <c r="N591" s="230"/>
      <c r="O591" s="230"/>
      <c r="P591" s="231">
        <f aca="true" t="shared" si="276" ref="P591:T591">SUM(P592:P593)</f>
        <v>0</v>
      </c>
      <c r="Q591" s="230"/>
      <c r="R591" s="231">
        <f t="shared" si="276"/>
        <v>0</v>
      </c>
      <c r="S591" s="230"/>
      <c r="T591" s="253">
        <f t="shared" si="276"/>
        <v>0</v>
      </c>
      <c r="AR591" s="259" t="s">
        <v>24</v>
      </c>
      <c r="AT591" s="260" t="s">
        <v>72</v>
      </c>
      <c r="AU591" s="260" t="s">
        <v>24</v>
      </c>
      <c r="AY591" s="259" t="s">
        <v>164</v>
      </c>
      <c r="BK591" s="265">
        <f>SUM(BK592:BK593)</f>
        <v>0</v>
      </c>
    </row>
    <row r="592" spans="2:65" s="84" customFormat="1" ht="20.4" customHeight="1">
      <c r="B592" s="105"/>
      <c r="C592" s="189" t="s">
        <v>1620</v>
      </c>
      <c r="D592" s="189" t="s">
        <v>166</v>
      </c>
      <c r="E592" s="190" t="s">
        <v>3935</v>
      </c>
      <c r="F592" s="191" t="s">
        <v>3936</v>
      </c>
      <c r="G592" s="192" t="s">
        <v>3937</v>
      </c>
      <c r="H592" s="193">
        <v>1</v>
      </c>
      <c r="I592" s="233"/>
      <c r="J592" s="234">
        <f aca="true" t="shared" si="277" ref="J592:J597">ROUND(I592*H592,2)</f>
        <v>0</v>
      </c>
      <c r="K592" s="191" t="s">
        <v>22</v>
      </c>
      <c r="L592" s="214"/>
      <c r="M592" s="235" t="s">
        <v>22</v>
      </c>
      <c r="N592" s="236" t="s">
        <v>44</v>
      </c>
      <c r="O592" s="106"/>
      <c r="P592" s="237">
        <f aca="true" t="shared" si="278" ref="P592:P597">O592*H592</f>
        <v>0</v>
      </c>
      <c r="Q592" s="237">
        <v>0</v>
      </c>
      <c r="R592" s="237">
        <f aca="true" t="shared" si="279" ref="R592:R597">Q592*H592</f>
        <v>0</v>
      </c>
      <c r="S592" s="237">
        <v>0</v>
      </c>
      <c r="T592" s="254">
        <f aca="true" t="shared" si="280" ref="T592:T597">S592*H592</f>
        <v>0</v>
      </c>
      <c r="AR592" s="170" t="s">
        <v>171</v>
      </c>
      <c r="AT592" s="170" t="s">
        <v>166</v>
      </c>
      <c r="AU592" s="170" t="s">
        <v>81</v>
      </c>
      <c r="AY592" s="170" t="s">
        <v>164</v>
      </c>
      <c r="BE592" s="266">
        <f aca="true" t="shared" si="281" ref="BE592:BE597">IF(N592="základní",J592,0)</f>
        <v>0</v>
      </c>
      <c r="BF592" s="266">
        <f aca="true" t="shared" si="282" ref="BF592:BF597">IF(N592="snížená",J592,0)</f>
        <v>0</v>
      </c>
      <c r="BG592" s="266">
        <f aca="true" t="shared" si="283" ref="BG592:BG597">IF(N592="zákl. přenesená",J592,0)</f>
        <v>0</v>
      </c>
      <c r="BH592" s="266">
        <f aca="true" t="shared" si="284" ref="BH592:BH597">IF(N592="sníž. přenesená",J592,0)</f>
        <v>0</v>
      </c>
      <c r="BI592" s="266">
        <f aca="true" t="shared" si="285" ref="BI592:BI597">IF(N592="nulová",J592,0)</f>
        <v>0</v>
      </c>
      <c r="BJ592" s="170" t="s">
        <v>24</v>
      </c>
      <c r="BK592" s="266">
        <f aca="true" t="shared" si="286" ref="BK592:BK597">ROUND(I592*H592,2)</f>
        <v>0</v>
      </c>
      <c r="BL592" s="170" t="s">
        <v>171</v>
      </c>
      <c r="BM592" s="170" t="s">
        <v>3982</v>
      </c>
    </row>
    <row r="593" spans="2:47" s="84" customFormat="1" ht="13.5">
      <c r="B593" s="105"/>
      <c r="C593" s="174"/>
      <c r="D593" s="194" t="s">
        <v>173</v>
      </c>
      <c r="E593" s="174"/>
      <c r="F593" s="195" t="s">
        <v>3936</v>
      </c>
      <c r="G593" s="174"/>
      <c r="H593" s="174"/>
      <c r="I593" s="215"/>
      <c r="J593" s="174"/>
      <c r="K593" s="174"/>
      <c r="L593" s="214"/>
      <c r="M593" s="238"/>
      <c r="N593" s="106"/>
      <c r="O593" s="106"/>
      <c r="P593" s="106"/>
      <c r="Q593" s="106"/>
      <c r="R593" s="106"/>
      <c r="S593" s="106"/>
      <c r="T593" s="255"/>
      <c r="AT593" s="170" t="s">
        <v>173</v>
      </c>
      <c r="AU593" s="170" t="s">
        <v>81</v>
      </c>
    </row>
    <row r="594" spans="2:63" s="89" customFormat="1" ht="29.9" customHeight="1">
      <c r="B594" s="183"/>
      <c r="C594" s="184"/>
      <c r="D594" s="187" t="s">
        <v>72</v>
      </c>
      <c r="E594" s="188" t="s">
        <v>3797</v>
      </c>
      <c r="F594" s="188" t="s">
        <v>3798</v>
      </c>
      <c r="G594" s="184"/>
      <c r="H594" s="184"/>
      <c r="I594" s="226"/>
      <c r="J594" s="232">
        <f>BK594</f>
        <v>0</v>
      </c>
      <c r="K594" s="184"/>
      <c r="L594" s="228"/>
      <c r="M594" s="229"/>
      <c r="N594" s="230"/>
      <c r="O594" s="230"/>
      <c r="P594" s="231">
        <f aca="true" t="shared" si="287" ref="P594:T594">SUM(P595:P598)</f>
        <v>0</v>
      </c>
      <c r="Q594" s="230"/>
      <c r="R594" s="231">
        <f t="shared" si="287"/>
        <v>0</v>
      </c>
      <c r="S594" s="230"/>
      <c r="T594" s="253">
        <f t="shared" si="287"/>
        <v>0</v>
      </c>
      <c r="AR594" s="259" t="s">
        <v>24</v>
      </c>
      <c r="AT594" s="260" t="s">
        <v>72</v>
      </c>
      <c r="AU594" s="260" t="s">
        <v>24</v>
      </c>
      <c r="AY594" s="259" t="s">
        <v>164</v>
      </c>
      <c r="BK594" s="265">
        <f>SUM(BK595:BK598)</f>
        <v>0</v>
      </c>
    </row>
    <row r="595" spans="2:65" s="84" customFormat="1" ht="20.4" customHeight="1">
      <c r="B595" s="105"/>
      <c r="C595" s="189" t="s">
        <v>1624</v>
      </c>
      <c r="D595" s="189" t="s">
        <v>166</v>
      </c>
      <c r="E595" s="190" t="s">
        <v>3799</v>
      </c>
      <c r="F595" s="191" t="s">
        <v>3800</v>
      </c>
      <c r="G595" s="192" t="s">
        <v>579</v>
      </c>
      <c r="H595" s="193">
        <v>22</v>
      </c>
      <c r="I595" s="233"/>
      <c r="J595" s="234">
        <f t="shared" si="277"/>
        <v>0</v>
      </c>
      <c r="K595" s="191" t="s">
        <v>22</v>
      </c>
      <c r="L595" s="214"/>
      <c r="M595" s="235" t="s">
        <v>22</v>
      </c>
      <c r="N595" s="236" t="s">
        <v>44</v>
      </c>
      <c r="O595" s="106"/>
      <c r="P595" s="237">
        <f t="shared" si="278"/>
        <v>0</v>
      </c>
      <c r="Q595" s="237">
        <v>0</v>
      </c>
      <c r="R595" s="237">
        <f t="shared" si="279"/>
        <v>0</v>
      </c>
      <c r="S595" s="237">
        <v>0</v>
      </c>
      <c r="T595" s="254">
        <f t="shared" si="280"/>
        <v>0</v>
      </c>
      <c r="AR595" s="170" t="s">
        <v>171</v>
      </c>
      <c r="AT595" s="170" t="s">
        <v>166</v>
      </c>
      <c r="AU595" s="170" t="s">
        <v>81</v>
      </c>
      <c r="AY595" s="170" t="s">
        <v>164</v>
      </c>
      <c r="BE595" s="266">
        <f t="shared" si="281"/>
        <v>0</v>
      </c>
      <c r="BF595" s="266">
        <f t="shared" si="282"/>
        <v>0</v>
      </c>
      <c r="BG595" s="266">
        <f t="shared" si="283"/>
        <v>0</v>
      </c>
      <c r="BH595" s="266">
        <f t="shared" si="284"/>
        <v>0</v>
      </c>
      <c r="BI595" s="266">
        <f t="shared" si="285"/>
        <v>0</v>
      </c>
      <c r="BJ595" s="170" t="s">
        <v>24</v>
      </c>
      <c r="BK595" s="266">
        <f t="shared" si="286"/>
        <v>0</v>
      </c>
      <c r="BL595" s="170" t="s">
        <v>171</v>
      </c>
      <c r="BM595" s="170" t="s">
        <v>3983</v>
      </c>
    </row>
    <row r="596" spans="2:47" s="84" customFormat="1" ht="13.5">
      <c r="B596" s="105"/>
      <c r="C596" s="174"/>
      <c r="D596" s="207" t="s">
        <v>173</v>
      </c>
      <c r="E596" s="174"/>
      <c r="F596" s="270" t="s">
        <v>3800</v>
      </c>
      <c r="G596" s="174"/>
      <c r="H596" s="174"/>
      <c r="I596" s="215"/>
      <c r="J596" s="174"/>
      <c r="K596" s="174"/>
      <c r="L596" s="214"/>
      <c r="M596" s="238"/>
      <c r="N596" s="106"/>
      <c r="O596" s="106"/>
      <c r="P596" s="106"/>
      <c r="Q596" s="106"/>
      <c r="R596" s="106"/>
      <c r="S596" s="106"/>
      <c r="T596" s="255"/>
      <c r="AT596" s="170" t="s">
        <v>173</v>
      </c>
      <c r="AU596" s="170" t="s">
        <v>81</v>
      </c>
    </row>
    <row r="597" spans="2:65" s="84" customFormat="1" ht="20.4" customHeight="1">
      <c r="B597" s="105"/>
      <c r="C597" s="189" t="s">
        <v>1628</v>
      </c>
      <c r="D597" s="189" t="s">
        <v>166</v>
      </c>
      <c r="E597" s="190" t="s">
        <v>3802</v>
      </c>
      <c r="F597" s="191" t="s">
        <v>3803</v>
      </c>
      <c r="G597" s="192" t="s">
        <v>579</v>
      </c>
      <c r="H597" s="193">
        <v>21</v>
      </c>
      <c r="I597" s="233"/>
      <c r="J597" s="234">
        <f t="shared" si="277"/>
        <v>0</v>
      </c>
      <c r="K597" s="191" t="s">
        <v>22</v>
      </c>
      <c r="L597" s="214"/>
      <c r="M597" s="235" t="s">
        <v>22</v>
      </c>
      <c r="N597" s="236" t="s">
        <v>44</v>
      </c>
      <c r="O597" s="106"/>
      <c r="P597" s="237">
        <f t="shared" si="278"/>
        <v>0</v>
      </c>
      <c r="Q597" s="237">
        <v>0</v>
      </c>
      <c r="R597" s="237">
        <f t="shared" si="279"/>
        <v>0</v>
      </c>
      <c r="S597" s="237">
        <v>0</v>
      </c>
      <c r="T597" s="254">
        <f t="shared" si="280"/>
        <v>0</v>
      </c>
      <c r="AR597" s="170" t="s">
        <v>171</v>
      </c>
      <c r="AT597" s="170" t="s">
        <v>166</v>
      </c>
      <c r="AU597" s="170" t="s">
        <v>81</v>
      </c>
      <c r="AY597" s="170" t="s">
        <v>164</v>
      </c>
      <c r="BE597" s="266">
        <f t="shared" si="281"/>
        <v>0</v>
      </c>
      <c r="BF597" s="266">
        <f t="shared" si="282"/>
        <v>0</v>
      </c>
      <c r="BG597" s="266">
        <f t="shared" si="283"/>
        <v>0</v>
      </c>
      <c r="BH597" s="266">
        <f t="shared" si="284"/>
        <v>0</v>
      </c>
      <c r="BI597" s="266">
        <f t="shared" si="285"/>
        <v>0</v>
      </c>
      <c r="BJ597" s="170" t="s">
        <v>24</v>
      </c>
      <c r="BK597" s="266">
        <f t="shared" si="286"/>
        <v>0</v>
      </c>
      <c r="BL597" s="170" t="s">
        <v>171</v>
      </c>
      <c r="BM597" s="170" t="s">
        <v>3984</v>
      </c>
    </row>
    <row r="598" spans="2:47" s="84" customFormat="1" ht="13.5">
      <c r="B598" s="105"/>
      <c r="C598" s="174"/>
      <c r="D598" s="194" t="s">
        <v>173</v>
      </c>
      <c r="E598" s="174"/>
      <c r="F598" s="195" t="s">
        <v>3803</v>
      </c>
      <c r="G598" s="174"/>
      <c r="H598" s="174"/>
      <c r="I598" s="215"/>
      <c r="J598" s="174"/>
      <c r="K598" s="174"/>
      <c r="L598" s="214"/>
      <c r="M598" s="238"/>
      <c r="N598" s="106"/>
      <c r="O598" s="106"/>
      <c r="P598" s="106"/>
      <c r="Q598" s="106"/>
      <c r="R598" s="106"/>
      <c r="S598" s="106"/>
      <c r="T598" s="255"/>
      <c r="AT598" s="170" t="s">
        <v>173</v>
      </c>
      <c r="AU598" s="170" t="s">
        <v>81</v>
      </c>
    </row>
    <row r="599" spans="2:63" s="89" customFormat="1" ht="29.9" customHeight="1">
      <c r="B599" s="183"/>
      <c r="C599" s="184"/>
      <c r="D599" s="187" t="s">
        <v>72</v>
      </c>
      <c r="E599" s="188" t="s">
        <v>3797</v>
      </c>
      <c r="F599" s="188" t="s">
        <v>3798</v>
      </c>
      <c r="G599" s="184"/>
      <c r="H599" s="184"/>
      <c r="I599" s="226"/>
      <c r="J599" s="232">
        <f>BK599</f>
        <v>0</v>
      </c>
      <c r="K599" s="184"/>
      <c r="L599" s="228"/>
      <c r="M599" s="229"/>
      <c r="N599" s="230"/>
      <c r="O599" s="230"/>
      <c r="P599" s="231">
        <f aca="true" t="shared" si="288" ref="P599:T599">SUM(P600:P601)</f>
        <v>0</v>
      </c>
      <c r="Q599" s="230"/>
      <c r="R599" s="231">
        <f t="shared" si="288"/>
        <v>0</v>
      </c>
      <c r="S599" s="230"/>
      <c r="T599" s="253">
        <f t="shared" si="288"/>
        <v>0</v>
      </c>
      <c r="AR599" s="259" t="s">
        <v>24</v>
      </c>
      <c r="AT599" s="260" t="s">
        <v>72</v>
      </c>
      <c r="AU599" s="260" t="s">
        <v>24</v>
      </c>
      <c r="AY599" s="259" t="s">
        <v>164</v>
      </c>
      <c r="BK599" s="265">
        <f>SUM(BK600:BK601)</f>
        <v>0</v>
      </c>
    </row>
    <row r="600" spans="2:65" s="84" customFormat="1" ht="20.4" customHeight="1">
      <c r="B600" s="105"/>
      <c r="C600" s="189" t="s">
        <v>1632</v>
      </c>
      <c r="D600" s="189" t="s">
        <v>166</v>
      </c>
      <c r="E600" s="190" t="s">
        <v>3941</v>
      </c>
      <c r="F600" s="191" t="s">
        <v>3942</v>
      </c>
      <c r="G600" s="192" t="s">
        <v>579</v>
      </c>
      <c r="H600" s="193">
        <v>3</v>
      </c>
      <c r="I600" s="233"/>
      <c r="J600" s="234">
        <f aca="true" t="shared" si="289" ref="J600:J605">ROUND(I600*H600,2)</f>
        <v>0</v>
      </c>
      <c r="K600" s="191" t="s">
        <v>22</v>
      </c>
      <c r="L600" s="214"/>
      <c r="M600" s="235" t="s">
        <v>22</v>
      </c>
      <c r="N600" s="236" t="s">
        <v>44</v>
      </c>
      <c r="O600" s="106"/>
      <c r="P600" s="237">
        <f aca="true" t="shared" si="290" ref="P600:P605">O600*H600</f>
        <v>0</v>
      </c>
      <c r="Q600" s="237">
        <v>0</v>
      </c>
      <c r="R600" s="237">
        <f aca="true" t="shared" si="291" ref="R600:R605">Q600*H600</f>
        <v>0</v>
      </c>
      <c r="S600" s="237">
        <v>0</v>
      </c>
      <c r="T600" s="254">
        <f aca="true" t="shared" si="292" ref="T600:T605">S600*H600</f>
        <v>0</v>
      </c>
      <c r="AR600" s="170" t="s">
        <v>171</v>
      </c>
      <c r="AT600" s="170" t="s">
        <v>166</v>
      </c>
      <c r="AU600" s="170" t="s">
        <v>81</v>
      </c>
      <c r="AY600" s="170" t="s">
        <v>164</v>
      </c>
      <c r="BE600" s="266">
        <f aca="true" t="shared" si="293" ref="BE600:BE605">IF(N600="základní",J600,0)</f>
        <v>0</v>
      </c>
      <c r="BF600" s="266">
        <f aca="true" t="shared" si="294" ref="BF600:BF605">IF(N600="snížená",J600,0)</f>
        <v>0</v>
      </c>
      <c r="BG600" s="266">
        <f aca="true" t="shared" si="295" ref="BG600:BG605">IF(N600="zákl. přenesená",J600,0)</f>
        <v>0</v>
      </c>
      <c r="BH600" s="266">
        <f aca="true" t="shared" si="296" ref="BH600:BH605">IF(N600="sníž. přenesená",J600,0)</f>
        <v>0</v>
      </c>
      <c r="BI600" s="266">
        <f aca="true" t="shared" si="297" ref="BI600:BI605">IF(N600="nulová",J600,0)</f>
        <v>0</v>
      </c>
      <c r="BJ600" s="170" t="s">
        <v>24</v>
      </c>
      <c r="BK600" s="266">
        <f aca="true" t="shared" si="298" ref="BK600:BK605">ROUND(I600*H600,2)</f>
        <v>0</v>
      </c>
      <c r="BL600" s="170" t="s">
        <v>171</v>
      </c>
      <c r="BM600" s="170" t="s">
        <v>3985</v>
      </c>
    </row>
    <row r="601" spans="2:47" s="84" customFormat="1" ht="13.5">
      <c r="B601" s="105"/>
      <c r="C601" s="174"/>
      <c r="D601" s="194" t="s">
        <v>173</v>
      </c>
      <c r="E601" s="174"/>
      <c r="F601" s="195" t="s">
        <v>3942</v>
      </c>
      <c r="G601" s="174"/>
      <c r="H601" s="174"/>
      <c r="I601" s="215"/>
      <c r="J601" s="174"/>
      <c r="K601" s="174"/>
      <c r="L601" s="214"/>
      <c r="M601" s="238"/>
      <c r="N601" s="106"/>
      <c r="O601" s="106"/>
      <c r="P601" s="106"/>
      <c r="Q601" s="106"/>
      <c r="R601" s="106"/>
      <c r="S601" s="106"/>
      <c r="T601" s="255"/>
      <c r="AT601" s="170" t="s">
        <v>173</v>
      </c>
      <c r="AU601" s="170" t="s">
        <v>81</v>
      </c>
    </row>
    <row r="602" spans="2:63" s="89" customFormat="1" ht="29.9" customHeight="1">
      <c r="B602" s="183"/>
      <c r="C602" s="184"/>
      <c r="D602" s="187" t="s">
        <v>72</v>
      </c>
      <c r="E602" s="188" t="s">
        <v>3857</v>
      </c>
      <c r="F602" s="188" t="s">
        <v>3858</v>
      </c>
      <c r="G602" s="184"/>
      <c r="H602" s="184"/>
      <c r="I602" s="226"/>
      <c r="J602" s="232">
        <f>BK602</f>
        <v>0</v>
      </c>
      <c r="K602" s="184"/>
      <c r="L602" s="228"/>
      <c r="M602" s="229"/>
      <c r="N602" s="230"/>
      <c r="O602" s="230"/>
      <c r="P602" s="231">
        <f aca="true" t="shared" si="299" ref="P602:T602">SUM(P603:P606)</f>
        <v>0</v>
      </c>
      <c r="Q602" s="230"/>
      <c r="R602" s="231">
        <f t="shared" si="299"/>
        <v>0</v>
      </c>
      <c r="S602" s="230"/>
      <c r="T602" s="253">
        <f t="shared" si="299"/>
        <v>0</v>
      </c>
      <c r="AR602" s="259" t="s">
        <v>24</v>
      </c>
      <c r="AT602" s="260" t="s">
        <v>72</v>
      </c>
      <c r="AU602" s="260" t="s">
        <v>24</v>
      </c>
      <c r="AY602" s="259" t="s">
        <v>164</v>
      </c>
      <c r="BK602" s="265">
        <f>SUM(BK603:BK606)</f>
        <v>0</v>
      </c>
    </row>
    <row r="603" spans="2:65" s="84" customFormat="1" ht="20.4" customHeight="1">
      <c r="B603" s="105"/>
      <c r="C603" s="189" t="s">
        <v>1636</v>
      </c>
      <c r="D603" s="189" t="s">
        <v>166</v>
      </c>
      <c r="E603" s="190" t="s">
        <v>3859</v>
      </c>
      <c r="F603" s="191" t="s">
        <v>3860</v>
      </c>
      <c r="G603" s="192" t="s">
        <v>579</v>
      </c>
      <c r="H603" s="193">
        <v>9</v>
      </c>
      <c r="I603" s="233"/>
      <c r="J603" s="234">
        <f t="shared" si="289"/>
        <v>0</v>
      </c>
      <c r="K603" s="191" t="s">
        <v>22</v>
      </c>
      <c r="L603" s="214"/>
      <c r="M603" s="235" t="s">
        <v>22</v>
      </c>
      <c r="N603" s="236" t="s">
        <v>44</v>
      </c>
      <c r="O603" s="106"/>
      <c r="P603" s="237">
        <f t="shared" si="290"/>
        <v>0</v>
      </c>
      <c r="Q603" s="237">
        <v>0</v>
      </c>
      <c r="R603" s="237">
        <f t="shared" si="291"/>
        <v>0</v>
      </c>
      <c r="S603" s="237">
        <v>0</v>
      </c>
      <c r="T603" s="254">
        <f t="shared" si="292"/>
        <v>0</v>
      </c>
      <c r="AR603" s="170" t="s">
        <v>171</v>
      </c>
      <c r="AT603" s="170" t="s">
        <v>166</v>
      </c>
      <c r="AU603" s="170" t="s">
        <v>81</v>
      </c>
      <c r="AY603" s="170" t="s">
        <v>164</v>
      </c>
      <c r="BE603" s="266">
        <f t="shared" si="293"/>
        <v>0</v>
      </c>
      <c r="BF603" s="266">
        <f t="shared" si="294"/>
        <v>0</v>
      </c>
      <c r="BG603" s="266">
        <f t="shared" si="295"/>
        <v>0</v>
      </c>
      <c r="BH603" s="266">
        <f t="shared" si="296"/>
        <v>0</v>
      </c>
      <c r="BI603" s="266">
        <f t="shared" si="297"/>
        <v>0</v>
      </c>
      <c r="BJ603" s="170" t="s">
        <v>24</v>
      </c>
      <c r="BK603" s="266">
        <f t="shared" si="298"/>
        <v>0</v>
      </c>
      <c r="BL603" s="170" t="s">
        <v>171</v>
      </c>
      <c r="BM603" s="170" t="s">
        <v>3986</v>
      </c>
    </row>
    <row r="604" spans="2:47" s="84" customFormat="1" ht="13.5">
      <c r="B604" s="105"/>
      <c r="C604" s="174"/>
      <c r="D604" s="207" t="s">
        <v>173</v>
      </c>
      <c r="E604" s="174"/>
      <c r="F604" s="270" t="s">
        <v>3860</v>
      </c>
      <c r="G604" s="174"/>
      <c r="H604" s="174"/>
      <c r="I604" s="215"/>
      <c r="J604" s="174"/>
      <c r="K604" s="174"/>
      <c r="L604" s="214"/>
      <c r="M604" s="238"/>
      <c r="N604" s="106"/>
      <c r="O604" s="106"/>
      <c r="P604" s="106"/>
      <c r="Q604" s="106"/>
      <c r="R604" s="106"/>
      <c r="S604" s="106"/>
      <c r="T604" s="255"/>
      <c r="AT604" s="170" t="s">
        <v>173</v>
      </c>
      <c r="AU604" s="170" t="s">
        <v>81</v>
      </c>
    </row>
    <row r="605" spans="2:65" s="84" customFormat="1" ht="20.4" customHeight="1">
      <c r="B605" s="105"/>
      <c r="C605" s="189" t="s">
        <v>1641</v>
      </c>
      <c r="D605" s="189" t="s">
        <v>166</v>
      </c>
      <c r="E605" s="190" t="s">
        <v>3862</v>
      </c>
      <c r="F605" s="191" t="s">
        <v>3863</v>
      </c>
      <c r="G605" s="192" t="s">
        <v>579</v>
      </c>
      <c r="H605" s="193">
        <v>4</v>
      </c>
      <c r="I605" s="233"/>
      <c r="J605" s="234">
        <f t="shared" si="289"/>
        <v>0</v>
      </c>
      <c r="K605" s="191" t="s">
        <v>22</v>
      </c>
      <c r="L605" s="214"/>
      <c r="M605" s="235" t="s">
        <v>22</v>
      </c>
      <c r="N605" s="236" t="s">
        <v>44</v>
      </c>
      <c r="O605" s="106"/>
      <c r="P605" s="237">
        <f t="shared" si="290"/>
        <v>0</v>
      </c>
      <c r="Q605" s="237">
        <v>0</v>
      </c>
      <c r="R605" s="237">
        <f t="shared" si="291"/>
        <v>0</v>
      </c>
      <c r="S605" s="237">
        <v>0</v>
      </c>
      <c r="T605" s="254">
        <f t="shared" si="292"/>
        <v>0</v>
      </c>
      <c r="AR605" s="170" t="s">
        <v>171</v>
      </c>
      <c r="AT605" s="170" t="s">
        <v>166</v>
      </c>
      <c r="AU605" s="170" t="s">
        <v>81</v>
      </c>
      <c r="AY605" s="170" t="s">
        <v>164</v>
      </c>
      <c r="BE605" s="266">
        <f t="shared" si="293"/>
        <v>0</v>
      </c>
      <c r="BF605" s="266">
        <f t="shared" si="294"/>
        <v>0</v>
      </c>
      <c r="BG605" s="266">
        <f t="shared" si="295"/>
        <v>0</v>
      </c>
      <c r="BH605" s="266">
        <f t="shared" si="296"/>
        <v>0</v>
      </c>
      <c r="BI605" s="266">
        <f t="shared" si="297"/>
        <v>0</v>
      </c>
      <c r="BJ605" s="170" t="s">
        <v>24</v>
      </c>
      <c r="BK605" s="266">
        <f t="shared" si="298"/>
        <v>0</v>
      </c>
      <c r="BL605" s="170" t="s">
        <v>171</v>
      </c>
      <c r="BM605" s="170" t="s">
        <v>3987</v>
      </c>
    </row>
    <row r="606" spans="2:47" s="84" customFormat="1" ht="13.5">
      <c r="B606" s="105"/>
      <c r="C606" s="174"/>
      <c r="D606" s="194" t="s">
        <v>173</v>
      </c>
      <c r="E606" s="174"/>
      <c r="F606" s="195" t="s">
        <v>3863</v>
      </c>
      <c r="G606" s="174"/>
      <c r="H606" s="174"/>
      <c r="I606" s="215"/>
      <c r="J606" s="174"/>
      <c r="K606" s="174"/>
      <c r="L606" s="214"/>
      <c r="M606" s="238"/>
      <c r="N606" s="106"/>
      <c r="O606" s="106"/>
      <c r="P606" s="106"/>
      <c r="Q606" s="106"/>
      <c r="R606" s="106"/>
      <c r="S606" s="106"/>
      <c r="T606" s="255"/>
      <c r="AT606" s="170" t="s">
        <v>173</v>
      </c>
      <c r="AU606" s="170" t="s">
        <v>81</v>
      </c>
    </row>
    <row r="607" spans="2:63" s="89" customFormat="1" ht="29.9" customHeight="1">
      <c r="B607" s="183"/>
      <c r="C607" s="184"/>
      <c r="D607" s="187" t="s">
        <v>72</v>
      </c>
      <c r="E607" s="188" t="s">
        <v>3857</v>
      </c>
      <c r="F607" s="188" t="s">
        <v>3858</v>
      </c>
      <c r="G607" s="184"/>
      <c r="H607" s="184"/>
      <c r="I607" s="226"/>
      <c r="J607" s="232">
        <f>BK607</f>
        <v>0</v>
      </c>
      <c r="K607" s="184"/>
      <c r="L607" s="228"/>
      <c r="M607" s="229"/>
      <c r="N607" s="230"/>
      <c r="O607" s="230"/>
      <c r="P607" s="231">
        <f aca="true" t="shared" si="300" ref="P607:T607">SUM(P608:P609)</f>
        <v>0</v>
      </c>
      <c r="Q607" s="230"/>
      <c r="R607" s="231">
        <f t="shared" si="300"/>
        <v>0</v>
      </c>
      <c r="S607" s="230"/>
      <c r="T607" s="253">
        <f t="shared" si="300"/>
        <v>0</v>
      </c>
      <c r="AR607" s="259" t="s">
        <v>24</v>
      </c>
      <c r="AT607" s="260" t="s">
        <v>72</v>
      </c>
      <c r="AU607" s="260" t="s">
        <v>24</v>
      </c>
      <c r="AY607" s="259" t="s">
        <v>164</v>
      </c>
      <c r="BK607" s="265">
        <f>SUM(BK608:BK609)</f>
        <v>0</v>
      </c>
    </row>
    <row r="608" spans="2:65" s="84" customFormat="1" ht="20.4" customHeight="1">
      <c r="B608" s="105"/>
      <c r="C608" s="189" t="s">
        <v>1645</v>
      </c>
      <c r="D608" s="189" t="s">
        <v>166</v>
      </c>
      <c r="E608" s="190" t="s">
        <v>3949</v>
      </c>
      <c r="F608" s="191" t="s">
        <v>3950</v>
      </c>
      <c r="G608" s="192" t="s">
        <v>579</v>
      </c>
      <c r="H608" s="193">
        <v>7</v>
      </c>
      <c r="I608" s="233"/>
      <c r="J608" s="234">
        <f>ROUND(I608*H608,2)</f>
        <v>0</v>
      </c>
      <c r="K608" s="191" t="s">
        <v>22</v>
      </c>
      <c r="L608" s="214"/>
      <c r="M608" s="235" t="s">
        <v>22</v>
      </c>
      <c r="N608" s="236" t="s">
        <v>44</v>
      </c>
      <c r="O608" s="106"/>
      <c r="P608" s="237">
        <f>O608*H608</f>
        <v>0</v>
      </c>
      <c r="Q608" s="237">
        <v>0</v>
      </c>
      <c r="R608" s="237">
        <f>Q608*H608</f>
        <v>0</v>
      </c>
      <c r="S608" s="237">
        <v>0</v>
      </c>
      <c r="T608" s="254">
        <f>S608*H608</f>
        <v>0</v>
      </c>
      <c r="AR608" s="170" t="s">
        <v>171</v>
      </c>
      <c r="AT608" s="170" t="s">
        <v>166</v>
      </c>
      <c r="AU608" s="170" t="s">
        <v>81</v>
      </c>
      <c r="AY608" s="170" t="s">
        <v>164</v>
      </c>
      <c r="BE608" s="266">
        <f>IF(N608="základní",J608,0)</f>
        <v>0</v>
      </c>
      <c r="BF608" s="266">
        <f>IF(N608="snížená",J608,0)</f>
        <v>0</v>
      </c>
      <c r="BG608" s="266">
        <f>IF(N608="zákl. přenesená",J608,0)</f>
        <v>0</v>
      </c>
      <c r="BH608" s="266">
        <f>IF(N608="sníž. přenesená",J608,0)</f>
        <v>0</v>
      </c>
      <c r="BI608" s="266">
        <f>IF(N608="nulová",J608,0)</f>
        <v>0</v>
      </c>
      <c r="BJ608" s="170" t="s">
        <v>24</v>
      </c>
      <c r="BK608" s="266">
        <f>ROUND(I608*H608,2)</f>
        <v>0</v>
      </c>
      <c r="BL608" s="170" t="s">
        <v>171</v>
      </c>
      <c r="BM608" s="170" t="s">
        <v>3988</v>
      </c>
    </row>
    <row r="609" spans="2:47" s="84" customFormat="1" ht="13.5">
      <c r="B609" s="105"/>
      <c r="C609" s="174"/>
      <c r="D609" s="194" t="s">
        <v>173</v>
      </c>
      <c r="E609" s="174"/>
      <c r="F609" s="195" t="s">
        <v>3950</v>
      </c>
      <c r="G609" s="174"/>
      <c r="H609" s="174"/>
      <c r="I609" s="215"/>
      <c r="J609" s="174"/>
      <c r="K609" s="174"/>
      <c r="L609" s="214"/>
      <c r="M609" s="238"/>
      <c r="N609" s="106"/>
      <c r="O609" s="106"/>
      <c r="P609" s="106"/>
      <c r="Q609" s="106"/>
      <c r="R609" s="106"/>
      <c r="S609" s="106"/>
      <c r="T609" s="255"/>
      <c r="AT609" s="170" t="s">
        <v>173</v>
      </c>
      <c r="AU609" s="170" t="s">
        <v>81</v>
      </c>
    </row>
    <row r="610" spans="2:63" s="89" customFormat="1" ht="29.9" customHeight="1">
      <c r="B610" s="183"/>
      <c r="C610" s="184"/>
      <c r="D610" s="187" t="s">
        <v>72</v>
      </c>
      <c r="E610" s="188" t="s">
        <v>3818</v>
      </c>
      <c r="F610" s="188" t="s">
        <v>3819</v>
      </c>
      <c r="G610" s="184"/>
      <c r="H610" s="184"/>
      <c r="I610" s="226"/>
      <c r="J610" s="232">
        <f>BK610</f>
        <v>0</v>
      </c>
      <c r="K610" s="184"/>
      <c r="L610" s="228"/>
      <c r="M610" s="229"/>
      <c r="N610" s="230"/>
      <c r="O610" s="230"/>
      <c r="P610" s="231">
        <f aca="true" t="shared" si="301" ref="P610:T610">SUM(P611:P612)</f>
        <v>0</v>
      </c>
      <c r="Q610" s="230"/>
      <c r="R610" s="231">
        <f t="shared" si="301"/>
        <v>0</v>
      </c>
      <c r="S610" s="230"/>
      <c r="T610" s="253">
        <f t="shared" si="301"/>
        <v>0</v>
      </c>
      <c r="AR610" s="259" t="s">
        <v>24</v>
      </c>
      <c r="AT610" s="260" t="s">
        <v>72</v>
      </c>
      <c r="AU610" s="260" t="s">
        <v>24</v>
      </c>
      <c r="AY610" s="259" t="s">
        <v>164</v>
      </c>
      <c r="BK610" s="265">
        <f>SUM(BK611:BK612)</f>
        <v>0</v>
      </c>
    </row>
    <row r="611" spans="2:65" s="84" customFormat="1" ht="20.4" customHeight="1">
      <c r="B611" s="105"/>
      <c r="C611" s="189" t="s">
        <v>1651</v>
      </c>
      <c r="D611" s="189" t="s">
        <v>166</v>
      </c>
      <c r="E611" s="190" t="s">
        <v>3776</v>
      </c>
      <c r="F611" s="191" t="s">
        <v>3777</v>
      </c>
      <c r="G611" s="192" t="s">
        <v>579</v>
      </c>
      <c r="H611" s="193">
        <v>1</v>
      </c>
      <c r="I611" s="233"/>
      <c r="J611" s="234">
        <f>ROUND(I611*H611,2)</f>
        <v>0</v>
      </c>
      <c r="K611" s="191" t="s">
        <v>22</v>
      </c>
      <c r="L611" s="214"/>
      <c r="M611" s="235" t="s">
        <v>22</v>
      </c>
      <c r="N611" s="236" t="s">
        <v>44</v>
      </c>
      <c r="O611" s="106"/>
      <c r="P611" s="237">
        <f>O611*H611</f>
        <v>0</v>
      </c>
      <c r="Q611" s="237">
        <v>0</v>
      </c>
      <c r="R611" s="237">
        <f>Q611*H611</f>
        <v>0</v>
      </c>
      <c r="S611" s="237">
        <v>0</v>
      </c>
      <c r="T611" s="254">
        <f>S611*H611</f>
        <v>0</v>
      </c>
      <c r="AR611" s="170" t="s">
        <v>171</v>
      </c>
      <c r="AT611" s="170" t="s">
        <v>166</v>
      </c>
      <c r="AU611" s="170" t="s">
        <v>81</v>
      </c>
      <c r="AY611" s="170" t="s">
        <v>164</v>
      </c>
      <c r="BE611" s="266">
        <f>IF(N611="základní",J611,0)</f>
        <v>0</v>
      </c>
      <c r="BF611" s="266">
        <f>IF(N611="snížená",J611,0)</f>
        <v>0</v>
      </c>
      <c r="BG611" s="266">
        <f>IF(N611="zákl. přenesená",J611,0)</f>
        <v>0</v>
      </c>
      <c r="BH611" s="266">
        <f>IF(N611="sníž. přenesená",J611,0)</f>
        <v>0</v>
      </c>
      <c r="BI611" s="266">
        <f>IF(N611="nulová",J611,0)</f>
        <v>0</v>
      </c>
      <c r="BJ611" s="170" t="s">
        <v>24</v>
      </c>
      <c r="BK611" s="266">
        <f>ROUND(I611*H611,2)</f>
        <v>0</v>
      </c>
      <c r="BL611" s="170" t="s">
        <v>171</v>
      </c>
      <c r="BM611" s="170" t="s">
        <v>3989</v>
      </c>
    </row>
    <row r="612" spans="2:47" s="84" customFormat="1" ht="13.5">
      <c r="B612" s="105"/>
      <c r="C612" s="174"/>
      <c r="D612" s="194" t="s">
        <v>173</v>
      </c>
      <c r="E612" s="174"/>
      <c r="F612" s="195" t="s">
        <v>3777</v>
      </c>
      <c r="G612" s="174"/>
      <c r="H612" s="174"/>
      <c r="I612" s="215"/>
      <c r="J612" s="174"/>
      <c r="K612" s="174"/>
      <c r="L612" s="214"/>
      <c r="M612" s="238"/>
      <c r="N612" s="106"/>
      <c r="O612" s="106"/>
      <c r="P612" s="106"/>
      <c r="Q612" s="106"/>
      <c r="R612" s="106"/>
      <c r="S612" s="106"/>
      <c r="T612" s="255"/>
      <c r="AT612" s="170" t="s">
        <v>173</v>
      </c>
      <c r="AU612" s="170" t="s">
        <v>81</v>
      </c>
    </row>
    <row r="613" spans="2:63" s="89" customFormat="1" ht="29.9" customHeight="1">
      <c r="B613" s="183"/>
      <c r="C613" s="184"/>
      <c r="D613" s="187" t="s">
        <v>72</v>
      </c>
      <c r="E613" s="188" t="s">
        <v>3823</v>
      </c>
      <c r="F613" s="188" t="s">
        <v>3824</v>
      </c>
      <c r="G613" s="184"/>
      <c r="H613" s="184"/>
      <c r="I613" s="226"/>
      <c r="J613" s="232">
        <f>BK613</f>
        <v>0</v>
      </c>
      <c r="K613" s="184"/>
      <c r="L613" s="228"/>
      <c r="M613" s="229"/>
      <c r="N613" s="230"/>
      <c r="O613" s="230"/>
      <c r="P613" s="231">
        <f aca="true" t="shared" si="302" ref="P613:T613">SUM(P614:P615)</f>
        <v>0</v>
      </c>
      <c r="Q613" s="230"/>
      <c r="R613" s="231">
        <f t="shared" si="302"/>
        <v>0</v>
      </c>
      <c r="S613" s="230"/>
      <c r="T613" s="253">
        <f t="shared" si="302"/>
        <v>0</v>
      </c>
      <c r="AR613" s="259" t="s">
        <v>24</v>
      </c>
      <c r="AT613" s="260" t="s">
        <v>72</v>
      </c>
      <c r="AU613" s="260" t="s">
        <v>24</v>
      </c>
      <c r="AY613" s="259" t="s">
        <v>164</v>
      </c>
      <c r="BK613" s="265">
        <f>SUM(BK614:BK615)</f>
        <v>0</v>
      </c>
    </row>
    <row r="614" spans="2:65" s="84" customFormat="1" ht="20.4" customHeight="1">
      <c r="B614" s="105"/>
      <c r="C614" s="189" t="s">
        <v>1658</v>
      </c>
      <c r="D614" s="189" t="s">
        <v>166</v>
      </c>
      <c r="E614" s="190" t="s">
        <v>3959</v>
      </c>
      <c r="F614" s="191" t="s">
        <v>3960</v>
      </c>
      <c r="G614" s="192" t="s">
        <v>579</v>
      </c>
      <c r="H614" s="193">
        <v>4</v>
      </c>
      <c r="I614" s="233"/>
      <c r="J614" s="234">
        <f>ROUND(I614*H614,2)</f>
        <v>0</v>
      </c>
      <c r="K614" s="191" t="s">
        <v>22</v>
      </c>
      <c r="L614" s="214"/>
      <c r="M614" s="235" t="s">
        <v>22</v>
      </c>
      <c r="N614" s="236" t="s">
        <v>44</v>
      </c>
      <c r="O614" s="106"/>
      <c r="P614" s="237">
        <f>O614*H614</f>
        <v>0</v>
      </c>
      <c r="Q614" s="237">
        <v>0</v>
      </c>
      <c r="R614" s="237">
        <f>Q614*H614</f>
        <v>0</v>
      </c>
      <c r="S614" s="237">
        <v>0</v>
      </c>
      <c r="T614" s="254">
        <f>S614*H614</f>
        <v>0</v>
      </c>
      <c r="AR614" s="170" t="s">
        <v>171</v>
      </c>
      <c r="AT614" s="170" t="s">
        <v>166</v>
      </c>
      <c r="AU614" s="170" t="s">
        <v>81</v>
      </c>
      <c r="AY614" s="170" t="s">
        <v>164</v>
      </c>
      <c r="BE614" s="266">
        <f>IF(N614="základní",J614,0)</f>
        <v>0</v>
      </c>
      <c r="BF614" s="266">
        <f>IF(N614="snížená",J614,0)</f>
        <v>0</v>
      </c>
      <c r="BG614" s="266">
        <f>IF(N614="zákl. přenesená",J614,0)</f>
        <v>0</v>
      </c>
      <c r="BH614" s="266">
        <f>IF(N614="sníž. přenesená",J614,0)</f>
        <v>0</v>
      </c>
      <c r="BI614" s="266">
        <f>IF(N614="nulová",J614,0)</f>
        <v>0</v>
      </c>
      <c r="BJ614" s="170" t="s">
        <v>24</v>
      </c>
      <c r="BK614" s="266">
        <f>ROUND(I614*H614,2)</f>
        <v>0</v>
      </c>
      <c r="BL614" s="170" t="s">
        <v>171</v>
      </c>
      <c r="BM614" s="170" t="s">
        <v>3990</v>
      </c>
    </row>
    <row r="615" spans="2:47" s="84" customFormat="1" ht="13.5">
      <c r="B615" s="105"/>
      <c r="C615" s="174"/>
      <c r="D615" s="194" t="s">
        <v>173</v>
      </c>
      <c r="E615" s="174"/>
      <c r="F615" s="195" t="s">
        <v>3960</v>
      </c>
      <c r="G615" s="174"/>
      <c r="H615" s="174"/>
      <c r="I615" s="215"/>
      <c r="J615" s="174"/>
      <c r="K615" s="174"/>
      <c r="L615" s="214"/>
      <c r="M615" s="238"/>
      <c r="N615" s="106"/>
      <c r="O615" s="106"/>
      <c r="P615" s="106"/>
      <c r="Q615" s="106"/>
      <c r="R615" s="106"/>
      <c r="S615" s="106"/>
      <c r="T615" s="255"/>
      <c r="AT615" s="170" t="s">
        <v>173</v>
      </c>
      <c r="AU615" s="170" t="s">
        <v>81</v>
      </c>
    </row>
    <row r="616" spans="2:63" s="89" customFormat="1" ht="29.9" customHeight="1">
      <c r="B616" s="183"/>
      <c r="C616" s="184"/>
      <c r="D616" s="187" t="s">
        <v>72</v>
      </c>
      <c r="E616" s="188" t="s">
        <v>3962</v>
      </c>
      <c r="F616" s="188" t="s">
        <v>3963</v>
      </c>
      <c r="G616" s="184"/>
      <c r="H616" s="184"/>
      <c r="I616" s="226"/>
      <c r="J616" s="232">
        <f>BK616</f>
        <v>0</v>
      </c>
      <c r="K616" s="184"/>
      <c r="L616" s="228"/>
      <c r="M616" s="229"/>
      <c r="N616" s="230"/>
      <c r="O616" s="230"/>
      <c r="P616" s="231">
        <f aca="true" t="shared" si="303" ref="P616:T616">SUM(P617:P618)</f>
        <v>0</v>
      </c>
      <c r="Q616" s="230"/>
      <c r="R616" s="231">
        <f t="shared" si="303"/>
        <v>0</v>
      </c>
      <c r="S616" s="230"/>
      <c r="T616" s="253">
        <f t="shared" si="303"/>
        <v>0</v>
      </c>
      <c r="AR616" s="259" t="s">
        <v>24</v>
      </c>
      <c r="AT616" s="260" t="s">
        <v>72</v>
      </c>
      <c r="AU616" s="260" t="s">
        <v>24</v>
      </c>
      <c r="AY616" s="259" t="s">
        <v>164</v>
      </c>
      <c r="BK616" s="265">
        <f>SUM(BK617:BK618)</f>
        <v>0</v>
      </c>
    </row>
    <row r="617" spans="2:65" s="84" customFormat="1" ht="20.4" customHeight="1">
      <c r="B617" s="105"/>
      <c r="C617" s="189" t="s">
        <v>1665</v>
      </c>
      <c r="D617" s="189" t="s">
        <v>166</v>
      </c>
      <c r="E617" s="190" t="s">
        <v>3964</v>
      </c>
      <c r="F617" s="191" t="s">
        <v>3965</v>
      </c>
      <c r="G617" s="192" t="s">
        <v>579</v>
      </c>
      <c r="H617" s="193">
        <v>1</v>
      </c>
      <c r="I617" s="233"/>
      <c r="J617" s="234">
        <f>ROUND(I617*H617,2)</f>
        <v>0</v>
      </c>
      <c r="K617" s="191" t="s">
        <v>22</v>
      </c>
      <c r="L617" s="214"/>
      <c r="M617" s="235" t="s">
        <v>22</v>
      </c>
      <c r="N617" s="236" t="s">
        <v>44</v>
      </c>
      <c r="O617" s="106"/>
      <c r="P617" s="237">
        <f>O617*H617</f>
        <v>0</v>
      </c>
      <c r="Q617" s="237">
        <v>0</v>
      </c>
      <c r="R617" s="237">
        <f>Q617*H617</f>
        <v>0</v>
      </c>
      <c r="S617" s="237">
        <v>0</v>
      </c>
      <c r="T617" s="254">
        <f>S617*H617</f>
        <v>0</v>
      </c>
      <c r="AR617" s="170" t="s">
        <v>171</v>
      </c>
      <c r="AT617" s="170" t="s">
        <v>166</v>
      </c>
      <c r="AU617" s="170" t="s">
        <v>81</v>
      </c>
      <c r="AY617" s="170" t="s">
        <v>164</v>
      </c>
      <c r="BE617" s="266">
        <f>IF(N617="základní",J617,0)</f>
        <v>0</v>
      </c>
      <c r="BF617" s="266">
        <f>IF(N617="snížená",J617,0)</f>
        <v>0</v>
      </c>
      <c r="BG617" s="266">
        <f>IF(N617="zákl. přenesená",J617,0)</f>
        <v>0</v>
      </c>
      <c r="BH617" s="266">
        <f>IF(N617="sníž. přenesená",J617,0)</f>
        <v>0</v>
      </c>
      <c r="BI617" s="266">
        <f>IF(N617="nulová",J617,0)</f>
        <v>0</v>
      </c>
      <c r="BJ617" s="170" t="s">
        <v>24</v>
      </c>
      <c r="BK617" s="266">
        <f>ROUND(I617*H617,2)</f>
        <v>0</v>
      </c>
      <c r="BL617" s="170" t="s">
        <v>171</v>
      </c>
      <c r="BM617" s="170" t="s">
        <v>3991</v>
      </c>
    </row>
    <row r="618" spans="2:47" s="84" customFormat="1" ht="13.5">
      <c r="B618" s="105"/>
      <c r="C618" s="174"/>
      <c r="D618" s="194" t="s">
        <v>173</v>
      </c>
      <c r="E618" s="174"/>
      <c r="F618" s="195" t="s">
        <v>3965</v>
      </c>
      <c r="G618" s="174"/>
      <c r="H618" s="174"/>
      <c r="I618" s="215"/>
      <c r="J618" s="174"/>
      <c r="K618" s="174"/>
      <c r="L618" s="214"/>
      <c r="M618" s="238"/>
      <c r="N618" s="106"/>
      <c r="O618" s="106"/>
      <c r="P618" s="106"/>
      <c r="Q618" s="106"/>
      <c r="R618" s="106"/>
      <c r="S618" s="106"/>
      <c r="T618" s="255"/>
      <c r="AT618" s="170" t="s">
        <v>173</v>
      </c>
      <c r="AU618" s="170" t="s">
        <v>81</v>
      </c>
    </row>
    <row r="619" spans="2:63" s="89" customFormat="1" ht="29.9" customHeight="1">
      <c r="B619" s="183"/>
      <c r="C619" s="184"/>
      <c r="D619" s="187" t="s">
        <v>72</v>
      </c>
      <c r="E619" s="188" t="s">
        <v>3967</v>
      </c>
      <c r="F619" s="188" t="s">
        <v>3968</v>
      </c>
      <c r="G619" s="184"/>
      <c r="H619" s="184"/>
      <c r="I619" s="226"/>
      <c r="J619" s="232">
        <f aca="true" t="shared" si="304" ref="J619:J623">BK619</f>
        <v>0</v>
      </c>
      <c r="K619" s="184"/>
      <c r="L619" s="228"/>
      <c r="M619" s="229"/>
      <c r="N619" s="230"/>
      <c r="O619" s="230"/>
      <c r="P619" s="231">
        <f aca="true" t="shared" si="305" ref="P619:T619">SUM(P620:P621)</f>
        <v>0</v>
      </c>
      <c r="Q619" s="230"/>
      <c r="R619" s="231">
        <f t="shared" si="305"/>
        <v>0</v>
      </c>
      <c r="S619" s="230"/>
      <c r="T619" s="253">
        <f t="shared" si="305"/>
        <v>0</v>
      </c>
      <c r="AR619" s="259" t="s">
        <v>24</v>
      </c>
      <c r="AT619" s="260" t="s">
        <v>72</v>
      </c>
      <c r="AU619" s="260" t="s">
        <v>24</v>
      </c>
      <c r="AY619" s="259" t="s">
        <v>164</v>
      </c>
      <c r="BK619" s="265">
        <f>SUM(BK620:BK621)</f>
        <v>0</v>
      </c>
    </row>
    <row r="620" spans="2:65" s="84" customFormat="1" ht="20.4" customHeight="1">
      <c r="B620" s="105"/>
      <c r="C620" s="189" t="s">
        <v>1672</v>
      </c>
      <c r="D620" s="189" t="s">
        <v>166</v>
      </c>
      <c r="E620" s="190" t="s">
        <v>3969</v>
      </c>
      <c r="F620" s="191" t="s">
        <v>3970</v>
      </c>
      <c r="G620" s="192" t="s">
        <v>579</v>
      </c>
      <c r="H620" s="193">
        <v>1</v>
      </c>
      <c r="I620" s="233"/>
      <c r="J620" s="234">
        <f>ROUND(I620*H620,2)</f>
        <v>0</v>
      </c>
      <c r="K620" s="191" t="s">
        <v>22</v>
      </c>
      <c r="L620" s="214"/>
      <c r="M620" s="235" t="s">
        <v>22</v>
      </c>
      <c r="N620" s="236" t="s">
        <v>44</v>
      </c>
      <c r="O620" s="106"/>
      <c r="P620" s="237">
        <f>O620*H620</f>
        <v>0</v>
      </c>
      <c r="Q620" s="237">
        <v>0</v>
      </c>
      <c r="R620" s="237">
        <f>Q620*H620</f>
        <v>0</v>
      </c>
      <c r="S620" s="237">
        <v>0</v>
      </c>
      <c r="T620" s="254">
        <f>S620*H620</f>
        <v>0</v>
      </c>
      <c r="AR620" s="170" t="s">
        <v>171</v>
      </c>
      <c r="AT620" s="170" t="s">
        <v>166</v>
      </c>
      <c r="AU620" s="170" t="s">
        <v>81</v>
      </c>
      <c r="AY620" s="170" t="s">
        <v>164</v>
      </c>
      <c r="BE620" s="266">
        <f>IF(N620="základní",J620,0)</f>
        <v>0</v>
      </c>
      <c r="BF620" s="266">
        <f>IF(N620="snížená",J620,0)</f>
        <v>0</v>
      </c>
      <c r="BG620" s="266">
        <f>IF(N620="zákl. přenesená",J620,0)</f>
        <v>0</v>
      </c>
      <c r="BH620" s="266">
        <f>IF(N620="sníž. přenesená",J620,0)</f>
        <v>0</v>
      </c>
      <c r="BI620" s="266">
        <f>IF(N620="nulová",J620,0)</f>
        <v>0</v>
      </c>
      <c r="BJ620" s="170" t="s">
        <v>24</v>
      </c>
      <c r="BK620" s="266">
        <f>ROUND(I620*H620,2)</f>
        <v>0</v>
      </c>
      <c r="BL620" s="170" t="s">
        <v>171</v>
      </c>
      <c r="BM620" s="170" t="s">
        <v>3992</v>
      </c>
    </row>
    <row r="621" spans="2:47" s="84" customFormat="1" ht="13.5">
      <c r="B621" s="105"/>
      <c r="C621" s="174"/>
      <c r="D621" s="194" t="s">
        <v>173</v>
      </c>
      <c r="E621" s="174"/>
      <c r="F621" s="195" t="s">
        <v>3970</v>
      </c>
      <c r="G621" s="174"/>
      <c r="H621" s="174"/>
      <c r="I621" s="215"/>
      <c r="J621" s="174"/>
      <c r="K621" s="174"/>
      <c r="L621" s="214"/>
      <c r="M621" s="238"/>
      <c r="N621" s="106"/>
      <c r="O621" s="106"/>
      <c r="P621" s="106"/>
      <c r="Q621" s="106"/>
      <c r="R621" s="106"/>
      <c r="S621" s="106"/>
      <c r="T621" s="255"/>
      <c r="AT621" s="170" t="s">
        <v>173</v>
      </c>
      <c r="AU621" s="170" t="s">
        <v>81</v>
      </c>
    </row>
    <row r="622" spans="2:63" s="89" customFormat="1" ht="37.5" customHeight="1">
      <c r="B622" s="183"/>
      <c r="C622" s="184"/>
      <c r="D622" s="185" t="s">
        <v>72</v>
      </c>
      <c r="E622" s="186" t="s">
        <v>3993</v>
      </c>
      <c r="F622" s="186" t="s">
        <v>3994</v>
      </c>
      <c r="G622" s="184"/>
      <c r="H622" s="184"/>
      <c r="I622" s="226"/>
      <c r="J622" s="227">
        <f t="shared" si="304"/>
        <v>0</v>
      </c>
      <c r="K622" s="184"/>
      <c r="L622" s="228"/>
      <c r="M622" s="229"/>
      <c r="N622" s="230"/>
      <c r="O622" s="230"/>
      <c r="P622" s="231">
        <f aca="true" t="shared" si="306" ref="P622:T622">P623+P628+P631+P634+P637+P640+P643+P656+P659+P666+P669</f>
        <v>0</v>
      </c>
      <c r="Q622" s="230"/>
      <c r="R622" s="231">
        <f t="shared" si="306"/>
        <v>0</v>
      </c>
      <c r="S622" s="230"/>
      <c r="T622" s="253">
        <f t="shared" si="306"/>
        <v>0</v>
      </c>
      <c r="AR622" s="259" t="s">
        <v>24</v>
      </c>
      <c r="AT622" s="260" t="s">
        <v>72</v>
      </c>
      <c r="AU622" s="260" t="s">
        <v>73</v>
      </c>
      <c r="AY622" s="259" t="s">
        <v>164</v>
      </c>
      <c r="BK622" s="265">
        <f>BK623+BK628+BK631+BK634+BK637+BK640+BK643+BK656+BK659+BK666+BK669</f>
        <v>0</v>
      </c>
    </row>
    <row r="623" spans="2:63" s="89" customFormat="1" ht="19.9" customHeight="1">
      <c r="B623" s="183"/>
      <c r="C623" s="184"/>
      <c r="D623" s="187" t="s">
        <v>72</v>
      </c>
      <c r="E623" s="188" t="s">
        <v>3797</v>
      </c>
      <c r="F623" s="188" t="s">
        <v>3798</v>
      </c>
      <c r="G623" s="184"/>
      <c r="H623" s="184"/>
      <c r="I623" s="226"/>
      <c r="J623" s="232">
        <f t="shared" si="304"/>
        <v>0</v>
      </c>
      <c r="K623" s="184"/>
      <c r="L623" s="228"/>
      <c r="M623" s="229"/>
      <c r="N623" s="230"/>
      <c r="O623" s="230"/>
      <c r="P623" s="231">
        <f aca="true" t="shared" si="307" ref="P623:T623">SUM(P624:P627)</f>
        <v>0</v>
      </c>
      <c r="Q623" s="230"/>
      <c r="R623" s="231">
        <f t="shared" si="307"/>
        <v>0</v>
      </c>
      <c r="S623" s="230"/>
      <c r="T623" s="253">
        <f t="shared" si="307"/>
        <v>0</v>
      </c>
      <c r="AR623" s="259" t="s">
        <v>24</v>
      </c>
      <c r="AT623" s="260" t="s">
        <v>72</v>
      </c>
      <c r="AU623" s="260" t="s">
        <v>24</v>
      </c>
      <c r="AY623" s="259" t="s">
        <v>164</v>
      </c>
      <c r="BK623" s="265">
        <f>SUM(BK624:BK627)</f>
        <v>0</v>
      </c>
    </row>
    <row r="624" spans="2:65" s="84" customFormat="1" ht="20.4" customHeight="1">
      <c r="B624" s="105"/>
      <c r="C624" s="189" t="s">
        <v>1683</v>
      </c>
      <c r="D624" s="189" t="s">
        <v>166</v>
      </c>
      <c r="E624" s="190" t="s">
        <v>3799</v>
      </c>
      <c r="F624" s="191" t="s">
        <v>3800</v>
      </c>
      <c r="G624" s="192" t="s">
        <v>579</v>
      </c>
      <c r="H624" s="193">
        <v>19</v>
      </c>
      <c r="I624" s="233"/>
      <c r="J624" s="234">
        <f aca="true" t="shared" si="308" ref="J624:J629">ROUND(I624*H624,2)</f>
        <v>0</v>
      </c>
      <c r="K624" s="191" t="s">
        <v>22</v>
      </c>
      <c r="L624" s="214"/>
      <c r="M624" s="235" t="s">
        <v>22</v>
      </c>
      <c r="N624" s="236" t="s">
        <v>44</v>
      </c>
      <c r="O624" s="106"/>
      <c r="P624" s="237">
        <f aca="true" t="shared" si="309" ref="P624:P629">O624*H624</f>
        <v>0</v>
      </c>
      <c r="Q624" s="237">
        <v>0</v>
      </c>
      <c r="R624" s="237">
        <f aca="true" t="shared" si="310" ref="R624:R629">Q624*H624</f>
        <v>0</v>
      </c>
      <c r="S624" s="237">
        <v>0</v>
      </c>
      <c r="T624" s="254">
        <f aca="true" t="shared" si="311" ref="T624:T629">S624*H624</f>
        <v>0</v>
      </c>
      <c r="AR624" s="170" t="s">
        <v>171</v>
      </c>
      <c r="AT624" s="170" t="s">
        <v>166</v>
      </c>
      <c r="AU624" s="170" t="s">
        <v>81</v>
      </c>
      <c r="AY624" s="170" t="s">
        <v>164</v>
      </c>
      <c r="BE624" s="266">
        <f aca="true" t="shared" si="312" ref="BE624:BE629">IF(N624="základní",J624,0)</f>
        <v>0</v>
      </c>
      <c r="BF624" s="266">
        <f aca="true" t="shared" si="313" ref="BF624:BF629">IF(N624="snížená",J624,0)</f>
        <v>0</v>
      </c>
      <c r="BG624" s="266">
        <f aca="true" t="shared" si="314" ref="BG624:BG629">IF(N624="zákl. přenesená",J624,0)</f>
        <v>0</v>
      </c>
      <c r="BH624" s="266">
        <f aca="true" t="shared" si="315" ref="BH624:BH629">IF(N624="sníž. přenesená",J624,0)</f>
        <v>0</v>
      </c>
      <c r="BI624" s="266">
        <f aca="true" t="shared" si="316" ref="BI624:BI629">IF(N624="nulová",J624,0)</f>
        <v>0</v>
      </c>
      <c r="BJ624" s="170" t="s">
        <v>24</v>
      </c>
      <c r="BK624" s="266">
        <f aca="true" t="shared" si="317" ref="BK624:BK629">ROUND(I624*H624,2)</f>
        <v>0</v>
      </c>
      <c r="BL624" s="170" t="s">
        <v>171</v>
      </c>
      <c r="BM624" s="170" t="s">
        <v>3995</v>
      </c>
    </row>
    <row r="625" spans="2:47" s="84" customFormat="1" ht="13.5">
      <c r="B625" s="105"/>
      <c r="C625" s="174"/>
      <c r="D625" s="207" t="s">
        <v>173</v>
      </c>
      <c r="E625" s="174"/>
      <c r="F625" s="270" t="s">
        <v>3800</v>
      </c>
      <c r="G625" s="174"/>
      <c r="H625" s="174"/>
      <c r="I625" s="215"/>
      <c r="J625" s="174"/>
      <c r="K625" s="174"/>
      <c r="L625" s="214"/>
      <c r="M625" s="238"/>
      <c r="N625" s="106"/>
      <c r="O625" s="106"/>
      <c r="P625" s="106"/>
      <c r="Q625" s="106"/>
      <c r="R625" s="106"/>
      <c r="S625" s="106"/>
      <c r="T625" s="255"/>
      <c r="AT625" s="170" t="s">
        <v>173</v>
      </c>
      <c r="AU625" s="170" t="s">
        <v>81</v>
      </c>
    </row>
    <row r="626" spans="2:65" s="84" customFormat="1" ht="20.4" customHeight="1">
      <c r="B626" s="105"/>
      <c r="C626" s="189" t="s">
        <v>1693</v>
      </c>
      <c r="D626" s="189" t="s">
        <v>166</v>
      </c>
      <c r="E626" s="190" t="s">
        <v>3802</v>
      </c>
      <c r="F626" s="191" t="s">
        <v>3803</v>
      </c>
      <c r="G626" s="192" t="s">
        <v>579</v>
      </c>
      <c r="H626" s="193">
        <v>3</v>
      </c>
      <c r="I626" s="233"/>
      <c r="J626" s="234">
        <f t="shared" si="308"/>
        <v>0</v>
      </c>
      <c r="K626" s="191" t="s">
        <v>22</v>
      </c>
      <c r="L626" s="214"/>
      <c r="M626" s="235" t="s">
        <v>22</v>
      </c>
      <c r="N626" s="236" t="s">
        <v>44</v>
      </c>
      <c r="O626" s="106"/>
      <c r="P626" s="237">
        <f t="shared" si="309"/>
        <v>0</v>
      </c>
      <c r="Q626" s="237">
        <v>0</v>
      </c>
      <c r="R626" s="237">
        <f t="shared" si="310"/>
        <v>0</v>
      </c>
      <c r="S626" s="237">
        <v>0</v>
      </c>
      <c r="T626" s="254">
        <f t="shared" si="311"/>
        <v>0</v>
      </c>
      <c r="AR626" s="170" t="s">
        <v>171</v>
      </c>
      <c r="AT626" s="170" t="s">
        <v>166</v>
      </c>
      <c r="AU626" s="170" t="s">
        <v>81</v>
      </c>
      <c r="AY626" s="170" t="s">
        <v>164</v>
      </c>
      <c r="BE626" s="266">
        <f t="shared" si="312"/>
        <v>0</v>
      </c>
      <c r="BF626" s="266">
        <f t="shared" si="313"/>
        <v>0</v>
      </c>
      <c r="BG626" s="266">
        <f t="shared" si="314"/>
        <v>0</v>
      </c>
      <c r="BH626" s="266">
        <f t="shared" si="315"/>
        <v>0</v>
      </c>
      <c r="BI626" s="266">
        <f t="shared" si="316"/>
        <v>0</v>
      </c>
      <c r="BJ626" s="170" t="s">
        <v>24</v>
      </c>
      <c r="BK626" s="266">
        <f t="shared" si="317"/>
        <v>0</v>
      </c>
      <c r="BL626" s="170" t="s">
        <v>171</v>
      </c>
      <c r="BM626" s="170" t="s">
        <v>3996</v>
      </c>
    </row>
    <row r="627" spans="2:47" s="84" customFormat="1" ht="13.5">
      <c r="B627" s="105"/>
      <c r="C627" s="174"/>
      <c r="D627" s="194" t="s">
        <v>173</v>
      </c>
      <c r="E627" s="174"/>
      <c r="F627" s="195" t="s">
        <v>3803</v>
      </c>
      <c r="G627" s="174"/>
      <c r="H627" s="174"/>
      <c r="I627" s="215"/>
      <c r="J627" s="174"/>
      <c r="K627" s="174"/>
      <c r="L627" s="214"/>
      <c r="M627" s="238"/>
      <c r="N627" s="106"/>
      <c r="O627" s="106"/>
      <c r="P627" s="106"/>
      <c r="Q627" s="106"/>
      <c r="R627" s="106"/>
      <c r="S627" s="106"/>
      <c r="T627" s="255"/>
      <c r="AT627" s="170" t="s">
        <v>173</v>
      </c>
      <c r="AU627" s="170" t="s">
        <v>81</v>
      </c>
    </row>
    <row r="628" spans="2:63" s="89" customFormat="1" ht="29.9" customHeight="1">
      <c r="B628" s="183"/>
      <c r="C628" s="184"/>
      <c r="D628" s="187" t="s">
        <v>72</v>
      </c>
      <c r="E628" s="188" t="s">
        <v>3926</v>
      </c>
      <c r="F628" s="188" t="s">
        <v>3927</v>
      </c>
      <c r="G628" s="184"/>
      <c r="H628" s="184"/>
      <c r="I628" s="226"/>
      <c r="J628" s="232">
        <f>BK628</f>
        <v>0</v>
      </c>
      <c r="K628" s="184"/>
      <c r="L628" s="228"/>
      <c r="M628" s="229"/>
      <c r="N628" s="230"/>
      <c r="O628" s="230"/>
      <c r="P628" s="231">
        <f aca="true" t="shared" si="318" ref="P628:T628">SUM(P629:P630)</f>
        <v>0</v>
      </c>
      <c r="Q628" s="230"/>
      <c r="R628" s="231">
        <f t="shared" si="318"/>
        <v>0</v>
      </c>
      <c r="S628" s="230"/>
      <c r="T628" s="253">
        <f t="shared" si="318"/>
        <v>0</v>
      </c>
      <c r="AR628" s="259" t="s">
        <v>24</v>
      </c>
      <c r="AT628" s="260" t="s">
        <v>72</v>
      </c>
      <c r="AU628" s="260" t="s">
        <v>24</v>
      </c>
      <c r="AY628" s="259" t="s">
        <v>164</v>
      </c>
      <c r="BK628" s="265">
        <f>SUM(BK629:BK630)</f>
        <v>0</v>
      </c>
    </row>
    <row r="629" spans="2:65" s="84" customFormat="1" ht="20.4" customHeight="1">
      <c r="B629" s="105"/>
      <c r="C629" s="189" t="s">
        <v>1698</v>
      </c>
      <c r="D629" s="189" t="s">
        <v>166</v>
      </c>
      <c r="E629" s="190" t="s">
        <v>3928</v>
      </c>
      <c r="F629" s="191" t="s">
        <v>3929</v>
      </c>
      <c r="G629" s="192" t="s">
        <v>579</v>
      </c>
      <c r="H629" s="193">
        <v>1</v>
      </c>
      <c r="I629" s="233"/>
      <c r="J629" s="234">
        <f t="shared" si="308"/>
        <v>0</v>
      </c>
      <c r="K629" s="191" t="s">
        <v>22</v>
      </c>
      <c r="L629" s="214"/>
      <c r="M629" s="235" t="s">
        <v>22</v>
      </c>
      <c r="N629" s="236" t="s">
        <v>44</v>
      </c>
      <c r="O629" s="106"/>
      <c r="P629" s="237">
        <f t="shared" si="309"/>
        <v>0</v>
      </c>
      <c r="Q629" s="237">
        <v>0</v>
      </c>
      <c r="R629" s="237">
        <f t="shared" si="310"/>
        <v>0</v>
      </c>
      <c r="S629" s="237">
        <v>0</v>
      </c>
      <c r="T629" s="254">
        <f t="shared" si="311"/>
        <v>0</v>
      </c>
      <c r="AR629" s="170" t="s">
        <v>171</v>
      </c>
      <c r="AT629" s="170" t="s">
        <v>166</v>
      </c>
      <c r="AU629" s="170" t="s">
        <v>81</v>
      </c>
      <c r="AY629" s="170" t="s">
        <v>164</v>
      </c>
      <c r="BE629" s="266">
        <f t="shared" si="312"/>
        <v>0</v>
      </c>
      <c r="BF629" s="266">
        <f t="shared" si="313"/>
        <v>0</v>
      </c>
      <c r="BG629" s="266">
        <f t="shared" si="314"/>
        <v>0</v>
      </c>
      <c r="BH629" s="266">
        <f t="shared" si="315"/>
        <v>0</v>
      </c>
      <c r="BI629" s="266">
        <f t="shared" si="316"/>
        <v>0</v>
      </c>
      <c r="BJ629" s="170" t="s">
        <v>24</v>
      </c>
      <c r="BK629" s="266">
        <f t="shared" si="317"/>
        <v>0</v>
      </c>
      <c r="BL629" s="170" t="s">
        <v>171</v>
      </c>
      <c r="BM629" s="170" t="s">
        <v>3997</v>
      </c>
    </row>
    <row r="630" spans="2:47" s="84" customFormat="1" ht="13.5">
      <c r="B630" s="105"/>
      <c r="C630" s="174"/>
      <c r="D630" s="194" t="s">
        <v>173</v>
      </c>
      <c r="E630" s="174"/>
      <c r="F630" s="195" t="s">
        <v>3929</v>
      </c>
      <c r="G630" s="174"/>
      <c r="H630" s="174"/>
      <c r="I630" s="215"/>
      <c r="J630" s="174"/>
      <c r="K630" s="174"/>
      <c r="L630" s="214"/>
      <c r="M630" s="238"/>
      <c r="N630" s="106"/>
      <c r="O630" s="106"/>
      <c r="P630" s="106"/>
      <c r="Q630" s="106"/>
      <c r="R630" s="106"/>
      <c r="S630" s="106"/>
      <c r="T630" s="255"/>
      <c r="AT630" s="170" t="s">
        <v>173</v>
      </c>
      <c r="AU630" s="170" t="s">
        <v>81</v>
      </c>
    </row>
    <row r="631" spans="2:63" s="89" customFormat="1" ht="29.9" customHeight="1">
      <c r="B631" s="183"/>
      <c r="C631" s="184"/>
      <c r="D631" s="187" t="s">
        <v>72</v>
      </c>
      <c r="E631" s="188" t="s">
        <v>3998</v>
      </c>
      <c r="F631" s="188" t="s">
        <v>3999</v>
      </c>
      <c r="G631" s="184"/>
      <c r="H631" s="184"/>
      <c r="I631" s="226"/>
      <c r="J631" s="232">
        <f>BK631</f>
        <v>0</v>
      </c>
      <c r="K631" s="184"/>
      <c r="L631" s="228"/>
      <c r="M631" s="229"/>
      <c r="N631" s="230"/>
      <c r="O631" s="230"/>
      <c r="P631" s="231">
        <f aca="true" t="shared" si="319" ref="P631:T631">SUM(P632:P633)</f>
        <v>0</v>
      </c>
      <c r="Q631" s="230"/>
      <c r="R631" s="231">
        <f t="shared" si="319"/>
        <v>0</v>
      </c>
      <c r="S631" s="230"/>
      <c r="T631" s="253">
        <f t="shared" si="319"/>
        <v>0</v>
      </c>
      <c r="AR631" s="259" t="s">
        <v>24</v>
      </c>
      <c r="AT631" s="260" t="s">
        <v>72</v>
      </c>
      <c r="AU631" s="260" t="s">
        <v>24</v>
      </c>
      <c r="AY631" s="259" t="s">
        <v>164</v>
      </c>
      <c r="BK631" s="265">
        <f>SUM(BK632:BK633)</f>
        <v>0</v>
      </c>
    </row>
    <row r="632" spans="2:65" s="84" customFormat="1" ht="20.4" customHeight="1">
      <c r="B632" s="105"/>
      <c r="C632" s="189" t="s">
        <v>1706</v>
      </c>
      <c r="D632" s="189" t="s">
        <v>166</v>
      </c>
      <c r="E632" s="190" t="s">
        <v>4000</v>
      </c>
      <c r="F632" s="191" t="s">
        <v>4001</v>
      </c>
      <c r="G632" s="192" t="s">
        <v>579</v>
      </c>
      <c r="H632" s="193">
        <v>1</v>
      </c>
      <c r="I632" s="233"/>
      <c r="J632" s="234">
        <f>ROUND(I632*H632,2)</f>
        <v>0</v>
      </c>
      <c r="K632" s="191" t="s">
        <v>22</v>
      </c>
      <c r="L632" s="214"/>
      <c r="M632" s="235" t="s">
        <v>22</v>
      </c>
      <c r="N632" s="236" t="s">
        <v>44</v>
      </c>
      <c r="O632" s="106"/>
      <c r="P632" s="237">
        <f>O632*H632</f>
        <v>0</v>
      </c>
      <c r="Q632" s="237">
        <v>0</v>
      </c>
      <c r="R632" s="237">
        <f>Q632*H632</f>
        <v>0</v>
      </c>
      <c r="S632" s="237">
        <v>0</v>
      </c>
      <c r="T632" s="254">
        <f>S632*H632</f>
        <v>0</v>
      </c>
      <c r="AR632" s="170" t="s">
        <v>171</v>
      </c>
      <c r="AT632" s="170" t="s">
        <v>166</v>
      </c>
      <c r="AU632" s="170" t="s">
        <v>81</v>
      </c>
      <c r="AY632" s="170" t="s">
        <v>164</v>
      </c>
      <c r="BE632" s="266">
        <f>IF(N632="základní",J632,0)</f>
        <v>0</v>
      </c>
      <c r="BF632" s="266">
        <f>IF(N632="snížená",J632,0)</f>
        <v>0</v>
      </c>
      <c r="BG632" s="266">
        <f>IF(N632="zákl. přenesená",J632,0)</f>
        <v>0</v>
      </c>
      <c r="BH632" s="266">
        <f>IF(N632="sníž. přenesená",J632,0)</f>
        <v>0</v>
      </c>
      <c r="BI632" s="266">
        <f>IF(N632="nulová",J632,0)</f>
        <v>0</v>
      </c>
      <c r="BJ632" s="170" t="s">
        <v>24</v>
      </c>
      <c r="BK632" s="266">
        <f>ROUND(I632*H632,2)</f>
        <v>0</v>
      </c>
      <c r="BL632" s="170" t="s">
        <v>171</v>
      </c>
      <c r="BM632" s="170" t="s">
        <v>4002</v>
      </c>
    </row>
    <row r="633" spans="2:47" s="84" customFormat="1" ht="13.5">
      <c r="B633" s="105"/>
      <c r="C633" s="174"/>
      <c r="D633" s="194" t="s">
        <v>173</v>
      </c>
      <c r="E633" s="174"/>
      <c r="F633" s="195" t="s">
        <v>4001</v>
      </c>
      <c r="G633" s="174"/>
      <c r="H633" s="174"/>
      <c r="I633" s="215"/>
      <c r="J633" s="174"/>
      <c r="K633" s="174"/>
      <c r="L633" s="214"/>
      <c r="M633" s="238"/>
      <c r="N633" s="106"/>
      <c r="O633" s="106"/>
      <c r="P633" s="106"/>
      <c r="Q633" s="106"/>
      <c r="R633" s="106"/>
      <c r="S633" s="106"/>
      <c r="T633" s="255"/>
      <c r="AT633" s="170" t="s">
        <v>173</v>
      </c>
      <c r="AU633" s="170" t="s">
        <v>81</v>
      </c>
    </row>
    <row r="634" spans="2:63" s="89" customFormat="1" ht="29.9" customHeight="1">
      <c r="B634" s="183"/>
      <c r="C634" s="184"/>
      <c r="D634" s="187" t="s">
        <v>72</v>
      </c>
      <c r="E634" s="188" t="s">
        <v>3757</v>
      </c>
      <c r="F634" s="188" t="s">
        <v>3758</v>
      </c>
      <c r="G634" s="184"/>
      <c r="H634" s="184"/>
      <c r="I634" s="226"/>
      <c r="J634" s="232">
        <f>BK634</f>
        <v>0</v>
      </c>
      <c r="K634" s="184"/>
      <c r="L634" s="228"/>
      <c r="M634" s="229"/>
      <c r="N634" s="230"/>
      <c r="O634" s="230"/>
      <c r="P634" s="231">
        <f aca="true" t="shared" si="320" ref="P634:T634">SUM(P635:P636)</f>
        <v>0</v>
      </c>
      <c r="Q634" s="230"/>
      <c r="R634" s="231">
        <f t="shared" si="320"/>
        <v>0</v>
      </c>
      <c r="S634" s="230"/>
      <c r="T634" s="253">
        <f t="shared" si="320"/>
        <v>0</v>
      </c>
      <c r="AR634" s="259" t="s">
        <v>24</v>
      </c>
      <c r="AT634" s="260" t="s">
        <v>72</v>
      </c>
      <c r="AU634" s="260" t="s">
        <v>24</v>
      </c>
      <c r="AY634" s="259" t="s">
        <v>164</v>
      </c>
      <c r="BK634" s="265">
        <f>SUM(BK635:BK636)</f>
        <v>0</v>
      </c>
    </row>
    <row r="635" spans="2:65" s="84" customFormat="1" ht="20.4" customHeight="1">
      <c r="B635" s="105"/>
      <c r="C635" s="189" t="s">
        <v>1710</v>
      </c>
      <c r="D635" s="189" t="s">
        <v>166</v>
      </c>
      <c r="E635" s="190" t="s">
        <v>3759</v>
      </c>
      <c r="F635" s="191" t="s">
        <v>3760</v>
      </c>
      <c r="G635" s="192" t="s">
        <v>579</v>
      </c>
      <c r="H635" s="193">
        <v>1</v>
      </c>
      <c r="I635" s="233"/>
      <c r="J635" s="234">
        <f>ROUND(I635*H635,2)</f>
        <v>0</v>
      </c>
      <c r="K635" s="191" t="s">
        <v>22</v>
      </c>
      <c r="L635" s="214"/>
      <c r="M635" s="235" t="s">
        <v>22</v>
      </c>
      <c r="N635" s="236" t="s">
        <v>44</v>
      </c>
      <c r="O635" s="106"/>
      <c r="P635" s="237">
        <f>O635*H635</f>
        <v>0</v>
      </c>
      <c r="Q635" s="237">
        <v>0</v>
      </c>
      <c r="R635" s="237">
        <f>Q635*H635</f>
        <v>0</v>
      </c>
      <c r="S635" s="237">
        <v>0</v>
      </c>
      <c r="T635" s="254">
        <f>S635*H635</f>
        <v>0</v>
      </c>
      <c r="AR635" s="170" t="s">
        <v>171</v>
      </c>
      <c r="AT635" s="170" t="s">
        <v>166</v>
      </c>
      <c r="AU635" s="170" t="s">
        <v>81</v>
      </c>
      <c r="AY635" s="170" t="s">
        <v>164</v>
      </c>
      <c r="BE635" s="266">
        <f>IF(N635="základní",J635,0)</f>
        <v>0</v>
      </c>
      <c r="BF635" s="266">
        <f>IF(N635="snížená",J635,0)</f>
        <v>0</v>
      </c>
      <c r="BG635" s="266">
        <f>IF(N635="zákl. přenesená",J635,0)</f>
        <v>0</v>
      </c>
      <c r="BH635" s="266">
        <f>IF(N635="sníž. přenesená",J635,0)</f>
        <v>0</v>
      </c>
      <c r="BI635" s="266">
        <f>IF(N635="nulová",J635,0)</f>
        <v>0</v>
      </c>
      <c r="BJ635" s="170" t="s">
        <v>24</v>
      </c>
      <c r="BK635" s="266">
        <f>ROUND(I635*H635,2)</f>
        <v>0</v>
      </c>
      <c r="BL635" s="170" t="s">
        <v>171</v>
      </c>
      <c r="BM635" s="170" t="s">
        <v>4003</v>
      </c>
    </row>
    <row r="636" spans="2:47" s="84" customFormat="1" ht="13.5">
      <c r="B636" s="105"/>
      <c r="C636" s="174"/>
      <c r="D636" s="194" t="s">
        <v>173</v>
      </c>
      <c r="E636" s="174"/>
      <c r="F636" s="195" t="s">
        <v>3760</v>
      </c>
      <c r="G636" s="174"/>
      <c r="H636" s="174"/>
      <c r="I636" s="215"/>
      <c r="J636" s="174"/>
      <c r="K636" s="174"/>
      <c r="L636" s="214"/>
      <c r="M636" s="238"/>
      <c r="N636" s="106"/>
      <c r="O636" s="106"/>
      <c r="P636" s="106"/>
      <c r="Q636" s="106"/>
      <c r="R636" s="106"/>
      <c r="S636" s="106"/>
      <c r="T636" s="255"/>
      <c r="AT636" s="170" t="s">
        <v>173</v>
      </c>
      <c r="AU636" s="170" t="s">
        <v>81</v>
      </c>
    </row>
    <row r="637" spans="2:63" s="89" customFormat="1" ht="29.9" customHeight="1">
      <c r="B637" s="183"/>
      <c r="C637" s="184"/>
      <c r="D637" s="187" t="s">
        <v>72</v>
      </c>
      <c r="E637" s="188" t="s">
        <v>3857</v>
      </c>
      <c r="F637" s="188" t="s">
        <v>3858</v>
      </c>
      <c r="G637" s="184"/>
      <c r="H637" s="184"/>
      <c r="I637" s="226"/>
      <c r="J637" s="232">
        <f>BK637</f>
        <v>0</v>
      </c>
      <c r="K637" s="184"/>
      <c r="L637" s="228"/>
      <c r="M637" s="229"/>
      <c r="N637" s="230"/>
      <c r="O637" s="230"/>
      <c r="P637" s="231">
        <f aca="true" t="shared" si="321" ref="P637:T637">SUM(P638:P639)</f>
        <v>0</v>
      </c>
      <c r="Q637" s="230"/>
      <c r="R637" s="231">
        <f t="shared" si="321"/>
        <v>0</v>
      </c>
      <c r="S637" s="230"/>
      <c r="T637" s="253">
        <f t="shared" si="321"/>
        <v>0</v>
      </c>
      <c r="AR637" s="259" t="s">
        <v>24</v>
      </c>
      <c r="AT637" s="260" t="s">
        <v>72</v>
      </c>
      <c r="AU637" s="260" t="s">
        <v>24</v>
      </c>
      <c r="AY637" s="259" t="s">
        <v>164</v>
      </c>
      <c r="BK637" s="265">
        <f>SUM(BK638:BK639)</f>
        <v>0</v>
      </c>
    </row>
    <row r="638" spans="2:65" s="84" customFormat="1" ht="20.4" customHeight="1">
      <c r="B638" s="105"/>
      <c r="C638" s="189" t="s">
        <v>1717</v>
      </c>
      <c r="D638" s="189" t="s">
        <v>166</v>
      </c>
      <c r="E638" s="190" t="s">
        <v>4004</v>
      </c>
      <c r="F638" s="191" t="s">
        <v>4005</v>
      </c>
      <c r="G638" s="192" t="s">
        <v>579</v>
      </c>
      <c r="H638" s="193">
        <v>1</v>
      </c>
      <c r="I638" s="233"/>
      <c r="J638" s="234">
        <f>ROUND(I638*H638,2)</f>
        <v>0</v>
      </c>
      <c r="K638" s="191" t="s">
        <v>22</v>
      </c>
      <c r="L638" s="214"/>
      <c r="M638" s="235" t="s">
        <v>22</v>
      </c>
      <c r="N638" s="236" t="s">
        <v>44</v>
      </c>
      <c r="O638" s="106"/>
      <c r="P638" s="237">
        <f>O638*H638</f>
        <v>0</v>
      </c>
      <c r="Q638" s="237">
        <v>0</v>
      </c>
      <c r="R638" s="237">
        <f>Q638*H638</f>
        <v>0</v>
      </c>
      <c r="S638" s="237">
        <v>0</v>
      </c>
      <c r="T638" s="254">
        <f>S638*H638</f>
        <v>0</v>
      </c>
      <c r="AR638" s="170" t="s">
        <v>171</v>
      </c>
      <c r="AT638" s="170" t="s">
        <v>166</v>
      </c>
      <c r="AU638" s="170" t="s">
        <v>81</v>
      </c>
      <c r="AY638" s="170" t="s">
        <v>164</v>
      </c>
      <c r="BE638" s="266">
        <f>IF(N638="základní",J638,0)</f>
        <v>0</v>
      </c>
      <c r="BF638" s="266">
        <f>IF(N638="snížená",J638,0)</f>
        <v>0</v>
      </c>
      <c r="BG638" s="266">
        <f>IF(N638="zákl. přenesená",J638,0)</f>
        <v>0</v>
      </c>
      <c r="BH638" s="266">
        <f>IF(N638="sníž. přenesená",J638,0)</f>
        <v>0</v>
      </c>
      <c r="BI638" s="266">
        <f>IF(N638="nulová",J638,0)</f>
        <v>0</v>
      </c>
      <c r="BJ638" s="170" t="s">
        <v>24</v>
      </c>
      <c r="BK638" s="266">
        <f>ROUND(I638*H638,2)</f>
        <v>0</v>
      </c>
      <c r="BL638" s="170" t="s">
        <v>171</v>
      </c>
      <c r="BM638" s="170" t="s">
        <v>4006</v>
      </c>
    </row>
    <row r="639" spans="2:47" s="84" customFormat="1" ht="13.5">
      <c r="B639" s="105"/>
      <c r="C639" s="174"/>
      <c r="D639" s="194" t="s">
        <v>173</v>
      </c>
      <c r="E639" s="174"/>
      <c r="F639" s="195" t="s">
        <v>4005</v>
      </c>
      <c r="G639" s="174"/>
      <c r="H639" s="174"/>
      <c r="I639" s="215"/>
      <c r="J639" s="174"/>
      <c r="K639" s="174"/>
      <c r="L639" s="214"/>
      <c r="M639" s="238"/>
      <c r="N639" s="106"/>
      <c r="O639" s="106"/>
      <c r="P639" s="106"/>
      <c r="Q639" s="106"/>
      <c r="R639" s="106"/>
      <c r="S639" s="106"/>
      <c r="T639" s="255"/>
      <c r="AT639" s="170" t="s">
        <v>173</v>
      </c>
      <c r="AU639" s="170" t="s">
        <v>81</v>
      </c>
    </row>
    <row r="640" spans="2:63" s="89" customFormat="1" ht="29.9" customHeight="1">
      <c r="B640" s="183"/>
      <c r="C640" s="184"/>
      <c r="D640" s="187" t="s">
        <v>72</v>
      </c>
      <c r="E640" s="188" t="s">
        <v>4007</v>
      </c>
      <c r="F640" s="188" t="s">
        <v>4008</v>
      </c>
      <c r="G640" s="184"/>
      <c r="H640" s="184"/>
      <c r="I640" s="226"/>
      <c r="J640" s="232">
        <f>BK640</f>
        <v>0</v>
      </c>
      <c r="K640" s="184"/>
      <c r="L640" s="228"/>
      <c r="M640" s="229"/>
      <c r="N640" s="230"/>
      <c r="O640" s="230"/>
      <c r="P640" s="231">
        <f aca="true" t="shared" si="322" ref="P640:T640">SUM(P641:P642)</f>
        <v>0</v>
      </c>
      <c r="Q640" s="230"/>
      <c r="R640" s="231">
        <f t="shared" si="322"/>
        <v>0</v>
      </c>
      <c r="S640" s="230"/>
      <c r="T640" s="253">
        <f t="shared" si="322"/>
        <v>0</v>
      </c>
      <c r="AR640" s="259" t="s">
        <v>24</v>
      </c>
      <c r="AT640" s="260" t="s">
        <v>72</v>
      </c>
      <c r="AU640" s="260" t="s">
        <v>24</v>
      </c>
      <c r="AY640" s="259" t="s">
        <v>164</v>
      </c>
      <c r="BK640" s="265">
        <f>SUM(BK641:BK642)</f>
        <v>0</v>
      </c>
    </row>
    <row r="641" spans="2:65" s="84" customFormat="1" ht="20.4" customHeight="1">
      <c r="B641" s="105"/>
      <c r="C641" s="189" t="s">
        <v>1723</v>
      </c>
      <c r="D641" s="189" t="s">
        <v>166</v>
      </c>
      <c r="E641" s="190" t="s">
        <v>4009</v>
      </c>
      <c r="F641" s="191" t="s">
        <v>4010</v>
      </c>
      <c r="G641" s="192" t="s">
        <v>579</v>
      </c>
      <c r="H641" s="193">
        <v>1</v>
      </c>
      <c r="I641" s="233"/>
      <c r="J641" s="234">
        <f aca="true" t="shared" si="323" ref="J641:J646">ROUND(I641*H641,2)</f>
        <v>0</v>
      </c>
      <c r="K641" s="191" t="s">
        <v>22</v>
      </c>
      <c r="L641" s="214"/>
      <c r="M641" s="235" t="s">
        <v>22</v>
      </c>
      <c r="N641" s="236" t="s">
        <v>44</v>
      </c>
      <c r="O641" s="106"/>
      <c r="P641" s="237">
        <f aca="true" t="shared" si="324" ref="P641:P646">O641*H641</f>
        <v>0</v>
      </c>
      <c r="Q641" s="237">
        <v>0</v>
      </c>
      <c r="R641" s="237">
        <f aca="true" t="shared" si="325" ref="R641:R646">Q641*H641</f>
        <v>0</v>
      </c>
      <c r="S641" s="237">
        <v>0</v>
      </c>
      <c r="T641" s="254">
        <f aca="true" t="shared" si="326" ref="T641:T646">S641*H641</f>
        <v>0</v>
      </c>
      <c r="AR641" s="170" t="s">
        <v>171</v>
      </c>
      <c r="AT641" s="170" t="s">
        <v>166</v>
      </c>
      <c r="AU641" s="170" t="s">
        <v>81</v>
      </c>
      <c r="AY641" s="170" t="s">
        <v>164</v>
      </c>
      <c r="BE641" s="266">
        <f aca="true" t="shared" si="327" ref="BE641:BE646">IF(N641="základní",J641,0)</f>
        <v>0</v>
      </c>
      <c r="BF641" s="266">
        <f aca="true" t="shared" si="328" ref="BF641:BF646">IF(N641="snížená",J641,0)</f>
        <v>0</v>
      </c>
      <c r="BG641" s="266">
        <f aca="true" t="shared" si="329" ref="BG641:BG646">IF(N641="zákl. přenesená",J641,0)</f>
        <v>0</v>
      </c>
      <c r="BH641" s="266">
        <f aca="true" t="shared" si="330" ref="BH641:BH646">IF(N641="sníž. přenesená",J641,0)</f>
        <v>0</v>
      </c>
      <c r="BI641" s="266">
        <f aca="true" t="shared" si="331" ref="BI641:BI646">IF(N641="nulová",J641,0)</f>
        <v>0</v>
      </c>
      <c r="BJ641" s="170" t="s">
        <v>24</v>
      </c>
      <c r="BK641" s="266">
        <f aca="true" t="shared" si="332" ref="BK641:BK646">ROUND(I641*H641,2)</f>
        <v>0</v>
      </c>
      <c r="BL641" s="170" t="s">
        <v>171</v>
      </c>
      <c r="BM641" s="170" t="s">
        <v>4011</v>
      </c>
    </row>
    <row r="642" spans="2:47" s="84" customFormat="1" ht="13.5">
      <c r="B642" s="105"/>
      <c r="C642" s="174"/>
      <c r="D642" s="194" t="s">
        <v>173</v>
      </c>
      <c r="E642" s="174"/>
      <c r="F642" s="195" t="s">
        <v>4010</v>
      </c>
      <c r="G642" s="174"/>
      <c r="H642" s="174"/>
      <c r="I642" s="215"/>
      <c r="J642" s="174"/>
      <c r="K642" s="174"/>
      <c r="L642" s="214"/>
      <c r="M642" s="238"/>
      <c r="N642" s="106"/>
      <c r="O642" s="106"/>
      <c r="P642" s="106"/>
      <c r="Q642" s="106"/>
      <c r="R642" s="106"/>
      <c r="S642" s="106"/>
      <c r="T642" s="255"/>
      <c r="AT642" s="170" t="s">
        <v>173</v>
      </c>
      <c r="AU642" s="170" t="s">
        <v>81</v>
      </c>
    </row>
    <row r="643" spans="2:63" s="89" customFormat="1" ht="29.9" customHeight="1">
      <c r="B643" s="183"/>
      <c r="C643" s="184"/>
      <c r="D643" s="187" t="s">
        <v>72</v>
      </c>
      <c r="E643" s="188" t="s">
        <v>4012</v>
      </c>
      <c r="F643" s="188" t="s">
        <v>4013</v>
      </c>
      <c r="G643" s="184"/>
      <c r="H643" s="184"/>
      <c r="I643" s="226"/>
      <c r="J643" s="232">
        <f>BK643</f>
        <v>0</v>
      </c>
      <c r="K643" s="184"/>
      <c r="L643" s="228"/>
      <c r="M643" s="229"/>
      <c r="N643" s="230"/>
      <c r="O643" s="230"/>
      <c r="P643" s="231">
        <f aca="true" t="shared" si="333" ref="P643:T643">SUM(P644:P655)</f>
        <v>0</v>
      </c>
      <c r="Q643" s="230"/>
      <c r="R643" s="231">
        <f t="shared" si="333"/>
        <v>0</v>
      </c>
      <c r="S643" s="230"/>
      <c r="T643" s="253">
        <f t="shared" si="333"/>
        <v>0</v>
      </c>
      <c r="AR643" s="259" t="s">
        <v>24</v>
      </c>
      <c r="AT643" s="260" t="s">
        <v>72</v>
      </c>
      <c r="AU643" s="260" t="s">
        <v>24</v>
      </c>
      <c r="AY643" s="259" t="s">
        <v>164</v>
      </c>
      <c r="BK643" s="265">
        <f>SUM(BK644:BK655)</f>
        <v>0</v>
      </c>
    </row>
    <row r="644" spans="2:65" s="84" customFormat="1" ht="20.4" customHeight="1">
      <c r="B644" s="105"/>
      <c r="C644" s="189" t="s">
        <v>1728</v>
      </c>
      <c r="D644" s="189" t="s">
        <v>166</v>
      </c>
      <c r="E644" s="190" t="s">
        <v>4014</v>
      </c>
      <c r="F644" s="191" t="s">
        <v>4015</v>
      </c>
      <c r="G644" s="192" t="s">
        <v>3937</v>
      </c>
      <c r="H644" s="193">
        <v>1</v>
      </c>
      <c r="I644" s="233"/>
      <c r="J644" s="234">
        <f t="shared" si="323"/>
        <v>0</v>
      </c>
      <c r="K644" s="191" t="s">
        <v>22</v>
      </c>
      <c r="L644" s="214"/>
      <c r="M644" s="235" t="s">
        <v>22</v>
      </c>
      <c r="N644" s="236" t="s">
        <v>44</v>
      </c>
      <c r="O644" s="106"/>
      <c r="P644" s="237">
        <f t="shared" si="324"/>
        <v>0</v>
      </c>
      <c r="Q644" s="237">
        <v>0</v>
      </c>
      <c r="R644" s="237">
        <f t="shared" si="325"/>
        <v>0</v>
      </c>
      <c r="S644" s="237">
        <v>0</v>
      </c>
      <c r="T644" s="254">
        <f t="shared" si="326"/>
        <v>0</v>
      </c>
      <c r="AR644" s="170" t="s">
        <v>171</v>
      </c>
      <c r="AT644" s="170" t="s">
        <v>166</v>
      </c>
      <c r="AU644" s="170" t="s">
        <v>81</v>
      </c>
      <c r="AY644" s="170" t="s">
        <v>164</v>
      </c>
      <c r="BE644" s="266">
        <f t="shared" si="327"/>
        <v>0</v>
      </c>
      <c r="BF644" s="266">
        <f t="shared" si="328"/>
        <v>0</v>
      </c>
      <c r="BG644" s="266">
        <f t="shared" si="329"/>
        <v>0</v>
      </c>
      <c r="BH644" s="266">
        <f t="shared" si="330"/>
        <v>0</v>
      </c>
      <c r="BI644" s="266">
        <f t="shared" si="331"/>
        <v>0</v>
      </c>
      <c r="BJ644" s="170" t="s">
        <v>24</v>
      </c>
      <c r="BK644" s="266">
        <f t="shared" si="332"/>
        <v>0</v>
      </c>
      <c r="BL644" s="170" t="s">
        <v>171</v>
      </c>
      <c r="BM644" s="170" t="s">
        <v>4016</v>
      </c>
    </row>
    <row r="645" spans="2:47" s="84" customFormat="1" ht="13.5">
      <c r="B645" s="105"/>
      <c r="C645" s="174"/>
      <c r="D645" s="207" t="s">
        <v>173</v>
      </c>
      <c r="E645" s="174"/>
      <c r="F645" s="270" t="s">
        <v>4015</v>
      </c>
      <c r="G645" s="174"/>
      <c r="H645" s="174"/>
      <c r="I645" s="215"/>
      <c r="J645" s="174"/>
      <c r="K645" s="174"/>
      <c r="L645" s="214"/>
      <c r="M645" s="238"/>
      <c r="N645" s="106"/>
      <c r="O645" s="106"/>
      <c r="P645" s="106"/>
      <c r="Q645" s="106"/>
      <c r="R645" s="106"/>
      <c r="S645" s="106"/>
      <c r="T645" s="255"/>
      <c r="AT645" s="170" t="s">
        <v>173</v>
      </c>
      <c r="AU645" s="170" t="s">
        <v>81</v>
      </c>
    </row>
    <row r="646" spans="2:65" s="84" customFormat="1" ht="20.4" customHeight="1">
      <c r="B646" s="105"/>
      <c r="C646" s="189" t="s">
        <v>1732</v>
      </c>
      <c r="D646" s="189" t="s">
        <v>166</v>
      </c>
      <c r="E646" s="190" t="s">
        <v>4017</v>
      </c>
      <c r="F646" s="191" t="s">
        <v>4018</v>
      </c>
      <c r="G646" s="192" t="s">
        <v>3937</v>
      </c>
      <c r="H646" s="193">
        <v>1</v>
      </c>
      <c r="I646" s="233"/>
      <c r="J646" s="234">
        <f t="shared" si="323"/>
        <v>0</v>
      </c>
      <c r="K646" s="191" t="s">
        <v>22</v>
      </c>
      <c r="L646" s="214"/>
      <c r="M646" s="235" t="s">
        <v>22</v>
      </c>
      <c r="N646" s="236" t="s">
        <v>44</v>
      </c>
      <c r="O646" s="106"/>
      <c r="P646" s="237">
        <f t="shared" si="324"/>
        <v>0</v>
      </c>
      <c r="Q646" s="237">
        <v>0</v>
      </c>
      <c r="R646" s="237">
        <f t="shared" si="325"/>
        <v>0</v>
      </c>
      <c r="S646" s="237">
        <v>0</v>
      </c>
      <c r="T646" s="254">
        <f t="shared" si="326"/>
        <v>0</v>
      </c>
      <c r="AR646" s="170" t="s">
        <v>171</v>
      </c>
      <c r="AT646" s="170" t="s">
        <v>166</v>
      </c>
      <c r="AU646" s="170" t="s">
        <v>81</v>
      </c>
      <c r="AY646" s="170" t="s">
        <v>164</v>
      </c>
      <c r="BE646" s="266">
        <f t="shared" si="327"/>
        <v>0</v>
      </c>
      <c r="BF646" s="266">
        <f t="shared" si="328"/>
        <v>0</v>
      </c>
      <c r="BG646" s="266">
        <f t="shared" si="329"/>
        <v>0</v>
      </c>
      <c r="BH646" s="266">
        <f t="shared" si="330"/>
        <v>0</v>
      </c>
      <c r="BI646" s="266">
        <f t="shared" si="331"/>
        <v>0</v>
      </c>
      <c r="BJ646" s="170" t="s">
        <v>24</v>
      </c>
      <c r="BK646" s="266">
        <f t="shared" si="332"/>
        <v>0</v>
      </c>
      <c r="BL646" s="170" t="s">
        <v>171</v>
      </c>
      <c r="BM646" s="170" t="s">
        <v>4019</v>
      </c>
    </row>
    <row r="647" spans="2:47" s="84" customFormat="1" ht="13.5">
      <c r="B647" s="105"/>
      <c r="C647" s="174"/>
      <c r="D647" s="207" t="s">
        <v>173</v>
      </c>
      <c r="E647" s="174"/>
      <c r="F647" s="270" t="s">
        <v>4018</v>
      </c>
      <c r="G647" s="174"/>
      <c r="H647" s="174"/>
      <c r="I647" s="215"/>
      <c r="J647" s="174"/>
      <c r="K647" s="174"/>
      <c r="L647" s="214"/>
      <c r="M647" s="238"/>
      <c r="N647" s="106"/>
      <c r="O647" s="106"/>
      <c r="P647" s="106"/>
      <c r="Q647" s="106"/>
      <c r="R647" s="106"/>
      <c r="S647" s="106"/>
      <c r="T647" s="255"/>
      <c r="AT647" s="170" t="s">
        <v>173</v>
      </c>
      <c r="AU647" s="170" t="s">
        <v>81</v>
      </c>
    </row>
    <row r="648" spans="2:65" s="84" customFormat="1" ht="20.4" customHeight="1">
      <c r="B648" s="105"/>
      <c r="C648" s="189" t="s">
        <v>1736</v>
      </c>
      <c r="D648" s="189" t="s">
        <v>166</v>
      </c>
      <c r="E648" s="190" t="s">
        <v>4020</v>
      </c>
      <c r="F648" s="191" t="s">
        <v>4021</v>
      </c>
      <c r="G648" s="192" t="s">
        <v>3937</v>
      </c>
      <c r="H648" s="193">
        <v>1</v>
      </c>
      <c r="I648" s="233"/>
      <c r="J648" s="234">
        <f aca="true" t="shared" si="334" ref="J648:J652">ROUND(I648*H648,2)</f>
        <v>0</v>
      </c>
      <c r="K648" s="191" t="s">
        <v>22</v>
      </c>
      <c r="L648" s="214"/>
      <c r="M648" s="235" t="s">
        <v>22</v>
      </c>
      <c r="N648" s="236" t="s">
        <v>44</v>
      </c>
      <c r="O648" s="106"/>
      <c r="P648" s="237">
        <f aca="true" t="shared" si="335" ref="P648:P652">O648*H648</f>
        <v>0</v>
      </c>
      <c r="Q648" s="237">
        <v>0</v>
      </c>
      <c r="R648" s="237">
        <f aca="true" t="shared" si="336" ref="R648:R652">Q648*H648</f>
        <v>0</v>
      </c>
      <c r="S648" s="237">
        <v>0</v>
      </c>
      <c r="T648" s="254">
        <f aca="true" t="shared" si="337" ref="T648:T652">S648*H648</f>
        <v>0</v>
      </c>
      <c r="AR648" s="170" t="s">
        <v>171</v>
      </c>
      <c r="AT648" s="170" t="s">
        <v>166</v>
      </c>
      <c r="AU648" s="170" t="s">
        <v>81</v>
      </c>
      <c r="AY648" s="170" t="s">
        <v>164</v>
      </c>
      <c r="BE648" s="266">
        <f aca="true" t="shared" si="338" ref="BE648:BE652">IF(N648="základní",J648,0)</f>
        <v>0</v>
      </c>
      <c r="BF648" s="266">
        <f aca="true" t="shared" si="339" ref="BF648:BF652">IF(N648="snížená",J648,0)</f>
        <v>0</v>
      </c>
      <c r="BG648" s="266">
        <f aca="true" t="shared" si="340" ref="BG648:BG652">IF(N648="zákl. přenesená",J648,0)</f>
        <v>0</v>
      </c>
      <c r="BH648" s="266">
        <f aca="true" t="shared" si="341" ref="BH648:BH652">IF(N648="sníž. přenesená",J648,0)</f>
        <v>0</v>
      </c>
      <c r="BI648" s="266">
        <f aca="true" t="shared" si="342" ref="BI648:BI652">IF(N648="nulová",J648,0)</f>
        <v>0</v>
      </c>
      <c r="BJ648" s="170" t="s">
        <v>24</v>
      </c>
      <c r="BK648" s="266">
        <f aca="true" t="shared" si="343" ref="BK648:BK652">ROUND(I648*H648,2)</f>
        <v>0</v>
      </c>
      <c r="BL648" s="170" t="s">
        <v>171</v>
      </c>
      <c r="BM648" s="170" t="s">
        <v>4022</v>
      </c>
    </row>
    <row r="649" spans="2:47" s="84" customFormat="1" ht="13.5">
      <c r="B649" s="105"/>
      <c r="C649" s="174"/>
      <c r="D649" s="207" t="s">
        <v>173</v>
      </c>
      <c r="E649" s="174"/>
      <c r="F649" s="270" t="s">
        <v>4021</v>
      </c>
      <c r="G649" s="174"/>
      <c r="H649" s="174"/>
      <c r="I649" s="215"/>
      <c r="J649" s="174"/>
      <c r="K649" s="174"/>
      <c r="L649" s="214"/>
      <c r="M649" s="238"/>
      <c r="N649" s="106"/>
      <c r="O649" s="106"/>
      <c r="P649" s="106"/>
      <c r="Q649" s="106"/>
      <c r="R649" s="106"/>
      <c r="S649" s="106"/>
      <c r="T649" s="255"/>
      <c r="AT649" s="170" t="s">
        <v>173</v>
      </c>
      <c r="AU649" s="170" t="s">
        <v>81</v>
      </c>
    </row>
    <row r="650" spans="2:65" s="84" customFormat="1" ht="20.4" customHeight="1">
      <c r="B650" s="105"/>
      <c r="C650" s="189" t="s">
        <v>1740</v>
      </c>
      <c r="D650" s="189" t="s">
        <v>166</v>
      </c>
      <c r="E650" s="190" t="s">
        <v>4023</v>
      </c>
      <c r="F650" s="191" t="s">
        <v>4024</v>
      </c>
      <c r="G650" s="192" t="s">
        <v>3937</v>
      </c>
      <c r="H650" s="193">
        <v>3</v>
      </c>
      <c r="I650" s="233"/>
      <c r="J650" s="234">
        <f t="shared" si="334"/>
        <v>0</v>
      </c>
      <c r="K650" s="191" t="s">
        <v>22</v>
      </c>
      <c r="L650" s="214"/>
      <c r="M650" s="235" t="s">
        <v>22</v>
      </c>
      <c r="N650" s="236" t="s">
        <v>44</v>
      </c>
      <c r="O650" s="106"/>
      <c r="P650" s="237">
        <f t="shared" si="335"/>
        <v>0</v>
      </c>
      <c r="Q650" s="237">
        <v>0</v>
      </c>
      <c r="R650" s="237">
        <f t="shared" si="336"/>
        <v>0</v>
      </c>
      <c r="S650" s="237">
        <v>0</v>
      </c>
      <c r="T650" s="254">
        <f t="shared" si="337"/>
        <v>0</v>
      </c>
      <c r="AR650" s="170" t="s">
        <v>171</v>
      </c>
      <c r="AT650" s="170" t="s">
        <v>166</v>
      </c>
      <c r="AU650" s="170" t="s">
        <v>81</v>
      </c>
      <c r="AY650" s="170" t="s">
        <v>164</v>
      </c>
      <c r="BE650" s="266">
        <f t="shared" si="338"/>
        <v>0</v>
      </c>
      <c r="BF650" s="266">
        <f t="shared" si="339"/>
        <v>0</v>
      </c>
      <c r="BG650" s="266">
        <f t="shared" si="340"/>
        <v>0</v>
      </c>
      <c r="BH650" s="266">
        <f t="shared" si="341"/>
        <v>0</v>
      </c>
      <c r="BI650" s="266">
        <f t="shared" si="342"/>
        <v>0</v>
      </c>
      <c r="BJ650" s="170" t="s">
        <v>24</v>
      </c>
      <c r="BK650" s="266">
        <f t="shared" si="343"/>
        <v>0</v>
      </c>
      <c r="BL650" s="170" t="s">
        <v>171</v>
      </c>
      <c r="BM650" s="170" t="s">
        <v>4025</v>
      </c>
    </row>
    <row r="651" spans="2:47" s="84" customFormat="1" ht="13.5">
      <c r="B651" s="105"/>
      <c r="C651" s="174"/>
      <c r="D651" s="207" t="s">
        <v>173</v>
      </c>
      <c r="E651" s="174"/>
      <c r="F651" s="270" t="s">
        <v>4024</v>
      </c>
      <c r="G651" s="174"/>
      <c r="H651" s="174"/>
      <c r="I651" s="215"/>
      <c r="J651" s="174"/>
      <c r="K651" s="174"/>
      <c r="L651" s="214"/>
      <c r="M651" s="238"/>
      <c r="N651" s="106"/>
      <c r="O651" s="106"/>
      <c r="P651" s="106"/>
      <c r="Q651" s="106"/>
      <c r="R651" s="106"/>
      <c r="S651" s="106"/>
      <c r="T651" s="255"/>
      <c r="AT651" s="170" t="s">
        <v>173</v>
      </c>
      <c r="AU651" s="170" t="s">
        <v>81</v>
      </c>
    </row>
    <row r="652" spans="2:65" s="84" customFormat="1" ht="20.4" customHeight="1">
      <c r="B652" s="105"/>
      <c r="C652" s="189" t="s">
        <v>1744</v>
      </c>
      <c r="D652" s="189" t="s">
        <v>166</v>
      </c>
      <c r="E652" s="190" t="s">
        <v>4026</v>
      </c>
      <c r="F652" s="191" t="s">
        <v>4027</v>
      </c>
      <c r="G652" s="192" t="s">
        <v>3937</v>
      </c>
      <c r="H652" s="193">
        <v>1</v>
      </c>
      <c r="I652" s="233"/>
      <c r="J652" s="234">
        <f t="shared" si="334"/>
        <v>0</v>
      </c>
      <c r="K652" s="191" t="s">
        <v>22</v>
      </c>
      <c r="L652" s="214"/>
      <c r="M652" s="235" t="s">
        <v>22</v>
      </c>
      <c r="N652" s="236" t="s">
        <v>44</v>
      </c>
      <c r="O652" s="106"/>
      <c r="P652" s="237">
        <f t="shared" si="335"/>
        <v>0</v>
      </c>
      <c r="Q652" s="237">
        <v>0</v>
      </c>
      <c r="R652" s="237">
        <f t="shared" si="336"/>
        <v>0</v>
      </c>
      <c r="S652" s="237">
        <v>0</v>
      </c>
      <c r="T652" s="254">
        <f t="shared" si="337"/>
        <v>0</v>
      </c>
      <c r="AR652" s="170" t="s">
        <v>171</v>
      </c>
      <c r="AT652" s="170" t="s">
        <v>166</v>
      </c>
      <c r="AU652" s="170" t="s">
        <v>81</v>
      </c>
      <c r="AY652" s="170" t="s">
        <v>164</v>
      </c>
      <c r="BE652" s="266">
        <f t="shared" si="338"/>
        <v>0</v>
      </c>
      <c r="BF652" s="266">
        <f t="shared" si="339"/>
        <v>0</v>
      </c>
      <c r="BG652" s="266">
        <f t="shared" si="340"/>
        <v>0</v>
      </c>
      <c r="BH652" s="266">
        <f t="shared" si="341"/>
        <v>0</v>
      </c>
      <c r="BI652" s="266">
        <f t="shared" si="342"/>
        <v>0</v>
      </c>
      <c r="BJ652" s="170" t="s">
        <v>24</v>
      </c>
      <c r="BK652" s="266">
        <f t="shared" si="343"/>
        <v>0</v>
      </c>
      <c r="BL652" s="170" t="s">
        <v>171</v>
      </c>
      <c r="BM652" s="170" t="s">
        <v>4028</v>
      </c>
    </row>
    <row r="653" spans="2:47" s="84" customFormat="1" ht="13.5">
      <c r="B653" s="105"/>
      <c r="C653" s="174"/>
      <c r="D653" s="207" t="s">
        <v>173</v>
      </c>
      <c r="E653" s="174"/>
      <c r="F653" s="270" t="s">
        <v>4027</v>
      </c>
      <c r="G653" s="174"/>
      <c r="H653" s="174"/>
      <c r="I653" s="215"/>
      <c r="J653" s="174"/>
      <c r="K653" s="174"/>
      <c r="L653" s="214"/>
      <c r="M653" s="238"/>
      <c r="N653" s="106"/>
      <c r="O653" s="106"/>
      <c r="P653" s="106"/>
      <c r="Q653" s="106"/>
      <c r="R653" s="106"/>
      <c r="S653" s="106"/>
      <c r="T653" s="255"/>
      <c r="AT653" s="170" t="s">
        <v>173</v>
      </c>
      <c r="AU653" s="170" t="s">
        <v>81</v>
      </c>
    </row>
    <row r="654" spans="2:65" s="84" customFormat="1" ht="20.4" customHeight="1">
      <c r="B654" s="105"/>
      <c r="C654" s="189" t="s">
        <v>1748</v>
      </c>
      <c r="D654" s="189" t="s">
        <v>166</v>
      </c>
      <c r="E654" s="190" t="s">
        <v>4029</v>
      </c>
      <c r="F654" s="191" t="s">
        <v>4030</v>
      </c>
      <c r="G654" s="192" t="s">
        <v>3937</v>
      </c>
      <c r="H654" s="193">
        <v>2</v>
      </c>
      <c r="I654" s="233"/>
      <c r="J654" s="234">
        <f>ROUND(I654*H654,2)</f>
        <v>0</v>
      </c>
      <c r="K654" s="191" t="s">
        <v>22</v>
      </c>
      <c r="L654" s="214"/>
      <c r="M654" s="235" t="s">
        <v>22</v>
      </c>
      <c r="N654" s="236" t="s">
        <v>44</v>
      </c>
      <c r="O654" s="106"/>
      <c r="P654" s="237">
        <f>O654*H654</f>
        <v>0</v>
      </c>
      <c r="Q654" s="237">
        <v>0</v>
      </c>
      <c r="R654" s="237">
        <f>Q654*H654</f>
        <v>0</v>
      </c>
      <c r="S654" s="237">
        <v>0</v>
      </c>
      <c r="T654" s="254">
        <f>S654*H654</f>
        <v>0</v>
      </c>
      <c r="AR654" s="170" t="s">
        <v>171</v>
      </c>
      <c r="AT654" s="170" t="s">
        <v>166</v>
      </c>
      <c r="AU654" s="170" t="s">
        <v>81</v>
      </c>
      <c r="AY654" s="170" t="s">
        <v>164</v>
      </c>
      <c r="BE654" s="266">
        <f>IF(N654="základní",J654,0)</f>
        <v>0</v>
      </c>
      <c r="BF654" s="266">
        <f>IF(N654="snížená",J654,0)</f>
        <v>0</v>
      </c>
      <c r="BG654" s="266">
        <f>IF(N654="zákl. přenesená",J654,0)</f>
        <v>0</v>
      </c>
      <c r="BH654" s="266">
        <f>IF(N654="sníž. přenesená",J654,0)</f>
        <v>0</v>
      </c>
      <c r="BI654" s="266">
        <f>IF(N654="nulová",J654,0)</f>
        <v>0</v>
      </c>
      <c r="BJ654" s="170" t="s">
        <v>24</v>
      </c>
      <c r="BK654" s="266">
        <f>ROUND(I654*H654,2)</f>
        <v>0</v>
      </c>
      <c r="BL654" s="170" t="s">
        <v>171</v>
      </c>
      <c r="BM654" s="170" t="s">
        <v>4031</v>
      </c>
    </row>
    <row r="655" spans="2:47" s="84" customFormat="1" ht="13.5">
      <c r="B655" s="105"/>
      <c r="C655" s="174"/>
      <c r="D655" s="194" t="s">
        <v>173</v>
      </c>
      <c r="E655" s="174"/>
      <c r="F655" s="195" t="s">
        <v>4030</v>
      </c>
      <c r="G655" s="174"/>
      <c r="H655" s="174"/>
      <c r="I655" s="215"/>
      <c r="J655" s="174"/>
      <c r="K655" s="174"/>
      <c r="L655" s="214"/>
      <c r="M655" s="238"/>
      <c r="N655" s="106"/>
      <c r="O655" s="106"/>
      <c r="P655" s="106"/>
      <c r="Q655" s="106"/>
      <c r="R655" s="106"/>
      <c r="S655" s="106"/>
      <c r="T655" s="255"/>
      <c r="AT655" s="170" t="s">
        <v>173</v>
      </c>
      <c r="AU655" s="170" t="s">
        <v>81</v>
      </c>
    </row>
    <row r="656" spans="2:63" s="89" customFormat="1" ht="29.9" customHeight="1">
      <c r="B656" s="183"/>
      <c r="C656" s="184"/>
      <c r="D656" s="187" t="s">
        <v>72</v>
      </c>
      <c r="E656" s="188" t="s">
        <v>3857</v>
      </c>
      <c r="F656" s="188" t="s">
        <v>3858</v>
      </c>
      <c r="G656" s="184"/>
      <c r="H656" s="184"/>
      <c r="I656" s="226"/>
      <c r="J656" s="232">
        <f>BK656</f>
        <v>0</v>
      </c>
      <c r="K656" s="184"/>
      <c r="L656" s="228"/>
      <c r="M656" s="229"/>
      <c r="N656" s="230"/>
      <c r="O656" s="230"/>
      <c r="P656" s="231">
        <f aca="true" t="shared" si="344" ref="P656:T656">SUM(P657:P658)</f>
        <v>0</v>
      </c>
      <c r="Q656" s="230"/>
      <c r="R656" s="231">
        <f t="shared" si="344"/>
        <v>0</v>
      </c>
      <c r="S656" s="230"/>
      <c r="T656" s="253">
        <f t="shared" si="344"/>
        <v>0</v>
      </c>
      <c r="AR656" s="259" t="s">
        <v>24</v>
      </c>
      <c r="AT656" s="260" t="s">
        <v>72</v>
      </c>
      <c r="AU656" s="260" t="s">
        <v>24</v>
      </c>
      <c r="AY656" s="259" t="s">
        <v>164</v>
      </c>
      <c r="BK656" s="265">
        <f>SUM(BK657:BK658)</f>
        <v>0</v>
      </c>
    </row>
    <row r="657" spans="2:65" s="84" customFormat="1" ht="20.4" customHeight="1">
      <c r="B657" s="105"/>
      <c r="C657" s="189" t="s">
        <v>1752</v>
      </c>
      <c r="D657" s="189" t="s">
        <v>166</v>
      </c>
      <c r="E657" s="190" t="s">
        <v>3859</v>
      </c>
      <c r="F657" s="191" t="s">
        <v>3860</v>
      </c>
      <c r="G657" s="192" t="s">
        <v>579</v>
      </c>
      <c r="H657" s="193">
        <v>1</v>
      </c>
      <c r="I657" s="233"/>
      <c r="J657" s="234">
        <f>ROUND(I657*H657,2)</f>
        <v>0</v>
      </c>
      <c r="K657" s="191" t="s">
        <v>22</v>
      </c>
      <c r="L657" s="214"/>
      <c r="M657" s="235" t="s">
        <v>22</v>
      </c>
      <c r="N657" s="236" t="s">
        <v>44</v>
      </c>
      <c r="O657" s="106"/>
      <c r="P657" s="237">
        <f aca="true" t="shared" si="345" ref="P657:P662">O657*H657</f>
        <v>0</v>
      </c>
      <c r="Q657" s="237">
        <v>0</v>
      </c>
      <c r="R657" s="237">
        <f aca="true" t="shared" si="346" ref="R657:R662">Q657*H657</f>
        <v>0</v>
      </c>
      <c r="S657" s="237">
        <v>0</v>
      </c>
      <c r="T657" s="254">
        <f aca="true" t="shared" si="347" ref="T657:T662">S657*H657</f>
        <v>0</v>
      </c>
      <c r="AR657" s="170" t="s">
        <v>171</v>
      </c>
      <c r="AT657" s="170" t="s">
        <v>166</v>
      </c>
      <c r="AU657" s="170" t="s">
        <v>81</v>
      </c>
      <c r="AY657" s="170" t="s">
        <v>164</v>
      </c>
      <c r="BE657" s="266">
        <f aca="true" t="shared" si="348" ref="BE657:BE662">IF(N657="základní",J657,0)</f>
        <v>0</v>
      </c>
      <c r="BF657" s="266">
        <f aca="true" t="shared" si="349" ref="BF657:BF662">IF(N657="snížená",J657,0)</f>
        <v>0</v>
      </c>
      <c r="BG657" s="266">
        <f>IF(N657="zákl. přenesená",J657,0)</f>
        <v>0</v>
      </c>
      <c r="BH657" s="266">
        <f aca="true" t="shared" si="350" ref="BH657:BH662">IF(N657="sníž. přenesená",J657,0)</f>
        <v>0</v>
      </c>
      <c r="BI657" s="266">
        <f aca="true" t="shared" si="351" ref="BI657:BI662">IF(N657="nulová",J657,0)</f>
        <v>0</v>
      </c>
      <c r="BJ657" s="170" t="s">
        <v>24</v>
      </c>
      <c r="BK657" s="266">
        <f aca="true" t="shared" si="352" ref="BK657:BK662">ROUND(I657*H657,2)</f>
        <v>0</v>
      </c>
      <c r="BL657" s="170" t="s">
        <v>171</v>
      </c>
      <c r="BM657" s="170" t="s">
        <v>4032</v>
      </c>
    </row>
    <row r="658" spans="2:47" s="84" customFormat="1" ht="13.5">
      <c r="B658" s="105"/>
      <c r="C658" s="174"/>
      <c r="D658" s="194" t="s">
        <v>173</v>
      </c>
      <c r="E658" s="174"/>
      <c r="F658" s="195" t="s">
        <v>3860</v>
      </c>
      <c r="G658" s="174"/>
      <c r="H658" s="174"/>
      <c r="I658" s="215"/>
      <c r="J658" s="174"/>
      <c r="K658" s="174"/>
      <c r="L658" s="214"/>
      <c r="M658" s="238"/>
      <c r="N658" s="106"/>
      <c r="O658" s="106"/>
      <c r="P658" s="106"/>
      <c r="Q658" s="106"/>
      <c r="R658" s="106"/>
      <c r="S658" s="106"/>
      <c r="T658" s="255"/>
      <c r="AT658" s="170" t="s">
        <v>173</v>
      </c>
      <c r="AU658" s="170" t="s">
        <v>81</v>
      </c>
    </row>
    <row r="659" spans="2:63" s="89" customFormat="1" ht="29.9" customHeight="1">
      <c r="B659" s="183"/>
      <c r="C659" s="184"/>
      <c r="D659" s="187" t="s">
        <v>72</v>
      </c>
      <c r="E659" s="188" t="s">
        <v>3857</v>
      </c>
      <c r="F659" s="188" t="s">
        <v>3858</v>
      </c>
      <c r="G659" s="184"/>
      <c r="H659" s="184"/>
      <c r="I659" s="226"/>
      <c r="J659" s="232">
        <f>BK659</f>
        <v>0</v>
      </c>
      <c r="K659" s="184"/>
      <c r="L659" s="228"/>
      <c r="M659" s="229"/>
      <c r="N659" s="230"/>
      <c r="O659" s="230"/>
      <c r="P659" s="231">
        <f aca="true" t="shared" si="353" ref="P659:T659">SUM(P660:P665)</f>
        <v>0</v>
      </c>
      <c r="Q659" s="230"/>
      <c r="R659" s="231">
        <f t="shared" si="353"/>
        <v>0</v>
      </c>
      <c r="S659" s="230"/>
      <c r="T659" s="253">
        <f t="shared" si="353"/>
        <v>0</v>
      </c>
      <c r="AR659" s="259" t="s">
        <v>24</v>
      </c>
      <c r="AT659" s="260" t="s">
        <v>72</v>
      </c>
      <c r="AU659" s="260" t="s">
        <v>24</v>
      </c>
      <c r="AY659" s="259" t="s">
        <v>164</v>
      </c>
      <c r="BK659" s="265">
        <f>SUM(BK660:BK665)</f>
        <v>0</v>
      </c>
    </row>
    <row r="660" spans="2:65" s="84" customFormat="1" ht="20.4" customHeight="1">
      <c r="B660" s="105"/>
      <c r="C660" s="189" t="s">
        <v>1758</v>
      </c>
      <c r="D660" s="189" t="s">
        <v>166</v>
      </c>
      <c r="E660" s="190" t="s">
        <v>3949</v>
      </c>
      <c r="F660" s="191" t="s">
        <v>3950</v>
      </c>
      <c r="G660" s="192" t="s">
        <v>579</v>
      </c>
      <c r="H660" s="193">
        <v>1</v>
      </c>
      <c r="I660" s="233"/>
      <c r="J660" s="234">
        <v>0</v>
      </c>
      <c r="K660" s="191" t="s">
        <v>22</v>
      </c>
      <c r="L660" s="214"/>
      <c r="M660" s="235" t="s">
        <v>22</v>
      </c>
      <c r="N660" s="236" t="s">
        <v>44</v>
      </c>
      <c r="O660" s="106"/>
      <c r="P660" s="237">
        <f t="shared" si="345"/>
        <v>0</v>
      </c>
      <c r="Q660" s="237">
        <v>0</v>
      </c>
      <c r="R660" s="237">
        <f t="shared" si="346"/>
        <v>0</v>
      </c>
      <c r="S660" s="237">
        <v>0</v>
      </c>
      <c r="T660" s="254">
        <f t="shared" si="347"/>
        <v>0</v>
      </c>
      <c r="AR660" s="170" t="s">
        <v>171</v>
      </c>
      <c r="AT660" s="170" t="s">
        <v>166</v>
      </c>
      <c r="AU660" s="170" t="s">
        <v>81</v>
      </c>
      <c r="AY660" s="170" t="s">
        <v>164</v>
      </c>
      <c r="BE660" s="266">
        <f t="shared" si="348"/>
        <v>0</v>
      </c>
      <c r="BF660" s="266">
        <f t="shared" si="349"/>
        <v>0</v>
      </c>
      <c r="BG660" s="266">
        <v>0</v>
      </c>
      <c r="BH660" s="266">
        <f t="shared" si="350"/>
        <v>0</v>
      </c>
      <c r="BI660" s="266">
        <f t="shared" si="351"/>
        <v>0</v>
      </c>
      <c r="BJ660" s="170" t="s">
        <v>24</v>
      </c>
      <c r="BK660" s="266">
        <f t="shared" si="352"/>
        <v>0</v>
      </c>
      <c r="BL660" s="170" t="s">
        <v>171</v>
      </c>
      <c r="BM660" s="170" t="s">
        <v>4033</v>
      </c>
    </row>
    <row r="661" spans="2:47" s="84" customFormat="1" ht="13.5">
      <c r="B661" s="105"/>
      <c r="C661" s="174"/>
      <c r="D661" s="207" t="s">
        <v>173</v>
      </c>
      <c r="E661" s="174"/>
      <c r="F661" s="270" t="s">
        <v>3950</v>
      </c>
      <c r="G661" s="174"/>
      <c r="H661" s="174"/>
      <c r="I661" s="215"/>
      <c r="J661" s="174"/>
      <c r="K661" s="174"/>
      <c r="L661" s="214"/>
      <c r="M661" s="238"/>
      <c r="N661" s="106"/>
      <c r="O661" s="106"/>
      <c r="P661" s="106"/>
      <c r="Q661" s="106"/>
      <c r="R661" s="106"/>
      <c r="S661" s="106"/>
      <c r="T661" s="255"/>
      <c r="AT661" s="170" t="s">
        <v>173</v>
      </c>
      <c r="AU661" s="170" t="s">
        <v>81</v>
      </c>
    </row>
    <row r="662" spans="2:65" s="84" customFormat="1" ht="20.4" customHeight="1">
      <c r="B662" s="105"/>
      <c r="C662" s="189" t="s">
        <v>1775</v>
      </c>
      <c r="D662" s="189" t="s">
        <v>166</v>
      </c>
      <c r="E662" s="190" t="s">
        <v>4034</v>
      </c>
      <c r="F662" s="191" t="s">
        <v>4035</v>
      </c>
      <c r="G662" s="192" t="s">
        <v>579</v>
      </c>
      <c r="H662" s="193">
        <v>1</v>
      </c>
      <c r="I662" s="233"/>
      <c r="J662" s="234">
        <f aca="true" t="shared" si="354" ref="J662:J667">ROUND(I662*H662,2)</f>
        <v>0</v>
      </c>
      <c r="K662" s="191" t="s">
        <v>22</v>
      </c>
      <c r="L662" s="214"/>
      <c r="M662" s="235" t="s">
        <v>22</v>
      </c>
      <c r="N662" s="236" t="s">
        <v>44</v>
      </c>
      <c r="O662" s="106"/>
      <c r="P662" s="237">
        <f t="shared" si="345"/>
        <v>0</v>
      </c>
      <c r="Q662" s="237">
        <v>0</v>
      </c>
      <c r="R662" s="237">
        <f t="shared" si="346"/>
        <v>0</v>
      </c>
      <c r="S662" s="237">
        <v>0</v>
      </c>
      <c r="T662" s="254">
        <f t="shared" si="347"/>
        <v>0</v>
      </c>
      <c r="AR662" s="170" t="s">
        <v>171</v>
      </c>
      <c r="AT662" s="170" t="s">
        <v>166</v>
      </c>
      <c r="AU662" s="170" t="s">
        <v>81</v>
      </c>
      <c r="AY662" s="170" t="s">
        <v>164</v>
      </c>
      <c r="BE662" s="266">
        <f t="shared" si="348"/>
        <v>0</v>
      </c>
      <c r="BF662" s="266">
        <f t="shared" si="349"/>
        <v>0</v>
      </c>
      <c r="BG662" s="266">
        <f aca="true" t="shared" si="355" ref="BG662:BG667">IF(N662="zákl. přenesená",J662,0)</f>
        <v>0</v>
      </c>
      <c r="BH662" s="266">
        <f t="shared" si="350"/>
        <v>0</v>
      </c>
      <c r="BI662" s="266">
        <f t="shared" si="351"/>
        <v>0</v>
      </c>
      <c r="BJ662" s="170" t="s">
        <v>24</v>
      </c>
      <c r="BK662" s="266">
        <f t="shared" si="352"/>
        <v>0</v>
      </c>
      <c r="BL662" s="170" t="s">
        <v>171</v>
      </c>
      <c r="BM662" s="170" t="s">
        <v>4036</v>
      </c>
    </row>
    <row r="663" spans="2:47" s="84" customFormat="1" ht="13.5">
      <c r="B663" s="105"/>
      <c r="C663" s="174"/>
      <c r="D663" s="207" t="s">
        <v>173</v>
      </c>
      <c r="E663" s="174"/>
      <c r="F663" s="270" t="s">
        <v>4035</v>
      </c>
      <c r="G663" s="174"/>
      <c r="H663" s="174"/>
      <c r="I663" s="215"/>
      <c r="J663" s="174"/>
      <c r="K663" s="174"/>
      <c r="L663" s="214"/>
      <c r="M663" s="238"/>
      <c r="N663" s="106"/>
      <c r="O663" s="106"/>
      <c r="P663" s="106"/>
      <c r="Q663" s="106"/>
      <c r="R663" s="106"/>
      <c r="S663" s="106"/>
      <c r="T663" s="255"/>
      <c r="AT663" s="170" t="s">
        <v>173</v>
      </c>
      <c r="AU663" s="170" t="s">
        <v>81</v>
      </c>
    </row>
    <row r="664" spans="2:65" s="84" customFormat="1" ht="20.4" customHeight="1">
      <c r="B664" s="105"/>
      <c r="C664" s="189" t="s">
        <v>1782</v>
      </c>
      <c r="D664" s="189" t="s">
        <v>166</v>
      </c>
      <c r="E664" s="190" t="s">
        <v>4037</v>
      </c>
      <c r="F664" s="191" t="s">
        <v>4038</v>
      </c>
      <c r="G664" s="192" t="s">
        <v>579</v>
      </c>
      <c r="H664" s="193">
        <v>2</v>
      </c>
      <c r="I664" s="233"/>
      <c r="J664" s="234">
        <f t="shared" si="354"/>
        <v>0</v>
      </c>
      <c r="K664" s="191" t="s">
        <v>22</v>
      </c>
      <c r="L664" s="214"/>
      <c r="M664" s="235" t="s">
        <v>22</v>
      </c>
      <c r="N664" s="236" t="s">
        <v>44</v>
      </c>
      <c r="O664" s="106"/>
      <c r="P664" s="237">
        <f>O664*H664</f>
        <v>0</v>
      </c>
      <c r="Q664" s="237">
        <v>0</v>
      </c>
      <c r="R664" s="237">
        <f>Q664*H664</f>
        <v>0</v>
      </c>
      <c r="S664" s="237">
        <v>0</v>
      </c>
      <c r="T664" s="254">
        <f>S664*H664</f>
        <v>0</v>
      </c>
      <c r="AR664" s="170" t="s">
        <v>171</v>
      </c>
      <c r="AT664" s="170" t="s">
        <v>166</v>
      </c>
      <c r="AU664" s="170" t="s">
        <v>81</v>
      </c>
      <c r="AY664" s="170" t="s">
        <v>164</v>
      </c>
      <c r="BE664" s="266">
        <f>IF(N664="základní",J664,0)</f>
        <v>0</v>
      </c>
      <c r="BF664" s="266">
        <f>IF(N664="snížená",J664,0)</f>
        <v>0</v>
      </c>
      <c r="BG664" s="266">
        <f t="shared" si="355"/>
        <v>0</v>
      </c>
      <c r="BH664" s="266">
        <f>IF(N664="sníž. přenesená",J664,0)</f>
        <v>0</v>
      </c>
      <c r="BI664" s="266">
        <f>IF(N664="nulová",J664,0)</f>
        <v>0</v>
      </c>
      <c r="BJ664" s="170" t="s">
        <v>24</v>
      </c>
      <c r="BK664" s="266">
        <f>ROUND(I664*H664,2)</f>
        <v>0</v>
      </c>
      <c r="BL664" s="170" t="s">
        <v>171</v>
      </c>
      <c r="BM664" s="170" t="s">
        <v>4039</v>
      </c>
    </row>
    <row r="665" spans="2:47" s="84" customFormat="1" ht="13.5">
      <c r="B665" s="105"/>
      <c r="C665" s="174"/>
      <c r="D665" s="194" t="s">
        <v>173</v>
      </c>
      <c r="E665" s="174"/>
      <c r="F665" s="195" t="s">
        <v>4038</v>
      </c>
      <c r="G665" s="174"/>
      <c r="H665" s="174"/>
      <c r="I665" s="215"/>
      <c r="J665" s="174"/>
      <c r="K665" s="174"/>
      <c r="L665" s="214"/>
      <c r="M665" s="238"/>
      <c r="N665" s="106"/>
      <c r="O665" s="106"/>
      <c r="P665" s="106"/>
      <c r="Q665" s="106"/>
      <c r="R665" s="106"/>
      <c r="S665" s="106"/>
      <c r="T665" s="255"/>
      <c r="AT665" s="170" t="s">
        <v>173</v>
      </c>
      <c r="AU665" s="170" t="s">
        <v>81</v>
      </c>
    </row>
    <row r="666" spans="2:63" s="89" customFormat="1" ht="29.9" customHeight="1">
      <c r="B666" s="183"/>
      <c r="C666" s="184"/>
      <c r="D666" s="187" t="s">
        <v>72</v>
      </c>
      <c r="E666" s="188" t="s">
        <v>3865</v>
      </c>
      <c r="F666" s="188" t="s">
        <v>3866</v>
      </c>
      <c r="G666" s="184"/>
      <c r="H666" s="184"/>
      <c r="I666" s="226"/>
      <c r="J666" s="232">
        <f>BK666</f>
        <v>0</v>
      </c>
      <c r="K666" s="184"/>
      <c r="L666" s="228"/>
      <c r="M666" s="229"/>
      <c r="N666" s="230"/>
      <c r="O666" s="230"/>
      <c r="P666" s="231">
        <f aca="true" t="shared" si="356" ref="P666:T666">SUM(P667:P668)</f>
        <v>0</v>
      </c>
      <c r="Q666" s="230"/>
      <c r="R666" s="231">
        <f t="shared" si="356"/>
        <v>0</v>
      </c>
      <c r="S666" s="230"/>
      <c r="T666" s="253">
        <f t="shared" si="356"/>
        <v>0</v>
      </c>
      <c r="AR666" s="259" t="s">
        <v>24</v>
      </c>
      <c r="AT666" s="260" t="s">
        <v>72</v>
      </c>
      <c r="AU666" s="260" t="s">
        <v>24</v>
      </c>
      <c r="AY666" s="259" t="s">
        <v>164</v>
      </c>
      <c r="BK666" s="265">
        <f>SUM(BK667:BK668)</f>
        <v>0</v>
      </c>
    </row>
    <row r="667" spans="2:65" s="84" customFormat="1" ht="20.4" customHeight="1">
      <c r="B667" s="105"/>
      <c r="C667" s="189" t="s">
        <v>1793</v>
      </c>
      <c r="D667" s="189" t="s">
        <v>166</v>
      </c>
      <c r="E667" s="190" t="s">
        <v>4040</v>
      </c>
      <c r="F667" s="191" t="s">
        <v>4041</v>
      </c>
      <c r="G667" s="192" t="s">
        <v>579</v>
      </c>
      <c r="H667" s="193">
        <v>1</v>
      </c>
      <c r="I667" s="233"/>
      <c r="J667" s="234">
        <f t="shared" si="354"/>
        <v>0</v>
      </c>
      <c r="K667" s="191" t="s">
        <v>22</v>
      </c>
      <c r="L667" s="214"/>
      <c r="M667" s="235" t="s">
        <v>22</v>
      </c>
      <c r="N667" s="236" t="s">
        <v>44</v>
      </c>
      <c r="O667" s="106"/>
      <c r="P667" s="237">
        <f>O667*H667</f>
        <v>0</v>
      </c>
      <c r="Q667" s="237">
        <v>0</v>
      </c>
      <c r="R667" s="237">
        <f>Q667*H667</f>
        <v>0</v>
      </c>
      <c r="S667" s="237">
        <v>0</v>
      </c>
      <c r="T667" s="254">
        <f>S667*H667</f>
        <v>0</v>
      </c>
      <c r="AR667" s="170" t="s">
        <v>171</v>
      </c>
      <c r="AT667" s="170" t="s">
        <v>166</v>
      </c>
      <c r="AU667" s="170" t="s">
        <v>81</v>
      </c>
      <c r="AY667" s="170" t="s">
        <v>164</v>
      </c>
      <c r="BE667" s="266">
        <f>IF(N667="základní",J667,0)</f>
        <v>0</v>
      </c>
      <c r="BF667" s="266">
        <f>IF(N667="snížená",J667,0)</f>
        <v>0</v>
      </c>
      <c r="BG667" s="266">
        <f t="shared" si="355"/>
        <v>0</v>
      </c>
      <c r="BH667" s="266">
        <f>IF(N667="sníž. přenesená",J667,0)</f>
        <v>0</v>
      </c>
      <c r="BI667" s="266">
        <f>IF(N667="nulová",J667,0)</f>
        <v>0</v>
      </c>
      <c r="BJ667" s="170" t="s">
        <v>24</v>
      </c>
      <c r="BK667" s="266">
        <f>ROUND(I667*H667,2)</f>
        <v>0</v>
      </c>
      <c r="BL667" s="170" t="s">
        <v>171</v>
      </c>
      <c r="BM667" s="170" t="s">
        <v>4042</v>
      </c>
    </row>
    <row r="668" spans="2:47" s="84" customFormat="1" ht="13.5">
      <c r="B668" s="105"/>
      <c r="C668" s="174"/>
      <c r="D668" s="194" t="s">
        <v>173</v>
      </c>
      <c r="E668" s="174"/>
      <c r="F668" s="195" t="s">
        <v>4041</v>
      </c>
      <c r="G668" s="174"/>
      <c r="H668" s="174"/>
      <c r="I668" s="215"/>
      <c r="J668" s="174"/>
      <c r="K668" s="174"/>
      <c r="L668" s="214"/>
      <c r="M668" s="238"/>
      <c r="N668" s="106"/>
      <c r="O668" s="106"/>
      <c r="P668" s="106"/>
      <c r="Q668" s="106"/>
      <c r="R668" s="106"/>
      <c r="S668" s="106"/>
      <c r="T668" s="255"/>
      <c r="AT668" s="170" t="s">
        <v>173</v>
      </c>
      <c r="AU668" s="170" t="s">
        <v>81</v>
      </c>
    </row>
    <row r="669" spans="2:63" s="89" customFormat="1" ht="29.9" customHeight="1">
      <c r="B669" s="183"/>
      <c r="C669" s="184"/>
      <c r="D669" s="187" t="s">
        <v>72</v>
      </c>
      <c r="E669" s="188" t="s">
        <v>3921</v>
      </c>
      <c r="F669" s="188" t="s">
        <v>3922</v>
      </c>
      <c r="G669" s="184"/>
      <c r="H669" s="184"/>
      <c r="I669" s="226"/>
      <c r="J669" s="232">
        <f aca="true" t="shared" si="357" ref="J669:J673">BK669</f>
        <v>0</v>
      </c>
      <c r="K669" s="184"/>
      <c r="L669" s="228"/>
      <c r="M669" s="229"/>
      <c r="N669" s="230"/>
      <c r="O669" s="230"/>
      <c r="P669" s="231">
        <f aca="true" t="shared" si="358" ref="P669:T669">SUM(P670:P671)</f>
        <v>0</v>
      </c>
      <c r="Q669" s="230"/>
      <c r="R669" s="231">
        <f t="shared" si="358"/>
        <v>0</v>
      </c>
      <c r="S669" s="230"/>
      <c r="T669" s="253">
        <f t="shared" si="358"/>
        <v>0</v>
      </c>
      <c r="AR669" s="259" t="s">
        <v>24</v>
      </c>
      <c r="AT669" s="260" t="s">
        <v>72</v>
      </c>
      <c r="AU669" s="260" t="s">
        <v>24</v>
      </c>
      <c r="AY669" s="259" t="s">
        <v>164</v>
      </c>
      <c r="BK669" s="265">
        <f>SUM(BK670:BK671)</f>
        <v>0</v>
      </c>
    </row>
    <row r="670" spans="2:65" s="84" customFormat="1" ht="20.4" customHeight="1">
      <c r="B670" s="105"/>
      <c r="C670" s="189" t="s">
        <v>1799</v>
      </c>
      <c r="D670" s="189" t="s">
        <v>166</v>
      </c>
      <c r="E670" s="190" t="s">
        <v>3923</v>
      </c>
      <c r="F670" s="191" t="s">
        <v>3924</v>
      </c>
      <c r="G670" s="192" t="s">
        <v>192</v>
      </c>
      <c r="H670" s="193">
        <v>2</v>
      </c>
      <c r="I670" s="233"/>
      <c r="J670" s="234">
        <f>ROUND(I670*H670,2)</f>
        <v>0</v>
      </c>
      <c r="K670" s="191" t="s">
        <v>22</v>
      </c>
      <c r="L670" s="214"/>
      <c r="M670" s="235" t="s">
        <v>22</v>
      </c>
      <c r="N670" s="236" t="s">
        <v>44</v>
      </c>
      <c r="O670" s="106"/>
      <c r="P670" s="237">
        <f>O670*H670</f>
        <v>0</v>
      </c>
      <c r="Q670" s="237">
        <v>0</v>
      </c>
      <c r="R670" s="237">
        <f>Q670*H670</f>
        <v>0</v>
      </c>
      <c r="S670" s="237">
        <v>0</v>
      </c>
      <c r="T670" s="254">
        <f>S670*H670</f>
        <v>0</v>
      </c>
      <c r="AR670" s="170" t="s">
        <v>171</v>
      </c>
      <c r="AT670" s="170" t="s">
        <v>166</v>
      </c>
      <c r="AU670" s="170" t="s">
        <v>81</v>
      </c>
      <c r="AY670" s="170" t="s">
        <v>164</v>
      </c>
      <c r="BE670" s="266">
        <f>IF(N670="základní",J670,0)</f>
        <v>0</v>
      </c>
      <c r="BF670" s="266">
        <f>IF(N670="snížená",J670,0)</f>
        <v>0</v>
      </c>
      <c r="BG670" s="266">
        <f>IF(N670="zákl. přenesená",J670,0)</f>
        <v>0</v>
      </c>
      <c r="BH670" s="266">
        <f>IF(N670="sníž. přenesená",J670,0)</f>
        <v>0</v>
      </c>
      <c r="BI670" s="266">
        <f>IF(N670="nulová",J670,0)</f>
        <v>0</v>
      </c>
      <c r="BJ670" s="170" t="s">
        <v>24</v>
      </c>
      <c r="BK670" s="266">
        <f>ROUND(I670*H670,2)</f>
        <v>0</v>
      </c>
      <c r="BL670" s="170" t="s">
        <v>171</v>
      </c>
      <c r="BM670" s="170" t="s">
        <v>4043</v>
      </c>
    </row>
    <row r="671" spans="2:47" s="84" customFormat="1" ht="13.5">
      <c r="B671" s="105"/>
      <c r="C671" s="174"/>
      <c r="D671" s="194" t="s">
        <v>173</v>
      </c>
      <c r="E671" s="174"/>
      <c r="F671" s="195" t="s">
        <v>3924</v>
      </c>
      <c r="G671" s="174"/>
      <c r="H671" s="174"/>
      <c r="I671" s="215"/>
      <c r="J671" s="174"/>
      <c r="K671" s="174"/>
      <c r="L671" s="214"/>
      <c r="M671" s="238"/>
      <c r="N671" s="106"/>
      <c r="O671" s="106"/>
      <c r="P671" s="106"/>
      <c r="Q671" s="106"/>
      <c r="R671" s="106"/>
      <c r="S671" s="106"/>
      <c r="T671" s="255"/>
      <c r="AT671" s="170" t="s">
        <v>173</v>
      </c>
      <c r="AU671" s="170" t="s">
        <v>81</v>
      </c>
    </row>
    <row r="672" spans="2:63" s="89" customFormat="1" ht="37.5" customHeight="1">
      <c r="B672" s="183"/>
      <c r="C672" s="184"/>
      <c r="D672" s="185" t="s">
        <v>72</v>
      </c>
      <c r="E672" s="186" t="s">
        <v>4044</v>
      </c>
      <c r="F672" s="186" t="s">
        <v>4045</v>
      </c>
      <c r="G672" s="184"/>
      <c r="H672" s="184"/>
      <c r="I672" s="226"/>
      <c r="J672" s="227">
        <f t="shared" si="357"/>
        <v>0</v>
      </c>
      <c r="K672" s="184"/>
      <c r="L672" s="228"/>
      <c r="M672" s="229"/>
      <c r="N672" s="230"/>
      <c r="O672" s="230"/>
      <c r="P672" s="231">
        <f aca="true" t="shared" si="359" ref="P672:T672">P673+P676+P679+P682+P685+P688+P693+P696+P701</f>
        <v>0</v>
      </c>
      <c r="Q672" s="230"/>
      <c r="R672" s="231">
        <f t="shared" si="359"/>
        <v>0</v>
      </c>
      <c r="S672" s="230"/>
      <c r="T672" s="253">
        <f t="shared" si="359"/>
        <v>0</v>
      </c>
      <c r="AR672" s="259" t="s">
        <v>24</v>
      </c>
      <c r="AT672" s="260" t="s">
        <v>72</v>
      </c>
      <c r="AU672" s="260" t="s">
        <v>73</v>
      </c>
      <c r="AY672" s="259" t="s">
        <v>164</v>
      </c>
      <c r="BK672" s="265">
        <f>BK673+BK676+BK679+BK682+BK685+BK688+BK693+BK696+BK701</f>
        <v>0</v>
      </c>
    </row>
    <row r="673" spans="2:63" s="89" customFormat="1" ht="19.9" customHeight="1">
      <c r="B673" s="183"/>
      <c r="C673" s="184"/>
      <c r="D673" s="187" t="s">
        <v>72</v>
      </c>
      <c r="E673" s="188" t="s">
        <v>4046</v>
      </c>
      <c r="F673" s="188" t="s">
        <v>4047</v>
      </c>
      <c r="G673" s="184"/>
      <c r="H673" s="184"/>
      <c r="I673" s="226"/>
      <c r="J673" s="232">
        <f t="shared" si="357"/>
        <v>0</v>
      </c>
      <c r="K673" s="184"/>
      <c r="L673" s="228"/>
      <c r="M673" s="229"/>
      <c r="N673" s="230"/>
      <c r="O673" s="230"/>
      <c r="P673" s="231">
        <f aca="true" t="shared" si="360" ref="P673:T673">SUM(P674:P675)</f>
        <v>0</v>
      </c>
      <c r="Q673" s="230"/>
      <c r="R673" s="231">
        <f t="shared" si="360"/>
        <v>0</v>
      </c>
      <c r="S673" s="230"/>
      <c r="T673" s="253">
        <f t="shared" si="360"/>
        <v>0</v>
      </c>
      <c r="AR673" s="259" t="s">
        <v>24</v>
      </c>
      <c r="AT673" s="260" t="s">
        <v>72</v>
      </c>
      <c r="AU673" s="260" t="s">
        <v>24</v>
      </c>
      <c r="AY673" s="259" t="s">
        <v>164</v>
      </c>
      <c r="BK673" s="265">
        <f>SUM(BK674:BK675)</f>
        <v>0</v>
      </c>
    </row>
    <row r="674" spans="2:65" s="84" customFormat="1" ht="20.4" customHeight="1">
      <c r="B674" s="105"/>
      <c r="C674" s="189" t="s">
        <v>1804</v>
      </c>
      <c r="D674" s="189" t="s">
        <v>166</v>
      </c>
      <c r="E674" s="190" t="s">
        <v>4048</v>
      </c>
      <c r="F674" s="191" t="s">
        <v>4049</v>
      </c>
      <c r="G674" s="192" t="s">
        <v>579</v>
      </c>
      <c r="H674" s="193">
        <v>1</v>
      </c>
      <c r="I674" s="233"/>
      <c r="J674" s="234">
        <f>ROUND(I674*H674,2)</f>
        <v>0</v>
      </c>
      <c r="K674" s="191" t="s">
        <v>22</v>
      </c>
      <c r="L674" s="214"/>
      <c r="M674" s="235" t="s">
        <v>22</v>
      </c>
      <c r="N674" s="236" t="s">
        <v>44</v>
      </c>
      <c r="O674" s="106"/>
      <c r="P674" s="237">
        <f>O674*H674</f>
        <v>0</v>
      </c>
      <c r="Q674" s="237">
        <v>0</v>
      </c>
      <c r="R674" s="237">
        <f>Q674*H674</f>
        <v>0</v>
      </c>
      <c r="S674" s="237">
        <v>0</v>
      </c>
      <c r="T674" s="254">
        <f>S674*H674</f>
        <v>0</v>
      </c>
      <c r="AR674" s="170" t="s">
        <v>171</v>
      </c>
      <c r="AT674" s="170" t="s">
        <v>166</v>
      </c>
      <c r="AU674" s="170" t="s">
        <v>81</v>
      </c>
      <c r="AY674" s="170" t="s">
        <v>164</v>
      </c>
      <c r="BE674" s="266">
        <f>IF(N674="základní",J674,0)</f>
        <v>0</v>
      </c>
      <c r="BF674" s="266">
        <f>IF(N674="snížená",J674,0)</f>
        <v>0</v>
      </c>
      <c r="BG674" s="266">
        <f>IF(N674="zákl. přenesená",J674,0)</f>
        <v>0</v>
      </c>
      <c r="BH674" s="266">
        <f>IF(N674="sníž. přenesená",J674,0)</f>
        <v>0</v>
      </c>
      <c r="BI674" s="266">
        <f>IF(N674="nulová",J674,0)</f>
        <v>0</v>
      </c>
      <c r="BJ674" s="170" t="s">
        <v>24</v>
      </c>
      <c r="BK674" s="266">
        <f>ROUND(I674*H674,2)</f>
        <v>0</v>
      </c>
      <c r="BL674" s="170" t="s">
        <v>171</v>
      </c>
      <c r="BM674" s="170" t="s">
        <v>4050</v>
      </c>
    </row>
    <row r="675" spans="2:47" s="84" customFormat="1" ht="13.5">
      <c r="B675" s="105"/>
      <c r="C675" s="174"/>
      <c r="D675" s="194" t="s">
        <v>173</v>
      </c>
      <c r="E675" s="174"/>
      <c r="F675" s="195" t="s">
        <v>4049</v>
      </c>
      <c r="G675" s="174"/>
      <c r="H675" s="174"/>
      <c r="I675" s="215"/>
      <c r="J675" s="174"/>
      <c r="K675" s="174"/>
      <c r="L675" s="214"/>
      <c r="M675" s="238"/>
      <c r="N675" s="106"/>
      <c r="O675" s="106"/>
      <c r="P675" s="106"/>
      <c r="Q675" s="106"/>
      <c r="R675" s="106"/>
      <c r="S675" s="106"/>
      <c r="T675" s="255"/>
      <c r="AT675" s="170" t="s">
        <v>173</v>
      </c>
      <c r="AU675" s="170" t="s">
        <v>81</v>
      </c>
    </row>
    <row r="676" spans="2:63" s="89" customFormat="1" ht="29.9" customHeight="1">
      <c r="B676" s="183"/>
      <c r="C676" s="184"/>
      <c r="D676" s="187" t="s">
        <v>72</v>
      </c>
      <c r="E676" s="188" t="s">
        <v>3921</v>
      </c>
      <c r="F676" s="188" t="s">
        <v>3922</v>
      </c>
      <c r="G676" s="184"/>
      <c r="H676" s="184"/>
      <c r="I676" s="226"/>
      <c r="J676" s="232">
        <f>BK676</f>
        <v>0</v>
      </c>
      <c r="K676" s="184"/>
      <c r="L676" s="228"/>
      <c r="M676" s="229"/>
      <c r="N676" s="230"/>
      <c r="O676" s="230"/>
      <c r="P676" s="231">
        <f aca="true" t="shared" si="361" ref="P676:T676">SUM(P677:P678)</f>
        <v>0</v>
      </c>
      <c r="Q676" s="230"/>
      <c r="R676" s="231">
        <f t="shared" si="361"/>
        <v>0</v>
      </c>
      <c r="S676" s="230"/>
      <c r="T676" s="253">
        <f t="shared" si="361"/>
        <v>0</v>
      </c>
      <c r="AR676" s="259" t="s">
        <v>24</v>
      </c>
      <c r="AT676" s="260" t="s">
        <v>72</v>
      </c>
      <c r="AU676" s="260" t="s">
        <v>24</v>
      </c>
      <c r="AY676" s="259" t="s">
        <v>164</v>
      </c>
      <c r="BK676" s="265">
        <f>SUM(BK677:BK678)</f>
        <v>0</v>
      </c>
    </row>
    <row r="677" spans="2:65" s="84" customFormat="1" ht="20.4" customHeight="1">
      <c r="B677" s="105"/>
      <c r="C677" s="189" t="s">
        <v>1810</v>
      </c>
      <c r="D677" s="189" t="s">
        <v>166</v>
      </c>
      <c r="E677" s="190" t="s">
        <v>3923</v>
      </c>
      <c r="F677" s="191" t="s">
        <v>3924</v>
      </c>
      <c r="G677" s="192" t="s">
        <v>192</v>
      </c>
      <c r="H677" s="193">
        <v>0.36</v>
      </c>
      <c r="I677" s="233"/>
      <c r="J677" s="234">
        <f>ROUND(I677*H677,2)</f>
        <v>0</v>
      </c>
      <c r="K677" s="191" t="s">
        <v>22</v>
      </c>
      <c r="L677" s="214"/>
      <c r="M677" s="235" t="s">
        <v>22</v>
      </c>
      <c r="N677" s="236" t="s">
        <v>44</v>
      </c>
      <c r="O677" s="106"/>
      <c r="P677" s="237">
        <f>O677*H677</f>
        <v>0</v>
      </c>
      <c r="Q677" s="237">
        <v>0</v>
      </c>
      <c r="R677" s="237">
        <f>Q677*H677</f>
        <v>0</v>
      </c>
      <c r="S677" s="237">
        <v>0</v>
      </c>
      <c r="T677" s="254">
        <f>S677*H677</f>
        <v>0</v>
      </c>
      <c r="AR677" s="170" t="s">
        <v>171</v>
      </c>
      <c r="AT677" s="170" t="s">
        <v>166</v>
      </c>
      <c r="AU677" s="170" t="s">
        <v>81</v>
      </c>
      <c r="AY677" s="170" t="s">
        <v>164</v>
      </c>
      <c r="BE677" s="266">
        <f>IF(N677="základní",J677,0)</f>
        <v>0</v>
      </c>
      <c r="BF677" s="266">
        <f>IF(N677="snížená",J677,0)</f>
        <v>0</v>
      </c>
      <c r="BG677" s="266">
        <f>IF(N677="zákl. přenesená",J677,0)</f>
        <v>0</v>
      </c>
      <c r="BH677" s="266">
        <f>IF(N677="sníž. přenesená",J677,0)</f>
        <v>0</v>
      </c>
      <c r="BI677" s="266">
        <f>IF(N677="nulová",J677,0)</f>
        <v>0</v>
      </c>
      <c r="BJ677" s="170" t="s">
        <v>24</v>
      </c>
      <c r="BK677" s="266">
        <f>ROUND(I677*H677,2)</f>
        <v>0</v>
      </c>
      <c r="BL677" s="170" t="s">
        <v>171</v>
      </c>
      <c r="BM677" s="170" t="s">
        <v>4051</v>
      </c>
    </row>
    <row r="678" spans="2:47" s="84" customFormat="1" ht="13.5">
      <c r="B678" s="105"/>
      <c r="C678" s="174"/>
      <c r="D678" s="194" t="s">
        <v>173</v>
      </c>
      <c r="E678" s="174"/>
      <c r="F678" s="195" t="s">
        <v>3924</v>
      </c>
      <c r="G678" s="174"/>
      <c r="H678" s="174"/>
      <c r="I678" s="215"/>
      <c r="J678" s="174"/>
      <c r="K678" s="174"/>
      <c r="L678" s="214"/>
      <c r="M678" s="238"/>
      <c r="N678" s="106"/>
      <c r="O678" s="106"/>
      <c r="P678" s="106"/>
      <c r="Q678" s="106"/>
      <c r="R678" s="106"/>
      <c r="S678" s="106"/>
      <c r="T678" s="255"/>
      <c r="AT678" s="170" t="s">
        <v>173</v>
      </c>
      <c r="AU678" s="170" t="s">
        <v>81</v>
      </c>
    </row>
    <row r="679" spans="2:63" s="89" customFormat="1" ht="29.9" customHeight="1">
      <c r="B679" s="183"/>
      <c r="C679" s="184"/>
      <c r="D679" s="187" t="s">
        <v>72</v>
      </c>
      <c r="E679" s="188" t="s">
        <v>3797</v>
      </c>
      <c r="F679" s="188" t="s">
        <v>3798</v>
      </c>
      <c r="G679" s="184"/>
      <c r="H679" s="184"/>
      <c r="I679" s="226"/>
      <c r="J679" s="232">
        <f>BK679</f>
        <v>0</v>
      </c>
      <c r="K679" s="184"/>
      <c r="L679" s="228"/>
      <c r="M679" s="229"/>
      <c r="N679" s="230"/>
      <c r="O679" s="230"/>
      <c r="P679" s="231">
        <f aca="true" t="shared" si="362" ref="P679:T679">SUM(P680:P681)</f>
        <v>0</v>
      </c>
      <c r="Q679" s="230"/>
      <c r="R679" s="231">
        <f t="shared" si="362"/>
        <v>0</v>
      </c>
      <c r="S679" s="230"/>
      <c r="T679" s="253">
        <f t="shared" si="362"/>
        <v>0</v>
      </c>
      <c r="AR679" s="259" t="s">
        <v>24</v>
      </c>
      <c r="AT679" s="260" t="s">
        <v>72</v>
      </c>
      <c r="AU679" s="260" t="s">
        <v>24</v>
      </c>
      <c r="AY679" s="259" t="s">
        <v>164</v>
      </c>
      <c r="BK679" s="265">
        <f>SUM(BK680:BK681)</f>
        <v>0</v>
      </c>
    </row>
    <row r="680" spans="2:65" s="84" customFormat="1" ht="20.4" customHeight="1">
      <c r="B680" s="105"/>
      <c r="C680" s="189" t="s">
        <v>1815</v>
      </c>
      <c r="D680" s="189" t="s">
        <v>166</v>
      </c>
      <c r="E680" s="190" t="s">
        <v>3799</v>
      </c>
      <c r="F680" s="191" t="s">
        <v>3800</v>
      </c>
      <c r="G680" s="192" t="s">
        <v>579</v>
      </c>
      <c r="H680" s="193">
        <v>14</v>
      </c>
      <c r="I680" s="233"/>
      <c r="J680" s="234">
        <f>ROUND(I680*H680,2)</f>
        <v>0</v>
      </c>
      <c r="K680" s="191" t="s">
        <v>22</v>
      </c>
      <c r="L680" s="214"/>
      <c r="M680" s="235" t="s">
        <v>22</v>
      </c>
      <c r="N680" s="236" t="s">
        <v>44</v>
      </c>
      <c r="O680" s="106"/>
      <c r="P680" s="237">
        <f>O680*H680</f>
        <v>0</v>
      </c>
      <c r="Q680" s="237">
        <v>0</v>
      </c>
      <c r="R680" s="237">
        <f>Q680*H680</f>
        <v>0</v>
      </c>
      <c r="S680" s="237">
        <v>0</v>
      </c>
      <c r="T680" s="254">
        <f>S680*H680</f>
        <v>0</v>
      </c>
      <c r="AR680" s="170" t="s">
        <v>171</v>
      </c>
      <c r="AT680" s="170" t="s">
        <v>166</v>
      </c>
      <c r="AU680" s="170" t="s">
        <v>81</v>
      </c>
      <c r="AY680" s="170" t="s">
        <v>164</v>
      </c>
      <c r="BE680" s="266">
        <f>IF(N680="základní",J680,0)</f>
        <v>0</v>
      </c>
      <c r="BF680" s="266">
        <f>IF(N680="snížená",J680,0)</f>
        <v>0</v>
      </c>
      <c r="BG680" s="266">
        <f>IF(N680="zákl. přenesená",J680,0)</f>
        <v>0</v>
      </c>
      <c r="BH680" s="266">
        <f>IF(N680="sníž. přenesená",J680,0)</f>
        <v>0</v>
      </c>
      <c r="BI680" s="266">
        <f>IF(N680="nulová",J680,0)</f>
        <v>0</v>
      </c>
      <c r="BJ680" s="170" t="s">
        <v>24</v>
      </c>
      <c r="BK680" s="266">
        <f>ROUND(I680*H680,2)</f>
        <v>0</v>
      </c>
      <c r="BL680" s="170" t="s">
        <v>171</v>
      </c>
      <c r="BM680" s="170" t="s">
        <v>4052</v>
      </c>
    </row>
    <row r="681" spans="2:47" s="84" customFormat="1" ht="13.5">
      <c r="B681" s="105"/>
      <c r="C681" s="174"/>
      <c r="D681" s="194" t="s">
        <v>173</v>
      </c>
      <c r="E681" s="174"/>
      <c r="F681" s="195" t="s">
        <v>3800</v>
      </c>
      <c r="G681" s="174"/>
      <c r="H681" s="174"/>
      <c r="I681" s="215"/>
      <c r="J681" s="174"/>
      <c r="K681" s="174"/>
      <c r="L681" s="214"/>
      <c r="M681" s="238"/>
      <c r="N681" s="106"/>
      <c r="O681" s="106"/>
      <c r="P681" s="106"/>
      <c r="Q681" s="106"/>
      <c r="R681" s="106"/>
      <c r="S681" s="106"/>
      <c r="T681" s="255"/>
      <c r="AT681" s="170" t="s">
        <v>173</v>
      </c>
      <c r="AU681" s="170" t="s">
        <v>81</v>
      </c>
    </row>
    <row r="682" spans="2:63" s="89" customFormat="1" ht="29.9" customHeight="1">
      <c r="B682" s="183"/>
      <c r="C682" s="184"/>
      <c r="D682" s="187" t="s">
        <v>72</v>
      </c>
      <c r="E682" s="188" t="s">
        <v>4053</v>
      </c>
      <c r="F682" s="188" t="s">
        <v>4054</v>
      </c>
      <c r="G682" s="184"/>
      <c r="H682" s="184"/>
      <c r="I682" s="226"/>
      <c r="J682" s="232">
        <f>BK682</f>
        <v>0</v>
      </c>
      <c r="K682" s="184"/>
      <c r="L682" s="228"/>
      <c r="M682" s="229"/>
      <c r="N682" s="230"/>
      <c r="O682" s="230"/>
      <c r="P682" s="231">
        <f aca="true" t="shared" si="363" ref="P682:T682">SUM(P683:P684)</f>
        <v>0</v>
      </c>
      <c r="Q682" s="230"/>
      <c r="R682" s="231">
        <f t="shared" si="363"/>
        <v>0</v>
      </c>
      <c r="S682" s="230"/>
      <c r="T682" s="253">
        <f t="shared" si="363"/>
        <v>0</v>
      </c>
      <c r="AR682" s="259" t="s">
        <v>24</v>
      </c>
      <c r="AT682" s="260" t="s">
        <v>72</v>
      </c>
      <c r="AU682" s="260" t="s">
        <v>24</v>
      </c>
      <c r="AY682" s="259" t="s">
        <v>164</v>
      </c>
      <c r="BK682" s="265">
        <f>SUM(BK683:BK684)</f>
        <v>0</v>
      </c>
    </row>
    <row r="683" spans="2:65" s="84" customFormat="1" ht="20.4" customHeight="1">
      <c r="B683" s="105"/>
      <c r="C683" s="189" t="s">
        <v>1821</v>
      </c>
      <c r="D683" s="189" t="s">
        <v>166</v>
      </c>
      <c r="E683" s="190" t="s">
        <v>4055</v>
      </c>
      <c r="F683" s="191" t="s">
        <v>4056</v>
      </c>
      <c r="G683" s="192" t="s">
        <v>579</v>
      </c>
      <c r="H683" s="193">
        <v>1</v>
      </c>
      <c r="I683" s="233"/>
      <c r="J683" s="234">
        <f>ROUND(I683*H683,2)</f>
        <v>0</v>
      </c>
      <c r="K683" s="191" t="s">
        <v>22</v>
      </c>
      <c r="L683" s="214"/>
      <c r="M683" s="235" t="s">
        <v>22</v>
      </c>
      <c r="N683" s="236" t="s">
        <v>44</v>
      </c>
      <c r="O683" s="106"/>
      <c r="P683" s="237">
        <f>O683*H683</f>
        <v>0</v>
      </c>
      <c r="Q683" s="237">
        <v>0</v>
      </c>
      <c r="R683" s="237">
        <f>Q683*H683</f>
        <v>0</v>
      </c>
      <c r="S683" s="237">
        <v>0</v>
      </c>
      <c r="T683" s="254">
        <f>S683*H683</f>
        <v>0</v>
      </c>
      <c r="AR683" s="170" t="s">
        <v>171</v>
      </c>
      <c r="AT683" s="170" t="s">
        <v>166</v>
      </c>
      <c r="AU683" s="170" t="s">
        <v>81</v>
      </c>
      <c r="AY683" s="170" t="s">
        <v>164</v>
      </c>
      <c r="BE683" s="266">
        <f>IF(N683="základní",J683,0)</f>
        <v>0</v>
      </c>
      <c r="BF683" s="266">
        <f>IF(N683="snížená",J683,0)</f>
        <v>0</v>
      </c>
      <c r="BG683" s="266">
        <f>IF(N683="zákl. přenesená",J683,0)</f>
        <v>0</v>
      </c>
      <c r="BH683" s="266">
        <f>IF(N683="sníž. přenesená",J683,0)</f>
        <v>0</v>
      </c>
      <c r="BI683" s="266">
        <f>IF(N683="nulová",J683,0)</f>
        <v>0</v>
      </c>
      <c r="BJ683" s="170" t="s">
        <v>24</v>
      </c>
      <c r="BK683" s="266">
        <f>ROUND(I683*H683,2)</f>
        <v>0</v>
      </c>
      <c r="BL683" s="170" t="s">
        <v>171</v>
      </c>
      <c r="BM683" s="170" t="s">
        <v>4057</v>
      </c>
    </row>
    <row r="684" spans="2:47" s="84" customFormat="1" ht="13.5">
      <c r="B684" s="105"/>
      <c r="C684" s="174"/>
      <c r="D684" s="194" t="s">
        <v>173</v>
      </c>
      <c r="E684" s="174"/>
      <c r="F684" s="195" t="s">
        <v>4056</v>
      </c>
      <c r="G684" s="174"/>
      <c r="H684" s="174"/>
      <c r="I684" s="215"/>
      <c r="J684" s="174"/>
      <c r="K684" s="174"/>
      <c r="L684" s="214"/>
      <c r="M684" s="238"/>
      <c r="N684" s="106"/>
      <c r="O684" s="106"/>
      <c r="P684" s="106"/>
      <c r="Q684" s="106"/>
      <c r="R684" s="106"/>
      <c r="S684" s="106"/>
      <c r="T684" s="255"/>
      <c r="AT684" s="170" t="s">
        <v>173</v>
      </c>
      <c r="AU684" s="170" t="s">
        <v>81</v>
      </c>
    </row>
    <row r="685" spans="2:63" s="89" customFormat="1" ht="29.9" customHeight="1">
      <c r="B685" s="183"/>
      <c r="C685" s="184"/>
      <c r="D685" s="187" t="s">
        <v>72</v>
      </c>
      <c r="E685" s="188" t="s">
        <v>3857</v>
      </c>
      <c r="F685" s="188" t="s">
        <v>3858</v>
      </c>
      <c r="G685" s="184"/>
      <c r="H685" s="184"/>
      <c r="I685" s="226"/>
      <c r="J685" s="232">
        <f>BK685</f>
        <v>0</v>
      </c>
      <c r="K685" s="184"/>
      <c r="L685" s="228"/>
      <c r="M685" s="229"/>
      <c r="N685" s="230"/>
      <c r="O685" s="230"/>
      <c r="P685" s="231">
        <f aca="true" t="shared" si="364" ref="P685:T685">SUM(P686:P687)</f>
        <v>0</v>
      </c>
      <c r="Q685" s="230"/>
      <c r="R685" s="231">
        <f t="shared" si="364"/>
        <v>0</v>
      </c>
      <c r="S685" s="230"/>
      <c r="T685" s="253">
        <f t="shared" si="364"/>
        <v>0</v>
      </c>
      <c r="AR685" s="259" t="s">
        <v>24</v>
      </c>
      <c r="AT685" s="260" t="s">
        <v>72</v>
      </c>
      <c r="AU685" s="260" t="s">
        <v>24</v>
      </c>
      <c r="AY685" s="259" t="s">
        <v>164</v>
      </c>
      <c r="BK685" s="265">
        <f>SUM(BK686:BK687)</f>
        <v>0</v>
      </c>
    </row>
    <row r="686" spans="2:65" s="84" customFormat="1" ht="20.4" customHeight="1">
      <c r="B686" s="105"/>
      <c r="C686" s="189" t="s">
        <v>1827</v>
      </c>
      <c r="D686" s="189" t="s">
        <v>166</v>
      </c>
      <c r="E686" s="190" t="s">
        <v>4058</v>
      </c>
      <c r="F686" s="191" t="s">
        <v>4059</v>
      </c>
      <c r="G686" s="192" t="s">
        <v>579</v>
      </c>
      <c r="H686" s="193">
        <v>4</v>
      </c>
      <c r="I686" s="233"/>
      <c r="J686" s="234">
        <f aca="true" t="shared" si="365" ref="J686:J691">ROUND(I686*H686,2)</f>
        <v>0</v>
      </c>
      <c r="K686" s="191" t="s">
        <v>22</v>
      </c>
      <c r="L686" s="214"/>
      <c r="M686" s="235" t="s">
        <v>22</v>
      </c>
      <c r="N686" s="236" t="s">
        <v>44</v>
      </c>
      <c r="O686" s="106"/>
      <c r="P686" s="237">
        <f aca="true" t="shared" si="366" ref="P686:P691">O686*H686</f>
        <v>0</v>
      </c>
      <c r="Q686" s="237">
        <v>0</v>
      </c>
      <c r="R686" s="237">
        <f aca="true" t="shared" si="367" ref="R686:R691">Q686*H686</f>
        <v>0</v>
      </c>
      <c r="S686" s="237">
        <v>0</v>
      </c>
      <c r="T686" s="254">
        <f aca="true" t="shared" si="368" ref="T686:T691">S686*H686</f>
        <v>0</v>
      </c>
      <c r="AR686" s="170" t="s">
        <v>171</v>
      </c>
      <c r="AT686" s="170" t="s">
        <v>166</v>
      </c>
      <c r="AU686" s="170" t="s">
        <v>81</v>
      </c>
      <c r="AY686" s="170" t="s">
        <v>164</v>
      </c>
      <c r="BE686" s="266">
        <f aca="true" t="shared" si="369" ref="BE686:BE691">IF(N686="základní",J686,0)</f>
        <v>0</v>
      </c>
      <c r="BF686" s="266">
        <f aca="true" t="shared" si="370" ref="BF686:BF691">IF(N686="snížená",J686,0)</f>
        <v>0</v>
      </c>
      <c r="BG686" s="266">
        <f aca="true" t="shared" si="371" ref="BG686:BG691">IF(N686="zákl. přenesená",J686,0)</f>
        <v>0</v>
      </c>
      <c r="BH686" s="266">
        <f aca="true" t="shared" si="372" ref="BH686:BH691">IF(N686="sníž. přenesená",J686,0)</f>
        <v>0</v>
      </c>
      <c r="BI686" s="266">
        <f aca="true" t="shared" si="373" ref="BI686:BI691">IF(N686="nulová",J686,0)</f>
        <v>0</v>
      </c>
      <c r="BJ686" s="170" t="s">
        <v>24</v>
      </c>
      <c r="BK686" s="266">
        <f aca="true" t="shared" si="374" ref="BK686:BK691">ROUND(I686*H686,2)</f>
        <v>0</v>
      </c>
      <c r="BL686" s="170" t="s">
        <v>171</v>
      </c>
      <c r="BM686" s="170" t="s">
        <v>4060</v>
      </c>
    </row>
    <row r="687" spans="2:47" s="84" customFormat="1" ht="13.5">
      <c r="B687" s="105"/>
      <c r="C687" s="174"/>
      <c r="D687" s="194" t="s">
        <v>173</v>
      </c>
      <c r="E687" s="174"/>
      <c r="F687" s="195" t="s">
        <v>4059</v>
      </c>
      <c r="G687" s="174"/>
      <c r="H687" s="174"/>
      <c r="I687" s="215"/>
      <c r="J687" s="174"/>
      <c r="K687" s="174"/>
      <c r="L687" s="214"/>
      <c r="M687" s="238"/>
      <c r="N687" s="106"/>
      <c r="O687" s="106"/>
      <c r="P687" s="106"/>
      <c r="Q687" s="106"/>
      <c r="R687" s="106"/>
      <c r="S687" s="106"/>
      <c r="T687" s="255"/>
      <c r="AT687" s="170" t="s">
        <v>173</v>
      </c>
      <c r="AU687" s="170" t="s">
        <v>81</v>
      </c>
    </row>
    <row r="688" spans="2:63" s="89" customFormat="1" ht="29.9" customHeight="1">
      <c r="B688" s="183"/>
      <c r="C688" s="184"/>
      <c r="D688" s="187" t="s">
        <v>72</v>
      </c>
      <c r="E688" s="188" t="s">
        <v>3865</v>
      </c>
      <c r="F688" s="188" t="s">
        <v>3866</v>
      </c>
      <c r="G688" s="184"/>
      <c r="H688" s="184"/>
      <c r="I688" s="226"/>
      <c r="J688" s="232">
        <f>BK688</f>
        <v>0</v>
      </c>
      <c r="K688" s="184"/>
      <c r="L688" s="228"/>
      <c r="M688" s="229"/>
      <c r="N688" s="230"/>
      <c r="O688" s="230"/>
      <c r="P688" s="231">
        <f aca="true" t="shared" si="375" ref="P688:T688">SUM(P689:P692)</f>
        <v>0</v>
      </c>
      <c r="Q688" s="230"/>
      <c r="R688" s="231">
        <f t="shared" si="375"/>
        <v>0</v>
      </c>
      <c r="S688" s="230"/>
      <c r="T688" s="253">
        <f t="shared" si="375"/>
        <v>0</v>
      </c>
      <c r="AR688" s="259" t="s">
        <v>24</v>
      </c>
      <c r="AT688" s="260" t="s">
        <v>72</v>
      </c>
      <c r="AU688" s="260" t="s">
        <v>24</v>
      </c>
      <c r="AY688" s="259" t="s">
        <v>164</v>
      </c>
      <c r="BK688" s="265">
        <f>SUM(BK689:BK692)</f>
        <v>0</v>
      </c>
    </row>
    <row r="689" spans="2:65" s="84" customFormat="1" ht="20.4" customHeight="1">
      <c r="B689" s="105"/>
      <c r="C689" s="189" t="s">
        <v>1833</v>
      </c>
      <c r="D689" s="189" t="s">
        <v>166</v>
      </c>
      <c r="E689" s="190" t="s">
        <v>4061</v>
      </c>
      <c r="F689" s="191" t="s">
        <v>4062</v>
      </c>
      <c r="G689" s="192" t="s">
        <v>579</v>
      </c>
      <c r="H689" s="193">
        <v>1</v>
      </c>
      <c r="I689" s="233"/>
      <c r="J689" s="234">
        <f t="shared" si="365"/>
        <v>0</v>
      </c>
      <c r="K689" s="191" t="s">
        <v>22</v>
      </c>
      <c r="L689" s="214"/>
      <c r="M689" s="235" t="s">
        <v>22</v>
      </c>
      <c r="N689" s="236" t="s">
        <v>44</v>
      </c>
      <c r="O689" s="106"/>
      <c r="P689" s="237">
        <f t="shared" si="366"/>
        <v>0</v>
      </c>
      <c r="Q689" s="237">
        <v>0</v>
      </c>
      <c r="R689" s="237">
        <f t="shared" si="367"/>
        <v>0</v>
      </c>
      <c r="S689" s="237">
        <v>0</v>
      </c>
      <c r="T689" s="254">
        <f t="shared" si="368"/>
        <v>0</v>
      </c>
      <c r="AR689" s="170" t="s">
        <v>171</v>
      </c>
      <c r="AT689" s="170" t="s">
        <v>166</v>
      </c>
      <c r="AU689" s="170" t="s">
        <v>81</v>
      </c>
      <c r="AY689" s="170" t="s">
        <v>164</v>
      </c>
      <c r="BE689" s="266">
        <f t="shared" si="369"/>
        <v>0</v>
      </c>
      <c r="BF689" s="266">
        <f t="shared" si="370"/>
        <v>0</v>
      </c>
      <c r="BG689" s="266">
        <f t="shared" si="371"/>
        <v>0</v>
      </c>
      <c r="BH689" s="266">
        <f t="shared" si="372"/>
        <v>0</v>
      </c>
      <c r="BI689" s="266">
        <f t="shared" si="373"/>
        <v>0</v>
      </c>
      <c r="BJ689" s="170" t="s">
        <v>24</v>
      </c>
      <c r="BK689" s="266">
        <f t="shared" si="374"/>
        <v>0</v>
      </c>
      <c r="BL689" s="170" t="s">
        <v>171</v>
      </c>
      <c r="BM689" s="170" t="s">
        <v>4063</v>
      </c>
    </row>
    <row r="690" spans="2:47" s="84" customFormat="1" ht="13.5">
      <c r="B690" s="105"/>
      <c r="C690" s="174"/>
      <c r="D690" s="207" t="s">
        <v>173</v>
      </c>
      <c r="E690" s="174"/>
      <c r="F690" s="270" t="s">
        <v>4062</v>
      </c>
      <c r="G690" s="174"/>
      <c r="H690" s="174"/>
      <c r="I690" s="215"/>
      <c r="J690" s="174"/>
      <c r="K690" s="174"/>
      <c r="L690" s="214"/>
      <c r="M690" s="238"/>
      <c r="N690" s="106"/>
      <c r="O690" s="106"/>
      <c r="P690" s="106"/>
      <c r="Q690" s="106"/>
      <c r="R690" s="106"/>
      <c r="S690" s="106"/>
      <c r="T690" s="255"/>
      <c r="AT690" s="170" t="s">
        <v>173</v>
      </c>
      <c r="AU690" s="170" t="s">
        <v>81</v>
      </c>
    </row>
    <row r="691" spans="2:65" s="84" customFormat="1" ht="20.4" customHeight="1">
      <c r="B691" s="105"/>
      <c r="C691" s="189" t="s">
        <v>1838</v>
      </c>
      <c r="D691" s="189" t="s">
        <v>166</v>
      </c>
      <c r="E691" s="190" t="s">
        <v>3892</v>
      </c>
      <c r="F691" s="191" t="s">
        <v>3893</v>
      </c>
      <c r="G691" s="192" t="s">
        <v>579</v>
      </c>
      <c r="H691" s="193">
        <v>2</v>
      </c>
      <c r="I691" s="233"/>
      <c r="J691" s="234">
        <f t="shared" si="365"/>
        <v>0</v>
      </c>
      <c r="K691" s="191" t="s">
        <v>22</v>
      </c>
      <c r="L691" s="214"/>
      <c r="M691" s="235" t="s">
        <v>22</v>
      </c>
      <c r="N691" s="236" t="s">
        <v>44</v>
      </c>
      <c r="O691" s="106"/>
      <c r="P691" s="237">
        <f t="shared" si="366"/>
        <v>0</v>
      </c>
      <c r="Q691" s="237">
        <v>0</v>
      </c>
      <c r="R691" s="237">
        <f t="shared" si="367"/>
        <v>0</v>
      </c>
      <c r="S691" s="237">
        <v>0</v>
      </c>
      <c r="T691" s="254">
        <f t="shared" si="368"/>
        <v>0</v>
      </c>
      <c r="AR691" s="170" t="s">
        <v>171</v>
      </c>
      <c r="AT691" s="170" t="s">
        <v>166</v>
      </c>
      <c r="AU691" s="170" t="s">
        <v>81</v>
      </c>
      <c r="AY691" s="170" t="s">
        <v>164</v>
      </c>
      <c r="BE691" s="266">
        <f t="shared" si="369"/>
        <v>0</v>
      </c>
      <c r="BF691" s="266">
        <f t="shared" si="370"/>
        <v>0</v>
      </c>
      <c r="BG691" s="266">
        <f t="shared" si="371"/>
        <v>0</v>
      </c>
      <c r="BH691" s="266">
        <f t="shared" si="372"/>
        <v>0</v>
      </c>
      <c r="BI691" s="266">
        <f t="shared" si="373"/>
        <v>0</v>
      </c>
      <c r="BJ691" s="170" t="s">
        <v>24</v>
      </c>
      <c r="BK691" s="266">
        <f t="shared" si="374"/>
        <v>0</v>
      </c>
      <c r="BL691" s="170" t="s">
        <v>171</v>
      </c>
      <c r="BM691" s="170" t="s">
        <v>4064</v>
      </c>
    </row>
    <row r="692" spans="2:47" s="84" customFormat="1" ht="13.5">
      <c r="B692" s="105"/>
      <c r="C692" s="174"/>
      <c r="D692" s="194" t="s">
        <v>173</v>
      </c>
      <c r="E692" s="174"/>
      <c r="F692" s="195" t="s">
        <v>3893</v>
      </c>
      <c r="G692" s="174"/>
      <c r="H692" s="174"/>
      <c r="I692" s="215"/>
      <c r="J692" s="174"/>
      <c r="K692" s="174"/>
      <c r="L692" s="214"/>
      <c r="M692" s="238"/>
      <c r="N692" s="106"/>
      <c r="O692" s="106"/>
      <c r="P692" s="106"/>
      <c r="Q692" s="106"/>
      <c r="R692" s="106"/>
      <c r="S692" s="106"/>
      <c r="T692" s="255"/>
      <c r="AT692" s="170" t="s">
        <v>173</v>
      </c>
      <c r="AU692" s="170" t="s">
        <v>81</v>
      </c>
    </row>
    <row r="693" spans="2:63" s="89" customFormat="1" ht="29.9" customHeight="1">
      <c r="B693" s="183"/>
      <c r="C693" s="184"/>
      <c r="D693" s="187" t="s">
        <v>72</v>
      </c>
      <c r="E693" s="188" t="s">
        <v>4007</v>
      </c>
      <c r="F693" s="188" t="s">
        <v>4008</v>
      </c>
      <c r="G693" s="184"/>
      <c r="H693" s="184"/>
      <c r="I693" s="226"/>
      <c r="J693" s="232">
        <f>BK693</f>
        <v>0</v>
      </c>
      <c r="K693" s="184"/>
      <c r="L693" s="228"/>
      <c r="M693" s="229"/>
      <c r="N693" s="230"/>
      <c r="O693" s="230"/>
      <c r="P693" s="231">
        <f aca="true" t="shared" si="376" ref="P693:T693">SUM(P694:P695)</f>
        <v>0</v>
      </c>
      <c r="Q693" s="230"/>
      <c r="R693" s="231">
        <f t="shared" si="376"/>
        <v>0</v>
      </c>
      <c r="S693" s="230"/>
      <c r="T693" s="253">
        <f t="shared" si="376"/>
        <v>0</v>
      </c>
      <c r="AR693" s="259" t="s">
        <v>24</v>
      </c>
      <c r="AT693" s="260" t="s">
        <v>72</v>
      </c>
      <c r="AU693" s="260" t="s">
        <v>24</v>
      </c>
      <c r="AY693" s="259" t="s">
        <v>164</v>
      </c>
      <c r="BK693" s="265">
        <f>SUM(BK694:BK695)</f>
        <v>0</v>
      </c>
    </row>
    <row r="694" spans="2:65" s="84" customFormat="1" ht="20.4" customHeight="1">
      <c r="B694" s="105"/>
      <c r="C694" s="189" t="s">
        <v>1845</v>
      </c>
      <c r="D694" s="189" t="s">
        <v>166</v>
      </c>
      <c r="E694" s="190" t="s">
        <v>4009</v>
      </c>
      <c r="F694" s="191" t="s">
        <v>4010</v>
      </c>
      <c r="G694" s="192" t="s">
        <v>579</v>
      </c>
      <c r="H694" s="193">
        <v>1</v>
      </c>
      <c r="I694" s="233"/>
      <c r="J694" s="234">
        <f aca="true" t="shared" si="377" ref="J694:J699">ROUND(I694*H694,2)</f>
        <v>0</v>
      </c>
      <c r="K694" s="191" t="s">
        <v>22</v>
      </c>
      <c r="L694" s="214"/>
      <c r="M694" s="235" t="s">
        <v>22</v>
      </c>
      <c r="N694" s="236" t="s">
        <v>44</v>
      </c>
      <c r="O694" s="106"/>
      <c r="P694" s="237">
        <f aca="true" t="shared" si="378" ref="P694:P699">O694*H694</f>
        <v>0</v>
      </c>
      <c r="Q694" s="237">
        <v>0</v>
      </c>
      <c r="R694" s="237">
        <f aca="true" t="shared" si="379" ref="R694:R699">Q694*H694</f>
        <v>0</v>
      </c>
      <c r="S694" s="237">
        <v>0</v>
      </c>
      <c r="T694" s="254">
        <f aca="true" t="shared" si="380" ref="T694:T699">S694*H694</f>
        <v>0</v>
      </c>
      <c r="AR694" s="170" t="s">
        <v>171</v>
      </c>
      <c r="AT694" s="170" t="s">
        <v>166</v>
      </c>
      <c r="AU694" s="170" t="s">
        <v>81</v>
      </c>
      <c r="AY694" s="170" t="s">
        <v>164</v>
      </c>
      <c r="BE694" s="266">
        <f aca="true" t="shared" si="381" ref="BE694:BE699">IF(N694="základní",J694,0)</f>
        <v>0</v>
      </c>
      <c r="BF694" s="266">
        <f aca="true" t="shared" si="382" ref="BF694:BF699">IF(N694="snížená",J694,0)</f>
        <v>0</v>
      </c>
      <c r="BG694" s="266">
        <f aca="true" t="shared" si="383" ref="BG694:BG699">IF(N694="zákl. přenesená",J694,0)</f>
        <v>0</v>
      </c>
      <c r="BH694" s="266">
        <f aca="true" t="shared" si="384" ref="BH694:BH699">IF(N694="sníž. přenesená",J694,0)</f>
        <v>0</v>
      </c>
      <c r="BI694" s="266">
        <f aca="true" t="shared" si="385" ref="BI694:BI699">IF(N694="nulová",J694,0)</f>
        <v>0</v>
      </c>
      <c r="BJ694" s="170" t="s">
        <v>24</v>
      </c>
      <c r="BK694" s="266">
        <f aca="true" t="shared" si="386" ref="BK694:BK699">ROUND(I694*H694,2)</f>
        <v>0</v>
      </c>
      <c r="BL694" s="170" t="s">
        <v>171</v>
      </c>
      <c r="BM694" s="170" t="s">
        <v>4065</v>
      </c>
    </row>
    <row r="695" spans="2:47" s="84" customFormat="1" ht="13.5">
      <c r="B695" s="105"/>
      <c r="C695" s="174"/>
      <c r="D695" s="194" t="s">
        <v>173</v>
      </c>
      <c r="E695" s="174"/>
      <c r="F695" s="195" t="s">
        <v>4010</v>
      </c>
      <c r="G695" s="174"/>
      <c r="H695" s="174"/>
      <c r="I695" s="215"/>
      <c r="J695" s="174"/>
      <c r="K695" s="174"/>
      <c r="L695" s="214"/>
      <c r="M695" s="238"/>
      <c r="N695" s="106"/>
      <c r="O695" s="106"/>
      <c r="P695" s="106"/>
      <c r="Q695" s="106"/>
      <c r="R695" s="106"/>
      <c r="S695" s="106"/>
      <c r="T695" s="255"/>
      <c r="AT695" s="170" t="s">
        <v>173</v>
      </c>
      <c r="AU695" s="170" t="s">
        <v>81</v>
      </c>
    </row>
    <row r="696" spans="2:63" s="89" customFormat="1" ht="29.9" customHeight="1">
      <c r="B696" s="183"/>
      <c r="C696" s="184"/>
      <c r="D696" s="187" t="s">
        <v>72</v>
      </c>
      <c r="E696" s="188" t="s">
        <v>4066</v>
      </c>
      <c r="F696" s="188" t="s">
        <v>4067</v>
      </c>
      <c r="G696" s="184"/>
      <c r="H696" s="184"/>
      <c r="I696" s="226"/>
      <c r="J696" s="232">
        <f>BK696</f>
        <v>0</v>
      </c>
      <c r="K696" s="184"/>
      <c r="L696" s="228"/>
      <c r="M696" s="229"/>
      <c r="N696" s="230"/>
      <c r="O696" s="230"/>
      <c r="P696" s="231">
        <f aca="true" t="shared" si="387" ref="P696:T696">SUM(P697:P700)</f>
        <v>0</v>
      </c>
      <c r="Q696" s="230"/>
      <c r="R696" s="231">
        <f t="shared" si="387"/>
        <v>0</v>
      </c>
      <c r="S696" s="230"/>
      <c r="T696" s="253">
        <f t="shared" si="387"/>
        <v>0</v>
      </c>
      <c r="AR696" s="259" t="s">
        <v>24</v>
      </c>
      <c r="AT696" s="260" t="s">
        <v>72</v>
      </c>
      <c r="AU696" s="260" t="s">
        <v>24</v>
      </c>
      <c r="AY696" s="259" t="s">
        <v>164</v>
      </c>
      <c r="BK696" s="265">
        <f>SUM(BK697:BK700)</f>
        <v>0</v>
      </c>
    </row>
    <row r="697" spans="2:65" s="84" customFormat="1" ht="20.4" customHeight="1">
      <c r="B697" s="105"/>
      <c r="C697" s="189" t="s">
        <v>1857</v>
      </c>
      <c r="D697" s="189" t="s">
        <v>166</v>
      </c>
      <c r="E697" s="190" t="s">
        <v>4068</v>
      </c>
      <c r="F697" s="191" t="s">
        <v>4069</v>
      </c>
      <c r="G697" s="192" t="s">
        <v>579</v>
      </c>
      <c r="H697" s="193">
        <v>2</v>
      </c>
      <c r="I697" s="233"/>
      <c r="J697" s="234">
        <f t="shared" si="377"/>
        <v>0</v>
      </c>
      <c r="K697" s="191" t="s">
        <v>22</v>
      </c>
      <c r="L697" s="214"/>
      <c r="M697" s="235" t="s">
        <v>22</v>
      </c>
      <c r="N697" s="236" t="s">
        <v>44</v>
      </c>
      <c r="O697" s="106"/>
      <c r="P697" s="237">
        <f t="shared" si="378"/>
        <v>0</v>
      </c>
      <c r="Q697" s="237">
        <v>0</v>
      </c>
      <c r="R697" s="237">
        <f t="shared" si="379"/>
        <v>0</v>
      </c>
      <c r="S697" s="237">
        <v>0</v>
      </c>
      <c r="T697" s="254">
        <f t="shared" si="380"/>
        <v>0</v>
      </c>
      <c r="AR697" s="170" t="s">
        <v>171</v>
      </c>
      <c r="AT697" s="170" t="s">
        <v>166</v>
      </c>
      <c r="AU697" s="170" t="s">
        <v>81</v>
      </c>
      <c r="AY697" s="170" t="s">
        <v>164</v>
      </c>
      <c r="BE697" s="266">
        <f t="shared" si="381"/>
        <v>0</v>
      </c>
      <c r="BF697" s="266">
        <f t="shared" si="382"/>
        <v>0</v>
      </c>
      <c r="BG697" s="266">
        <f t="shared" si="383"/>
        <v>0</v>
      </c>
      <c r="BH697" s="266">
        <f t="shared" si="384"/>
        <v>0</v>
      </c>
      <c r="BI697" s="266">
        <f t="shared" si="385"/>
        <v>0</v>
      </c>
      <c r="BJ697" s="170" t="s">
        <v>24</v>
      </c>
      <c r="BK697" s="266">
        <f t="shared" si="386"/>
        <v>0</v>
      </c>
      <c r="BL697" s="170" t="s">
        <v>171</v>
      </c>
      <c r="BM697" s="170" t="s">
        <v>4070</v>
      </c>
    </row>
    <row r="698" spans="2:47" s="84" customFormat="1" ht="13.5">
      <c r="B698" s="105"/>
      <c r="C698" s="174"/>
      <c r="D698" s="207" t="s">
        <v>173</v>
      </c>
      <c r="E698" s="174"/>
      <c r="F698" s="270" t="s">
        <v>4069</v>
      </c>
      <c r="G698" s="174"/>
      <c r="H698" s="174"/>
      <c r="I698" s="215"/>
      <c r="J698" s="174"/>
      <c r="K698" s="174"/>
      <c r="L698" s="214"/>
      <c r="M698" s="238"/>
      <c r="N698" s="106"/>
      <c r="O698" s="106"/>
      <c r="P698" s="106"/>
      <c r="Q698" s="106"/>
      <c r="R698" s="106"/>
      <c r="S698" s="106"/>
      <c r="T698" s="255"/>
      <c r="AT698" s="170" t="s">
        <v>173</v>
      </c>
      <c r="AU698" s="170" t="s">
        <v>81</v>
      </c>
    </row>
    <row r="699" spans="2:65" s="84" customFormat="1" ht="20.4" customHeight="1">
      <c r="B699" s="105"/>
      <c r="C699" s="189" t="s">
        <v>1862</v>
      </c>
      <c r="D699" s="189" t="s">
        <v>166</v>
      </c>
      <c r="E699" s="190" t="s">
        <v>4071</v>
      </c>
      <c r="F699" s="191" t="s">
        <v>4072</v>
      </c>
      <c r="G699" s="192" t="s">
        <v>579</v>
      </c>
      <c r="H699" s="193">
        <v>1</v>
      </c>
      <c r="I699" s="233"/>
      <c r="J699" s="234">
        <f t="shared" si="377"/>
        <v>0</v>
      </c>
      <c r="K699" s="191" t="s">
        <v>22</v>
      </c>
      <c r="L699" s="214"/>
      <c r="M699" s="235" t="s">
        <v>22</v>
      </c>
      <c r="N699" s="236" t="s">
        <v>44</v>
      </c>
      <c r="O699" s="106"/>
      <c r="P699" s="237">
        <f t="shared" si="378"/>
        <v>0</v>
      </c>
      <c r="Q699" s="237">
        <v>0</v>
      </c>
      <c r="R699" s="237">
        <f t="shared" si="379"/>
        <v>0</v>
      </c>
      <c r="S699" s="237">
        <v>0</v>
      </c>
      <c r="T699" s="254">
        <f t="shared" si="380"/>
        <v>0</v>
      </c>
      <c r="AR699" s="170" t="s">
        <v>171</v>
      </c>
      <c r="AT699" s="170" t="s">
        <v>166</v>
      </c>
      <c r="AU699" s="170" t="s">
        <v>81</v>
      </c>
      <c r="AY699" s="170" t="s">
        <v>164</v>
      </c>
      <c r="BE699" s="266">
        <f t="shared" si="381"/>
        <v>0</v>
      </c>
      <c r="BF699" s="266">
        <f t="shared" si="382"/>
        <v>0</v>
      </c>
      <c r="BG699" s="266">
        <f t="shared" si="383"/>
        <v>0</v>
      </c>
      <c r="BH699" s="266">
        <f t="shared" si="384"/>
        <v>0</v>
      </c>
      <c r="BI699" s="266">
        <f t="shared" si="385"/>
        <v>0</v>
      </c>
      <c r="BJ699" s="170" t="s">
        <v>24</v>
      </c>
      <c r="BK699" s="266">
        <f t="shared" si="386"/>
        <v>0</v>
      </c>
      <c r="BL699" s="170" t="s">
        <v>171</v>
      </c>
      <c r="BM699" s="170" t="s">
        <v>4073</v>
      </c>
    </row>
    <row r="700" spans="2:47" s="84" customFormat="1" ht="13.5">
      <c r="B700" s="105"/>
      <c r="C700" s="174"/>
      <c r="D700" s="194" t="s">
        <v>173</v>
      </c>
      <c r="E700" s="174"/>
      <c r="F700" s="195" t="s">
        <v>4072</v>
      </c>
      <c r="G700" s="174"/>
      <c r="H700" s="174"/>
      <c r="I700" s="215"/>
      <c r="J700" s="174"/>
      <c r="K700" s="174"/>
      <c r="L700" s="214"/>
      <c r="M700" s="238"/>
      <c r="N700" s="106"/>
      <c r="O700" s="106"/>
      <c r="P700" s="106"/>
      <c r="Q700" s="106"/>
      <c r="R700" s="106"/>
      <c r="S700" s="106"/>
      <c r="T700" s="255"/>
      <c r="AT700" s="170" t="s">
        <v>173</v>
      </c>
      <c r="AU700" s="170" t="s">
        <v>81</v>
      </c>
    </row>
    <row r="701" spans="2:63" s="89" customFormat="1" ht="29.9" customHeight="1">
      <c r="B701" s="183"/>
      <c r="C701" s="184"/>
      <c r="D701" s="187" t="s">
        <v>72</v>
      </c>
      <c r="E701" s="188" t="s">
        <v>3828</v>
      </c>
      <c r="F701" s="188" t="s">
        <v>3829</v>
      </c>
      <c r="G701" s="184"/>
      <c r="H701" s="184"/>
      <c r="I701" s="226"/>
      <c r="J701" s="232">
        <f aca="true" t="shared" si="388" ref="J701:J705">BK701</f>
        <v>0</v>
      </c>
      <c r="K701" s="184"/>
      <c r="L701" s="228"/>
      <c r="M701" s="229"/>
      <c r="N701" s="230"/>
      <c r="O701" s="230"/>
      <c r="P701" s="231">
        <f aca="true" t="shared" si="389" ref="P701:T701">SUM(P702:P703)</f>
        <v>0</v>
      </c>
      <c r="Q701" s="230"/>
      <c r="R701" s="231">
        <f t="shared" si="389"/>
        <v>0</v>
      </c>
      <c r="S701" s="230"/>
      <c r="T701" s="253">
        <f t="shared" si="389"/>
        <v>0</v>
      </c>
      <c r="AR701" s="259" t="s">
        <v>24</v>
      </c>
      <c r="AT701" s="260" t="s">
        <v>72</v>
      </c>
      <c r="AU701" s="260" t="s">
        <v>24</v>
      </c>
      <c r="AY701" s="259" t="s">
        <v>164</v>
      </c>
      <c r="BK701" s="265">
        <f>SUM(BK702:BK703)</f>
        <v>0</v>
      </c>
    </row>
    <row r="702" spans="2:65" s="84" customFormat="1" ht="20.4" customHeight="1">
      <c r="B702" s="105"/>
      <c r="C702" s="189" t="s">
        <v>1869</v>
      </c>
      <c r="D702" s="189" t="s">
        <v>166</v>
      </c>
      <c r="E702" s="190" t="s">
        <v>4074</v>
      </c>
      <c r="F702" s="191" t="s">
        <v>4075</v>
      </c>
      <c r="G702" s="192" t="s">
        <v>579</v>
      </c>
      <c r="H702" s="193">
        <v>1</v>
      </c>
      <c r="I702" s="233"/>
      <c r="J702" s="234">
        <f>ROUND(I702*H702,2)</f>
        <v>0</v>
      </c>
      <c r="K702" s="191" t="s">
        <v>22</v>
      </c>
      <c r="L702" s="214"/>
      <c r="M702" s="235" t="s">
        <v>22</v>
      </c>
      <c r="N702" s="236" t="s">
        <v>44</v>
      </c>
      <c r="O702" s="106"/>
      <c r="P702" s="237">
        <f>O702*H702</f>
        <v>0</v>
      </c>
      <c r="Q702" s="237">
        <v>0</v>
      </c>
      <c r="R702" s="237">
        <f>Q702*H702</f>
        <v>0</v>
      </c>
      <c r="S702" s="237">
        <v>0</v>
      </c>
      <c r="T702" s="254">
        <f>S702*H702</f>
        <v>0</v>
      </c>
      <c r="AR702" s="170" t="s">
        <v>171</v>
      </c>
      <c r="AT702" s="170" t="s">
        <v>166</v>
      </c>
      <c r="AU702" s="170" t="s">
        <v>81</v>
      </c>
      <c r="AY702" s="170" t="s">
        <v>164</v>
      </c>
      <c r="BE702" s="266">
        <f>IF(N702="základní",J702,0)</f>
        <v>0</v>
      </c>
      <c r="BF702" s="266">
        <f>IF(N702="snížená",J702,0)</f>
        <v>0</v>
      </c>
      <c r="BG702" s="266">
        <f>IF(N702="zákl. přenesená",J702,0)</f>
        <v>0</v>
      </c>
      <c r="BH702" s="266">
        <f>IF(N702="sníž. přenesená",J702,0)</f>
        <v>0</v>
      </c>
      <c r="BI702" s="266">
        <f>IF(N702="nulová",J702,0)</f>
        <v>0</v>
      </c>
      <c r="BJ702" s="170" t="s">
        <v>24</v>
      </c>
      <c r="BK702" s="266">
        <f>ROUND(I702*H702,2)</f>
        <v>0</v>
      </c>
      <c r="BL702" s="170" t="s">
        <v>171</v>
      </c>
      <c r="BM702" s="170" t="s">
        <v>4076</v>
      </c>
    </row>
    <row r="703" spans="2:47" s="84" customFormat="1" ht="13.5">
      <c r="B703" s="105"/>
      <c r="C703" s="174"/>
      <c r="D703" s="194" t="s">
        <v>173</v>
      </c>
      <c r="E703" s="174"/>
      <c r="F703" s="195" t="s">
        <v>4075</v>
      </c>
      <c r="G703" s="174"/>
      <c r="H703" s="174"/>
      <c r="I703" s="215"/>
      <c r="J703" s="174"/>
      <c r="K703" s="174"/>
      <c r="L703" s="214"/>
      <c r="M703" s="238"/>
      <c r="N703" s="106"/>
      <c r="O703" s="106"/>
      <c r="P703" s="106"/>
      <c r="Q703" s="106"/>
      <c r="R703" s="106"/>
      <c r="S703" s="106"/>
      <c r="T703" s="255"/>
      <c r="AT703" s="170" t="s">
        <v>173</v>
      </c>
      <c r="AU703" s="170" t="s">
        <v>81</v>
      </c>
    </row>
    <row r="704" spans="2:63" s="89" customFormat="1" ht="37.5" customHeight="1">
      <c r="B704" s="183"/>
      <c r="C704" s="184"/>
      <c r="D704" s="185" t="s">
        <v>72</v>
      </c>
      <c r="E704" s="186" t="s">
        <v>4077</v>
      </c>
      <c r="F704" s="186" t="s">
        <v>4078</v>
      </c>
      <c r="G704" s="184"/>
      <c r="H704" s="184"/>
      <c r="I704" s="226"/>
      <c r="J704" s="227">
        <f t="shared" si="388"/>
        <v>0</v>
      </c>
      <c r="K704" s="184"/>
      <c r="L704" s="228"/>
      <c r="M704" s="229"/>
      <c r="N704" s="230"/>
      <c r="O704" s="230"/>
      <c r="P704" s="231">
        <f aca="true" t="shared" si="390" ref="P704:T704">P705+P714+P717+P720+P725+P728+P731+P740+P745+P750+P755+P770+P773+P776+P787+P790+P793+P796+P799+P818+P821+P824+P831+P834+P837+P840+P843+P846+P849+P852+P857+P862+P865+P868+P873+P890+P905+P916+P921+P944+P953+P956+P959+P962+P969+P974+P979+P982+P985+P1008+P1019+P1024+P1029+P1032+P1035+P1038+P1049+P1058+P1075+P1088+P1091+P1100+P1103</f>
        <v>0</v>
      </c>
      <c r="Q704" s="230"/>
      <c r="R704" s="231">
        <f t="shared" si="390"/>
        <v>0</v>
      </c>
      <c r="S704" s="230"/>
      <c r="T704" s="253">
        <f t="shared" si="390"/>
        <v>0</v>
      </c>
      <c r="AR704" s="259" t="s">
        <v>24</v>
      </c>
      <c r="AT704" s="260" t="s">
        <v>72</v>
      </c>
      <c r="AU704" s="260" t="s">
        <v>73</v>
      </c>
      <c r="AY704" s="259" t="s">
        <v>164</v>
      </c>
      <c r="BK704" s="265">
        <f>BK705+BK714+BK717+BK720+BK725+BK728+BK731+BK740+BK745+BK750+BK755+BK770+BK773+BK776+BK787+BK790+BK793+BK796+BK799+BK818+BK821+BK824+BK831+BK834+BK837+BK840+BK843+BK846+BK849+BK852+BK857+BK862+BK865+BK868+BK873+BK890+BK905+BK916+BK921+BK944+BK953+BK956+BK959+BK962+BK969+BK974+BK979+BK982+BK985+BK1008+BK1019+BK1024+BK1029+BK1032+BK1035+BK1038+BK1049+BK1058+BK1075+BK1088+BK1091+BK1100+BK1103</f>
        <v>0</v>
      </c>
    </row>
    <row r="705" spans="2:63" s="89" customFormat="1" ht="19.9" customHeight="1">
      <c r="B705" s="183"/>
      <c r="C705" s="184"/>
      <c r="D705" s="187" t="s">
        <v>72</v>
      </c>
      <c r="E705" s="188" t="s">
        <v>4079</v>
      </c>
      <c r="F705" s="188" t="s">
        <v>4080</v>
      </c>
      <c r="G705" s="184"/>
      <c r="H705" s="184"/>
      <c r="I705" s="226"/>
      <c r="J705" s="232">
        <f t="shared" si="388"/>
        <v>0</v>
      </c>
      <c r="K705" s="184"/>
      <c r="L705" s="228"/>
      <c r="M705" s="229"/>
      <c r="N705" s="230"/>
      <c r="O705" s="230"/>
      <c r="P705" s="231">
        <f aca="true" t="shared" si="391" ref="P705:T705">SUM(P706:P713)</f>
        <v>0</v>
      </c>
      <c r="Q705" s="230"/>
      <c r="R705" s="231">
        <f t="shared" si="391"/>
        <v>0</v>
      </c>
      <c r="S705" s="230"/>
      <c r="T705" s="253">
        <f t="shared" si="391"/>
        <v>0</v>
      </c>
      <c r="AR705" s="259" t="s">
        <v>24</v>
      </c>
      <c r="AT705" s="260" t="s">
        <v>72</v>
      </c>
      <c r="AU705" s="260" t="s">
        <v>24</v>
      </c>
      <c r="AY705" s="259" t="s">
        <v>164</v>
      </c>
      <c r="BK705" s="265">
        <f>SUM(BK706:BK713)</f>
        <v>0</v>
      </c>
    </row>
    <row r="706" spans="2:65" s="84" customFormat="1" ht="20.4" customHeight="1">
      <c r="B706" s="105"/>
      <c r="C706" s="189" t="s">
        <v>1875</v>
      </c>
      <c r="D706" s="189" t="s">
        <v>166</v>
      </c>
      <c r="E706" s="190" t="s">
        <v>4081</v>
      </c>
      <c r="F706" s="191" t="s">
        <v>4024</v>
      </c>
      <c r="G706" s="192" t="s">
        <v>3937</v>
      </c>
      <c r="H706" s="193">
        <v>10</v>
      </c>
      <c r="I706" s="233"/>
      <c r="J706" s="234">
        <f aca="true" t="shared" si="392" ref="J706:J710">ROUND(I706*H706,2)</f>
        <v>0</v>
      </c>
      <c r="K706" s="191" t="s">
        <v>22</v>
      </c>
      <c r="L706" s="214"/>
      <c r="M706" s="235" t="s">
        <v>22</v>
      </c>
      <c r="N706" s="236" t="s">
        <v>44</v>
      </c>
      <c r="O706" s="106"/>
      <c r="P706" s="237">
        <f aca="true" t="shared" si="393" ref="P706:P710">O706*H706</f>
        <v>0</v>
      </c>
      <c r="Q706" s="237">
        <v>0</v>
      </c>
      <c r="R706" s="237">
        <f aca="true" t="shared" si="394" ref="R706:R710">Q706*H706</f>
        <v>0</v>
      </c>
      <c r="S706" s="237">
        <v>0</v>
      </c>
      <c r="T706" s="254">
        <f aca="true" t="shared" si="395" ref="T706:T710">S706*H706</f>
        <v>0</v>
      </c>
      <c r="AR706" s="170" t="s">
        <v>171</v>
      </c>
      <c r="AT706" s="170" t="s">
        <v>166</v>
      </c>
      <c r="AU706" s="170" t="s">
        <v>81</v>
      </c>
      <c r="AY706" s="170" t="s">
        <v>164</v>
      </c>
      <c r="BE706" s="266">
        <f aca="true" t="shared" si="396" ref="BE706:BE710">IF(N706="základní",J706,0)</f>
        <v>0</v>
      </c>
      <c r="BF706" s="266">
        <f>IF(N706="snížená",J706,0)</f>
        <v>0</v>
      </c>
      <c r="BG706" s="266">
        <f aca="true" t="shared" si="397" ref="BG706:BG710">IF(N706="zákl. přenesená",J706,0)</f>
        <v>0</v>
      </c>
      <c r="BH706" s="266">
        <f aca="true" t="shared" si="398" ref="BH706:BH710">IF(N706="sníž. přenesená",J706,0)</f>
        <v>0</v>
      </c>
      <c r="BI706" s="266">
        <v>0</v>
      </c>
      <c r="BJ706" s="170" t="s">
        <v>24</v>
      </c>
      <c r="BK706" s="266">
        <f aca="true" t="shared" si="399" ref="BK706:BK710">ROUND(I706*H706,2)</f>
        <v>0</v>
      </c>
      <c r="BL706" s="170" t="s">
        <v>171</v>
      </c>
      <c r="BM706" s="170" t="s">
        <v>4082</v>
      </c>
    </row>
    <row r="707" spans="2:47" s="84" customFormat="1" ht="13.5">
      <c r="B707" s="105"/>
      <c r="C707" s="174"/>
      <c r="D707" s="207" t="s">
        <v>173</v>
      </c>
      <c r="E707" s="174"/>
      <c r="F707" s="270" t="s">
        <v>4024</v>
      </c>
      <c r="G707" s="174"/>
      <c r="H707" s="174"/>
      <c r="I707" s="215"/>
      <c r="J707" s="174"/>
      <c r="K707" s="174"/>
      <c r="L707" s="214"/>
      <c r="M707" s="238"/>
      <c r="N707" s="106"/>
      <c r="O707" s="106"/>
      <c r="P707" s="106"/>
      <c r="Q707" s="106"/>
      <c r="R707" s="106"/>
      <c r="S707" s="106"/>
      <c r="T707" s="255"/>
      <c r="AT707" s="170" t="s">
        <v>173</v>
      </c>
      <c r="AU707" s="170" t="s">
        <v>81</v>
      </c>
    </row>
    <row r="708" spans="2:65" s="84" customFormat="1" ht="20.4" customHeight="1">
      <c r="B708" s="105"/>
      <c r="C708" s="189" t="s">
        <v>1880</v>
      </c>
      <c r="D708" s="189" t="s">
        <v>166</v>
      </c>
      <c r="E708" s="190" t="s">
        <v>4026</v>
      </c>
      <c r="F708" s="191" t="s">
        <v>4027</v>
      </c>
      <c r="G708" s="192" t="s">
        <v>3937</v>
      </c>
      <c r="H708" s="193">
        <v>9</v>
      </c>
      <c r="I708" s="233"/>
      <c r="J708" s="234">
        <f t="shared" si="392"/>
        <v>0</v>
      </c>
      <c r="K708" s="191" t="s">
        <v>22</v>
      </c>
      <c r="L708" s="214"/>
      <c r="M708" s="235" t="s">
        <v>22</v>
      </c>
      <c r="N708" s="236" t="s">
        <v>44</v>
      </c>
      <c r="O708" s="106"/>
      <c r="P708" s="237">
        <f t="shared" si="393"/>
        <v>0</v>
      </c>
      <c r="Q708" s="237">
        <v>0</v>
      </c>
      <c r="R708" s="237">
        <f t="shared" si="394"/>
        <v>0</v>
      </c>
      <c r="S708" s="237">
        <v>0</v>
      </c>
      <c r="T708" s="254">
        <f t="shared" si="395"/>
        <v>0</v>
      </c>
      <c r="AR708" s="170" t="s">
        <v>171</v>
      </c>
      <c r="AT708" s="170" t="s">
        <v>166</v>
      </c>
      <c r="AU708" s="170" t="s">
        <v>81</v>
      </c>
      <c r="AY708" s="170" t="s">
        <v>164</v>
      </c>
      <c r="BE708" s="266">
        <f t="shared" si="396"/>
        <v>0</v>
      </c>
      <c r="BF708" s="266">
        <f>IF(N708="snížená",J708,0)</f>
        <v>0</v>
      </c>
      <c r="BG708" s="266">
        <f t="shared" si="397"/>
        <v>0</v>
      </c>
      <c r="BH708" s="266">
        <f t="shared" si="398"/>
        <v>0</v>
      </c>
      <c r="BI708" s="266">
        <f aca="true" t="shared" si="400" ref="BI708:BI712">IF(N708="nulová",J708,0)</f>
        <v>0</v>
      </c>
      <c r="BJ708" s="170" t="s">
        <v>24</v>
      </c>
      <c r="BK708" s="266">
        <f t="shared" si="399"/>
        <v>0</v>
      </c>
      <c r="BL708" s="170" t="s">
        <v>171</v>
      </c>
      <c r="BM708" s="170" t="s">
        <v>4083</v>
      </c>
    </row>
    <row r="709" spans="2:47" s="84" customFormat="1" ht="13.5">
      <c r="B709" s="105"/>
      <c r="C709" s="174"/>
      <c r="D709" s="207" t="s">
        <v>173</v>
      </c>
      <c r="E709" s="174"/>
      <c r="F709" s="270" t="s">
        <v>4027</v>
      </c>
      <c r="G709" s="174"/>
      <c r="H709" s="174"/>
      <c r="I709" s="215"/>
      <c r="J709" s="174"/>
      <c r="K709" s="174"/>
      <c r="L709" s="214"/>
      <c r="M709" s="238"/>
      <c r="N709" s="106"/>
      <c r="O709" s="106"/>
      <c r="P709" s="106"/>
      <c r="Q709" s="106"/>
      <c r="R709" s="106"/>
      <c r="S709" s="106"/>
      <c r="T709" s="255"/>
      <c r="AT709" s="170" t="s">
        <v>173</v>
      </c>
      <c r="AU709" s="170" t="s">
        <v>81</v>
      </c>
    </row>
    <row r="710" spans="2:65" s="84" customFormat="1" ht="20.4" customHeight="1">
      <c r="B710" s="105"/>
      <c r="C710" s="189" t="s">
        <v>1885</v>
      </c>
      <c r="D710" s="189" t="s">
        <v>166</v>
      </c>
      <c r="E710" s="190" t="s">
        <v>4029</v>
      </c>
      <c r="F710" s="191" t="s">
        <v>4030</v>
      </c>
      <c r="G710" s="192" t="s">
        <v>3937</v>
      </c>
      <c r="H710" s="193">
        <v>1</v>
      </c>
      <c r="I710" s="233"/>
      <c r="J710" s="234">
        <f t="shared" si="392"/>
        <v>0</v>
      </c>
      <c r="K710" s="191" t="s">
        <v>22</v>
      </c>
      <c r="L710" s="214"/>
      <c r="M710" s="235" t="s">
        <v>22</v>
      </c>
      <c r="N710" s="236" t="s">
        <v>44</v>
      </c>
      <c r="O710" s="106"/>
      <c r="P710" s="237">
        <f t="shared" si="393"/>
        <v>0</v>
      </c>
      <c r="Q710" s="237">
        <v>0</v>
      </c>
      <c r="R710" s="237">
        <f t="shared" si="394"/>
        <v>0</v>
      </c>
      <c r="S710" s="237">
        <v>0</v>
      </c>
      <c r="T710" s="254">
        <f t="shared" si="395"/>
        <v>0</v>
      </c>
      <c r="AR710" s="170" t="s">
        <v>171</v>
      </c>
      <c r="AT710" s="170" t="s">
        <v>166</v>
      </c>
      <c r="AU710" s="170" t="s">
        <v>81</v>
      </c>
      <c r="AY710" s="170" t="s">
        <v>164</v>
      </c>
      <c r="BE710" s="266">
        <f t="shared" si="396"/>
        <v>0</v>
      </c>
      <c r="BF710" s="266">
        <v>0</v>
      </c>
      <c r="BG710" s="266">
        <f t="shared" si="397"/>
        <v>0</v>
      </c>
      <c r="BH710" s="266">
        <f t="shared" si="398"/>
        <v>0</v>
      </c>
      <c r="BI710" s="266">
        <f t="shared" si="400"/>
        <v>0</v>
      </c>
      <c r="BJ710" s="170" t="s">
        <v>24</v>
      </c>
      <c r="BK710" s="266">
        <f t="shared" si="399"/>
        <v>0</v>
      </c>
      <c r="BL710" s="170" t="s">
        <v>171</v>
      </c>
      <c r="BM710" s="170" t="s">
        <v>4084</v>
      </c>
    </row>
    <row r="711" spans="2:47" s="84" customFormat="1" ht="13.5">
      <c r="B711" s="105"/>
      <c r="C711" s="174"/>
      <c r="D711" s="207" t="s">
        <v>173</v>
      </c>
      <c r="E711" s="174"/>
      <c r="F711" s="270" t="s">
        <v>4030</v>
      </c>
      <c r="G711" s="174"/>
      <c r="H711" s="174"/>
      <c r="I711" s="215"/>
      <c r="J711" s="174"/>
      <c r="K711" s="174"/>
      <c r="L711" s="214"/>
      <c r="M711" s="238"/>
      <c r="N711" s="106"/>
      <c r="O711" s="106"/>
      <c r="P711" s="106"/>
      <c r="Q711" s="106"/>
      <c r="R711" s="106"/>
      <c r="S711" s="106"/>
      <c r="T711" s="255"/>
      <c r="AT711" s="170" t="s">
        <v>173</v>
      </c>
      <c r="AU711" s="170" t="s">
        <v>81</v>
      </c>
    </row>
    <row r="712" spans="2:65" s="84" customFormat="1" ht="20.4" customHeight="1">
      <c r="B712" s="105"/>
      <c r="C712" s="189" t="s">
        <v>1890</v>
      </c>
      <c r="D712" s="189" t="s">
        <v>166</v>
      </c>
      <c r="E712" s="190" t="s">
        <v>4085</v>
      </c>
      <c r="F712" s="191" t="s">
        <v>4086</v>
      </c>
      <c r="G712" s="192" t="s">
        <v>3937</v>
      </c>
      <c r="H712" s="193">
        <v>10</v>
      </c>
      <c r="I712" s="233"/>
      <c r="J712" s="234">
        <f>ROUND(I712*H712,2)</f>
        <v>0</v>
      </c>
      <c r="K712" s="191" t="s">
        <v>22</v>
      </c>
      <c r="L712" s="214"/>
      <c r="M712" s="235" t="s">
        <v>22</v>
      </c>
      <c r="N712" s="236" t="s">
        <v>44</v>
      </c>
      <c r="O712" s="106"/>
      <c r="P712" s="237">
        <f>O712*H712</f>
        <v>0</v>
      </c>
      <c r="Q712" s="237">
        <v>0</v>
      </c>
      <c r="R712" s="237">
        <f>Q712*H712</f>
        <v>0</v>
      </c>
      <c r="S712" s="237">
        <v>0</v>
      </c>
      <c r="T712" s="254">
        <f>S712*H712</f>
        <v>0</v>
      </c>
      <c r="AR712" s="170" t="s">
        <v>171</v>
      </c>
      <c r="AT712" s="170" t="s">
        <v>166</v>
      </c>
      <c r="AU712" s="170" t="s">
        <v>81</v>
      </c>
      <c r="AY712" s="170" t="s">
        <v>164</v>
      </c>
      <c r="BE712" s="266">
        <f>IF(N712="základní",J712,0)</f>
        <v>0</v>
      </c>
      <c r="BF712" s="266">
        <f>IF(N712="snížená",J712,0)</f>
        <v>0</v>
      </c>
      <c r="BG712" s="266">
        <f>IF(N712="zákl. přenesená",J712,0)</f>
        <v>0</v>
      </c>
      <c r="BH712" s="266">
        <f>IF(N712="sníž. přenesená",J712,0)</f>
        <v>0</v>
      </c>
      <c r="BI712" s="266">
        <f t="shared" si="400"/>
        <v>0</v>
      </c>
      <c r="BJ712" s="170" t="s">
        <v>24</v>
      </c>
      <c r="BK712" s="266">
        <f>ROUND(I712*H712,2)</f>
        <v>0</v>
      </c>
      <c r="BL712" s="170" t="s">
        <v>171</v>
      </c>
      <c r="BM712" s="170" t="s">
        <v>4087</v>
      </c>
    </row>
    <row r="713" spans="2:47" s="84" customFormat="1" ht="13.5">
      <c r="B713" s="105"/>
      <c r="C713" s="174"/>
      <c r="D713" s="194" t="s">
        <v>173</v>
      </c>
      <c r="E713" s="174"/>
      <c r="F713" s="195" t="s">
        <v>4086</v>
      </c>
      <c r="G713" s="174"/>
      <c r="H713" s="174"/>
      <c r="I713" s="215"/>
      <c r="J713" s="174"/>
      <c r="K713" s="174"/>
      <c r="L713" s="214"/>
      <c r="M713" s="238"/>
      <c r="N713" s="106"/>
      <c r="O713" s="106"/>
      <c r="P713" s="106"/>
      <c r="Q713" s="106"/>
      <c r="R713" s="106"/>
      <c r="S713" s="106"/>
      <c r="T713" s="255"/>
      <c r="AT713" s="170" t="s">
        <v>173</v>
      </c>
      <c r="AU713" s="170" t="s">
        <v>81</v>
      </c>
    </row>
    <row r="714" spans="2:63" s="89" customFormat="1" ht="29.9" customHeight="1">
      <c r="B714" s="183"/>
      <c r="C714" s="184"/>
      <c r="D714" s="187" t="s">
        <v>72</v>
      </c>
      <c r="E714" s="188" t="s">
        <v>4088</v>
      </c>
      <c r="F714" s="188" t="s">
        <v>4089</v>
      </c>
      <c r="G714" s="184"/>
      <c r="H714" s="184"/>
      <c r="I714" s="226"/>
      <c r="J714" s="232">
        <f>BK714</f>
        <v>0</v>
      </c>
      <c r="K714" s="184"/>
      <c r="L714" s="228"/>
      <c r="M714" s="229"/>
      <c r="N714" s="230"/>
      <c r="O714" s="230"/>
      <c r="P714" s="231">
        <f aca="true" t="shared" si="401" ref="P714:T714">SUM(P715:P716)</f>
        <v>0</v>
      </c>
      <c r="Q714" s="230"/>
      <c r="R714" s="231">
        <f t="shared" si="401"/>
        <v>0</v>
      </c>
      <c r="S714" s="230"/>
      <c r="T714" s="253">
        <f t="shared" si="401"/>
        <v>0</v>
      </c>
      <c r="AR714" s="259" t="s">
        <v>24</v>
      </c>
      <c r="AT714" s="260" t="s">
        <v>72</v>
      </c>
      <c r="AU714" s="260" t="s">
        <v>24</v>
      </c>
      <c r="AY714" s="259" t="s">
        <v>164</v>
      </c>
      <c r="BK714" s="265">
        <f>SUM(BK715:BK716)</f>
        <v>0</v>
      </c>
    </row>
    <row r="715" spans="2:65" s="84" customFormat="1" ht="20.4" customHeight="1">
      <c r="B715" s="105"/>
      <c r="C715" s="189" t="s">
        <v>1897</v>
      </c>
      <c r="D715" s="189" t="s">
        <v>166</v>
      </c>
      <c r="E715" s="190" t="s">
        <v>4090</v>
      </c>
      <c r="F715" s="191" t="s">
        <v>4091</v>
      </c>
      <c r="G715" s="192" t="s">
        <v>579</v>
      </c>
      <c r="H715" s="193">
        <v>1</v>
      </c>
      <c r="I715" s="233"/>
      <c r="J715" s="234">
        <f>ROUND(I715*H715,2)</f>
        <v>0</v>
      </c>
      <c r="K715" s="191" t="s">
        <v>22</v>
      </c>
      <c r="L715" s="214"/>
      <c r="M715" s="235" t="s">
        <v>22</v>
      </c>
      <c r="N715" s="236" t="s">
        <v>44</v>
      </c>
      <c r="O715" s="106"/>
      <c r="P715" s="237">
        <f>O715*H715</f>
        <v>0</v>
      </c>
      <c r="Q715" s="237">
        <v>0</v>
      </c>
      <c r="R715" s="237">
        <f>Q715*H715</f>
        <v>0</v>
      </c>
      <c r="S715" s="237">
        <v>0</v>
      </c>
      <c r="T715" s="254">
        <f>S715*H715</f>
        <v>0</v>
      </c>
      <c r="AR715" s="170" t="s">
        <v>171</v>
      </c>
      <c r="AT715" s="170" t="s">
        <v>166</v>
      </c>
      <c r="AU715" s="170" t="s">
        <v>81</v>
      </c>
      <c r="AY715" s="170" t="s">
        <v>164</v>
      </c>
      <c r="BE715" s="266">
        <f>IF(N715="základní",J715,0)</f>
        <v>0</v>
      </c>
      <c r="BF715" s="266">
        <f>IF(N715="snížená",J715,0)</f>
        <v>0</v>
      </c>
      <c r="BG715" s="266">
        <f>IF(N715="zákl. přenesená",J715,0)</f>
        <v>0</v>
      </c>
      <c r="BH715" s="266">
        <f>IF(N715="sníž. přenesená",J715,0)</f>
        <v>0</v>
      </c>
      <c r="BI715" s="266">
        <f>IF(N715="nulová",J715,0)</f>
        <v>0</v>
      </c>
      <c r="BJ715" s="170" t="s">
        <v>24</v>
      </c>
      <c r="BK715" s="266">
        <f>ROUND(I715*H715,2)</f>
        <v>0</v>
      </c>
      <c r="BL715" s="170" t="s">
        <v>171</v>
      </c>
      <c r="BM715" s="170" t="s">
        <v>4092</v>
      </c>
    </row>
    <row r="716" spans="2:47" s="84" customFormat="1" ht="13.5">
      <c r="B716" s="105"/>
      <c r="C716" s="174"/>
      <c r="D716" s="194" t="s">
        <v>173</v>
      </c>
      <c r="E716" s="174"/>
      <c r="F716" s="195" t="s">
        <v>4091</v>
      </c>
      <c r="G716" s="174"/>
      <c r="H716" s="174"/>
      <c r="I716" s="215"/>
      <c r="J716" s="174"/>
      <c r="K716" s="174"/>
      <c r="L716" s="214"/>
      <c r="M716" s="238"/>
      <c r="N716" s="106"/>
      <c r="O716" s="106"/>
      <c r="P716" s="106"/>
      <c r="Q716" s="106"/>
      <c r="R716" s="106"/>
      <c r="S716" s="106"/>
      <c r="T716" s="255"/>
      <c r="AT716" s="170" t="s">
        <v>173</v>
      </c>
      <c r="AU716" s="170" t="s">
        <v>81</v>
      </c>
    </row>
    <row r="717" spans="2:63" s="89" customFormat="1" ht="29.9" customHeight="1">
      <c r="B717" s="183"/>
      <c r="C717" s="184"/>
      <c r="D717" s="187" t="s">
        <v>72</v>
      </c>
      <c r="E717" s="188" t="s">
        <v>3865</v>
      </c>
      <c r="F717" s="188" t="s">
        <v>3866</v>
      </c>
      <c r="G717" s="184"/>
      <c r="H717" s="184"/>
      <c r="I717" s="226"/>
      <c r="J717" s="232">
        <f>BK717</f>
        <v>0</v>
      </c>
      <c r="K717" s="184"/>
      <c r="L717" s="228"/>
      <c r="M717" s="229"/>
      <c r="N717" s="230"/>
      <c r="O717" s="230"/>
      <c r="P717" s="231">
        <f aca="true" t="shared" si="402" ref="P717:T717">SUM(P718:P719)</f>
        <v>0</v>
      </c>
      <c r="Q717" s="230"/>
      <c r="R717" s="231">
        <f t="shared" si="402"/>
        <v>0</v>
      </c>
      <c r="S717" s="230"/>
      <c r="T717" s="253">
        <f t="shared" si="402"/>
        <v>0</v>
      </c>
      <c r="AR717" s="259" t="s">
        <v>24</v>
      </c>
      <c r="AT717" s="260" t="s">
        <v>72</v>
      </c>
      <c r="AU717" s="260" t="s">
        <v>24</v>
      </c>
      <c r="AY717" s="259" t="s">
        <v>164</v>
      </c>
      <c r="BK717" s="265">
        <f>SUM(BK718:BK719)</f>
        <v>0</v>
      </c>
    </row>
    <row r="718" spans="2:65" s="84" customFormat="1" ht="20.4" customHeight="1">
      <c r="B718" s="105"/>
      <c r="C718" s="189" t="s">
        <v>1902</v>
      </c>
      <c r="D718" s="189" t="s">
        <v>166</v>
      </c>
      <c r="E718" s="190" t="s">
        <v>4093</v>
      </c>
      <c r="F718" s="191" t="s">
        <v>4094</v>
      </c>
      <c r="G718" s="192" t="s">
        <v>579</v>
      </c>
      <c r="H718" s="193">
        <v>1</v>
      </c>
      <c r="I718" s="233"/>
      <c r="J718" s="234">
        <f aca="true" t="shared" si="403" ref="J718:J723">ROUND(I718*H718,2)</f>
        <v>0</v>
      </c>
      <c r="K718" s="191" t="s">
        <v>22</v>
      </c>
      <c r="L718" s="214"/>
      <c r="M718" s="235" t="s">
        <v>22</v>
      </c>
      <c r="N718" s="236" t="s">
        <v>44</v>
      </c>
      <c r="O718" s="106"/>
      <c r="P718" s="237">
        <f aca="true" t="shared" si="404" ref="P718:P723">O718*H718</f>
        <v>0</v>
      </c>
      <c r="Q718" s="237">
        <v>0</v>
      </c>
      <c r="R718" s="237">
        <f aca="true" t="shared" si="405" ref="R718:R723">Q718*H718</f>
        <v>0</v>
      </c>
      <c r="S718" s="237">
        <v>0</v>
      </c>
      <c r="T718" s="254">
        <f aca="true" t="shared" si="406" ref="T718:T723">S718*H718</f>
        <v>0</v>
      </c>
      <c r="AR718" s="170" t="s">
        <v>171</v>
      </c>
      <c r="AT718" s="170" t="s">
        <v>166</v>
      </c>
      <c r="AU718" s="170" t="s">
        <v>81</v>
      </c>
      <c r="AY718" s="170" t="s">
        <v>164</v>
      </c>
      <c r="BE718" s="266">
        <f aca="true" t="shared" si="407" ref="BE718:BE723">IF(N718="základní",J718,0)</f>
        <v>0</v>
      </c>
      <c r="BF718" s="266">
        <f>IF(N718="snížená",J718,0)</f>
        <v>0</v>
      </c>
      <c r="BG718" s="266">
        <f>IF(N718="zákl. přenesená",J718,0)</f>
        <v>0</v>
      </c>
      <c r="BH718" s="266">
        <f aca="true" t="shared" si="408" ref="BH718:BH723">IF(N718="sníž. přenesená",J718,0)</f>
        <v>0</v>
      </c>
      <c r="BI718" s="266">
        <f aca="true" t="shared" si="409" ref="BI718:BI723">IF(N718="nulová",J718,0)</f>
        <v>0</v>
      </c>
      <c r="BJ718" s="170" t="s">
        <v>24</v>
      </c>
      <c r="BK718" s="266">
        <f aca="true" t="shared" si="410" ref="BK718:BK723">ROUND(I718*H718,2)</f>
        <v>0</v>
      </c>
      <c r="BL718" s="170" t="s">
        <v>171</v>
      </c>
      <c r="BM718" s="170" t="s">
        <v>4095</v>
      </c>
    </row>
    <row r="719" spans="2:47" s="84" customFormat="1" ht="13.5">
      <c r="B719" s="105"/>
      <c r="C719" s="174"/>
      <c r="D719" s="194" t="s">
        <v>173</v>
      </c>
      <c r="E719" s="174"/>
      <c r="F719" s="195" t="s">
        <v>4094</v>
      </c>
      <c r="G719" s="174"/>
      <c r="H719" s="174"/>
      <c r="I719" s="215"/>
      <c r="J719" s="174"/>
      <c r="K719" s="174"/>
      <c r="L719" s="214"/>
      <c r="M719" s="238"/>
      <c r="N719" s="106"/>
      <c r="O719" s="106"/>
      <c r="P719" s="106"/>
      <c r="Q719" s="106"/>
      <c r="R719" s="106"/>
      <c r="S719" s="106"/>
      <c r="T719" s="255"/>
      <c r="AT719" s="170" t="s">
        <v>173</v>
      </c>
      <c r="AU719" s="170" t="s">
        <v>81</v>
      </c>
    </row>
    <row r="720" spans="2:63" s="89" customFormat="1" ht="29.9" customHeight="1">
      <c r="B720" s="183"/>
      <c r="C720" s="184"/>
      <c r="D720" s="187" t="s">
        <v>72</v>
      </c>
      <c r="E720" s="188" t="s">
        <v>3727</v>
      </c>
      <c r="F720" s="188" t="s">
        <v>3728</v>
      </c>
      <c r="G720" s="184"/>
      <c r="H720" s="184"/>
      <c r="I720" s="226"/>
      <c r="J720" s="232">
        <f>BK720</f>
        <v>0</v>
      </c>
      <c r="K720" s="184"/>
      <c r="L720" s="228"/>
      <c r="M720" s="229"/>
      <c r="N720" s="230"/>
      <c r="O720" s="230"/>
      <c r="P720" s="231">
        <f aca="true" t="shared" si="411" ref="P720:T720">SUM(P721:P724)</f>
        <v>0</v>
      </c>
      <c r="Q720" s="230"/>
      <c r="R720" s="231">
        <f t="shared" si="411"/>
        <v>0</v>
      </c>
      <c r="S720" s="230"/>
      <c r="T720" s="253">
        <f t="shared" si="411"/>
        <v>0</v>
      </c>
      <c r="AR720" s="259" t="s">
        <v>24</v>
      </c>
      <c r="AT720" s="260" t="s">
        <v>72</v>
      </c>
      <c r="AU720" s="260" t="s">
        <v>24</v>
      </c>
      <c r="AY720" s="259" t="s">
        <v>164</v>
      </c>
      <c r="BK720" s="265">
        <f>SUM(BK721:BK724)</f>
        <v>0</v>
      </c>
    </row>
    <row r="721" spans="2:65" s="84" customFormat="1" ht="20.4" customHeight="1">
      <c r="B721" s="105"/>
      <c r="C721" s="189" t="s">
        <v>1909</v>
      </c>
      <c r="D721" s="189" t="s">
        <v>166</v>
      </c>
      <c r="E721" s="190" t="s">
        <v>3729</v>
      </c>
      <c r="F721" s="191" t="s">
        <v>3730</v>
      </c>
      <c r="G721" s="192" t="s">
        <v>579</v>
      </c>
      <c r="H721" s="193">
        <v>12</v>
      </c>
      <c r="I721" s="233"/>
      <c r="J721" s="234">
        <f t="shared" si="403"/>
        <v>0</v>
      </c>
      <c r="K721" s="191" t="s">
        <v>22</v>
      </c>
      <c r="L721" s="214"/>
      <c r="M721" s="235" t="s">
        <v>22</v>
      </c>
      <c r="N721" s="236" t="s">
        <v>44</v>
      </c>
      <c r="O721" s="106"/>
      <c r="P721" s="237">
        <f t="shared" si="404"/>
        <v>0</v>
      </c>
      <c r="Q721" s="237">
        <v>0</v>
      </c>
      <c r="R721" s="237">
        <f t="shared" si="405"/>
        <v>0</v>
      </c>
      <c r="S721" s="237">
        <v>0</v>
      </c>
      <c r="T721" s="254">
        <f t="shared" si="406"/>
        <v>0</v>
      </c>
      <c r="AR721" s="170" t="s">
        <v>171</v>
      </c>
      <c r="AT721" s="170" t="s">
        <v>166</v>
      </c>
      <c r="AU721" s="170" t="s">
        <v>81</v>
      </c>
      <c r="AY721" s="170" t="s">
        <v>164</v>
      </c>
      <c r="BE721" s="266">
        <f t="shared" si="407"/>
        <v>0</v>
      </c>
      <c r="BF721" s="266">
        <v>0</v>
      </c>
      <c r="BG721" s="266">
        <f>IF(N721="zákl. přenesená",J721,0)</f>
        <v>0</v>
      </c>
      <c r="BH721" s="266">
        <f t="shared" si="408"/>
        <v>0</v>
      </c>
      <c r="BI721" s="266">
        <f t="shared" si="409"/>
        <v>0</v>
      </c>
      <c r="BJ721" s="170" t="s">
        <v>24</v>
      </c>
      <c r="BK721" s="266">
        <f t="shared" si="410"/>
        <v>0</v>
      </c>
      <c r="BL721" s="170" t="s">
        <v>171</v>
      </c>
      <c r="BM721" s="170" t="s">
        <v>4096</v>
      </c>
    </row>
    <row r="722" spans="2:47" s="84" customFormat="1" ht="13.5">
      <c r="B722" s="105"/>
      <c r="C722" s="174"/>
      <c r="D722" s="207" t="s">
        <v>173</v>
      </c>
      <c r="E722" s="174"/>
      <c r="F722" s="270" t="s">
        <v>3730</v>
      </c>
      <c r="G722" s="174"/>
      <c r="H722" s="174"/>
      <c r="I722" s="215"/>
      <c r="J722" s="174"/>
      <c r="K722" s="174"/>
      <c r="L722" s="214"/>
      <c r="M722" s="238"/>
      <c r="N722" s="106"/>
      <c r="O722" s="106"/>
      <c r="P722" s="106"/>
      <c r="Q722" s="106"/>
      <c r="R722" s="106"/>
      <c r="S722" s="106"/>
      <c r="T722" s="255"/>
      <c r="AT722" s="170" t="s">
        <v>173</v>
      </c>
      <c r="AU722" s="170" t="s">
        <v>81</v>
      </c>
    </row>
    <row r="723" spans="2:65" s="84" customFormat="1" ht="20.4" customHeight="1">
      <c r="B723" s="105"/>
      <c r="C723" s="189" t="s">
        <v>1931</v>
      </c>
      <c r="D723" s="189" t="s">
        <v>166</v>
      </c>
      <c r="E723" s="190" t="s">
        <v>3732</v>
      </c>
      <c r="F723" s="191" t="s">
        <v>3733</v>
      </c>
      <c r="G723" s="192" t="s">
        <v>192</v>
      </c>
      <c r="H723" s="193">
        <v>2.5</v>
      </c>
      <c r="I723" s="233"/>
      <c r="J723" s="234">
        <f t="shared" si="403"/>
        <v>0</v>
      </c>
      <c r="K723" s="191" t="s">
        <v>22</v>
      </c>
      <c r="L723" s="214"/>
      <c r="M723" s="235" t="s">
        <v>22</v>
      </c>
      <c r="N723" s="236" t="s">
        <v>44</v>
      </c>
      <c r="O723" s="106"/>
      <c r="P723" s="237">
        <f t="shared" si="404"/>
        <v>0</v>
      </c>
      <c r="Q723" s="237">
        <v>0</v>
      </c>
      <c r="R723" s="237">
        <f t="shared" si="405"/>
        <v>0</v>
      </c>
      <c r="S723" s="237">
        <v>0</v>
      </c>
      <c r="T723" s="254">
        <f t="shared" si="406"/>
        <v>0</v>
      </c>
      <c r="AR723" s="170" t="s">
        <v>171</v>
      </c>
      <c r="AT723" s="170" t="s">
        <v>166</v>
      </c>
      <c r="AU723" s="170" t="s">
        <v>81</v>
      </c>
      <c r="AY723" s="170" t="s">
        <v>164</v>
      </c>
      <c r="BE723" s="266">
        <f t="shared" si="407"/>
        <v>0</v>
      </c>
      <c r="BF723" s="266">
        <f>IF(N723="snížená",J723,0)</f>
        <v>0</v>
      </c>
      <c r="BG723" s="266">
        <v>0</v>
      </c>
      <c r="BH723" s="266">
        <f t="shared" si="408"/>
        <v>0</v>
      </c>
      <c r="BI723" s="266">
        <f t="shared" si="409"/>
        <v>0</v>
      </c>
      <c r="BJ723" s="170" t="s">
        <v>24</v>
      </c>
      <c r="BK723" s="266">
        <f t="shared" si="410"/>
        <v>0</v>
      </c>
      <c r="BL723" s="170" t="s">
        <v>171</v>
      </c>
      <c r="BM723" s="170" t="s">
        <v>4097</v>
      </c>
    </row>
    <row r="724" spans="2:47" s="84" customFormat="1" ht="13.5">
      <c r="B724" s="105"/>
      <c r="C724" s="174"/>
      <c r="D724" s="194" t="s">
        <v>173</v>
      </c>
      <c r="E724" s="174"/>
      <c r="F724" s="195" t="s">
        <v>3733</v>
      </c>
      <c r="G724" s="174"/>
      <c r="H724" s="174"/>
      <c r="I724" s="215"/>
      <c r="J724" s="174"/>
      <c r="K724" s="174"/>
      <c r="L724" s="214"/>
      <c r="M724" s="238"/>
      <c r="N724" s="106"/>
      <c r="O724" s="106"/>
      <c r="P724" s="106"/>
      <c r="Q724" s="106"/>
      <c r="R724" s="106"/>
      <c r="S724" s="106"/>
      <c r="T724" s="255"/>
      <c r="AT724" s="170" t="s">
        <v>173</v>
      </c>
      <c r="AU724" s="170" t="s">
        <v>81</v>
      </c>
    </row>
    <row r="725" spans="2:63" s="89" customFormat="1" ht="29.9" customHeight="1">
      <c r="B725" s="183"/>
      <c r="C725" s="184"/>
      <c r="D725" s="187" t="s">
        <v>72</v>
      </c>
      <c r="E725" s="188" t="s">
        <v>4098</v>
      </c>
      <c r="F725" s="188" t="s">
        <v>4099</v>
      </c>
      <c r="G725" s="184"/>
      <c r="H725" s="184"/>
      <c r="I725" s="226"/>
      <c r="J725" s="232">
        <f>BK725</f>
        <v>0</v>
      </c>
      <c r="K725" s="184"/>
      <c r="L725" s="228"/>
      <c r="M725" s="229"/>
      <c r="N725" s="230"/>
      <c r="O725" s="230"/>
      <c r="P725" s="231">
        <f aca="true" t="shared" si="412" ref="P725:T725">SUM(P726:P727)</f>
        <v>0</v>
      </c>
      <c r="Q725" s="230"/>
      <c r="R725" s="231">
        <f t="shared" si="412"/>
        <v>0</v>
      </c>
      <c r="S725" s="230"/>
      <c r="T725" s="253">
        <f t="shared" si="412"/>
        <v>0</v>
      </c>
      <c r="AR725" s="259" t="s">
        <v>24</v>
      </c>
      <c r="AT725" s="260" t="s">
        <v>72</v>
      </c>
      <c r="AU725" s="260" t="s">
        <v>24</v>
      </c>
      <c r="AY725" s="259" t="s">
        <v>164</v>
      </c>
      <c r="BK725" s="265">
        <f>SUM(BK726:BK727)</f>
        <v>0</v>
      </c>
    </row>
    <row r="726" spans="2:65" s="84" customFormat="1" ht="20.4" customHeight="1">
      <c r="B726" s="105"/>
      <c r="C726" s="189" t="s">
        <v>1937</v>
      </c>
      <c r="D726" s="189" t="s">
        <v>166</v>
      </c>
      <c r="E726" s="190" t="s">
        <v>4100</v>
      </c>
      <c r="F726" s="191" t="s">
        <v>4101</v>
      </c>
      <c r="G726" s="192" t="s">
        <v>579</v>
      </c>
      <c r="H726" s="193">
        <v>1</v>
      </c>
      <c r="I726" s="233"/>
      <c r="J726" s="234">
        <f>ROUND(I726*H726,2)</f>
        <v>0</v>
      </c>
      <c r="K726" s="191" t="s">
        <v>22</v>
      </c>
      <c r="L726" s="214"/>
      <c r="M726" s="235" t="s">
        <v>22</v>
      </c>
      <c r="N726" s="236" t="s">
        <v>44</v>
      </c>
      <c r="O726" s="106"/>
      <c r="P726" s="237">
        <f>O726*H726</f>
        <v>0</v>
      </c>
      <c r="Q726" s="237">
        <v>0</v>
      </c>
      <c r="R726" s="237">
        <f>Q726*H726</f>
        <v>0</v>
      </c>
      <c r="S726" s="237">
        <v>0</v>
      </c>
      <c r="T726" s="254">
        <f>S726*H726</f>
        <v>0</v>
      </c>
      <c r="AR726" s="170" t="s">
        <v>171</v>
      </c>
      <c r="AT726" s="170" t="s">
        <v>166</v>
      </c>
      <c r="AU726" s="170" t="s">
        <v>81</v>
      </c>
      <c r="AY726" s="170" t="s">
        <v>164</v>
      </c>
      <c r="BE726" s="266">
        <f>IF(N726="základní",J726,0)</f>
        <v>0</v>
      </c>
      <c r="BF726" s="266">
        <f>IF(N726="snížená",J726,0)</f>
        <v>0</v>
      </c>
      <c r="BG726" s="266">
        <f>IF(N726="zákl. přenesená",J726,0)</f>
        <v>0</v>
      </c>
      <c r="BH726" s="266">
        <f>IF(N726="sníž. přenesená",J726,0)</f>
        <v>0</v>
      </c>
      <c r="BI726" s="266">
        <f>IF(N726="nulová",J726,0)</f>
        <v>0</v>
      </c>
      <c r="BJ726" s="170" t="s">
        <v>24</v>
      </c>
      <c r="BK726" s="266">
        <f>ROUND(I726*H726,2)</f>
        <v>0</v>
      </c>
      <c r="BL726" s="170" t="s">
        <v>171</v>
      </c>
      <c r="BM726" s="170" t="s">
        <v>4102</v>
      </c>
    </row>
    <row r="727" spans="2:47" s="84" customFormat="1" ht="13.5">
      <c r="B727" s="105"/>
      <c r="C727" s="174"/>
      <c r="D727" s="194" t="s">
        <v>173</v>
      </c>
      <c r="E727" s="174"/>
      <c r="F727" s="195" t="s">
        <v>4101</v>
      </c>
      <c r="G727" s="174"/>
      <c r="H727" s="174"/>
      <c r="I727" s="215"/>
      <c r="J727" s="174"/>
      <c r="K727" s="174"/>
      <c r="L727" s="214"/>
      <c r="M727" s="238"/>
      <c r="N727" s="106"/>
      <c r="O727" s="106"/>
      <c r="P727" s="106"/>
      <c r="Q727" s="106"/>
      <c r="R727" s="106"/>
      <c r="S727" s="106"/>
      <c r="T727" s="255"/>
      <c r="AT727" s="170" t="s">
        <v>173</v>
      </c>
      <c r="AU727" s="170" t="s">
        <v>81</v>
      </c>
    </row>
    <row r="728" spans="2:63" s="89" customFormat="1" ht="29.9" customHeight="1">
      <c r="B728" s="183"/>
      <c r="C728" s="184"/>
      <c r="D728" s="187" t="s">
        <v>72</v>
      </c>
      <c r="E728" s="188" t="s">
        <v>4103</v>
      </c>
      <c r="F728" s="188" t="s">
        <v>4104</v>
      </c>
      <c r="G728" s="184"/>
      <c r="H728" s="184"/>
      <c r="I728" s="226"/>
      <c r="J728" s="232">
        <f>BK728</f>
        <v>0</v>
      </c>
      <c r="K728" s="184"/>
      <c r="L728" s="228"/>
      <c r="M728" s="229"/>
      <c r="N728" s="230"/>
      <c r="O728" s="230"/>
      <c r="P728" s="231">
        <f aca="true" t="shared" si="413" ref="P728:T728">SUM(P729:P730)</f>
        <v>0</v>
      </c>
      <c r="Q728" s="230"/>
      <c r="R728" s="231">
        <f t="shared" si="413"/>
        <v>0</v>
      </c>
      <c r="S728" s="230"/>
      <c r="T728" s="253">
        <f t="shared" si="413"/>
        <v>0</v>
      </c>
      <c r="AR728" s="259" t="s">
        <v>24</v>
      </c>
      <c r="AT728" s="260" t="s">
        <v>72</v>
      </c>
      <c r="AU728" s="260" t="s">
        <v>24</v>
      </c>
      <c r="AY728" s="259" t="s">
        <v>164</v>
      </c>
      <c r="BK728" s="265">
        <f>SUM(BK729:BK730)</f>
        <v>0</v>
      </c>
    </row>
    <row r="729" spans="2:65" s="84" customFormat="1" ht="20.4" customHeight="1">
      <c r="B729" s="105"/>
      <c r="C729" s="189" t="s">
        <v>1944</v>
      </c>
      <c r="D729" s="189" t="s">
        <v>166</v>
      </c>
      <c r="E729" s="190" t="s">
        <v>4105</v>
      </c>
      <c r="F729" s="191" t="s">
        <v>4106</v>
      </c>
      <c r="G729" s="192" t="s">
        <v>579</v>
      </c>
      <c r="H729" s="193">
        <v>2</v>
      </c>
      <c r="I729" s="233"/>
      <c r="J729" s="234">
        <f aca="true" t="shared" si="414" ref="J729:J734">ROUND(I729*H729,2)</f>
        <v>0</v>
      </c>
      <c r="K729" s="191" t="s">
        <v>22</v>
      </c>
      <c r="L729" s="214"/>
      <c r="M729" s="235" t="s">
        <v>22</v>
      </c>
      <c r="N729" s="236" t="s">
        <v>44</v>
      </c>
      <c r="O729" s="106"/>
      <c r="P729" s="237">
        <f aca="true" t="shared" si="415" ref="P729:P734">O729*H729</f>
        <v>0</v>
      </c>
      <c r="Q729" s="237">
        <v>0</v>
      </c>
      <c r="R729" s="237">
        <f aca="true" t="shared" si="416" ref="R729:R734">Q729*H729</f>
        <v>0</v>
      </c>
      <c r="S729" s="237">
        <v>0</v>
      </c>
      <c r="T729" s="254">
        <f aca="true" t="shared" si="417" ref="T729:T734">S729*H729</f>
        <v>0</v>
      </c>
      <c r="AR729" s="170" t="s">
        <v>171</v>
      </c>
      <c r="AT729" s="170" t="s">
        <v>166</v>
      </c>
      <c r="AU729" s="170" t="s">
        <v>81</v>
      </c>
      <c r="AY729" s="170" t="s">
        <v>164</v>
      </c>
      <c r="BE729" s="266">
        <f aca="true" t="shared" si="418" ref="BE729:BE734">IF(N729="základní",J729,0)</f>
        <v>0</v>
      </c>
      <c r="BF729" s="266">
        <f aca="true" t="shared" si="419" ref="BF729:BF734">IF(N729="snížená",J729,0)</f>
        <v>0</v>
      </c>
      <c r="BG729" s="266">
        <f aca="true" t="shared" si="420" ref="BG729:BG734">IF(N729="zákl. přenesená",J729,0)</f>
        <v>0</v>
      </c>
      <c r="BH729" s="266">
        <f aca="true" t="shared" si="421" ref="BH729:BH734">IF(N729="sníž. přenesená",J729,0)</f>
        <v>0</v>
      </c>
      <c r="BI729" s="266">
        <f aca="true" t="shared" si="422" ref="BI729:BI734">IF(N729="nulová",J729,0)</f>
        <v>0</v>
      </c>
      <c r="BJ729" s="170" t="s">
        <v>24</v>
      </c>
      <c r="BK729" s="266">
        <f aca="true" t="shared" si="423" ref="BK729:BK734">ROUND(I729*H729,2)</f>
        <v>0</v>
      </c>
      <c r="BL729" s="170" t="s">
        <v>171</v>
      </c>
      <c r="BM729" s="170" t="s">
        <v>4107</v>
      </c>
    </row>
    <row r="730" spans="2:47" s="84" customFormat="1" ht="13.5">
      <c r="B730" s="105"/>
      <c r="C730" s="174"/>
      <c r="D730" s="194" t="s">
        <v>173</v>
      </c>
      <c r="E730" s="174"/>
      <c r="F730" s="195" t="s">
        <v>4106</v>
      </c>
      <c r="G730" s="174"/>
      <c r="H730" s="174"/>
      <c r="I730" s="215"/>
      <c r="J730" s="174"/>
      <c r="K730" s="174"/>
      <c r="L730" s="214"/>
      <c r="M730" s="238"/>
      <c r="N730" s="106"/>
      <c r="O730" s="106"/>
      <c r="P730" s="106"/>
      <c r="Q730" s="106"/>
      <c r="R730" s="106"/>
      <c r="S730" s="106"/>
      <c r="T730" s="255"/>
      <c r="AT730" s="170" t="s">
        <v>173</v>
      </c>
      <c r="AU730" s="170" t="s">
        <v>81</v>
      </c>
    </row>
    <row r="731" spans="2:63" s="89" customFormat="1" ht="29.9" customHeight="1">
      <c r="B731" s="183"/>
      <c r="C731" s="184"/>
      <c r="D731" s="187" t="s">
        <v>72</v>
      </c>
      <c r="E731" s="188" t="s">
        <v>4108</v>
      </c>
      <c r="F731" s="188" t="s">
        <v>4109</v>
      </c>
      <c r="G731" s="184"/>
      <c r="H731" s="184"/>
      <c r="I731" s="226"/>
      <c r="J731" s="232">
        <f>BK731</f>
        <v>0</v>
      </c>
      <c r="K731" s="184"/>
      <c r="L731" s="228"/>
      <c r="M731" s="229"/>
      <c r="N731" s="230"/>
      <c r="O731" s="230"/>
      <c r="P731" s="231">
        <f aca="true" t="shared" si="424" ref="P731:T731">SUM(P732:P739)</f>
        <v>0</v>
      </c>
      <c r="Q731" s="230"/>
      <c r="R731" s="231">
        <f t="shared" si="424"/>
        <v>0</v>
      </c>
      <c r="S731" s="230"/>
      <c r="T731" s="253">
        <f t="shared" si="424"/>
        <v>0</v>
      </c>
      <c r="AR731" s="259" t="s">
        <v>24</v>
      </c>
      <c r="AT731" s="260" t="s">
        <v>72</v>
      </c>
      <c r="AU731" s="260" t="s">
        <v>24</v>
      </c>
      <c r="AY731" s="259" t="s">
        <v>164</v>
      </c>
      <c r="BK731" s="265">
        <f>SUM(BK732:BK739)</f>
        <v>0</v>
      </c>
    </row>
    <row r="732" spans="2:65" s="84" customFormat="1" ht="20.4" customHeight="1">
      <c r="B732" s="105"/>
      <c r="C732" s="189" t="s">
        <v>1964</v>
      </c>
      <c r="D732" s="189" t="s">
        <v>166</v>
      </c>
      <c r="E732" s="190" t="s">
        <v>4110</v>
      </c>
      <c r="F732" s="191" t="s">
        <v>4111</v>
      </c>
      <c r="G732" s="192" t="s">
        <v>465</v>
      </c>
      <c r="H732" s="193">
        <v>68</v>
      </c>
      <c r="I732" s="233"/>
      <c r="J732" s="234">
        <f t="shared" si="414"/>
        <v>0</v>
      </c>
      <c r="K732" s="191" t="s">
        <v>22</v>
      </c>
      <c r="L732" s="214"/>
      <c r="M732" s="235" t="s">
        <v>22</v>
      </c>
      <c r="N732" s="236" t="s">
        <v>44</v>
      </c>
      <c r="O732" s="106"/>
      <c r="P732" s="237">
        <f t="shared" si="415"/>
        <v>0</v>
      </c>
      <c r="Q732" s="237">
        <v>0</v>
      </c>
      <c r="R732" s="237">
        <f t="shared" si="416"/>
        <v>0</v>
      </c>
      <c r="S732" s="237">
        <v>0</v>
      </c>
      <c r="T732" s="254">
        <f t="shared" si="417"/>
        <v>0</v>
      </c>
      <c r="AR732" s="170" t="s">
        <v>171</v>
      </c>
      <c r="AT732" s="170" t="s">
        <v>166</v>
      </c>
      <c r="AU732" s="170" t="s">
        <v>81</v>
      </c>
      <c r="AY732" s="170" t="s">
        <v>164</v>
      </c>
      <c r="BE732" s="266">
        <f t="shared" si="418"/>
        <v>0</v>
      </c>
      <c r="BF732" s="266">
        <f t="shared" si="419"/>
        <v>0</v>
      </c>
      <c r="BG732" s="266">
        <f t="shared" si="420"/>
        <v>0</v>
      </c>
      <c r="BH732" s="266">
        <f t="shared" si="421"/>
        <v>0</v>
      </c>
      <c r="BI732" s="266">
        <f t="shared" si="422"/>
        <v>0</v>
      </c>
      <c r="BJ732" s="170" t="s">
        <v>24</v>
      </c>
      <c r="BK732" s="266">
        <f t="shared" si="423"/>
        <v>0</v>
      </c>
      <c r="BL732" s="170" t="s">
        <v>171</v>
      </c>
      <c r="BM732" s="170" t="s">
        <v>4112</v>
      </c>
    </row>
    <row r="733" spans="2:47" s="84" customFormat="1" ht="13.5">
      <c r="B733" s="105"/>
      <c r="C733" s="174"/>
      <c r="D733" s="207" t="s">
        <v>173</v>
      </c>
      <c r="E733" s="174"/>
      <c r="F733" s="270" t="s">
        <v>4111</v>
      </c>
      <c r="G733" s="174"/>
      <c r="H733" s="174"/>
      <c r="I733" s="215"/>
      <c r="J733" s="174"/>
      <c r="K733" s="174"/>
      <c r="L733" s="214"/>
      <c r="M733" s="238"/>
      <c r="N733" s="106"/>
      <c r="O733" s="106"/>
      <c r="P733" s="106"/>
      <c r="Q733" s="106"/>
      <c r="R733" s="106"/>
      <c r="S733" s="106"/>
      <c r="T733" s="255"/>
      <c r="AT733" s="170" t="s">
        <v>173</v>
      </c>
      <c r="AU733" s="170" t="s">
        <v>81</v>
      </c>
    </row>
    <row r="734" spans="2:65" s="84" customFormat="1" ht="20.4" customHeight="1">
      <c r="B734" s="105"/>
      <c r="C734" s="189" t="s">
        <v>1970</v>
      </c>
      <c r="D734" s="189" t="s">
        <v>166</v>
      </c>
      <c r="E734" s="190" t="s">
        <v>4113</v>
      </c>
      <c r="F734" s="191" t="s">
        <v>4114</v>
      </c>
      <c r="G734" s="192" t="s">
        <v>465</v>
      </c>
      <c r="H734" s="193">
        <v>65</v>
      </c>
      <c r="I734" s="233"/>
      <c r="J734" s="234">
        <f t="shared" si="414"/>
        <v>0</v>
      </c>
      <c r="K734" s="191" t="s">
        <v>22</v>
      </c>
      <c r="L734" s="214"/>
      <c r="M734" s="235" t="s">
        <v>22</v>
      </c>
      <c r="N734" s="236" t="s">
        <v>44</v>
      </c>
      <c r="O734" s="106"/>
      <c r="P734" s="237">
        <f t="shared" si="415"/>
        <v>0</v>
      </c>
      <c r="Q734" s="237">
        <v>0</v>
      </c>
      <c r="R734" s="237">
        <f t="shared" si="416"/>
        <v>0</v>
      </c>
      <c r="S734" s="237">
        <v>0</v>
      </c>
      <c r="T734" s="254">
        <f t="shared" si="417"/>
        <v>0</v>
      </c>
      <c r="AR734" s="170" t="s">
        <v>171</v>
      </c>
      <c r="AT734" s="170" t="s">
        <v>166</v>
      </c>
      <c r="AU734" s="170" t="s">
        <v>81</v>
      </c>
      <c r="AY734" s="170" t="s">
        <v>164</v>
      </c>
      <c r="BE734" s="266">
        <f t="shared" si="418"/>
        <v>0</v>
      </c>
      <c r="BF734" s="266">
        <f t="shared" si="419"/>
        <v>0</v>
      </c>
      <c r="BG734" s="266">
        <f t="shared" si="420"/>
        <v>0</v>
      </c>
      <c r="BH734" s="266">
        <f t="shared" si="421"/>
        <v>0</v>
      </c>
      <c r="BI734" s="266">
        <f t="shared" si="422"/>
        <v>0</v>
      </c>
      <c r="BJ734" s="170" t="s">
        <v>24</v>
      </c>
      <c r="BK734" s="266">
        <f t="shared" si="423"/>
        <v>0</v>
      </c>
      <c r="BL734" s="170" t="s">
        <v>171</v>
      </c>
      <c r="BM734" s="170" t="s">
        <v>4115</v>
      </c>
    </row>
    <row r="735" spans="2:47" s="84" customFormat="1" ht="13.5">
      <c r="B735" s="105"/>
      <c r="C735" s="174"/>
      <c r="D735" s="207" t="s">
        <v>173</v>
      </c>
      <c r="E735" s="174"/>
      <c r="F735" s="270" t="s">
        <v>4114</v>
      </c>
      <c r="G735" s="174"/>
      <c r="H735" s="174"/>
      <c r="I735" s="215"/>
      <c r="J735" s="174"/>
      <c r="K735" s="174"/>
      <c r="L735" s="214"/>
      <c r="M735" s="238"/>
      <c r="N735" s="106"/>
      <c r="O735" s="106"/>
      <c r="P735" s="106"/>
      <c r="Q735" s="106"/>
      <c r="R735" s="106"/>
      <c r="S735" s="106"/>
      <c r="T735" s="255"/>
      <c r="AT735" s="170" t="s">
        <v>173</v>
      </c>
      <c r="AU735" s="170" t="s">
        <v>81</v>
      </c>
    </row>
    <row r="736" spans="2:65" s="84" customFormat="1" ht="20.4" customHeight="1">
      <c r="B736" s="105"/>
      <c r="C736" s="189" t="s">
        <v>1979</v>
      </c>
      <c r="D736" s="189" t="s">
        <v>166</v>
      </c>
      <c r="E736" s="190" t="s">
        <v>4116</v>
      </c>
      <c r="F736" s="191" t="s">
        <v>4117</v>
      </c>
      <c r="G736" s="192" t="s">
        <v>465</v>
      </c>
      <c r="H736" s="193">
        <v>45</v>
      </c>
      <c r="I736" s="233"/>
      <c r="J736" s="234">
        <f aca="true" t="shared" si="425" ref="J736:J741">ROUND(I736*H736,2)</f>
        <v>0</v>
      </c>
      <c r="K736" s="191" t="s">
        <v>22</v>
      </c>
      <c r="L736" s="214"/>
      <c r="M736" s="235" t="s">
        <v>22</v>
      </c>
      <c r="N736" s="236" t="s">
        <v>44</v>
      </c>
      <c r="O736" s="106"/>
      <c r="P736" s="237">
        <f aca="true" t="shared" si="426" ref="P736:P741">O736*H736</f>
        <v>0</v>
      </c>
      <c r="Q736" s="237">
        <v>0</v>
      </c>
      <c r="R736" s="237">
        <f aca="true" t="shared" si="427" ref="R736:R741">Q736*H736</f>
        <v>0</v>
      </c>
      <c r="S736" s="237">
        <v>0</v>
      </c>
      <c r="T736" s="254">
        <f aca="true" t="shared" si="428" ref="T736:T741">S736*H736</f>
        <v>0</v>
      </c>
      <c r="AR736" s="170" t="s">
        <v>171</v>
      </c>
      <c r="AT736" s="170" t="s">
        <v>166</v>
      </c>
      <c r="AU736" s="170" t="s">
        <v>81</v>
      </c>
      <c r="AY736" s="170" t="s">
        <v>164</v>
      </c>
      <c r="BE736" s="266">
        <f aca="true" t="shared" si="429" ref="BE736:BE741">IF(N736="základní",J736,0)</f>
        <v>0</v>
      </c>
      <c r="BF736" s="266">
        <f aca="true" t="shared" si="430" ref="BF736:BF741">IF(N736="snížená",J736,0)</f>
        <v>0</v>
      </c>
      <c r="BG736" s="266">
        <f aca="true" t="shared" si="431" ref="BG736:BG741">IF(N736="zákl. přenesená",J736,0)</f>
        <v>0</v>
      </c>
      <c r="BH736" s="266">
        <f aca="true" t="shared" si="432" ref="BH736:BH741">IF(N736="sníž. přenesená",J736,0)</f>
        <v>0</v>
      </c>
      <c r="BI736" s="266">
        <f aca="true" t="shared" si="433" ref="BI736:BI741">IF(N736="nulová",J736,0)</f>
        <v>0</v>
      </c>
      <c r="BJ736" s="170" t="s">
        <v>24</v>
      </c>
      <c r="BK736" s="266">
        <f aca="true" t="shared" si="434" ref="BK736:BK741">ROUND(I736*H736,2)</f>
        <v>0</v>
      </c>
      <c r="BL736" s="170" t="s">
        <v>171</v>
      </c>
      <c r="BM736" s="170" t="s">
        <v>4118</v>
      </c>
    </row>
    <row r="737" spans="2:47" s="84" customFormat="1" ht="13.5">
      <c r="B737" s="105"/>
      <c r="C737" s="174"/>
      <c r="D737" s="207" t="s">
        <v>173</v>
      </c>
      <c r="E737" s="174"/>
      <c r="F737" s="270" t="s">
        <v>4117</v>
      </c>
      <c r="G737" s="174"/>
      <c r="H737" s="174"/>
      <c r="I737" s="215"/>
      <c r="J737" s="174"/>
      <c r="K737" s="174"/>
      <c r="L737" s="214"/>
      <c r="M737" s="238"/>
      <c r="N737" s="106"/>
      <c r="O737" s="106"/>
      <c r="P737" s="106"/>
      <c r="Q737" s="106"/>
      <c r="R737" s="106"/>
      <c r="S737" s="106"/>
      <c r="T737" s="255"/>
      <c r="AT737" s="170" t="s">
        <v>173</v>
      </c>
      <c r="AU737" s="170" t="s">
        <v>81</v>
      </c>
    </row>
    <row r="738" spans="2:65" s="84" customFormat="1" ht="20.4" customHeight="1">
      <c r="B738" s="105"/>
      <c r="C738" s="189" t="s">
        <v>1985</v>
      </c>
      <c r="D738" s="189" t="s">
        <v>166</v>
      </c>
      <c r="E738" s="190" t="s">
        <v>4119</v>
      </c>
      <c r="F738" s="191" t="s">
        <v>4120</v>
      </c>
      <c r="G738" s="192" t="s">
        <v>465</v>
      </c>
      <c r="H738" s="193">
        <v>48</v>
      </c>
      <c r="I738" s="233"/>
      <c r="J738" s="234">
        <f t="shared" si="425"/>
        <v>0</v>
      </c>
      <c r="K738" s="191" t="s">
        <v>22</v>
      </c>
      <c r="L738" s="214"/>
      <c r="M738" s="235" t="s">
        <v>22</v>
      </c>
      <c r="N738" s="236" t="s">
        <v>44</v>
      </c>
      <c r="O738" s="106"/>
      <c r="P738" s="237">
        <f t="shared" si="426"/>
        <v>0</v>
      </c>
      <c r="Q738" s="237">
        <v>0</v>
      </c>
      <c r="R738" s="237">
        <f t="shared" si="427"/>
        <v>0</v>
      </c>
      <c r="S738" s="237">
        <v>0</v>
      </c>
      <c r="T738" s="254">
        <f t="shared" si="428"/>
        <v>0</v>
      </c>
      <c r="AR738" s="170" t="s">
        <v>171</v>
      </c>
      <c r="AT738" s="170" t="s">
        <v>166</v>
      </c>
      <c r="AU738" s="170" t="s">
        <v>81</v>
      </c>
      <c r="AY738" s="170" t="s">
        <v>164</v>
      </c>
      <c r="BE738" s="266">
        <f t="shared" si="429"/>
        <v>0</v>
      </c>
      <c r="BF738" s="266">
        <f t="shared" si="430"/>
        <v>0</v>
      </c>
      <c r="BG738" s="266">
        <f t="shared" si="431"/>
        <v>0</v>
      </c>
      <c r="BH738" s="266">
        <f t="shared" si="432"/>
        <v>0</v>
      </c>
      <c r="BI738" s="266">
        <f t="shared" si="433"/>
        <v>0</v>
      </c>
      <c r="BJ738" s="170" t="s">
        <v>24</v>
      </c>
      <c r="BK738" s="266">
        <f t="shared" si="434"/>
        <v>0</v>
      </c>
      <c r="BL738" s="170" t="s">
        <v>171</v>
      </c>
      <c r="BM738" s="170" t="s">
        <v>4121</v>
      </c>
    </row>
    <row r="739" spans="2:47" s="84" customFormat="1" ht="13.5">
      <c r="B739" s="105"/>
      <c r="C739" s="174"/>
      <c r="D739" s="194" t="s">
        <v>173</v>
      </c>
      <c r="E739" s="174"/>
      <c r="F739" s="195" t="s">
        <v>4120</v>
      </c>
      <c r="G739" s="174"/>
      <c r="H739" s="174"/>
      <c r="I739" s="215"/>
      <c r="J739" s="174"/>
      <c r="K739" s="174"/>
      <c r="L739" s="214"/>
      <c r="M739" s="238"/>
      <c r="N739" s="106"/>
      <c r="O739" s="106"/>
      <c r="P739" s="106"/>
      <c r="Q739" s="106"/>
      <c r="R739" s="106"/>
      <c r="S739" s="106"/>
      <c r="T739" s="255"/>
      <c r="AT739" s="170" t="s">
        <v>173</v>
      </c>
      <c r="AU739" s="170" t="s">
        <v>81</v>
      </c>
    </row>
    <row r="740" spans="2:63" s="89" customFormat="1" ht="29.9" customHeight="1">
      <c r="B740" s="183"/>
      <c r="C740" s="184"/>
      <c r="D740" s="187" t="s">
        <v>72</v>
      </c>
      <c r="E740" s="188" t="s">
        <v>4122</v>
      </c>
      <c r="F740" s="188" t="s">
        <v>4123</v>
      </c>
      <c r="G740" s="184"/>
      <c r="H740" s="184"/>
      <c r="I740" s="226"/>
      <c r="J740" s="232">
        <f>BK740</f>
        <v>0</v>
      </c>
      <c r="K740" s="184"/>
      <c r="L740" s="228"/>
      <c r="M740" s="229"/>
      <c r="N740" s="230"/>
      <c r="O740" s="230"/>
      <c r="P740" s="231">
        <f aca="true" t="shared" si="435" ref="P740:T740">SUM(P741:P744)</f>
        <v>0</v>
      </c>
      <c r="Q740" s="230"/>
      <c r="R740" s="231">
        <f t="shared" si="435"/>
        <v>0</v>
      </c>
      <c r="S740" s="230"/>
      <c r="T740" s="253">
        <f t="shared" si="435"/>
        <v>0</v>
      </c>
      <c r="AR740" s="259" t="s">
        <v>24</v>
      </c>
      <c r="AT740" s="260" t="s">
        <v>72</v>
      </c>
      <c r="AU740" s="260" t="s">
        <v>24</v>
      </c>
      <c r="AY740" s="259" t="s">
        <v>164</v>
      </c>
      <c r="BK740" s="265">
        <f>SUM(BK741:BK744)</f>
        <v>0</v>
      </c>
    </row>
    <row r="741" spans="2:65" s="84" customFormat="1" ht="20.4" customHeight="1">
      <c r="B741" s="105"/>
      <c r="C741" s="189" t="s">
        <v>1992</v>
      </c>
      <c r="D741" s="189" t="s">
        <v>166</v>
      </c>
      <c r="E741" s="190" t="s">
        <v>4124</v>
      </c>
      <c r="F741" s="191" t="s">
        <v>4125</v>
      </c>
      <c r="G741" s="192" t="s">
        <v>579</v>
      </c>
      <c r="H741" s="193">
        <v>13</v>
      </c>
      <c r="I741" s="233"/>
      <c r="J741" s="234">
        <f t="shared" si="425"/>
        <v>0</v>
      </c>
      <c r="K741" s="191" t="s">
        <v>22</v>
      </c>
      <c r="L741" s="214"/>
      <c r="M741" s="235" t="s">
        <v>22</v>
      </c>
      <c r="N741" s="236" t="s">
        <v>44</v>
      </c>
      <c r="O741" s="106"/>
      <c r="P741" s="237">
        <f t="shared" si="426"/>
        <v>0</v>
      </c>
      <c r="Q741" s="237">
        <v>0</v>
      </c>
      <c r="R741" s="237">
        <f t="shared" si="427"/>
        <v>0</v>
      </c>
      <c r="S741" s="237">
        <v>0</v>
      </c>
      <c r="T741" s="254">
        <f t="shared" si="428"/>
        <v>0</v>
      </c>
      <c r="AR741" s="170" t="s">
        <v>171</v>
      </c>
      <c r="AT741" s="170" t="s">
        <v>166</v>
      </c>
      <c r="AU741" s="170" t="s">
        <v>81</v>
      </c>
      <c r="AY741" s="170" t="s">
        <v>164</v>
      </c>
      <c r="BE741" s="266">
        <f t="shared" si="429"/>
        <v>0</v>
      </c>
      <c r="BF741" s="266">
        <f t="shared" si="430"/>
        <v>0</v>
      </c>
      <c r="BG741" s="266">
        <f t="shared" si="431"/>
        <v>0</v>
      </c>
      <c r="BH741" s="266">
        <f t="shared" si="432"/>
        <v>0</v>
      </c>
      <c r="BI741" s="266">
        <f t="shared" si="433"/>
        <v>0</v>
      </c>
      <c r="BJ741" s="170" t="s">
        <v>24</v>
      </c>
      <c r="BK741" s="266">
        <f t="shared" si="434"/>
        <v>0</v>
      </c>
      <c r="BL741" s="170" t="s">
        <v>171</v>
      </c>
      <c r="BM741" s="170" t="s">
        <v>4126</v>
      </c>
    </row>
    <row r="742" spans="2:47" s="84" customFormat="1" ht="13.5">
      <c r="B742" s="105"/>
      <c r="C742" s="174"/>
      <c r="D742" s="207" t="s">
        <v>173</v>
      </c>
      <c r="E742" s="174"/>
      <c r="F742" s="270" t="s">
        <v>4125</v>
      </c>
      <c r="G742" s="174"/>
      <c r="H742" s="174"/>
      <c r="I742" s="215"/>
      <c r="J742" s="174"/>
      <c r="K742" s="174"/>
      <c r="L742" s="214"/>
      <c r="M742" s="238"/>
      <c r="N742" s="106"/>
      <c r="O742" s="106"/>
      <c r="P742" s="106"/>
      <c r="Q742" s="106"/>
      <c r="R742" s="106"/>
      <c r="S742" s="106"/>
      <c r="T742" s="255"/>
      <c r="AT742" s="170" t="s">
        <v>173</v>
      </c>
      <c r="AU742" s="170" t="s">
        <v>81</v>
      </c>
    </row>
    <row r="743" spans="2:65" s="84" customFormat="1" ht="20.4" customHeight="1">
      <c r="B743" s="105"/>
      <c r="C743" s="189" t="s">
        <v>2001</v>
      </c>
      <c r="D743" s="189" t="s">
        <v>166</v>
      </c>
      <c r="E743" s="190" t="s">
        <v>4127</v>
      </c>
      <c r="F743" s="191" t="s">
        <v>4128</v>
      </c>
      <c r="G743" s="192" t="s">
        <v>579</v>
      </c>
      <c r="H743" s="193">
        <v>18</v>
      </c>
      <c r="I743" s="233"/>
      <c r="J743" s="234">
        <f aca="true" t="shared" si="436" ref="J743:J748">ROUND(I743*H743,2)</f>
        <v>0</v>
      </c>
      <c r="K743" s="191" t="s">
        <v>22</v>
      </c>
      <c r="L743" s="214"/>
      <c r="M743" s="235" t="s">
        <v>22</v>
      </c>
      <c r="N743" s="236" t="s">
        <v>44</v>
      </c>
      <c r="O743" s="106"/>
      <c r="P743" s="237">
        <f aca="true" t="shared" si="437" ref="P743:P748">O743*H743</f>
        <v>0</v>
      </c>
      <c r="Q743" s="237">
        <v>0</v>
      </c>
      <c r="R743" s="237">
        <f aca="true" t="shared" si="438" ref="R743:R748">Q743*H743</f>
        <v>0</v>
      </c>
      <c r="S743" s="237">
        <v>0</v>
      </c>
      <c r="T743" s="254">
        <f aca="true" t="shared" si="439" ref="T743:T748">S743*H743</f>
        <v>0</v>
      </c>
      <c r="AR743" s="170" t="s">
        <v>171</v>
      </c>
      <c r="AT743" s="170" t="s">
        <v>166</v>
      </c>
      <c r="AU743" s="170" t="s">
        <v>81</v>
      </c>
      <c r="AY743" s="170" t="s">
        <v>164</v>
      </c>
      <c r="BE743" s="266">
        <f aca="true" t="shared" si="440" ref="BE743:BE748">IF(N743="základní",J743,0)</f>
        <v>0</v>
      </c>
      <c r="BF743" s="266">
        <f aca="true" t="shared" si="441" ref="BF743:BF748">IF(N743="snížená",J743,0)</f>
        <v>0</v>
      </c>
      <c r="BG743" s="266">
        <f aca="true" t="shared" si="442" ref="BG743:BG748">IF(N743="zákl. přenesená",J743,0)</f>
        <v>0</v>
      </c>
      <c r="BH743" s="266">
        <f aca="true" t="shared" si="443" ref="BH743:BH748">IF(N743="sníž. přenesená",J743,0)</f>
        <v>0</v>
      </c>
      <c r="BI743" s="266">
        <f aca="true" t="shared" si="444" ref="BI743:BI748">IF(N743="nulová",J743,0)</f>
        <v>0</v>
      </c>
      <c r="BJ743" s="170" t="s">
        <v>24</v>
      </c>
      <c r="BK743" s="266">
        <f aca="true" t="shared" si="445" ref="BK743:BK748">ROUND(I743*H743,2)</f>
        <v>0</v>
      </c>
      <c r="BL743" s="170" t="s">
        <v>171</v>
      </c>
      <c r="BM743" s="170" t="s">
        <v>4129</v>
      </c>
    </row>
    <row r="744" spans="2:47" s="84" customFormat="1" ht="13.5">
      <c r="B744" s="105"/>
      <c r="C744" s="174"/>
      <c r="D744" s="194" t="s">
        <v>173</v>
      </c>
      <c r="E744" s="174"/>
      <c r="F744" s="195" t="s">
        <v>4128</v>
      </c>
      <c r="G744" s="174"/>
      <c r="H744" s="174"/>
      <c r="I744" s="215"/>
      <c r="J744" s="174"/>
      <c r="K744" s="174"/>
      <c r="L744" s="214"/>
      <c r="M744" s="238"/>
      <c r="N744" s="106"/>
      <c r="O744" s="106"/>
      <c r="P744" s="106"/>
      <c r="Q744" s="106"/>
      <c r="R744" s="106"/>
      <c r="S744" s="106"/>
      <c r="T744" s="255"/>
      <c r="AT744" s="170" t="s">
        <v>173</v>
      </c>
      <c r="AU744" s="170" t="s">
        <v>81</v>
      </c>
    </row>
    <row r="745" spans="2:63" s="89" customFormat="1" ht="29.9" customHeight="1">
      <c r="B745" s="183"/>
      <c r="C745" s="184"/>
      <c r="D745" s="187" t="s">
        <v>72</v>
      </c>
      <c r="E745" s="188" t="s">
        <v>4130</v>
      </c>
      <c r="F745" s="188" t="s">
        <v>4131</v>
      </c>
      <c r="G745" s="184"/>
      <c r="H745" s="184"/>
      <c r="I745" s="226"/>
      <c r="J745" s="232">
        <f>BK745</f>
        <v>0</v>
      </c>
      <c r="K745" s="184"/>
      <c r="L745" s="228"/>
      <c r="M745" s="229"/>
      <c r="N745" s="230"/>
      <c r="O745" s="230"/>
      <c r="P745" s="231">
        <f aca="true" t="shared" si="446" ref="P745:T745">SUM(P746:P749)</f>
        <v>0</v>
      </c>
      <c r="Q745" s="230"/>
      <c r="R745" s="231">
        <f t="shared" si="446"/>
        <v>0</v>
      </c>
      <c r="S745" s="230"/>
      <c r="T745" s="253">
        <f t="shared" si="446"/>
        <v>0</v>
      </c>
      <c r="AR745" s="259" t="s">
        <v>24</v>
      </c>
      <c r="AT745" s="260" t="s">
        <v>72</v>
      </c>
      <c r="AU745" s="260" t="s">
        <v>24</v>
      </c>
      <c r="AY745" s="259" t="s">
        <v>164</v>
      </c>
      <c r="BK745" s="265">
        <f>SUM(BK746:BK749)</f>
        <v>0</v>
      </c>
    </row>
    <row r="746" spans="2:65" s="84" customFormat="1" ht="20.4" customHeight="1">
      <c r="B746" s="105"/>
      <c r="C746" s="189" t="s">
        <v>2027</v>
      </c>
      <c r="D746" s="189" t="s">
        <v>166</v>
      </c>
      <c r="E746" s="190" t="s">
        <v>4132</v>
      </c>
      <c r="F746" s="191" t="s">
        <v>4133</v>
      </c>
      <c r="G746" s="192" t="s">
        <v>579</v>
      </c>
      <c r="H746" s="193">
        <v>3</v>
      </c>
      <c r="I746" s="233"/>
      <c r="J746" s="234">
        <f t="shared" si="436"/>
        <v>0</v>
      </c>
      <c r="K746" s="191" t="s">
        <v>22</v>
      </c>
      <c r="L746" s="214"/>
      <c r="M746" s="235" t="s">
        <v>22</v>
      </c>
      <c r="N746" s="236" t="s">
        <v>44</v>
      </c>
      <c r="O746" s="106"/>
      <c r="P746" s="237">
        <f t="shared" si="437"/>
        <v>0</v>
      </c>
      <c r="Q746" s="237">
        <v>0</v>
      </c>
      <c r="R746" s="237">
        <f t="shared" si="438"/>
        <v>0</v>
      </c>
      <c r="S746" s="237">
        <v>0</v>
      </c>
      <c r="T746" s="254">
        <f t="shared" si="439"/>
        <v>0</v>
      </c>
      <c r="AR746" s="170" t="s">
        <v>171</v>
      </c>
      <c r="AT746" s="170" t="s">
        <v>166</v>
      </c>
      <c r="AU746" s="170" t="s">
        <v>81</v>
      </c>
      <c r="AY746" s="170" t="s">
        <v>164</v>
      </c>
      <c r="BE746" s="266">
        <f t="shared" si="440"/>
        <v>0</v>
      </c>
      <c r="BF746" s="266">
        <f t="shared" si="441"/>
        <v>0</v>
      </c>
      <c r="BG746" s="266">
        <f t="shared" si="442"/>
        <v>0</v>
      </c>
      <c r="BH746" s="266">
        <f t="shared" si="443"/>
        <v>0</v>
      </c>
      <c r="BI746" s="266">
        <f t="shared" si="444"/>
        <v>0</v>
      </c>
      <c r="BJ746" s="170" t="s">
        <v>24</v>
      </c>
      <c r="BK746" s="266">
        <f t="shared" si="445"/>
        <v>0</v>
      </c>
      <c r="BL746" s="170" t="s">
        <v>171</v>
      </c>
      <c r="BM746" s="170" t="s">
        <v>4134</v>
      </c>
    </row>
    <row r="747" spans="2:47" s="84" customFormat="1" ht="13.5">
      <c r="B747" s="105"/>
      <c r="C747" s="174"/>
      <c r="D747" s="207" t="s">
        <v>173</v>
      </c>
      <c r="E747" s="174"/>
      <c r="F747" s="270" t="s">
        <v>4133</v>
      </c>
      <c r="G747" s="174"/>
      <c r="H747" s="174"/>
      <c r="I747" s="215"/>
      <c r="J747" s="174"/>
      <c r="K747" s="174"/>
      <c r="L747" s="214"/>
      <c r="M747" s="238"/>
      <c r="N747" s="106"/>
      <c r="O747" s="106"/>
      <c r="P747" s="106"/>
      <c r="Q747" s="106"/>
      <c r="R747" s="106"/>
      <c r="S747" s="106"/>
      <c r="T747" s="255"/>
      <c r="AT747" s="170" t="s">
        <v>173</v>
      </c>
      <c r="AU747" s="170" t="s">
        <v>81</v>
      </c>
    </row>
    <row r="748" spans="2:65" s="84" customFormat="1" ht="20.4" customHeight="1">
      <c r="B748" s="105"/>
      <c r="C748" s="189" t="s">
        <v>2031</v>
      </c>
      <c r="D748" s="189" t="s">
        <v>166</v>
      </c>
      <c r="E748" s="190" t="s">
        <v>4135</v>
      </c>
      <c r="F748" s="191" t="s">
        <v>4136</v>
      </c>
      <c r="G748" s="192" t="s">
        <v>579</v>
      </c>
      <c r="H748" s="193">
        <v>1</v>
      </c>
      <c r="I748" s="233"/>
      <c r="J748" s="234">
        <f t="shared" si="436"/>
        <v>0</v>
      </c>
      <c r="K748" s="191" t="s">
        <v>22</v>
      </c>
      <c r="L748" s="214"/>
      <c r="M748" s="235" t="s">
        <v>22</v>
      </c>
      <c r="N748" s="236" t="s">
        <v>44</v>
      </c>
      <c r="O748" s="106"/>
      <c r="P748" s="237">
        <f t="shared" si="437"/>
        <v>0</v>
      </c>
      <c r="Q748" s="237">
        <v>0</v>
      </c>
      <c r="R748" s="237">
        <f t="shared" si="438"/>
        <v>0</v>
      </c>
      <c r="S748" s="237">
        <v>0</v>
      </c>
      <c r="T748" s="254">
        <f t="shared" si="439"/>
        <v>0</v>
      </c>
      <c r="AR748" s="170" t="s">
        <v>171</v>
      </c>
      <c r="AT748" s="170" t="s">
        <v>166</v>
      </c>
      <c r="AU748" s="170" t="s">
        <v>81</v>
      </c>
      <c r="AY748" s="170" t="s">
        <v>164</v>
      </c>
      <c r="BE748" s="266">
        <f t="shared" si="440"/>
        <v>0</v>
      </c>
      <c r="BF748" s="266">
        <f t="shared" si="441"/>
        <v>0</v>
      </c>
      <c r="BG748" s="266">
        <f t="shared" si="442"/>
        <v>0</v>
      </c>
      <c r="BH748" s="266">
        <f t="shared" si="443"/>
        <v>0</v>
      </c>
      <c r="BI748" s="266">
        <f t="shared" si="444"/>
        <v>0</v>
      </c>
      <c r="BJ748" s="170" t="s">
        <v>24</v>
      </c>
      <c r="BK748" s="266">
        <f t="shared" si="445"/>
        <v>0</v>
      </c>
      <c r="BL748" s="170" t="s">
        <v>171</v>
      </c>
      <c r="BM748" s="170" t="s">
        <v>4137</v>
      </c>
    </row>
    <row r="749" spans="2:47" s="84" customFormat="1" ht="13.5">
      <c r="B749" s="105"/>
      <c r="C749" s="174"/>
      <c r="D749" s="194" t="s">
        <v>173</v>
      </c>
      <c r="E749" s="174"/>
      <c r="F749" s="195" t="s">
        <v>4136</v>
      </c>
      <c r="G749" s="174"/>
      <c r="H749" s="174"/>
      <c r="I749" s="215"/>
      <c r="J749" s="174"/>
      <c r="K749" s="174"/>
      <c r="L749" s="214"/>
      <c r="M749" s="238"/>
      <c r="N749" s="106"/>
      <c r="O749" s="106"/>
      <c r="P749" s="106"/>
      <c r="Q749" s="106"/>
      <c r="R749" s="106"/>
      <c r="S749" s="106"/>
      <c r="T749" s="255"/>
      <c r="AT749" s="170" t="s">
        <v>173</v>
      </c>
      <c r="AU749" s="170" t="s">
        <v>81</v>
      </c>
    </row>
    <row r="750" spans="2:63" s="89" customFormat="1" ht="29.9" customHeight="1">
      <c r="B750" s="183"/>
      <c r="C750" s="184"/>
      <c r="D750" s="187" t="s">
        <v>72</v>
      </c>
      <c r="E750" s="188" t="s">
        <v>4138</v>
      </c>
      <c r="F750" s="188" t="s">
        <v>4139</v>
      </c>
      <c r="G750" s="184"/>
      <c r="H750" s="184"/>
      <c r="I750" s="226"/>
      <c r="J750" s="232">
        <f>BK750</f>
        <v>0</v>
      </c>
      <c r="K750" s="184"/>
      <c r="L750" s="228"/>
      <c r="M750" s="229"/>
      <c r="N750" s="230"/>
      <c r="O750" s="230"/>
      <c r="P750" s="231">
        <f aca="true" t="shared" si="447" ref="P750:T750">SUM(P751:P754)</f>
        <v>0</v>
      </c>
      <c r="Q750" s="230"/>
      <c r="R750" s="231">
        <f t="shared" si="447"/>
        <v>0</v>
      </c>
      <c r="S750" s="230"/>
      <c r="T750" s="253">
        <f t="shared" si="447"/>
        <v>0</v>
      </c>
      <c r="AR750" s="259" t="s">
        <v>24</v>
      </c>
      <c r="AT750" s="260" t="s">
        <v>72</v>
      </c>
      <c r="AU750" s="260" t="s">
        <v>24</v>
      </c>
      <c r="AY750" s="259" t="s">
        <v>164</v>
      </c>
      <c r="BK750" s="265">
        <f>SUM(BK751:BK754)</f>
        <v>0</v>
      </c>
    </row>
    <row r="751" spans="2:65" s="84" customFormat="1" ht="20.4" customHeight="1">
      <c r="B751" s="105"/>
      <c r="C751" s="189" t="s">
        <v>2038</v>
      </c>
      <c r="D751" s="189" t="s">
        <v>166</v>
      </c>
      <c r="E751" s="190" t="s">
        <v>4140</v>
      </c>
      <c r="F751" s="191" t="s">
        <v>4141</v>
      </c>
      <c r="G751" s="192" t="s">
        <v>192</v>
      </c>
      <c r="H751" s="193">
        <v>0.25</v>
      </c>
      <c r="I751" s="233"/>
      <c r="J751" s="234">
        <f aca="true" t="shared" si="448" ref="J751:J756">ROUND(I751*H751,2)</f>
        <v>0</v>
      </c>
      <c r="K751" s="191" t="s">
        <v>22</v>
      </c>
      <c r="L751" s="214"/>
      <c r="M751" s="235" t="s">
        <v>22</v>
      </c>
      <c r="N751" s="236" t="s">
        <v>44</v>
      </c>
      <c r="O751" s="106"/>
      <c r="P751" s="237">
        <f aca="true" t="shared" si="449" ref="P751:P756">O751*H751</f>
        <v>0</v>
      </c>
      <c r="Q751" s="237">
        <v>0</v>
      </c>
      <c r="R751" s="237">
        <f aca="true" t="shared" si="450" ref="R751:R756">Q751*H751</f>
        <v>0</v>
      </c>
      <c r="S751" s="237">
        <v>0</v>
      </c>
      <c r="T751" s="254">
        <f aca="true" t="shared" si="451" ref="T751:T756">S751*H751</f>
        <v>0</v>
      </c>
      <c r="AR751" s="170" t="s">
        <v>171</v>
      </c>
      <c r="AT751" s="170" t="s">
        <v>166</v>
      </c>
      <c r="AU751" s="170" t="s">
        <v>81</v>
      </c>
      <c r="AY751" s="170" t="s">
        <v>164</v>
      </c>
      <c r="BE751" s="266">
        <f aca="true" t="shared" si="452" ref="BE751:BE756">IF(N751="základní",J751,0)</f>
        <v>0</v>
      </c>
      <c r="BF751" s="266">
        <f aca="true" t="shared" si="453" ref="BF751:BF756">IF(N751="snížená",J751,0)</f>
        <v>0</v>
      </c>
      <c r="BG751" s="266">
        <f aca="true" t="shared" si="454" ref="BG751:BG756">IF(N751="zákl. přenesená",J751,0)</f>
        <v>0</v>
      </c>
      <c r="BH751" s="266">
        <f aca="true" t="shared" si="455" ref="BH751:BH756">IF(N751="sníž. přenesená",J751,0)</f>
        <v>0</v>
      </c>
      <c r="BI751" s="266">
        <f aca="true" t="shared" si="456" ref="BI751:BI756">IF(N751="nulová",J751,0)</f>
        <v>0</v>
      </c>
      <c r="BJ751" s="170" t="s">
        <v>24</v>
      </c>
      <c r="BK751" s="266">
        <f aca="true" t="shared" si="457" ref="BK751:BK756">ROUND(I751*H751,2)</f>
        <v>0</v>
      </c>
      <c r="BL751" s="170" t="s">
        <v>171</v>
      </c>
      <c r="BM751" s="170" t="s">
        <v>4142</v>
      </c>
    </row>
    <row r="752" spans="2:47" s="84" customFormat="1" ht="13.5">
      <c r="B752" s="105"/>
      <c r="C752" s="174"/>
      <c r="D752" s="207" t="s">
        <v>173</v>
      </c>
      <c r="E752" s="174"/>
      <c r="F752" s="270" t="s">
        <v>4141</v>
      </c>
      <c r="G752" s="174"/>
      <c r="H752" s="174"/>
      <c r="I752" s="215"/>
      <c r="J752" s="174"/>
      <c r="K752" s="174"/>
      <c r="L752" s="214"/>
      <c r="M752" s="238"/>
      <c r="N752" s="106"/>
      <c r="O752" s="106"/>
      <c r="P752" s="106"/>
      <c r="Q752" s="106"/>
      <c r="R752" s="106"/>
      <c r="S752" s="106"/>
      <c r="T752" s="255"/>
      <c r="AT752" s="170" t="s">
        <v>173</v>
      </c>
      <c r="AU752" s="170" t="s">
        <v>81</v>
      </c>
    </row>
    <row r="753" spans="2:65" s="84" customFormat="1" ht="20.4" customHeight="1">
      <c r="B753" s="105"/>
      <c r="C753" s="189" t="s">
        <v>2097</v>
      </c>
      <c r="D753" s="189" t="s">
        <v>166</v>
      </c>
      <c r="E753" s="190" t="s">
        <v>4143</v>
      </c>
      <c r="F753" s="191" t="s">
        <v>4144</v>
      </c>
      <c r="G753" s="192" t="s">
        <v>192</v>
      </c>
      <c r="H753" s="193">
        <v>0.4</v>
      </c>
      <c r="I753" s="233"/>
      <c r="J753" s="234">
        <f t="shared" si="448"/>
        <v>0</v>
      </c>
      <c r="K753" s="191" t="s">
        <v>22</v>
      </c>
      <c r="L753" s="214"/>
      <c r="M753" s="235" t="s">
        <v>22</v>
      </c>
      <c r="N753" s="236" t="s">
        <v>44</v>
      </c>
      <c r="O753" s="106"/>
      <c r="P753" s="237">
        <f t="shared" si="449"/>
        <v>0</v>
      </c>
      <c r="Q753" s="237">
        <v>0</v>
      </c>
      <c r="R753" s="237">
        <f t="shared" si="450"/>
        <v>0</v>
      </c>
      <c r="S753" s="237">
        <v>0</v>
      </c>
      <c r="T753" s="254">
        <f t="shared" si="451"/>
        <v>0</v>
      </c>
      <c r="AR753" s="170" t="s">
        <v>171</v>
      </c>
      <c r="AT753" s="170" t="s">
        <v>166</v>
      </c>
      <c r="AU753" s="170" t="s">
        <v>81</v>
      </c>
      <c r="AY753" s="170" t="s">
        <v>164</v>
      </c>
      <c r="BE753" s="266">
        <f t="shared" si="452"/>
        <v>0</v>
      </c>
      <c r="BF753" s="266">
        <f t="shared" si="453"/>
        <v>0</v>
      </c>
      <c r="BG753" s="266">
        <f t="shared" si="454"/>
        <v>0</v>
      </c>
      <c r="BH753" s="266">
        <f t="shared" si="455"/>
        <v>0</v>
      </c>
      <c r="BI753" s="266">
        <f t="shared" si="456"/>
        <v>0</v>
      </c>
      <c r="BJ753" s="170" t="s">
        <v>24</v>
      </c>
      <c r="BK753" s="266">
        <f t="shared" si="457"/>
        <v>0</v>
      </c>
      <c r="BL753" s="170" t="s">
        <v>171</v>
      </c>
      <c r="BM753" s="170" t="s">
        <v>4145</v>
      </c>
    </row>
    <row r="754" spans="2:47" s="84" customFormat="1" ht="13.5">
      <c r="B754" s="105"/>
      <c r="C754" s="174"/>
      <c r="D754" s="194" t="s">
        <v>173</v>
      </c>
      <c r="E754" s="174"/>
      <c r="F754" s="195" t="s">
        <v>4144</v>
      </c>
      <c r="G754" s="174"/>
      <c r="H754" s="174"/>
      <c r="I754" s="215"/>
      <c r="J754" s="174"/>
      <c r="K754" s="174"/>
      <c r="L754" s="214"/>
      <c r="M754" s="238"/>
      <c r="N754" s="106"/>
      <c r="O754" s="106"/>
      <c r="P754" s="106"/>
      <c r="Q754" s="106"/>
      <c r="R754" s="106"/>
      <c r="S754" s="106"/>
      <c r="T754" s="255"/>
      <c r="AT754" s="170" t="s">
        <v>173</v>
      </c>
      <c r="AU754" s="170" t="s">
        <v>81</v>
      </c>
    </row>
    <row r="755" spans="2:63" s="89" customFormat="1" ht="29.9" customHeight="1">
      <c r="B755" s="183"/>
      <c r="C755" s="184"/>
      <c r="D755" s="187" t="s">
        <v>72</v>
      </c>
      <c r="E755" s="188" t="s">
        <v>4146</v>
      </c>
      <c r="F755" s="188" t="s">
        <v>4147</v>
      </c>
      <c r="G755" s="184"/>
      <c r="H755" s="184"/>
      <c r="I755" s="226"/>
      <c r="J755" s="232">
        <f>BK755</f>
        <v>0</v>
      </c>
      <c r="K755" s="184"/>
      <c r="L755" s="228"/>
      <c r="M755" s="229"/>
      <c r="N755" s="230"/>
      <c r="O755" s="230"/>
      <c r="P755" s="231">
        <f aca="true" t="shared" si="458" ref="P755:T755">SUM(P756:P769)</f>
        <v>0</v>
      </c>
      <c r="Q755" s="230"/>
      <c r="R755" s="231">
        <f t="shared" si="458"/>
        <v>0</v>
      </c>
      <c r="S755" s="230"/>
      <c r="T755" s="253">
        <f t="shared" si="458"/>
        <v>0</v>
      </c>
      <c r="AR755" s="259" t="s">
        <v>24</v>
      </c>
      <c r="AT755" s="260" t="s">
        <v>72</v>
      </c>
      <c r="AU755" s="260" t="s">
        <v>24</v>
      </c>
      <c r="AY755" s="259" t="s">
        <v>164</v>
      </c>
      <c r="BK755" s="265">
        <f>SUM(BK756:BK769)</f>
        <v>0</v>
      </c>
    </row>
    <row r="756" spans="2:65" s="84" customFormat="1" ht="20.4" customHeight="1">
      <c r="B756" s="105"/>
      <c r="C756" s="189" t="s">
        <v>2105</v>
      </c>
      <c r="D756" s="189" t="s">
        <v>166</v>
      </c>
      <c r="E756" s="190" t="s">
        <v>4148</v>
      </c>
      <c r="F756" s="191" t="s">
        <v>4149</v>
      </c>
      <c r="G756" s="192" t="s">
        <v>579</v>
      </c>
      <c r="H756" s="193">
        <v>2</v>
      </c>
      <c r="I756" s="233"/>
      <c r="J756" s="234">
        <f t="shared" si="448"/>
        <v>0</v>
      </c>
      <c r="K756" s="191" t="s">
        <v>22</v>
      </c>
      <c r="L756" s="214"/>
      <c r="M756" s="235" t="s">
        <v>22</v>
      </c>
      <c r="N756" s="236" t="s">
        <v>44</v>
      </c>
      <c r="O756" s="106"/>
      <c r="P756" s="237">
        <f t="shared" si="449"/>
        <v>0</v>
      </c>
      <c r="Q756" s="237">
        <v>0</v>
      </c>
      <c r="R756" s="237">
        <f t="shared" si="450"/>
        <v>0</v>
      </c>
      <c r="S756" s="237">
        <v>0</v>
      </c>
      <c r="T756" s="254">
        <f t="shared" si="451"/>
        <v>0</v>
      </c>
      <c r="AR756" s="170" t="s">
        <v>171</v>
      </c>
      <c r="AT756" s="170" t="s">
        <v>166</v>
      </c>
      <c r="AU756" s="170" t="s">
        <v>81</v>
      </c>
      <c r="AY756" s="170" t="s">
        <v>164</v>
      </c>
      <c r="BE756" s="266">
        <f t="shared" si="452"/>
        <v>0</v>
      </c>
      <c r="BF756" s="266">
        <f t="shared" si="453"/>
        <v>0</v>
      </c>
      <c r="BG756" s="266">
        <f t="shared" si="454"/>
        <v>0</v>
      </c>
      <c r="BH756" s="266">
        <f t="shared" si="455"/>
        <v>0</v>
      </c>
      <c r="BI756" s="266">
        <f t="shared" si="456"/>
        <v>0</v>
      </c>
      <c r="BJ756" s="170" t="s">
        <v>24</v>
      </c>
      <c r="BK756" s="266">
        <f t="shared" si="457"/>
        <v>0</v>
      </c>
      <c r="BL756" s="170" t="s">
        <v>171</v>
      </c>
      <c r="BM756" s="170" t="s">
        <v>4150</v>
      </c>
    </row>
    <row r="757" spans="2:47" s="84" customFormat="1" ht="13.5">
      <c r="B757" s="105"/>
      <c r="C757" s="174"/>
      <c r="D757" s="207" t="s">
        <v>173</v>
      </c>
      <c r="E757" s="174"/>
      <c r="F757" s="270" t="s">
        <v>4149</v>
      </c>
      <c r="G757" s="174"/>
      <c r="H757" s="174"/>
      <c r="I757" s="215"/>
      <c r="J757" s="174"/>
      <c r="K757" s="174"/>
      <c r="L757" s="214"/>
      <c r="M757" s="238"/>
      <c r="N757" s="106"/>
      <c r="O757" s="106"/>
      <c r="P757" s="106"/>
      <c r="Q757" s="106"/>
      <c r="R757" s="106"/>
      <c r="S757" s="106"/>
      <c r="T757" s="255"/>
      <c r="AT757" s="170" t="s">
        <v>173</v>
      </c>
      <c r="AU757" s="170" t="s">
        <v>81</v>
      </c>
    </row>
    <row r="758" spans="2:65" s="84" customFormat="1" ht="20.4" customHeight="1">
      <c r="B758" s="105"/>
      <c r="C758" s="189" t="s">
        <v>1762</v>
      </c>
      <c r="D758" s="189" t="s">
        <v>166</v>
      </c>
      <c r="E758" s="190" t="s">
        <v>4151</v>
      </c>
      <c r="F758" s="191" t="s">
        <v>4152</v>
      </c>
      <c r="G758" s="192" t="s">
        <v>579</v>
      </c>
      <c r="H758" s="193">
        <v>2</v>
      </c>
      <c r="I758" s="233"/>
      <c r="J758" s="234">
        <f aca="true" t="shared" si="459" ref="J758:J762">ROUND(I758*H758,2)</f>
        <v>0</v>
      </c>
      <c r="K758" s="191" t="s">
        <v>22</v>
      </c>
      <c r="L758" s="214"/>
      <c r="M758" s="235" t="s">
        <v>22</v>
      </c>
      <c r="N758" s="236" t="s">
        <v>44</v>
      </c>
      <c r="O758" s="106"/>
      <c r="P758" s="237">
        <f aca="true" t="shared" si="460" ref="P758:P762">O758*H758</f>
        <v>0</v>
      </c>
      <c r="Q758" s="237">
        <v>0</v>
      </c>
      <c r="R758" s="237">
        <f aca="true" t="shared" si="461" ref="R758:R762">Q758*H758</f>
        <v>0</v>
      </c>
      <c r="S758" s="237">
        <v>0</v>
      </c>
      <c r="T758" s="254">
        <f aca="true" t="shared" si="462" ref="T758:T762">S758*H758</f>
        <v>0</v>
      </c>
      <c r="AR758" s="170" t="s">
        <v>171</v>
      </c>
      <c r="AT758" s="170" t="s">
        <v>166</v>
      </c>
      <c r="AU758" s="170" t="s">
        <v>81</v>
      </c>
      <c r="AY758" s="170" t="s">
        <v>164</v>
      </c>
      <c r="BE758" s="266">
        <f aca="true" t="shared" si="463" ref="BE758:BE762">IF(N758="základní",J758,0)</f>
        <v>0</v>
      </c>
      <c r="BF758" s="266">
        <f aca="true" t="shared" si="464" ref="BF758:BF762">IF(N758="snížená",J758,0)</f>
        <v>0</v>
      </c>
      <c r="BG758" s="266">
        <f aca="true" t="shared" si="465" ref="BG758:BG762">IF(N758="zákl. přenesená",J758,0)</f>
        <v>0</v>
      </c>
      <c r="BH758" s="266">
        <f aca="true" t="shared" si="466" ref="BH758:BH762">IF(N758="sníž. přenesená",J758,0)</f>
        <v>0</v>
      </c>
      <c r="BI758" s="266">
        <f aca="true" t="shared" si="467" ref="BI758:BI762">IF(N758="nulová",J758,0)</f>
        <v>0</v>
      </c>
      <c r="BJ758" s="170" t="s">
        <v>24</v>
      </c>
      <c r="BK758" s="266">
        <f aca="true" t="shared" si="468" ref="BK758:BK762">ROUND(I758*H758,2)</f>
        <v>0</v>
      </c>
      <c r="BL758" s="170" t="s">
        <v>171</v>
      </c>
      <c r="BM758" s="170" t="s">
        <v>4153</v>
      </c>
    </row>
    <row r="759" spans="2:47" s="84" customFormat="1" ht="13.5">
      <c r="B759" s="105"/>
      <c r="C759" s="174"/>
      <c r="D759" s="207" t="s">
        <v>173</v>
      </c>
      <c r="E759" s="174"/>
      <c r="F759" s="270" t="s">
        <v>4152</v>
      </c>
      <c r="G759" s="174"/>
      <c r="H759" s="174"/>
      <c r="I759" s="215"/>
      <c r="J759" s="174"/>
      <c r="K759" s="174"/>
      <c r="L759" s="214"/>
      <c r="M759" s="238"/>
      <c r="N759" s="106"/>
      <c r="O759" s="106"/>
      <c r="P759" s="106"/>
      <c r="Q759" s="106"/>
      <c r="R759" s="106"/>
      <c r="S759" s="106"/>
      <c r="T759" s="255"/>
      <c r="AT759" s="170" t="s">
        <v>173</v>
      </c>
      <c r="AU759" s="170" t="s">
        <v>81</v>
      </c>
    </row>
    <row r="760" spans="2:65" s="84" customFormat="1" ht="20.4" customHeight="1">
      <c r="B760" s="105"/>
      <c r="C760" s="189" t="s">
        <v>1767</v>
      </c>
      <c r="D760" s="189" t="s">
        <v>166</v>
      </c>
      <c r="E760" s="190" t="s">
        <v>4154</v>
      </c>
      <c r="F760" s="191" t="s">
        <v>4155</v>
      </c>
      <c r="G760" s="192" t="s">
        <v>465</v>
      </c>
      <c r="H760" s="193">
        <v>190</v>
      </c>
      <c r="I760" s="233"/>
      <c r="J760" s="234">
        <f t="shared" si="459"/>
        <v>0</v>
      </c>
      <c r="K760" s="191" t="s">
        <v>22</v>
      </c>
      <c r="L760" s="214"/>
      <c r="M760" s="235" t="s">
        <v>22</v>
      </c>
      <c r="N760" s="236" t="s">
        <v>44</v>
      </c>
      <c r="O760" s="106"/>
      <c r="P760" s="237">
        <f t="shared" si="460"/>
        <v>0</v>
      </c>
      <c r="Q760" s="237">
        <v>0</v>
      </c>
      <c r="R760" s="237">
        <f t="shared" si="461"/>
        <v>0</v>
      </c>
      <c r="S760" s="237">
        <v>0</v>
      </c>
      <c r="T760" s="254">
        <f t="shared" si="462"/>
        <v>0</v>
      </c>
      <c r="AR760" s="170" t="s">
        <v>171</v>
      </c>
      <c r="AT760" s="170" t="s">
        <v>166</v>
      </c>
      <c r="AU760" s="170" t="s">
        <v>81</v>
      </c>
      <c r="AY760" s="170" t="s">
        <v>164</v>
      </c>
      <c r="BE760" s="266">
        <f t="shared" si="463"/>
        <v>0</v>
      </c>
      <c r="BF760" s="266">
        <f t="shared" si="464"/>
        <v>0</v>
      </c>
      <c r="BG760" s="266">
        <f t="shared" si="465"/>
        <v>0</v>
      </c>
      <c r="BH760" s="266">
        <f t="shared" si="466"/>
        <v>0</v>
      </c>
      <c r="BI760" s="266">
        <f t="shared" si="467"/>
        <v>0</v>
      </c>
      <c r="BJ760" s="170" t="s">
        <v>24</v>
      </c>
      <c r="BK760" s="266">
        <f t="shared" si="468"/>
        <v>0</v>
      </c>
      <c r="BL760" s="170" t="s">
        <v>171</v>
      </c>
      <c r="BM760" s="170" t="s">
        <v>4156</v>
      </c>
    </row>
    <row r="761" spans="2:47" s="84" customFormat="1" ht="13.5">
      <c r="B761" s="105"/>
      <c r="C761" s="174"/>
      <c r="D761" s="207" t="s">
        <v>173</v>
      </c>
      <c r="E761" s="174"/>
      <c r="F761" s="270" t="s">
        <v>4155</v>
      </c>
      <c r="G761" s="174"/>
      <c r="H761" s="174"/>
      <c r="I761" s="215"/>
      <c r="J761" s="174"/>
      <c r="K761" s="174"/>
      <c r="L761" s="214"/>
      <c r="M761" s="238"/>
      <c r="N761" s="106"/>
      <c r="O761" s="106"/>
      <c r="P761" s="106"/>
      <c r="Q761" s="106"/>
      <c r="R761" s="106"/>
      <c r="S761" s="106"/>
      <c r="T761" s="255"/>
      <c r="AT761" s="170" t="s">
        <v>173</v>
      </c>
      <c r="AU761" s="170" t="s">
        <v>81</v>
      </c>
    </row>
    <row r="762" spans="2:65" s="84" customFormat="1" ht="20.4" customHeight="1">
      <c r="B762" s="105"/>
      <c r="C762" s="189" t="s">
        <v>1771</v>
      </c>
      <c r="D762" s="189" t="s">
        <v>166</v>
      </c>
      <c r="E762" s="190" t="s">
        <v>4157</v>
      </c>
      <c r="F762" s="191" t="s">
        <v>4158</v>
      </c>
      <c r="G762" s="192" t="s">
        <v>465</v>
      </c>
      <c r="H762" s="193">
        <v>75</v>
      </c>
      <c r="I762" s="233"/>
      <c r="J762" s="234">
        <f t="shared" si="459"/>
        <v>0</v>
      </c>
      <c r="K762" s="191" t="s">
        <v>22</v>
      </c>
      <c r="L762" s="214"/>
      <c r="M762" s="235" t="s">
        <v>22</v>
      </c>
      <c r="N762" s="236" t="s">
        <v>44</v>
      </c>
      <c r="O762" s="106"/>
      <c r="P762" s="237">
        <f t="shared" si="460"/>
        <v>0</v>
      </c>
      <c r="Q762" s="237">
        <v>0</v>
      </c>
      <c r="R762" s="237">
        <f t="shared" si="461"/>
        <v>0</v>
      </c>
      <c r="S762" s="237">
        <v>0</v>
      </c>
      <c r="T762" s="254">
        <f t="shared" si="462"/>
        <v>0</v>
      </c>
      <c r="AR762" s="170" t="s">
        <v>171</v>
      </c>
      <c r="AT762" s="170" t="s">
        <v>166</v>
      </c>
      <c r="AU762" s="170" t="s">
        <v>81</v>
      </c>
      <c r="AY762" s="170" t="s">
        <v>164</v>
      </c>
      <c r="BE762" s="266">
        <f t="shared" si="463"/>
        <v>0</v>
      </c>
      <c r="BF762" s="266">
        <f t="shared" si="464"/>
        <v>0</v>
      </c>
      <c r="BG762" s="266">
        <f t="shared" si="465"/>
        <v>0</v>
      </c>
      <c r="BH762" s="266">
        <f t="shared" si="466"/>
        <v>0</v>
      </c>
      <c r="BI762" s="266">
        <f t="shared" si="467"/>
        <v>0</v>
      </c>
      <c r="BJ762" s="170" t="s">
        <v>24</v>
      </c>
      <c r="BK762" s="266">
        <f t="shared" si="468"/>
        <v>0</v>
      </c>
      <c r="BL762" s="170" t="s">
        <v>171</v>
      </c>
      <c r="BM762" s="170" t="s">
        <v>4159</v>
      </c>
    </row>
    <row r="763" spans="2:47" s="84" customFormat="1" ht="13.5">
      <c r="B763" s="105"/>
      <c r="C763" s="174"/>
      <c r="D763" s="207" t="s">
        <v>173</v>
      </c>
      <c r="E763" s="174"/>
      <c r="F763" s="270" t="s">
        <v>4158</v>
      </c>
      <c r="G763" s="174"/>
      <c r="H763" s="174"/>
      <c r="I763" s="215"/>
      <c r="J763" s="174"/>
      <c r="K763" s="174"/>
      <c r="L763" s="214"/>
      <c r="M763" s="238"/>
      <c r="N763" s="106"/>
      <c r="O763" s="106"/>
      <c r="P763" s="106"/>
      <c r="Q763" s="106"/>
      <c r="R763" s="106"/>
      <c r="S763" s="106"/>
      <c r="T763" s="255"/>
      <c r="AT763" s="170" t="s">
        <v>173</v>
      </c>
      <c r="AU763" s="170" t="s">
        <v>81</v>
      </c>
    </row>
    <row r="764" spans="2:65" s="84" customFormat="1" ht="20.4" customHeight="1">
      <c r="B764" s="105"/>
      <c r="C764" s="189" t="s">
        <v>1689</v>
      </c>
      <c r="D764" s="189" t="s">
        <v>166</v>
      </c>
      <c r="E764" s="190" t="s">
        <v>4160</v>
      </c>
      <c r="F764" s="191" t="s">
        <v>4161</v>
      </c>
      <c r="G764" s="192" t="s">
        <v>579</v>
      </c>
      <c r="H764" s="193">
        <v>6</v>
      </c>
      <c r="I764" s="233"/>
      <c r="J764" s="234">
        <f aca="true" t="shared" si="469" ref="J764:J768">ROUND(I764*H764,2)</f>
        <v>0</v>
      </c>
      <c r="K764" s="191" t="s">
        <v>22</v>
      </c>
      <c r="L764" s="214"/>
      <c r="M764" s="235" t="s">
        <v>22</v>
      </c>
      <c r="N764" s="236" t="s">
        <v>44</v>
      </c>
      <c r="O764" s="106"/>
      <c r="P764" s="237">
        <f aca="true" t="shared" si="470" ref="P764:P768">O764*H764</f>
        <v>0</v>
      </c>
      <c r="Q764" s="237">
        <v>0</v>
      </c>
      <c r="R764" s="237">
        <f aca="true" t="shared" si="471" ref="R764:R768">Q764*H764</f>
        <v>0</v>
      </c>
      <c r="S764" s="237">
        <v>0</v>
      </c>
      <c r="T764" s="254">
        <f aca="true" t="shared" si="472" ref="T764:T768">S764*H764</f>
        <v>0</v>
      </c>
      <c r="AR764" s="170" t="s">
        <v>171</v>
      </c>
      <c r="AT764" s="170" t="s">
        <v>166</v>
      </c>
      <c r="AU764" s="170" t="s">
        <v>81</v>
      </c>
      <c r="AY764" s="170" t="s">
        <v>164</v>
      </c>
      <c r="BE764" s="266">
        <f aca="true" t="shared" si="473" ref="BE764:BE768">IF(N764="základní",J764,0)</f>
        <v>0</v>
      </c>
      <c r="BF764" s="266">
        <f aca="true" t="shared" si="474" ref="BF764:BF768">IF(N764="snížená",J764,0)</f>
        <v>0</v>
      </c>
      <c r="BG764" s="266">
        <f aca="true" t="shared" si="475" ref="BG764:BG768">IF(N764="zákl. přenesená",J764,0)</f>
        <v>0</v>
      </c>
      <c r="BH764" s="266">
        <f aca="true" t="shared" si="476" ref="BH764:BH768">IF(N764="sníž. přenesená",J764,0)</f>
        <v>0</v>
      </c>
      <c r="BI764" s="266">
        <f aca="true" t="shared" si="477" ref="BI764:BI768">IF(N764="nulová",J764,0)</f>
        <v>0</v>
      </c>
      <c r="BJ764" s="170" t="s">
        <v>24</v>
      </c>
      <c r="BK764" s="266">
        <f aca="true" t="shared" si="478" ref="BK764:BK768">ROUND(I764*H764,2)</f>
        <v>0</v>
      </c>
      <c r="BL764" s="170" t="s">
        <v>171</v>
      </c>
      <c r="BM764" s="170" t="s">
        <v>4162</v>
      </c>
    </row>
    <row r="765" spans="2:47" s="84" customFormat="1" ht="13.5">
      <c r="B765" s="105"/>
      <c r="C765" s="174"/>
      <c r="D765" s="207" t="s">
        <v>173</v>
      </c>
      <c r="E765" s="174"/>
      <c r="F765" s="270" t="s">
        <v>4161</v>
      </c>
      <c r="G765" s="174"/>
      <c r="H765" s="174"/>
      <c r="I765" s="215"/>
      <c r="J765" s="174"/>
      <c r="K765" s="174"/>
      <c r="L765" s="214"/>
      <c r="M765" s="238"/>
      <c r="N765" s="106"/>
      <c r="O765" s="106"/>
      <c r="P765" s="106"/>
      <c r="Q765" s="106"/>
      <c r="R765" s="106"/>
      <c r="S765" s="106"/>
      <c r="T765" s="255"/>
      <c r="AT765" s="170" t="s">
        <v>173</v>
      </c>
      <c r="AU765" s="170" t="s">
        <v>81</v>
      </c>
    </row>
    <row r="766" spans="2:65" s="84" customFormat="1" ht="20.4" customHeight="1">
      <c r="B766" s="105"/>
      <c r="C766" s="189" t="s">
        <v>4163</v>
      </c>
      <c r="D766" s="189" t="s">
        <v>166</v>
      </c>
      <c r="E766" s="190" t="s">
        <v>4164</v>
      </c>
      <c r="F766" s="191" t="s">
        <v>4165</v>
      </c>
      <c r="G766" s="192" t="s">
        <v>579</v>
      </c>
      <c r="H766" s="193">
        <v>65</v>
      </c>
      <c r="I766" s="233"/>
      <c r="J766" s="234">
        <f t="shared" si="469"/>
        <v>0</v>
      </c>
      <c r="K766" s="191" t="s">
        <v>22</v>
      </c>
      <c r="L766" s="214"/>
      <c r="M766" s="235" t="s">
        <v>22</v>
      </c>
      <c r="N766" s="236" t="s">
        <v>44</v>
      </c>
      <c r="O766" s="106"/>
      <c r="P766" s="237">
        <f t="shared" si="470"/>
        <v>0</v>
      </c>
      <c r="Q766" s="237">
        <v>0</v>
      </c>
      <c r="R766" s="237">
        <f t="shared" si="471"/>
        <v>0</v>
      </c>
      <c r="S766" s="237">
        <v>0</v>
      </c>
      <c r="T766" s="254">
        <f t="shared" si="472"/>
        <v>0</v>
      </c>
      <c r="AR766" s="170" t="s">
        <v>171</v>
      </c>
      <c r="AT766" s="170" t="s">
        <v>166</v>
      </c>
      <c r="AU766" s="170" t="s">
        <v>81</v>
      </c>
      <c r="AY766" s="170" t="s">
        <v>164</v>
      </c>
      <c r="BE766" s="266">
        <f t="shared" si="473"/>
        <v>0</v>
      </c>
      <c r="BF766" s="266">
        <f t="shared" si="474"/>
        <v>0</v>
      </c>
      <c r="BG766" s="266">
        <f t="shared" si="475"/>
        <v>0</v>
      </c>
      <c r="BH766" s="266">
        <f t="shared" si="476"/>
        <v>0</v>
      </c>
      <c r="BI766" s="266">
        <f t="shared" si="477"/>
        <v>0</v>
      </c>
      <c r="BJ766" s="170" t="s">
        <v>24</v>
      </c>
      <c r="BK766" s="266">
        <f t="shared" si="478"/>
        <v>0</v>
      </c>
      <c r="BL766" s="170" t="s">
        <v>171</v>
      </c>
      <c r="BM766" s="170" t="s">
        <v>4166</v>
      </c>
    </row>
    <row r="767" spans="2:47" s="84" customFormat="1" ht="13.5">
      <c r="B767" s="105"/>
      <c r="C767" s="174"/>
      <c r="D767" s="207" t="s">
        <v>173</v>
      </c>
      <c r="E767" s="174"/>
      <c r="F767" s="270" t="s">
        <v>4165</v>
      </c>
      <c r="G767" s="174"/>
      <c r="H767" s="174"/>
      <c r="I767" s="215"/>
      <c r="J767" s="174"/>
      <c r="K767" s="174"/>
      <c r="L767" s="214"/>
      <c r="M767" s="238"/>
      <c r="N767" s="106"/>
      <c r="O767" s="106"/>
      <c r="P767" s="106"/>
      <c r="Q767" s="106"/>
      <c r="R767" s="106"/>
      <c r="S767" s="106"/>
      <c r="T767" s="255"/>
      <c r="AT767" s="170" t="s">
        <v>173</v>
      </c>
      <c r="AU767" s="170" t="s">
        <v>81</v>
      </c>
    </row>
    <row r="768" spans="2:65" s="84" customFormat="1" ht="20.4" customHeight="1">
      <c r="B768" s="105"/>
      <c r="C768" s="189" t="s">
        <v>4167</v>
      </c>
      <c r="D768" s="189" t="s">
        <v>166</v>
      </c>
      <c r="E768" s="190" t="s">
        <v>4168</v>
      </c>
      <c r="F768" s="191" t="s">
        <v>4169</v>
      </c>
      <c r="G768" s="192" t="s">
        <v>579</v>
      </c>
      <c r="H768" s="193">
        <v>12</v>
      </c>
      <c r="I768" s="233"/>
      <c r="J768" s="234">
        <f t="shared" si="469"/>
        <v>0</v>
      </c>
      <c r="K768" s="191" t="s">
        <v>22</v>
      </c>
      <c r="L768" s="214"/>
      <c r="M768" s="235" t="s">
        <v>22</v>
      </c>
      <c r="N768" s="236" t="s">
        <v>44</v>
      </c>
      <c r="O768" s="106"/>
      <c r="P768" s="237">
        <f t="shared" si="470"/>
        <v>0</v>
      </c>
      <c r="Q768" s="237">
        <v>0</v>
      </c>
      <c r="R768" s="237">
        <f t="shared" si="471"/>
        <v>0</v>
      </c>
      <c r="S768" s="237">
        <v>0</v>
      </c>
      <c r="T768" s="254">
        <f t="shared" si="472"/>
        <v>0</v>
      </c>
      <c r="AR768" s="170" t="s">
        <v>171</v>
      </c>
      <c r="AT768" s="170" t="s">
        <v>166</v>
      </c>
      <c r="AU768" s="170" t="s">
        <v>81</v>
      </c>
      <c r="AY768" s="170" t="s">
        <v>164</v>
      </c>
      <c r="BE768" s="266">
        <f t="shared" si="473"/>
        <v>0</v>
      </c>
      <c r="BF768" s="266">
        <f t="shared" si="474"/>
        <v>0</v>
      </c>
      <c r="BG768" s="266">
        <f t="shared" si="475"/>
        <v>0</v>
      </c>
      <c r="BH768" s="266">
        <f t="shared" si="476"/>
        <v>0</v>
      </c>
      <c r="BI768" s="266">
        <f t="shared" si="477"/>
        <v>0</v>
      </c>
      <c r="BJ768" s="170" t="s">
        <v>24</v>
      </c>
      <c r="BK768" s="266">
        <f t="shared" si="478"/>
        <v>0</v>
      </c>
      <c r="BL768" s="170" t="s">
        <v>171</v>
      </c>
      <c r="BM768" s="170" t="s">
        <v>4170</v>
      </c>
    </row>
    <row r="769" spans="2:47" s="84" customFormat="1" ht="13.5">
      <c r="B769" s="105"/>
      <c r="C769" s="174"/>
      <c r="D769" s="194" t="s">
        <v>173</v>
      </c>
      <c r="E769" s="174"/>
      <c r="F769" s="195" t="s">
        <v>4169</v>
      </c>
      <c r="G769" s="174"/>
      <c r="H769" s="174"/>
      <c r="I769" s="215"/>
      <c r="J769" s="174"/>
      <c r="K769" s="174"/>
      <c r="L769" s="214"/>
      <c r="M769" s="238"/>
      <c r="N769" s="106"/>
      <c r="O769" s="106"/>
      <c r="P769" s="106"/>
      <c r="Q769" s="106"/>
      <c r="R769" s="106"/>
      <c r="S769" s="106"/>
      <c r="T769" s="255"/>
      <c r="AT769" s="170" t="s">
        <v>173</v>
      </c>
      <c r="AU769" s="170" t="s">
        <v>81</v>
      </c>
    </row>
    <row r="770" spans="2:63" s="89" customFormat="1" ht="29.9" customHeight="1">
      <c r="B770" s="183"/>
      <c r="C770" s="184"/>
      <c r="D770" s="187" t="s">
        <v>72</v>
      </c>
      <c r="E770" s="188" t="s">
        <v>4171</v>
      </c>
      <c r="F770" s="188" t="s">
        <v>4172</v>
      </c>
      <c r="G770" s="184"/>
      <c r="H770" s="184"/>
      <c r="I770" s="226"/>
      <c r="J770" s="232">
        <f>BK770</f>
        <v>0</v>
      </c>
      <c r="K770" s="184"/>
      <c r="L770" s="228"/>
      <c r="M770" s="229"/>
      <c r="N770" s="230"/>
      <c r="O770" s="230"/>
      <c r="P770" s="231">
        <f aca="true" t="shared" si="479" ref="P770:T770">SUM(P771:P772)</f>
        <v>0</v>
      </c>
      <c r="Q770" s="230"/>
      <c r="R770" s="231">
        <f t="shared" si="479"/>
        <v>0</v>
      </c>
      <c r="S770" s="230"/>
      <c r="T770" s="253">
        <f t="shared" si="479"/>
        <v>0</v>
      </c>
      <c r="AR770" s="259" t="s">
        <v>24</v>
      </c>
      <c r="AT770" s="260" t="s">
        <v>72</v>
      </c>
      <c r="AU770" s="260" t="s">
        <v>24</v>
      </c>
      <c r="AY770" s="259" t="s">
        <v>164</v>
      </c>
      <c r="BK770" s="265">
        <f>SUM(BK771:BK772)</f>
        <v>0</v>
      </c>
    </row>
    <row r="771" spans="2:65" s="84" customFormat="1" ht="20.4" customHeight="1">
      <c r="B771" s="105"/>
      <c r="C771" s="189" t="s">
        <v>4173</v>
      </c>
      <c r="D771" s="189" t="s">
        <v>166</v>
      </c>
      <c r="E771" s="190" t="s">
        <v>4174</v>
      </c>
      <c r="F771" s="191" t="s">
        <v>4175</v>
      </c>
      <c r="G771" s="192" t="s">
        <v>465</v>
      </c>
      <c r="H771" s="193">
        <v>140</v>
      </c>
      <c r="I771" s="233"/>
      <c r="J771" s="234">
        <f>ROUND(I771*H771,2)</f>
        <v>0</v>
      </c>
      <c r="K771" s="191" t="s">
        <v>22</v>
      </c>
      <c r="L771" s="214"/>
      <c r="M771" s="235" t="s">
        <v>22</v>
      </c>
      <c r="N771" s="236" t="s">
        <v>44</v>
      </c>
      <c r="O771" s="106"/>
      <c r="P771" s="237">
        <f>O771*H771</f>
        <v>0</v>
      </c>
      <c r="Q771" s="237">
        <v>0</v>
      </c>
      <c r="R771" s="237">
        <f>Q771*H771</f>
        <v>0</v>
      </c>
      <c r="S771" s="237">
        <v>0</v>
      </c>
      <c r="T771" s="254">
        <f>S771*H771</f>
        <v>0</v>
      </c>
      <c r="AR771" s="170" t="s">
        <v>171</v>
      </c>
      <c r="AT771" s="170" t="s">
        <v>166</v>
      </c>
      <c r="AU771" s="170" t="s">
        <v>81</v>
      </c>
      <c r="AY771" s="170" t="s">
        <v>164</v>
      </c>
      <c r="BE771" s="266">
        <f>IF(N771="základní",J771,0)</f>
        <v>0</v>
      </c>
      <c r="BF771" s="266">
        <f>IF(N771="snížená",J771,0)</f>
        <v>0</v>
      </c>
      <c r="BG771" s="266">
        <f>IF(N771="zákl. přenesená",J771,0)</f>
        <v>0</v>
      </c>
      <c r="BH771" s="266">
        <f>IF(N771="sníž. přenesená",J771,0)</f>
        <v>0</v>
      </c>
      <c r="BI771" s="266">
        <f>IF(N771="nulová",J771,0)</f>
        <v>0</v>
      </c>
      <c r="BJ771" s="170" t="s">
        <v>24</v>
      </c>
      <c r="BK771" s="266">
        <f>ROUND(I771*H771,2)</f>
        <v>0</v>
      </c>
      <c r="BL771" s="170" t="s">
        <v>171</v>
      </c>
      <c r="BM771" s="170" t="s">
        <v>4176</v>
      </c>
    </row>
    <row r="772" spans="2:47" s="84" customFormat="1" ht="13.5">
      <c r="B772" s="105"/>
      <c r="C772" s="174"/>
      <c r="D772" s="194" t="s">
        <v>173</v>
      </c>
      <c r="E772" s="174"/>
      <c r="F772" s="195" t="s">
        <v>4175</v>
      </c>
      <c r="G772" s="174"/>
      <c r="H772" s="174"/>
      <c r="I772" s="215"/>
      <c r="J772" s="174"/>
      <c r="K772" s="174"/>
      <c r="L772" s="214"/>
      <c r="M772" s="238"/>
      <c r="N772" s="106"/>
      <c r="O772" s="106"/>
      <c r="P772" s="106"/>
      <c r="Q772" s="106"/>
      <c r="R772" s="106"/>
      <c r="S772" s="106"/>
      <c r="T772" s="255"/>
      <c r="AT772" s="170" t="s">
        <v>173</v>
      </c>
      <c r="AU772" s="170" t="s">
        <v>81</v>
      </c>
    </row>
    <row r="773" spans="2:63" s="89" customFormat="1" ht="29.9" customHeight="1">
      <c r="B773" s="183"/>
      <c r="C773" s="184"/>
      <c r="D773" s="187" t="s">
        <v>72</v>
      </c>
      <c r="E773" s="188" t="s">
        <v>4177</v>
      </c>
      <c r="F773" s="188" t="s">
        <v>4178</v>
      </c>
      <c r="G773" s="184"/>
      <c r="H773" s="184"/>
      <c r="I773" s="226"/>
      <c r="J773" s="232">
        <f>BK773</f>
        <v>0</v>
      </c>
      <c r="K773" s="184"/>
      <c r="L773" s="228"/>
      <c r="M773" s="229"/>
      <c r="N773" s="230"/>
      <c r="O773" s="230"/>
      <c r="P773" s="231">
        <f aca="true" t="shared" si="480" ref="P773:T773">SUM(P774:P775)</f>
        <v>0</v>
      </c>
      <c r="Q773" s="230"/>
      <c r="R773" s="231">
        <f t="shared" si="480"/>
        <v>0</v>
      </c>
      <c r="S773" s="230"/>
      <c r="T773" s="253">
        <f t="shared" si="480"/>
        <v>0</v>
      </c>
      <c r="AR773" s="259" t="s">
        <v>24</v>
      </c>
      <c r="AT773" s="260" t="s">
        <v>72</v>
      </c>
      <c r="AU773" s="260" t="s">
        <v>24</v>
      </c>
      <c r="AY773" s="259" t="s">
        <v>164</v>
      </c>
      <c r="BK773" s="265">
        <f>SUM(BK774:BK775)</f>
        <v>0</v>
      </c>
    </row>
    <row r="774" spans="2:65" s="84" customFormat="1" ht="20.4" customHeight="1">
      <c r="B774" s="105"/>
      <c r="C774" s="189" t="s">
        <v>4179</v>
      </c>
      <c r="D774" s="189" t="s">
        <v>166</v>
      </c>
      <c r="E774" s="190" t="s">
        <v>4180</v>
      </c>
      <c r="F774" s="191" t="s">
        <v>4181</v>
      </c>
      <c r="G774" s="192" t="s">
        <v>579</v>
      </c>
      <c r="H774" s="193">
        <v>60</v>
      </c>
      <c r="I774" s="233"/>
      <c r="J774" s="234">
        <f aca="true" t="shared" si="481" ref="J774:J779">ROUND(I774*H774,2)</f>
        <v>0</v>
      </c>
      <c r="K774" s="191" t="s">
        <v>22</v>
      </c>
      <c r="L774" s="214"/>
      <c r="M774" s="235" t="s">
        <v>22</v>
      </c>
      <c r="N774" s="236" t="s">
        <v>44</v>
      </c>
      <c r="O774" s="106"/>
      <c r="P774" s="237">
        <f aca="true" t="shared" si="482" ref="P774:P779">O774*H774</f>
        <v>0</v>
      </c>
      <c r="Q774" s="237">
        <v>0</v>
      </c>
      <c r="R774" s="237">
        <f aca="true" t="shared" si="483" ref="R774:R779">Q774*H774</f>
        <v>0</v>
      </c>
      <c r="S774" s="237">
        <v>0</v>
      </c>
      <c r="T774" s="254">
        <f aca="true" t="shared" si="484" ref="T774:T779">S774*H774</f>
        <v>0</v>
      </c>
      <c r="AR774" s="170" t="s">
        <v>171</v>
      </c>
      <c r="AT774" s="170" t="s">
        <v>166</v>
      </c>
      <c r="AU774" s="170" t="s">
        <v>81</v>
      </c>
      <c r="AY774" s="170" t="s">
        <v>164</v>
      </c>
      <c r="BE774" s="266">
        <f aca="true" t="shared" si="485" ref="BE774:BE779">IF(N774="základní",J774,0)</f>
        <v>0</v>
      </c>
      <c r="BF774" s="266">
        <f aca="true" t="shared" si="486" ref="BF774:BF779">IF(N774="snížená",J774,0)</f>
        <v>0</v>
      </c>
      <c r="BG774" s="266">
        <f aca="true" t="shared" si="487" ref="BG774:BG779">IF(N774="zákl. přenesená",J774,0)</f>
        <v>0</v>
      </c>
      <c r="BH774" s="266">
        <f aca="true" t="shared" si="488" ref="BH774:BH779">IF(N774="sníž. přenesená",J774,0)</f>
        <v>0</v>
      </c>
      <c r="BI774" s="266">
        <f aca="true" t="shared" si="489" ref="BI774:BI779">IF(N774="nulová",J774,0)</f>
        <v>0</v>
      </c>
      <c r="BJ774" s="170" t="s">
        <v>24</v>
      </c>
      <c r="BK774" s="266">
        <f aca="true" t="shared" si="490" ref="BK774:BK779">ROUND(I774*H774,2)</f>
        <v>0</v>
      </c>
      <c r="BL774" s="170" t="s">
        <v>171</v>
      </c>
      <c r="BM774" s="170" t="s">
        <v>4182</v>
      </c>
    </row>
    <row r="775" spans="2:47" s="84" customFormat="1" ht="13.5">
      <c r="B775" s="105"/>
      <c r="C775" s="174"/>
      <c r="D775" s="194" t="s">
        <v>173</v>
      </c>
      <c r="E775" s="174"/>
      <c r="F775" s="195" t="s">
        <v>4181</v>
      </c>
      <c r="G775" s="174"/>
      <c r="H775" s="174"/>
      <c r="I775" s="215"/>
      <c r="J775" s="174"/>
      <c r="K775" s="174"/>
      <c r="L775" s="214"/>
      <c r="M775" s="238"/>
      <c r="N775" s="106"/>
      <c r="O775" s="106"/>
      <c r="P775" s="106"/>
      <c r="Q775" s="106"/>
      <c r="R775" s="106"/>
      <c r="S775" s="106"/>
      <c r="T775" s="255"/>
      <c r="AT775" s="170" t="s">
        <v>173</v>
      </c>
      <c r="AU775" s="170" t="s">
        <v>81</v>
      </c>
    </row>
    <row r="776" spans="2:63" s="89" customFormat="1" ht="29.9" customHeight="1">
      <c r="B776" s="183"/>
      <c r="C776" s="184"/>
      <c r="D776" s="187" t="s">
        <v>72</v>
      </c>
      <c r="E776" s="188" t="s">
        <v>4183</v>
      </c>
      <c r="F776" s="188" t="s">
        <v>4184</v>
      </c>
      <c r="G776" s="184"/>
      <c r="H776" s="184"/>
      <c r="I776" s="226"/>
      <c r="J776" s="232">
        <f>BK776</f>
        <v>0</v>
      </c>
      <c r="K776" s="184"/>
      <c r="L776" s="228"/>
      <c r="M776" s="229"/>
      <c r="N776" s="230"/>
      <c r="O776" s="230"/>
      <c r="P776" s="231">
        <f aca="true" t="shared" si="491" ref="P776:T776">SUM(P777:P786)</f>
        <v>0</v>
      </c>
      <c r="Q776" s="230"/>
      <c r="R776" s="231">
        <f t="shared" si="491"/>
        <v>0</v>
      </c>
      <c r="S776" s="230"/>
      <c r="T776" s="253">
        <f t="shared" si="491"/>
        <v>0</v>
      </c>
      <c r="AR776" s="259" t="s">
        <v>24</v>
      </c>
      <c r="AT776" s="260" t="s">
        <v>72</v>
      </c>
      <c r="AU776" s="260" t="s">
        <v>24</v>
      </c>
      <c r="AY776" s="259" t="s">
        <v>164</v>
      </c>
      <c r="BK776" s="265">
        <f>SUM(BK777:BK786)</f>
        <v>0</v>
      </c>
    </row>
    <row r="777" spans="2:65" s="84" customFormat="1" ht="20.4" customHeight="1">
      <c r="B777" s="105"/>
      <c r="C777" s="189" t="s">
        <v>4185</v>
      </c>
      <c r="D777" s="189" t="s">
        <v>166</v>
      </c>
      <c r="E777" s="190" t="s">
        <v>4186</v>
      </c>
      <c r="F777" s="191" t="s">
        <v>4187</v>
      </c>
      <c r="G777" s="192" t="s">
        <v>465</v>
      </c>
      <c r="H777" s="193">
        <v>105</v>
      </c>
      <c r="I777" s="233"/>
      <c r="J777" s="234">
        <f t="shared" si="481"/>
        <v>0</v>
      </c>
      <c r="K777" s="191" t="s">
        <v>22</v>
      </c>
      <c r="L777" s="214"/>
      <c r="M777" s="235" t="s">
        <v>22</v>
      </c>
      <c r="N777" s="236" t="s">
        <v>44</v>
      </c>
      <c r="O777" s="106"/>
      <c r="P777" s="237">
        <f t="shared" si="482"/>
        <v>0</v>
      </c>
      <c r="Q777" s="237">
        <v>0</v>
      </c>
      <c r="R777" s="237">
        <f t="shared" si="483"/>
        <v>0</v>
      </c>
      <c r="S777" s="237">
        <v>0</v>
      </c>
      <c r="T777" s="254">
        <f t="shared" si="484"/>
        <v>0</v>
      </c>
      <c r="AR777" s="170" t="s">
        <v>171</v>
      </c>
      <c r="AT777" s="170" t="s">
        <v>166</v>
      </c>
      <c r="AU777" s="170" t="s">
        <v>81</v>
      </c>
      <c r="AY777" s="170" t="s">
        <v>164</v>
      </c>
      <c r="BE777" s="266">
        <f t="shared" si="485"/>
        <v>0</v>
      </c>
      <c r="BF777" s="266">
        <f t="shared" si="486"/>
        <v>0</v>
      </c>
      <c r="BG777" s="266">
        <f t="shared" si="487"/>
        <v>0</v>
      </c>
      <c r="BH777" s="266">
        <f t="shared" si="488"/>
        <v>0</v>
      </c>
      <c r="BI777" s="266">
        <f t="shared" si="489"/>
        <v>0</v>
      </c>
      <c r="BJ777" s="170" t="s">
        <v>24</v>
      </c>
      <c r="BK777" s="266">
        <f t="shared" si="490"/>
        <v>0</v>
      </c>
      <c r="BL777" s="170" t="s">
        <v>171</v>
      </c>
      <c r="BM777" s="170" t="s">
        <v>4188</v>
      </c>
    </row>
    <row r="778" spans="2:47" s="84" customFormat="1" ht="13.5">
      <c r="B778" s="105"/>
      <c r="C778" s="174"/>
      <c r="D778" s="207" t="s">
        <v>173</v>
      </c>
      <c r="E778" s="174"/>
      <c r="F778" s="270" t="s">
        <v>4187</v>
      </c>
      <c r="G778" s="174"/>
      <c r="H778" s="174"/>
      <c r="I778" s="215"/>
      <c r="J778" s="174"/>
      <c r="K778" s="174"/>
      <c r="L778" s="214"/>
      <c r="M778" s="238"/>
      <c r="N778" s="106"/>
      <c r="O778" s="106"/>
      <c r="P778" s="106"/>
      <c r="Q778" s="106"/>
      <c r="R778" s="106"/>
      <c r="S778" s="106"/>
      <c r="T778" s="255"/>
      <c r="AT778" s="170" t="s">
        <v>173</v>
      </c>
      <c r="AU778" s="170" t="s">
        <v>81</v>
      </c>
    </row>
    <row r="779" spans="2:65" s="84" customFormat="1" ht="20.4" customHeight="1">
      <c r="B779" s="105"/>
      <c r="C779" s="189" t="s">
        <v>4189</v>
      </c>
      <c r="D779" s="189" t="s">
        <v>166</v>
      </c>
      <c r="E779" s="190" t="s">
        <v>4190</v>
      </c>
      <c r="F779" s="191" t="s">
        <v>4191</v>
      </c>
      <c r="G779" s="192" t="s">
        <v>579</v>
      </c>
      <c r="H779" s="193">
        <v>35</v>
      </c>
      <c r="I779" s="233"/>
      <c r="J779" s="234">
        <f t="shared" si="481"/>
        <v>0</v>
      </c>
      <c r="K779" s="191" t="s">
        <v>22</v>
      </c>
      <c r="L779" s="214"/>
      <c r="M779" s="235" t="s">
        <v>22</v>
      </c>
      <c r="N779" s="236" t="s">
        <v>44</v>
      </c>
      <c r="O779" s="106"/>
      <c r="P779" s="237">
        <f t="shared" si="482"/>
        <v>0</v>
      </c>
      <c r="Q779" s="237">
        <v>0</v>
      </c>
      <c r="R779" s="237">
        <f t="shared" si="483"/>
        <v>0</v>
      </c>
      <c r="S779" s="237">
        <v>0</v>
      </c>
      <c r="T779" s="254">
        <f t="shared" si="484"/>
        <v>0</v>
      </c>
      <c r="AR779" s="170" t="s">
        <v>171</v>
      </c>
      <c r="AT779" s="170" t="s">
        <v>166</v>
      </c>
      <c r="AU779" s="170" t="s">
        <v>81</v>
      </c>
      <c r="AY779" s="170" t="s">
        <v>164</v>
      </c>
      <c r="BE779" s="266">
        <f t="shared" si="485"/>
        <v>0</v>
      </c>
      <c r="BF779" s="266">
        <f t="shared" si="486"/>
        <v>0</v>
      </c>
      <c r="BG779" s="266">
        <f t="shared" si="487"/>
        <v>0</v>
      </c>
      <c r="BH779" s="266">
        <f t="shared" si="488"/>
        <v>0</v>
      </c>
      <c r="BI779" s="266">
        <f t="shared" si="489"/>
        <v>0</v>
      </c>
      <c r="BJ779" s="170" t="s">
        <v>24</v>
      </c>
      <c r="BK779" s="266">
        <f t="shared" si="490"/>
        <v>0</v>
      </c>
      <c r="BL779" s="170" t="s">
        <v>171</v>
      </c>
      <c r="BM779" s="170" t="s">
        <v>4192</v>
      </c>
    </row>
    <row r="780" spans="2:47" s="84" customFormat="1" ht="13.5">
      <c r="B780" s="105"/>
      <c r="C780" s="174"/>
      <c r="D780" s="207" t="s">
        <v>173</v>
      </c>
      <c r="E780" s="174"/>
      <c r="F780" s="270" t="s">
        <v>4191</v>
      </c>
      <c r="G780" s="174"/>
      <c r="H780" s="174"/>
      <c r="I780" s="215"/>
      <c r="J780" s="174"/>
      <c r="K780" s="174"/>
      <c r="L780" s="214"/>
      <c r="M780" s="238"/>
      <c r="N780" s="106"/>
      <c r="O780" s="106"/>
      <c r="P780" s="106"/>
      <c r="Q780" s="106"/>
      <c r="R780" s="106"/>
      <c r="S780" s="106"/>
      <c r="T780" s="255"/>
      <c r="AT780" s="170" t="s">
        <v>173</v>
      </c>
      <c r="AU780" s="170" t="s">
        <v>81</v>
      </c>
    </row>
    <row r="781" spans="2:65" s="84" customFormat="1" ht="20.4" customHeight="1">
      <c r="B781" s="105"/>
      <c r="C781" s="189" t="s">
        <v>4193</v>
      </c>
      <c r="D781" s="189" t="s">
        <v>166</v>
      </c>
      <c r="E781" s="190" t="s">
        <v>4194</v>
      </c>
      <c r="F781" s="191" t="s">
        <v>4195</v>
      </c>
      <c r="G781" s="192" t="s">
        <v>465</v>
      </c>
      <c r="H781" s="193">
        <v>105</v>
      </c>
      <c r="I781" s="233"/>
      <c r="J781" s="234">
        <f aca="true" t="shared" si="492" ref="J781:J785">ROUND(I781*H781,2)</f>
        <v>0</v>
      </c>
      <c r="K781" s="191" t="s">
        <v>22</v>
      </c>
      <c r="L781" s="214"/>
      <c r="M781" s="235" t="s">
        <v>22</v>
      </c>
      <c r="N781" s="236" t="s">
        <v>44</v>
      </c>
      <c r="O781" s="106"/>
      <c r="P781" s="237">
        <f aca="true" t="shared" si="493" ref="P781:P785">O781*H781</f>
        <v>0</v>
      </c>
      <c r="Q781" s="237">
        <v>0</v>
      </c>
      <c r="R781" s="237">
        <f aca="true" t="shared" si="494" ref="R781:R785">Q781*H781</f>
        <v>0</v>
      </c>
      <c r="S781" s="237">
        <v>0</v>
      </c>
      <c r="T781" s="254">
        <f aca="true" t="shared" si="495" ref="T781:T785">S781*H781</f>
        <v>0</v>
      </c>
      <c r="AR781" s="170" t="s">
        <v>171</v>
      </c>
      <c r="AT781" s="170" t="s">
        <v>166</v>
      </c>
      <c r="AU781" s="170" t="s">
        <v>81</v>
      </c>
      <c r="AY781" s="170" t="s">
        <v>164</v>
      </c>
      <c r="BE781" s="266">
        <f aca="true" t="shared" si="496" ref="BE781:BE785">IF(N781="základní",J781,0)</f>
        <v>0</v>
      </c>
      <c r="BF781" s="266">
        <f aca="true" t="shared" si="497" ref="BF781:BF785">IF(N781="snížená",J781,0)</f>
        <v>0</v>
      </c>
      <c r="BG781" s="266">
        <f aca="true" t="shared" si="498" ref="BG781:BG785">IF(N781="zákl. přenesená",J781,0)</f>
        <v>0</v>
      </c>
      <c r="BH781" s="266">
        <f aca="true" t="shared" si="499" ref="BH781:BH785">IF(N781="sníž. přenesená",J781,0)</f>
        <v>0</v>
      </c>
      <c r="BI781" s="266">
        <f aca="true" t="shared" si="500" ref="BI781:BI785">IF(N781="nulová",J781,0)</f>
        <v>0</v>
      </c>
      <c r="BJ781" s="170" t="s">
        <v>24</v>
      </c>
      <c r="BK781" s="266">
        <f aca="true" t="shared" si="501" ref="BK781:BK785">ROUND(I781*H781,2)</f>
        <v>0</v>
      </c>
      <c r="BL781" s="170" t="s">
        <v>171</v>
      </c>
      <c r="BM781" s="170" t="s">
        <v>4196</v>
      </c>
    </row>
    <row r="782" spans="2:47" s="84" customFormat="1" ht="13.5">
      <c r="B782" s="105"/>
      <c r="C782" s="174"/>
      <c r="D782" s="207" t="s">
        <v>173</v>
      </c>
      <c r="E782" s="174"/>
      <c r="F782" s="270" t="s">
        <v>4195</v>
      </c>
      <c r="G782" s="174"/>
      <c r="H782" s="174"/>
      <c r="I782" s="215"/>
      <c r="J782" s="174"/>
      <c r="K782" s="174"/>
      <c r="L782" s="214"/>
      <c r="M782" s="238"/>
      <c r="N782" s="106"/>
      <c r="O782" s="106"/>
      <c r="P782" s="106"/>
      <c r="Q782" s="106"/>
      <c r="R782" s="106"/>
      <c r="S782" s="106"/>
      <c r="T782" s="255"/>
      <c r="AT782" s="170" t="s">
        <v>173</v>
      </c>
      <c r="AU782" s="170" t="s">
        <v>81</v>
      </c>
    </row>
    <row r="783" spans="2:65" s="84" customFormat="1" ht="20.4" customHeight="1">
      <c r="B783" s="105"/>
      <c r="C783" s="189" t="s">
        <v>4197</v>
      </c>
      <c r="D783" s="189" t="s">
        <v>166</v>
      </c>
      <c r="E783" s="190" t="s">
        <v>4198</v>
      </c>
      <c r="F783" s="191" t="s">
        <v>4199</v>
      </c>
      <c r="G783" s="192" t="s">
        <v>579</v>
      </c>
      <c r="H783" s="193">
        <v>69</v>
      </c>
      <c r="I783" s="233"/>
      <c r="J783" s="234">
        <f t="shared" si="492"/>
        <v>0</v>
      </c>
      <c r="K783" s="191" t="s">
        <v>22</v>
      </c>
      <c r="L783" s="214"/>
      <c r="M783" s="235" t="s">
        <v>22</v>
      </c>
      <c r="N783" s="236" t="s">
        <v>44</v>
      </c>
      <c r="O783" s="106"/>
      <c r="P783" s="237">
        <f t="shared" si="493"/>
        <v>0</v>
      </c>
      <c r="Q783" s="237">
        <v>0</v>
      </c>
      <c r="R783" s="237">
        <f t="shared" si="494"/>
        <v>0</v>
      </c>
      <c r="S783" s="237">
        <v>0</v>
      </c>
      <c r="T783" s="254">
        <f t="shared" si="495"/>
        <v>0</v>
      </c>
      <c r="AR783" s="170" t="s">
        <v>171</v>
      </c>
      <c r="AT783" s="170" t="s">
        <v>166</v>
      </c>
      <c r="AU783" s="170" t="s">
        <v>81</v>
      </c>
      <c r="AY783" s="170" t="s">
        <v>164</v>
      </c>
      <c r="BE783" s="266">
        <f t="shared" si="496"/>
        <v>0</v>
      </c>
      <c r="BF783" s="266">
        <f t="shared" si="497"/>
        <v>0</v>
      </c>
      <c r="BG783" s="266">
        <f t="shared" si="498"/>
        <v>0</v>
      </c>
      <c r="BH783" s="266">
        <f t="shared" si="499"/>
        <v>0</v>
      </c>
      <c r="BI783" s="266">
        <f t="shared" si="500"/>
        <v>0</v>
      </c>
      <c r="BJ783" s="170" t="s">
        <v>24</v>
      </c>
      <c r="BK783" s="266">
        <f t="shared" si="501"/>
        <v>0</v>
      </c>
      <c r="BL783" s="170" t="s">
        <v>171</v>
      </c>
      <c r="BM783" s="170" t="s">
        <v>4200</v>
      </c>
    </row>
    <row r="784" spans="2:47" s="84" customFormat="1" ht="13.5">
      <c r="B784" s="105"/>
      <c r="C784" s="174"/>
      <c r="D784" s="207" t="s">
        <v>173</v>
      </c>
      <c r="E784" s="174"/>
      <c r="F784" s="270" t="s">
        <v>4199</v>
      </c>
      <c r="G784" s="174"/>
      <c r="H784" s="174"/>
      <c r="I784" s="215"/>
      <c r="J784" s="174"/>
      <c r="K784" s="174"/>
      <c r="L784" s="214"/>
      <c r="M784" s="238"/>
      <c r="N784" s="106"/>
      <c r="O784" s="106"/>
      <c r="P784" s="106"/>
      <c r="Q784" s="106"/>
      <c r="R784" s="106"/>
      <c r="S784" s="106"/>
      <c r="T784" s="255"/>
      <c r="AT784" s="170" t="s">
        <v>173</v>
      </c>
      <c r="AU784" s="170" t="s">
        <v>81</v>
      </c>
    </row>
    <row r="785" spans="2:65" s="84" customFormat="1" ht="20.4" customHeight="1">
      <c r="B785" s="105"/>
      <c r="C785" s="189" t="s">
        <v>4201</v>
      </c>
      <c r="D785" s="189" t="s">
        <v>166</v>
      </c>
      <c r="E785" s="190" t="s">
        <v>4202</v>
      </c>
      <c r="F785" s="191" t="s">
        <v>4203</v>
      </c>
      <c r="G785" s="192" t="s">
        <v>579</v>
      </c>
      <c r="H785" s="193">
        <v>20</v>
      </c>
      <c r="I785" s="233"/>
      <c r="J785" s="234">
        <f t="shared" si="492"/>
        <v>0</v>
      </c>
      <c r="K785" s="191" t="s">
        <v>22</v>
      </c>
      <c r="L785" s="214"/>
      <c r="M785" s="235" t="s">
        <v>22</v>
      </c>
      <c r="N785" s="236" t="s">
        <v>44</v>
      </c>
      <c r="O785" s="106"/>
      <c r="P785" s="237">
        <f t="shared" si="493"/>
        <v>0</v>
      </c>
      <c r="Q785" s="237">
        <v>0</v>
      </c>
      <c r="R785" s="237">
        <f t="shared" si="494"/>
        <v>0</v>
      </c>
      <c r="S785" s="237">
        <v>0</v>
      </c>
      <c r="T785" s="254">
        <f t="shared" si="495"/>
        <v>0</v>
      </c>
      <c r="AR785" s="170" t="s">
        <v>171</v>
      </c>
      <c r="AT785" s="170" t="s">
        <v>166</v>
      </c>
      <c r="AU785" s="170" t="s">
        <v>81</v>
      </c>
      <c r="AY785" s="170" t="s">
        <v>164</v>
      </c>
      <c r="BE785" s="266">
        <f t="shared" si="496"/>
        <v>0</v>
      </c>
      <c r="BF785" s="266">
        <f t="shared" si="497"/>
        <v>0</v>
      </c>
      <c r="BG785" s="266">
        <f t="shared" si="498"/>
        <v>0</v>
      </c>
      <c r="BH785" s="266">
        <f t="shared" si="499"/>
        <v>0</v>
      </c>
      <c r="BI785" s="266">
        <f t="shared" si="500"/>
        <v>0</v>
      </c>
      <c r="BJ785" s="170" t="s">
        <v>24</v>
      </c>
      <c r="BK785" s="266">
        <f t="shared" si="501"/>
        <v>0</v>
      </c>
      <c r="BL785" s="170" t="s">
        <v>171</v>
      </c>
      <c r="BM785" s="170" t="s">
        <v>4204</v>
      </c>
    </row>
    <row r="786" spans="2:47" s="84" customFormat="1" ht="13.5">
      <c r="B786" s="105"/>
      <c r="C786" s="174"/>
      <c r="D786" s="194" t="s">
        <v>173</v>
      </c>
      <c r="E786" s="174"/>
      <c r="F786" s="195" t="s">
        <v>4203</v>
      </c>
      <c r="G786" s="174"/>
      <c r="H786" s="174"/>
      <c r="I786" s="215"/>
      <c r="J786" s="174"/>
      <c r="K786" s="174"/>
      <c r="L786" s="214"/>
      <c r="M786" s="238"/>
      <c r="N786" s="106"/>
      <c r="O786" s="106"/>
      <c r="P786" s="106"/>
      <c r="Q786" s="106"/>
      <c r="R786" s="106"/>
      <c r="S786" s="106"/>
      <c r="T786" s="255"/>
      <c r="AT786" s="170" t="s">
        <v>173</v>
      </c>
      <c r="AU786" s="170" t="s">
        <v>81</v>
      </c>
    </row>
    <row r="787" spans="2:63" s="89" customFormat="1" ht="29.9" customHeight="1">
      <c r="B787" s="183"/>
      <c r="C787" s="184"/>
      <c r="D787" s="187" t="s">
        <v>72</v>
      </c>
      <c r="E787" s="188" t="s">
        <v>4205</v>
      </c>
      <c r="F787" s="188" t="s">
        <v>4206</v>
      </c>
      <c r="G787" s="184"/>
      <c r="H787" s="184"/>
      <c r="I787" s="226"/>
      <c r="J787" s="232">
        <f>BK787</f>
        <v>0</v>
      </c>
      <c r="K787" s="184"/>
      <c r="L787" s="228"/>
      <c r="M787" s="229"/>
      <c r="N787" s="230"/>
      <c r="O787" s="230"/>
      <c r="P787" s="231">
        <f aca="true" t="shared" si="502" ref="P787:T787">SUM(P788:P789)</f>
        <v>0</v>
      </c>
      <c r="Q787" s="230"/>
      <c r="R787" s="231">
        <f t="shared" si="502"/>
        <v>0</v>
      </c>
      <c r="S787" s="230"/>
      <c r="T787" s="253">
        <f t="shared" si="502"/>
        <v>0</v>
      </c>
      <c r="AR787" s="259" t="s">
        <v>24</v>
      </c>
      <c r="AT787" s="260" t="s">
        <v>72</v>
      </c>
      <c r="AU787" s="260" t="s">
        <v>24</v>
      </c>
      <c r="AY787" s="259" t="s">
        <v>164</v>
      </c>
      <c r="BK787" s="265">
        <f>SUM(BK788:BK789)</f>
        <v>0</v>
      </c>
    </row>
    <row r="788" spans="2:65" s="84" customFormat="1" ht="20.4" customHeight="1">
      <c r="B788" s="105"/>
      <c r="C788" s="189" t="s">
        <v>4207</v>
      </c>
      <c r="D788" s="189" t="s">
        <v>166</v>
      </c>
      <c r="E788" s="190" t="s">
        <v>4208</v>
      </c>
      <c r="F788" s="191" t="s">
        <v>4209</v>
      </c>
      <c r="G788" s="192" t="s">
        <v>465</v>
      </c>
      <c r="H788" s="193">
        <v>80</v>
      </c>
      <c r="I788" s="233"/>
      <c r="J788" s="234">
        <f>ROUND(I788*H788,2)</f>
        <v>0</v>
      </c>
      <c r="K788" s="191" t="s">
        <v>22</v>
      </c>
      <c r="L788" s="214"/>
      <c r="M788" s="235" t="s">
        <v>22</v>
      </c>
      <c r="N788" s="236" t="s">
        <v>44</v>
      </c>
      <c r="O788" s="106"/>
      <c r="P788" s="237">
        <f>O788*H788</f>
        <v>0</v>
      </c>
      <c r="Q788" s="237">
        <v>0</v>
      </c>
      <c r="R788" s="237">
        <f>Q788*H788</f>
        <v>0</v>
      </c>
      <c r="S788" s="237">
        <v>0</v>
      </c>
      <c r="T788" s="254">
        <f>S788*H788</f>
        <v>0</v>
      </c>
      <c r="AR788" s="170" t="s">
        <v>171</v>
      </c>
      <c r="AT788" s="170" t="s">
        <v>166</v>
      </c>
      <c r="AU788" s="170" t="s">
        <v>81</v>
      </c>
      <c r="AY788" s="170" t="s">
        <v>164</v>
      </c>
      <c r="BE788" s="266">
        <f>IF(N788="základní",J788,0)</f>
        <v>0</v>
      </c>
      <c r="BF788" s="266">
        <f>IF(N788="snížená",J788,0)</f>
        <v>0</v>
      </c>
      <c r="BG788" s="266">
        <f>IF(N788="zákl. přenesená",J788,0)</f>
        <v>0</v>
      </c>
      <c r="BH788" s="266">
        <f>IF(N788="sníž. přenesená",J788,0)</f>
        <v>0</v>
      </c>
      <c r="BI788" s="266">
        <f>IF(N788="nulová",J788,0)</f>
        <v>0</v>
      </c>
      <c r="BJ788" s="170" t="s">
        <v>24</v>
      </c>
      <c r="BK788" s="266">
        <f>ROUND(I788*H788,2)</f>
        <v>0</v>
      </c>
      <c r="BL788" s="170" t="s">
        <v>171</v>
      </c>
      <c r="BM788" s="170" t="s">
        <v>4210</v>
      </c>
    </row>
    <row r="789" spans="2:47" s="84" customFormat="1" ht="13.5">
      <c r="B789" s="105"/>
      <c r="C789" s="174"/>
      <c r="D789" s="194" t="s">
        <v>173</v>
      </c>
      <c r="E789" s="174"/>
      <c r="F789" s="195" t="s">
        <v>4209</v>
      </c>
      <c r="G789" s="174"/>
      <c r="H789" s="174"/>
      <c r="I789" s="215"/>
      <c r="J789" s="174"/>
      <c r="K789" s="174"/>
      <c r="L789" s="214"/>
      <c r="M789" s="238"/>
      <c r="N789" s="106"/>
      <c r="O789" s="106"/>
      <c r="P789" s="106"/>
      <c r="Q789" s="106"/>
      <c r="R789" s="106"/>
      <c r="S789" s="106"/>
      <c r="T789" s="255"/>
      <c r="AT789" s="170" t="s">
        <v>173</v>
      </c>
      <c r="AU789" s="170" t="s">
        <v>81</v>
      </c>
    </row>
    <row r="790" spans="2:63" s="89" customFormat="1" ht="29.9" customHeight="1">
      <c r="B790" s="183"/>
      <c r="C790" s="184"/>
      <c r="D790" s="187" t="s">
        <v>72</v>
      </c>
      <c r="E790" s="188" t="s">
        <v>4211</v>
      </c>
      <c r="F790" s="188" t="s">
        <v>4212</v>
      </c>
      <c r="G790" s="184"/>
      <c r="H790" s="184"/>
      <c r="I790" s="226"/>
      <c r="J790" s="232">
        <f>BK790</f>
        <v>0</v>
      </c>
      <c r="K790" s="184"/>
      <c r="L790" s="228"/>
      <c r="M790" s="229"/>
      <c r="N790" s="230"/>
      <c r="O790" s="230"/>
      <c r="P790" s="231">
        <f aca="true" t="shared" si="503" ref="P790:T790">SUM(P791:P792)</f>
        <v>0</v>
      </c>
      <c r="Q790" s="230"/>
      <c r="R790" s="231">
        <f t="shared" si="503"/>
        <v>0</v>
      </c>
      <c r="S790" s="230"/>
      <c r="T790" s="253">
        <f t="shared" si="503"/>
        <v>0</v>
      </c>
      <c r="AR790" s="259" t="s">
        <v>24</v>
      </c>
      <c r="AT790" s="260" t="s">
        <v>72</v>
      </c>
      <c r="AU790" s="260" t="s">
        <v>24</v>
      </c>
      <c r="AY790" s="259" t="s">
        <v>164</v>
      </c>
      <c r="BK790" s="265">
        <f>SUM(BK791:BK792)</f>
        <v>0</v>
      </c>
    </row>
    <row r="791" spans="2:65" s="84" customFormat="1" ht="20.4" customHeight="1">
      <c r="B791" s="105"/>
      <c r="C791" s="189" t="s">
        <v>4213</v>
      </c>
      <c r="D791" s="189" t="s">
        <v>166</v>
      </c>
      <c r="E791" s="190" t="s">
        <v>4214</v>
      </c>
      <c r="F791" s="191" t="s">
        <v>4215</v>
      </c>
      <c r="G791" s="192" t="s">
        <v>579</v>
      </c>
      <c r="H791" s="193">
        <v>25</v>
      </c>
      <c r="I791" s="233"/>
      <c r="J791" s="234">
        <f>ROUND(I791*H791,2)</f>
        <v>0</v>
      </c>
      <c r="K791" s="191" t="s">
        <v>22</v>
      </c>
      <c r="L791" s="214"/>
      <c r="M791" s="235" t="s">
        <v>22</v>
      </c>
      <c r="N791" s="236" t="s">
        <v>44</v>
      </c>
      <c r="O791" s="106"/>
      <c r="P791" s="237">
        <f>O791*H791</f>
        <v>0</v>
      </c>
      <c r="Q791" s="237">
        <v>0</v>
      </c>
      <c r="R791" s="237">
        <f>Q791*H791</f>
        <v>0</v>
      </c>
      <c r="S791" s="237">
        <v>0</v>
      </c>
      <c r="T791" s="254">
        <f>S791*H791</f>
        <v>0</v>
      </c>
      <c r="AR791" s="170" t="s">
        <v>171</v>
      </c>
      <c r="AT791" s="170" t="s">
        <v>166</v>
      </c>
      <c r="AU791" s="170" t="s">
        <v>81</v>
      </c>
      <c r="AY791" s="170" t="s">
        <v>164</v>
      </c>
      <c r="BE791" s="266">
        <f>IF(N791="základní",J791,0)</f>
        <v>0</v>
      </c>
      <c r="BF791" s="266">
        <f>IF(N791="snížená",J791,0)</f>
        <v>0</v>
      </c>
      <c r="BG791" s="266">
        <f>IF(N791="zákl. přenesená",J791,0)</f>
        <v>0</v>
      </c>
      <c r="BH791" s="266">
        <f>IF(N791="sníž. přenesená",J791,0)</f>
        <v>0</v>
      </c>
      <c r="BI791" s="266">
        <f>IF(N791="nulová",J791,0)</f>
        <v>0</v>
      </c>
      <c r="BJ791" s="170" t="s">
        <v>24</v>
      </c>
      <c r="BK791" s="266">
        <f>ROUND(I791*H791,2)</f>
        <v>0</v>
      </c>
      <c r="BL791" s="170" t="s">
        <v>171</v>
      </c>
      <c r="BM791" s="170" t="s">
        <v>4216</v>
      </c>
    </row>
    <row r="792" spans="2:47" s="84" customFormat="1" ht="13.5">
      <c r="B792" s="105"/>
      <c r="C792" s="174"/>
      <c r="D792" s="194" t="s">
        <v>173</v>
      </c>
      <c r="E792" s="174"/>
      <c r="F792" s="195" t="s">
        <v>4215</v>
      </c>
      <c r="G792" s="174"/>
      <c r="H792" s="174"/>
      <c r="I792" s="215"/>
      <c r="J792" s="174"/>
      <c r="K792" s="174"/>
      <c r="L792" s="214"/>
      <c r="M792" s="238"/>
      <c r="N792" s="106"/>
      <c r="O792" s="106"/>
      <c r="P792" s="106"/>
      <c r="Q792" s="106"/>
      <c r="R792" s="106"/>
      <c r="S792" s="106"/>
      <c r="T792" s="255"/>
      <c r="AT792" s="170" t="s">
        <v>173</v>
      </c>
      <c r="AU792" s="170" t="s">
        <v>81</v>
      </c>
    </row>
    <row r="793" spans="2:63" s="89" customFormat="1" ht="29.9" customHeight="1">
      <c r="B793" s="183"/>
      <c r="C793" s="184"/>
      <c r="D793" s="187" t="s">
        <v>72</v>
      </c>
      <c r="E793" s="188" t="s">
        <v>4217</v>
      </c>
      <c r="F793" s="188" t="s">
        <v>4218</v>
      </c>
      <c r="G793" s="184"/>
      <c r="H793" s="184"/>
      <c r="I793" s="226"/>
      <c r="J793" s="232">
        <f>BK793</f>
        <v>0</v>
      </c>
      <c r="K793" s="184"/>
      <c r="L793" s="228"/>
      <c r="M793" s="229"/>
      <c r="N793" s="230"/>
      <c r="O793" s="230"/>
      <c r="P793" s="231">
        <f aca="true" t="shared" si="504" ref="P793:T793">SUM(P794:P795)</f>
        <v>0</v>
      </c>
      <c r="Q793" s="230"/>
      <c r="R793" s="231">
        <f t="shared" si="504"/>
        <v>0</v>
      </c>
      <c r="S793" s="230"/>
      <c r="T793" s="253">
        <f t="shared" si="504"/>
        <v>0</v>
      </c>
      <c r="AR793" s="259" t="s">
        <v>24</v>
      </c>
      <c r="AT793" s="260" t="s">
        <v>72</v>
      </c>
      <c r="AU793" s="260" t="s">
        <v>24</v>
      </c>
      <c r="AY793" s="259" t="s">
        <v>164</v>
      </c>
      <c r="BK793" s="265">
        <f>SUM(BK794:BK795)</f>
        <v>0</v>
      </c>
    </row>
    <row r="794" spans="2:65" s="84" customFormat="1" ht="20.4" customHeight="1">
      <c r="B794" s="105"/>
      <c r="C794" s="189" t="s">
        <v>4219</v>
      </c>
      <c r="D794" s="189" t="s">
        <v>166</v>
      </c>
      <c r="E794" s="190" t="s">
        <v>4220</v>
      </c>
      <c r="F794" s="191" t="s">
        <v>4221</v>
      </c>
      <c r="G794" s="192" t="s">
        <v>465</v>
      </c>
      <c r="H794" s="193">
        <v>60</v>
      </c>
      <c r="I794" s="233"/>
      <c r="J794" s="234">
        <f>ROUND(I794*H794,2)</f>
        <v>0</v>
      </c>
      <c r="K794" s="191" t="s">
        <v>22</v>
      </c>
      <c r="L794" s="214"/>
      <c r="M794" s="235" t="s">
        <v>22</v>
      </c>
      <c r="N794" s="236" t="s">
        <v>44</v>
      </c>
      <c r="O794" s="106"/>
      <c r="P794" s="237">
        <f>O794*H794</f>
        <v>0</v>
      </c>
      <c r="Q794" s="237">
        <v>0</v>
      </c>
      <c r="R794" s="237">
        <f>Q794*H794</f>
        <v>0</v>
      </c>
      <c r="S794" s="237">
        <v>0</v>
      </c>
      <c r="T794" s="254">
        <f>S794*H794</f>
        <v>0</v>
      </c>
      <c r="AR794" s="170" t="s">
        <v>171</v>
      </c>
      <c r="AT794" s="170" t="s">
        <v>166</v>
      </c>
      <c r="AU794" s="170" t="s">
        <v>81</v>
      </c>
      <c r="AY794" s="170" t="s">
        <v>164</v>
      </c>
      <c r="BE794" s="266">
        <f>IF(N794="základní",J794,0)</f>
        <v>0</v>
      </c>
      <c r="BF794" s="266">
        <f>IF(N794="snížená",J794,0)</f>
        <v>0</v>
      </c>
      <c r="BG794" s="266">
        <f>IF(N794="zákl. přenesená",J794,0)</f>
        <v>0</v>
      </c>
      <c r="BH794" s="266">
        <f>IF(N794="sníž. přenesená",J794,0)</f>
        <v>0</v>
      </c>
      <c r="BI794" s="266">
        <f>IF(N794="nulová",J794,0)</f>
        <v>0</v>
      </c>
      <c r="BJ794" s="170" t="s">
        <v>24</v>
      </c>
      <c r="BK794" s="266">
        <f>ROUND(I794*H794,2)</f>
        <v>0</v>
      </c>
      <c r="BL794" s="170" t="s">
        <v>171</v>
      </c>
      <c r="BM794" s="170" t="s">
        <v>4222</v>
      </c>
    </row>
    <row r="795" spans="2:47" s="84" customFormat="1" ht="13.5">
      <c r="B795" s="105"/>
      <c r="C795" s="174"/>
      <c r="D795" s="194" t="s">
        <v>173</v>
      </c>
      <c r="E795" s="174"/>
      <c r="F795" s="195" t="s">
        <v>4221</v>
      </c>
      <c r="G795" s="174"/>
      <c r="H795" s="174"/>
      <c r="I795" s="215"/>
      <c r="J795" s="174"/>
      <c r="K795" s="174"/>
      <c r="L795" s="214"/>
      <c r="M795" s="238"/>
      <c r="N795" s="106"/>
      <c r="O795" s="106"/>
      <c r="P795" s="106"/>
      <c r="Q795" s="106"/>
      <c r="R795" s="106"/>
      <c r="S795" s="106"/>
      <c r="T795" s="255"/>
      <c r="AT795" s="170" t="s">
        <v>173</v>
      </c>
      <c r="AU795" s="170" t="s">
        <v>81</v>
      </c>
    </row>
    <row r="796" spans="2:63" s="89" customFormat="1" ht="29.9" customHeight="1">
      <c r="B796" s="183"/>
      <c r="C796" s="184"/>
      <c r="D796" s="187" t="s">
        <v>72</v>
      </c>
      <c r="E796" s="188" t="s">
        <v>4223</v>
      </c>
      <c r="F796" s="188" t="s">
        <v>4224</v>
      </c>
      <c r="G796" s="184"/>
      <c r="H796" s="184"/>
      <c r="I796" s="226"/>
      <c r="J796" s="232">
        <f>BK796</f>
        <v>0</v>
      </c>
      <c r="K796" s="184"/>
      <c r="L796" s="228"/>
      <c r="M796" s="229"/>
      <c r="N796" s="230"/>
      <c r="O796" s="230"/>
      <c r="P796" s="231">
        <f aca="true" t="shared" si="505" ref="P796:T796">SUM(P797:P798)</f>
        <v>0</v>
      </c>
      <c r="Q796" s="230"/>
      <c r="R796" s="231">
        <f t="shared" si="505"/>
        <v>0</v>
      </c>
      <c r="S796" s="230"/>
      <c r="T796" s="253">
        <f t="shared" si="505"/>
        <v>0</v>
      </c>
      <c r="AR796" s="259" t="s">
        <v>24</v>
      </c>
      <c r="AT796" s="260" t="s">
        <v>72</v>
      </c>
      <c r="AU796" s="260" t="s">
        <v>24</v>
      </c>
      <c r="AY796" s="259" t="s">
        <v>164</v>
      </c>
      <c r="BK796" s="265">
        <f>SUM(BK797:BK798)</f>
        <v>0</v>
      </c>
    </row>
    <row r="797" spans="2:65" s="84" customFormat="1" ht="20.4" customHeight="1">
      <c r="B797" s="105"/>
      <c r="C797" s="189" t="s">
        <v>4225</v>
      </c>
      <c r="D797" s="189" t="s">
        <v>166</v>
      </c>
      <c r="E797" s="190" t="s">
        <v>4226</v>
      </c>
      <c r="F797" s="191" t="s">
        <v>4227</v>
      </c>
      <c r="G797" s="192" t="s">
        <v>579</v>
      </c>
      <c r="H797" s="193">
        <v>20</v>
      </c>
      <c r="I797" s="233"/>
      <c r="J797" s="234">
        <f aca="true" t="shared" si="506" ref="J797:J802">ROUND(I797*H797,2)</f>
        <v>0</v>
      </c>
      <c r="K797" s="191" t="s">
        <v>22</v>
      </c>
      <c r="L797" s="214"/>
      <c r="M797" s="235" t="s">
        <v>22</v>
      </c>
      <c r="N797" s="236" t="s">
        <v>44</v>
      </c>
      <c r="O797" s="106"/>
      <c r="P797" s="237">
        <f aca="true" t="shared" si="507" ref="P797:P802">O797*H797</f>
        <v>0</v>
      </c>
      <c r="Q797" s="237">
        <v>0</v>
      </c>
      <c r="R797" s="237">
        <f aca="true" t="shared" si="508" ref="R797:R802">Q797*H797</f>
        <v>0</v>
      </c>
      <c r="S797" s="237">
        <v>0</v>
      </c>
      <c r="T797" s="254">
        <f aca="true" t="shared" si="509" ref="T797:T802">S797*H797</f>
        <v>0</v>
      </c>
      <c r="AR797" s="170" t="s">
        <v>171</v>
      </c>
      <c r="AT797" s="170" t="s">
        <v>166</v>
      </c>
      <c r="AU797" s="170" t="s">
        <v>81</v>
      </c>
      <c r="AY797" s="170" t="s">
        <v>164</v>
      </c>
      <c r="BE797" s="266">
        <f aca="true" t="shared" si="510" ref="BE797:BE802">IF(N797="základní",J797,0)</f>
        <v>0</v>
      </c>
      <c r="BF797" s="266">
        <f aca="true" t="shared" si="511" ref="BF797:BF802">IF(N797="snížená",J797,0)</f>
        <v>0</v>
      </c>
      <c r="BG797" s="266">
        <f aca="true" t="shared" si="512" ref="BG797:BG802">IF(N797="zákl. přenesená",J797,0)</f>
        <v>0</v>
      </c>
      <c r="BH797" s="266">
        <f aca="true" t="shared" si="513" ref="BH797:BH802">IF(N797="sníž. přenesená",J797,0)</f>
        <v>0</v>
      </c>
      <c r="BI797" s="266">
        <f aca="true" t="shared" si="514" ref="BI797:BI802">IF(N797="nulová",J797,0)</f>
        <v>0</v>
      </c>
      <c r="BJ797" s="170" t="s">
        <v>24</v>
      </c>
      <c r="BK797" s="266">
        <f>ROUND(I797*H797,2)</f>
        <v>0</v>
      </c>
      <c r="BL797" s="170" t="s">
        <v>171</v>
      </c>
      <c r="BM797" s="170" t="s">
        <v>4228</v>
      </c>
    </row>
    <row r="798" spans="2:47" s="84" customFormat="1" ht="13.5">
      <c r="B798" s="105"/>
      <c r="C798" s="174"/>
      <c r="D798" s="194" t="s">
        <v>173</v>
      </c>
      <c r="E798" s="174"/>
      <c r="F798" s="195" t="s">
        <v>4227</v>
      </c>
      <c r="G798" s="174"/>
      <c r="H798" s="174"/>
      <c r="I798" s="215"/>
      <c r="J798" s="174"/>
      <c r="K798" s="174"/>
      <c r="L798" s="214"/>
      <c r="M798" s="238"/>
      <c r="N798" s="106"/>
      <c r="O798" s="106"/>
      <c r="P798" s="106"/>
      <c r="Q798" s="106"/>
      <c r="R798" s="106"/>
      <c r="S798" s="106"/>
      <c r="T798" s="255"/>
      <c r="AT798" s="170" t="s">
        <v>173</v>
      </c>
      <c r="AU798" s="170" t="s">
        <v>81</v>
      </c>
    </row>
    <row r="799" spans="2:63" s="89" customFormat="1" ht="29.9" customHeight="1">
      <c r="B799" s="183"/>
      <c r="C799" s="184"/>
      <c r="D799" s="187" t="s">
        <v>72</v>
      </c>
      <c r="E799" s="188" t="s">
        <v>4229</v>
      </c>
      <c r="F799" s="188" t="s">
        <v>4230</v>
      </c>
      <c r="G799" s="184"/>
      <c r="H799" s="184"/>
      <c r="I799" s="226"/>
      <c r="J799" s="232">
        <f>BK799</f>
        <v>0</v>
      </c>
      <c r="K799" s="184"/>
      <c r="L799" s="228"/>
      <c r="M799" s="229"/>
      <c r="N799" s="230"/>
      <c r="O799" s="230"/>
      <c r="P799" s="231">
        <f aca="true" t="shared" si="515" ref="P799:T799">SUM(P800:P817)</f>
        <v>0</v>
      </c>
      <c r="Q799" s="230"/>
      <c r="R799" s="231">
        <f t="shared" si="515"/>
        <v>0</v>
      </c>
      <c r="S799" s="230"/>
      <c r="T799" s="253">
        <f t="shared" si="515"/>
        <v>0</v>
      </c>
      <c r="AR799" s="259" t="s">
        <v>24</v>
      </c>
      <c r="AT799" s="260" t="s">
        <v>72</v>
      </c>
      <c r="AU799" s="260" t="s">
        <v>24</v>
      </c>
      <c r="AY799" s="259" t="s">
        <v>164</v>
      </c>
      <c r="BK799" s="265">
        <f>SUM(BK800:BK817)</f>
        <v>0</v>
      </c>
    </row>
    <row r="800" spans="2:65" s="84" customFormat="1" ht="20.4" customHeight="1">
      <c r="B800" s="105"/>
      <c r="C800" s="189" t="s">
        <v>4231</v>
      </c>
      <c r="D800" s="189" t="s">
        <v>166</v>
      </c>
      <c r="E800" s="190" t="s">
        <v>4232</v>
      </c>
      <c r="F800" s="191" t="s">
        <v>4233</v>
      </c>
      <c r="G800" s="192" t="s">
        <v>465</v>
      </c>
      <c r="H800" s="193">
        <v>150</v>
      </c>
      <c r="I800" s="233"/>
      <c r="J800" s="234">
        <f t="shared" si="506"/>
        <v>0</v>
      </c>
      <c r="K800" s="191" t="s">
        <v>22</v>
      </c>
      <c r="L800" s="214"/>
      <c r="M800" s="235" t="s">
        <v>22</v>
      </c>
      <c r="N800" s="236" t="s">
        <v>44</v>
      </c>
      <c r="O800" s="106"/>
      <c r="P800" s="237">
        <f t="shared" si="507"/>
        <v>0</v>
      </c>
      <c r="Q800" s="237">
        <v>0</v>
      </c>
      <c r="R800" s="237">
        <f t="shared" si="508"/>
        <v>0</v>
      </c>
      <c r="S800" s="237">
        <v>0</v>
      </c>
      <c r="T800" s="254">
        <f t="shared" si="509"/>
        <v>0</v>
      </c>
      <c r="AR800" s="170" t="s">
        <v>171</v>
      </c>
      <c r="AT800" s="170" t="s">
        <v>166</v>
      </c>
      <c r="AU800" s="170" t="s">
        <v>81</v>
      </c>
      <c r="AY800" s="170" t="s">
        <v>164</v>
      </c>
      <c r="BE800" s="266">
        <f t="shared" si="510"/>
        <v>0</v>
      </c>
      <c r="BF800" s="266">
        <f t="shared" si="511"/>
        <v>0</v>
      </c>
      <c r="BG800" s="266">
        <f t="shared" si="512"/>
        <v>0</v>
      </c>
      <c r="BH800" s="266">
        <f t="shared" si="513"/>
        <v>0</v>
      </c>
      <c r="BI800" s="266">
        <f t="shared" si="514"/>
        <v>0</v>
      </c>
      <c r="BJ800" s="170" t="s">
        <v>24</v>
      </c>
      <c r="BK800" s="266">
        <f>ROUND(I800*H800,2)</f>
        <v>0</v>
      </c>
      <c r="BL800" s="170" t="s">
        <v>171</v>
      </c>
      <c r="BM800" s="170" t="s">
        <v>4234</v>
      </c>
    </row>
    <row r="801" spans="2:47" s="84" customFormat="1" ht="13.5">
      <c r="B801" s="105"/>
      <c r="C801" s="174"/>
      <c r="D801" s="207" t="s">
        <v>173</v>
      </c>
      <c r="E801" s="174"/>
      <c r="F801" s="270" t="s">
        <v>4233</v>
      </c>
      <c r="G801" s="174"/>
      <c r="H801" s="174"/>
      <c r="I801" s="215"/>
      <c r="J801" s="174"/>
      <c r="K801" s="174"/>
      <c r="L801" s="214"/>
      <c r="M801" s="238"/>
      <c r="N801" s="106"/>
      <c r="O801" s="106"/>
      <c r="P801" s="106"/>
      <c r="Q801" s="106"/>
      <c r="R801" s="106"/>
      <c r="S801" s="106"/>
      <c r="T801" s="255"/>
      <c r="AT801" s="170" t="s">
        <v>173</v>
      </c>
      <c r="AU801" s="170" t="s">
        <v>81</v>
      </c>
    </row>
    <row r="802" spans="2:65" s="84" customFormat="1" ht="20.4" customHeight="1">
      <c r="B802" s="105"/>
      <c r="C802" s="189" t="s">
        <v>4235</v>
      </c>
      <c r="D802" s="189" t="s">
        <v>166</v>
      </c>
      <c r="E802" s="190" t="s">
        <v>4236</v>
      </c>
      <c r="F802" s="191" t="s">
        <v>4237</v>
      </c>
      <c r="G802" s="192" t="s">
        <v>465</v>
      </c>
      <c r="H802" s="193">
        <v>15</v>
      </c>
      <c r="I802" s="233"/>
      <c r="J802" s="234">
        <f t="shared" si="506"/>
        <v>0</v>
      </c>
      <c r="K802" s="191" t="s">
        <v>22</v>
      </c>
      <c r="L802" s="214"/>
      <c r="M802" s="235" t="s">
        <v>22</v>
      </c>
      <c r="N802" s="236" t="s">
        <v>44</v>
      </c>
      <c r="O802" s="106"/>
      <c r="P802" s="237">
        <f t="shared" si="507"/>
        <v>0</v>
      </c>
      <c r="Q802" s="237">
        <v>0</v>
      </c>
      <c r="R802" s="237">
        <f t="shared" si="508"/>
        <v>0</v>
      </c>
      <c r="S802" s="237">
        <v>0</v>
      </c>
      <c r="T802" s="254">
        <f t="shared" si="509"/>
        <v>0</v>
      </c>
      <c r="AR802" s="170" t="s">
        <v>171</v>
      </c>
      <c r="AT802" s="170" t="s">
        <v>166</v>
      </c>
      <c r="AU802" s="170" t="s">
        <v>81</v>
      </c>
      <c r="AY802" s="170" t="s">
        <v>164</v>
      </c>
      <c r="BE802" s="266">
        <f t="shared" si="510"/>
        <v>0</v>
      </c>
      <c r="BF802" s="266">
        <f t="shared" si="511"/>
        <v>0</v>
      </c>
      <c r="BG802" s="266">
        <f t="shared" si="512"/>
        <v>0</v>
      </c>
      <c r="BH802" s="266">
        <f t="shared" si="513"/>
        <v>0</v>
      </c>
      <c r="BI802" s="266">
        <f t="shared" si="514"/>
        <v>0</v>
      </c>
      <c r="BJ802" s="170" t="s">
        <v>24</v>
      </c>
      <c r="BK802" s="266">
        <v>0</v>
      </c>
      <c r="BL802" s="170" t="s">
        <v>171</v>
      </c>
      <c r="BM802" s="170" t="s">
        <v>4238</v>
      </c>
    </row>
    <row r="803" spans="2:47" s="84" customFormat="1" ht="13.5">
      <c r="B803" s="105"/>
      <c r="C803" s="174"/>
      <c r="D803" s="207" t="s">
        <v>173</v>
      </c>
      <c r="E803" s="174"/>
      <c r="F803" s="270" t="s">
        <v>4237</v>
      </c>
      <c r="G803" s="174"/>
      <c r="H803" s="174"/>
      <c r="I803" s="215"/>
      <c r="J803" s="174"/>
      <c r="K803" s="174"/>
      <c r="L803" s="214"/>
      <c r="M803" s="238"/>
      <c r="N803" s="106"/>
      <c r="O803" s="106"/>
      <c r="P803" s="106"/>
      <c r="Q803" s="106"/>
      <c r="R803" s="106"/>
      <c r="S803" s="106"/>
      <c r="T803" s="255"/>
      <c r="AT803" s="170" t="s">
        <v>173</v>
      </c>
      <c r="AU803" s="170" t="s">
        <v>81</v>
      </c>
    </row>
    <row r="804" spans="2:65" s="84" customFormat="1" ht="20.4" customHeight="1">
      <c r="B804" s="105"/>
      <c r="C804" s="189" t="s">
        <v>4239</v>
      </c>
      <c r="D804" s="189" t="s">
        <v>166</v>
      </c>
      <c r="E804" s="190" t="s">
        <v>4240</v>
      </c>
      <c r="F804" s="191" t="s">
        <v>4241</v>
      </c>
      <c r="G804" s="192" t="s">
        <v>465</v>
      </c>
      <c r="H804" s="193">
        <v>1715</v>
      </c>
      <c r="I804" s="233"/>
      <c r="J804" s="234">
        <f aca="true" t="shared" si="516" ref="J804:J808">ROUND(I804*H804,2)</f>
        <v>0</v>
      </c>
      <c r="K804" s="191" t="s">
        <v>22</v>
      </c>
      <c r="L804" s="214"/>
      <c r="M804" s="235" t="s">
        <v>22</v>
      </c>
      <c r="N804" s="236" t="s">
        <v>44</v>
      </c>
      <c r="O804" s="106"/>
      <c r="P804" s="237">
        <f aca="true" t="shared" si="517" ref="P804:P808">O804*H804</f>
        <v>0</v>
      </c>
      <c r="Q804" s="237">
        <v>0</v>
      </c>
      <c r="R804" s="237">
        <f aca="true" t="shared" si="518" ref="R804:R808">Q804*H804</f>
        <v>0</v>
      </c>
      <c r="S804" s="237">
        <v>0</v>
      </c>
      <c r="T804" s="254">
        <f aca="true" t="shared" si="519" ref="T804:T808">S804*H804</f>
        <v>0</v>
      </c>
      <c r="AR804" s="170" t="s">
        <v>171</v>
      </c>
      <c r="AT804" s="170" t="s">
        <v>166</v>
      </c>
      <c r="AU804" s="170" t="s">
        <v>81</v>
      </c>
      <c r="AY804" s="170" t="s">
        <v>164</v>
      </c>
      <c r="BE804" s="266">
        <f aca="true" t="shared" si="520" ref="BE804:BE808">IF(N804="základní",J804,0)</f>
        <v>0</v>
      </c>
      <c r="BF804" s="266">
        <f aca="true" t="shared" si="521" ref="BF804:BF808">IF(N804="snížená",J804,0)</f>
        <v>0</v>
      </c>
      <c r="BG804" s="266">
        <v>0</v>
      </c>
      <c r="BH804" s="266">
        <f aca="true" t="shared" si="522" ref="BH804:BH808">IF(N804="sníž. přenesená",J804,0)</f>
        <v>0</v>
      </c>
      <c r="BI804" s="266">
        <f aca="true" t="shared" si="523" ref="BI804:BI808">IF(N804="nulová",J804,0)</f>
        <v>0</v>
      </c>
      <c r="BJ804" s="170" t="s">
        <v>24</v>
      </c>
      <c r="BK804" s="266">
        <f aca="true" t="shared" si="524" ref="BK804:BK808">ROUND(I804*H804,2)</f>
        <v>0</v>
      </c>
      <c r="BL804" s="170" t="s">
        <v>171</v>
      </c>
      <c r="BM804" s="170" t="s">
        <v>4242</v>
      </c>
    </row>
    <row r="805" spans="2:47" s="84" customFormat="1" ht="13.5">
      <c r="B805" s="105"/>
      <c r="C805" s="174"/>
      <c r="D805" s="207" t="s">
        <v>173</v>
      </c>
      <c r="E805" s="174"/>
      <c r="F805" s="270" t="s">
        <v>4241</v>
      </c>
      <c r="G805" s="174"/>
      <c r="H805" s="174"/>
      <c r="I805" s="215"/>
      <c r="J805" s="174"/>
      <c r="K805" s="174"/>
      <c r="L805" s="214"/>
      <c r="M805" s="238"/>
      <c r="N805" s="106"/>
      <c r="O805" s="106"/>
      <c r="P805" s="106"/>
      <c r="Q805" s="106"/>
      <c r="R805" s="106"/>
      <c r="S805" s="106"/>
      <c r="T805" s="255"/>
      <c r="AT805" s="170" t="s">
        <v>173</v>
      </c>
      <c r="AU805" s="170" t="s">
        <v>81</v>
      </c>
    </row>
    <row r="806" spans="2:65" s="84" customFormat="1" ht="20.4" customHeight="1">
      <c r="B806" s="105"/>
      <c r="C806" s="189" t="s">
        <v>4243</v>
      </c>
      <c r="D806" s="189" t="s">
        <v>166</v>
      </c>
      <c r="E806" s="190" t="s">
        <v>4244</v>
      </c>
      <c r="F806" s="191" t="s">
        <v>4245</v>
      </c>
      <c r="G806" s="192" t="s">
        <v>465</v>
      </c>
      <c r="H806" s="193">
        <v>930</v>
      </c>
      <c r="I806" s="233"/>
      <c r="J806" s="234">
        <f t="shared" si="516"/>
        <v>0</v>
      </c>
      <c r="K806" s="191" t="s">
        <v>22</v>
      </c>
      <c r="L806" s="214"/>
      <c r="M806" s="235" t="s">
        <v>22</v>
      </c>
      <c r="N806" s="236" t="s">
        <v>44</v>
      </c>
      <c r="O806" s="106"/>
      <c r="P806" s="237">
        <f t="shared" si="517"/>
        <v>0</v>
      </c>
      <c r="Q806" s="237">
        <v>0</v>
      </c>
      <c r="R806" s="237">
        <f t="shared" si="518"/>
        <v>0</v>
      </c>
      <c r="S806" s="237">
        <v>0</v>
      </c>
      <c r="T806" s="254">
        <f t="shared" si="519"/>
        <v>0</v>
      </c>
      <c r="AR806" s="170" t="s">
        <v>171</v>
      </c>
      <c r="AT806" s="170" t="s">
        <v>166</v>
      </c>
      <c r="AU806" s="170" t="s">
        <v>81</v>
      </c>
      <c r="AY806" s="170" t="s">
        <v>164</v>
      </c>
      <c r="BE806" s="266">
        <f t="shared" si="520"/>
        <v>0</v>
      </c>
      <c r="BF806" s="266">
        <f t="shared" si="521"/>
        <v>0</v>
      </c>
      <c r="BG806" s="266">
        <f aca="true" t="shared" si="525" ref="BG806:BG810">IF(N806="zákl. přenesená",J806,0)</f>
        <v>0</v>
      </c>
      <c r="BH806" s="266">
        <f t="shared" si="522"/>
        <v>0</v>
      </c>
      <c r="BI806" s="266">
        <f t="shared" si="523"/>
        <v>0</v>
      </c>
      <c r="BJ806" s="170" t="s">
        <v>24</v>
      </c>
      <c r="BK806" s="266">
        <f t="shared" si="524"/>
        <v>0</v>
      </c>
      <c r="BL806" s="170" t="s">
        <v>171</v>
      </c>
      <c r="BM806" s="170" t="s">
        <v>4246</v>
      </c>
    </row>
    <row r="807" spans="2:47" s="84" customFormat="1" ht="13.5">
      <c r="B807" s="105"/>
      <c r="C807" s="174"/>
      <c r="D807" s="207" t="s">
        <v>173</v>
      </c>
      <c r="E807" s="174"/>
      <c r="F807" s="270" t="s">
        <v>4245</v>
      </c>
      <c r="G807" s="174"/>
      <c r="H807" s="174"/>
      <c r="I807" s="215"/>
      <c r="J807" s="174"/>
      <c r="K807" s="174"/>
      <c r="L807" s="214"/>
      <c r="M807" s="238"/>
      <c r="N807" s="106"/>
      <c r="O807" s="106"/>
      <c r="P807" s="106"/>
      <c r="Q807" s="106"/>
      <c r="R807" s="106"/>
      <c r="S807" s="106"/>
      <c r="T807" s="255"/>
      <c r="AT807" s="170" t="s">
        <v>173</v>
      </c>
      <c r="AU807" s="170" t="s">
        <v>81</v>
      </c>
    </row>
    <row r="808" spans="2:65" s="84" customFormat="1" ht="20.4" customHeight="1">
      <c r="B808" s="105"/>
      <c r="C808" s="189" t="s">
        <v>4247</v>
      </c>
      <c r="D808" s="189" t="s">
        <v>166</v>
      </c>
      <c r="E808" s="190" t="s">
        <v>4248</v>
      </c>
      <c r="F808" s="191" t="s">
        <v>4249</v>
      </c>
      <c r="G808" s="192" t="s">
        <v>465</v>
      </c>
      <c r="H808" s="193">
        <v>90</v>
      </c>
      <c r="I808" s="233"/>
      <c r="J808" s="234">
        <f t="shared" si="516"/>
        <v>0</v>
      </c>
      <c r="K808" s="191" t="s">
        <v>22</v>
      </c>
      <c r="L808" s="214"/>
      <c r="M808" s="235" t="s">
        <v>22</v>
      </c>
      <c r="N808" s="236" t="s">
        <v>44</v>
      </c>
      <c r="O808" s="106"/>
      <c r="P808" s="237">
        <f t="shared" si="517"/>
        <v>0</v>
      </c>
      <c r="Q808" s="237">
        <v>0</v>
      </c>
      <c r="R808" s="237">
        <f t="shared" si="518"/>
        <v>0</v>
      </c>
      <c r="S808" s="237">
        <v>0</v>
      </c>
      <c r="T808" s="254">
        <f t="shared" si="519"/>
        <v>0</v>
      </c>
      <c r="AR808" s="170" t="s">
        <v>171</v>
      </c>
      <c r="AT808" s="170" t="s">
        <v>166</v>
      </c>
      <c r="AU808" s="170" t="s">
        <v>81</v>
      </c>
      <c r="AY808" s="170" t="s">
        <v>164</v>
      </c>
      <c r="BE808" s="266">
        <f t="shared" si="520"/>
        <v>0</v>
      </c>
      <c r="BF808" s="266">
        <f t="shared" si="521"/>
        <v>0</v>
      </c>
      <c r="BG808" s="266">
        <f t="shared" si="525"/>
        <v>0</v>
      </c>
      <c r="BH808" s="266">
        <f t="shared" si="522"/>
        <v>0</v>
      </c>
      <c r="BI808" s="266">
        <f t="shared" si="523"/>
        <v>0</v>
      </c>
      <c r="BJ808" s="170" t="s">
        <v>24</v>
      </c>
      <c r="BK808" s="266">
        <f t="shared" si="524"/>
        <v>0</v>
      </c>
      <c r="BL808" s="170" t="s">
        <v>171</v>
      </c>
      <c r="BM808" s="170" t="s">
        <v>4250</v>
      </c>
    </row>
    <row r="809" spans="2:47" s="84" customFormat="1" ht="13.5">
      <c r="B809" s="105"/>
      <c r="C809" s="174"/>
      <c r="D809" s="207" t="s">
        <v>173</v>
      </c>
      <c r="E809" s="174"/>
      <c r="F809" s="270" t="s">
        <v>4249</v>
      </c>
      <c r="G809" s="174"/>
      <c r="H809" s="174"/>
      <c r="I809" s="215"/>
      <c r="J809" s="174"/>
      <c r="K809" s="174"/>
      <c r="L809" s="214"/>
      <c r="M809" s="238"/>
      <c r="N809" s="106"/>
      <c r="O809" s="106"/>
      <c r="P809" s="106"/>
      <c r="Q809" s="106"/>
      <c r="R809" s="106"/>
      <c r="S809" s="106"/>
      <c r="T809" s="255"/>
      <c r="AT809" s="170" t="s">
        <v>173</v>
      </c>
      <c r="AU809" s="170" t="s">
        <v>81</v>
      </c>
    </row>
    <row r="810" spans="2:65" s="84" customFormat="1" ht="20.4" customHeight="1">
      <c r="B810" s="105"/>
      <c r="C810" s="189" t="s">
        <v>4251</v>
      </c>
      <c r="D810" s="189" t="s">
        <v>166</v>
      </c>
      <c r="E810" s="190" t="s">
        <v>4252</v>
      </c>
      <c r="F810" s="191" t="s">
        <v>4253</v>
      </c>
      <c r="G810" s="192" t="s">
        <v>465</v>
      </c>
      <c r="H810" s="193">
        <v>240</v>
      </c>
      <c r="I810" s="233"/>
      <c r="J810" s="234">
        <f aca="true" t="shared" si="526" ref="J810:J814">ROUND(I810*H810,2)</f>
        <v>0</v>
      </c>
      <c r="K810" s="191" t="s">
        <v>22</v>
      </c>
      <c r="L810" s="214"/>
      <c r="M810" s="235" t="s">
        <v>22</v>
      </c>
      <c r="N810" s="236" t="s">
        <v>44</v>
      </c>
      <c r="O810" s="106"/>
      <c r="P810" s="237">
        <f aca="true" t="shared" si="527" ref="P810:P814">O810*H810</f>
        <v>0</v>
      </c>
      <c r="Q810" s="237">
        <v>0</v>
      </c>
      <c r="R810" s="237">
        <f aca="true" t="shared" si="528" ref="R810:R814">Q810*H810</f>
        <v>0</v>
      </c>
      <c r="S810" s="237">
        <v>0</v>
      </c>
      <c r="T810" s="254">
        <f aca="true" t="shared" si="529" ref="T810:T814">S810*H810</f>
        <v>0</v>
      </c>
      <c r="AR810" s="170" t="s">
        <v>171</v>
      </c>
      <c r="AT810" s="170" t="s">
        <v>166</v>
      </c>
      <c r="AU810" s="170" t="s">
        <v>81</v>
      </c>
      <c r="AY810" s="170" t="s">
        <v>164</v>
      </c>
      <c r="BE810" s="266">
        <f aca="true" t="shared" si="530" ref="BE810:BE814">IF(N810="základní",J810,0)</f>
        <v>0</v>
      </c>
      <c r="BF810" s="266">
        <f aca="true" t="shared" si="531" ref="BF810:BF814">IF(N810="snížená",J810,0)</f>
        <v>0</v>
      </c>
      <c r="BG810" s="266">
        <f t="shared" si="525"/>
        <v>0</v>
      </c>
      <c r="BH810" s="266">
        <f aca="true" t="shared" si="532" ref="BH810:BH814">IF(N810="sníž. přenesená",J810,0)</f>
        <v>0</v>
      </c>
      <c r="BI810" s="266">
        <f aca="true" t="shared" si="533" ref="BI810:BI814">IF(N810="nulová",J810,0)</f>
        <v>0</v>
      </c>
      <c r="BJ810" s="170" t="s">
        <v>24</v>
      </c>
      <c r="BK810" s="266">
        <f aca="true" t="shared" si="534" ref="BK810:BK814">ROUND(I810*H810,2)</f>
        <v>0</v>
      </c>
      <c r="BL810" s="170" t="s">
        <v>171</v>
      </c>
      <c r="BM810" s="170" t="s">
        <v>4254</v>
      </c>
    </row>
    <row r="811" spans="2:47" s="84" customFormat="1" ht="13.5">
      <c r="B811" s="105"/>
      <c r="C811" s="174"/>
      <c r="D811" s="207" t="s">
        <v>173</v>
      </c>
      <c r="E811" s="174"/>
      <c r="F811" s="270" t="s">
        <v>4253</v>
      </c>
      <c r="G811" s="174"/>
      <c r="H811" s="174"/>
      <c r="I811" s="215"/>
      <c r="J811" s="174"/>
      <c r="K811" s="174"/>
      <c r="L811" s="214"/>
      <c r="M811" s="238"/>
      <c r="N811" s="106"/>
      <c r="O811" s="106"/>
      <c r="P811" s="106"/>
      <c r="Q811" s="106"/>
      <c r="R811" s="106"/>
      <c r="S811" s="106"/>
      <c r="T811" s="255"/>
      <c r="AT811" s="170" t="s">
        <v>173</v>
      </c>
      <c r="AU811" s="170" t="s">
        <v>81</v>
      </c>
    </row>
    <row r="812" spans="2:65" s="84" customFormat="1" ht="20.4" customHeight="1">
      <c r="B812" s="105"/>
      <c r="C812" s="189" t="s">
        <v>4255</v>
      </c>
      <c r="D812" s="189" t="s">
        <v>166</v>
      </c>
      <c r="E812" s="190" t="s">
        <v>4256</v>
      </c>
      <c r="F812" s="191" t="s">
        <v>4257</v>
      </c>
      <c r="G812" s="192" t="s">
        <v>465</v>
      </c>
      <c r="H812" s="193">
        <v>95</v>
      </c>
      <c r="I812" s="233"/>
      <c r="J812" s="234">
        <f t="shared" si="526"/>
        <v>0</v>
      </c>
      <c r="K812" s="191" t="s">
        <v>22</v>
      </c>
      <c r="L812" s="214"/>
      <c r="M812" s="235" t="s">
        <v>22</v>
      </c>
      <c r="N812" s="236" t="s">
        <v>44</v>
      </c>
      <c r="O812" s="106"/>
      <c r="P812" s="237">
        <f t="shared" si="527"/>
        <v>0</v>
      </c>
      <c r="Q812" s="237">
        <v>0</v>
      </c>
      <c r="R812" s="237">
        <f t="shared" si="528"/>
        <v>0</v>
      </c>
      <c r="S812" s="237">
        <v>0</v>
      </c>
      <c r="T812" s="254">
        <f t="shared" si="529"/>
        <v>0</v>
      </c>
      <c r="AR812" s="170" t="s">
        <v>171</v>
      </c>
      <c r="AT812" s="170" t="s">
        <v>166</v>
      </c>
      <c r="AU812" s="170" t="s">
        <v>81</v>
      </c>
      <c r="AY812" s="170" t="s">
        <v>164</v>
      </c>
      <c r="BE812" s="266">
        <f t="shared" si="530"/>
        <v>0</v>
      </c>
      <c r="BF812" s="266">
        <f t="shared" si="531"/>
        <v>0</v>
      </c>
      <c r="BG812" s="266">
        <f aca="true" t="shared" si="535" ref="BG812:BG816">IF(N812="zákl. přenesená",J812,0)</f>
        <v>0</v>
      </c>
      <c r="BH812" s="266">
        <f t="shared" si="532"/>
        <v>0</v>
      </c>
      <c r="BI812" s="266">
        <f t="shared" si="533"/>
        <v>0</v>
      </c>
      <c r="BJ812" s="170" t="s">
        <v>24</v>
      </c>
      <c r="BK812" s="266">
        <f t="shared" si="534"/>
        <v>0</v>
      </c>
      <c r="BL812" s="170" t="s">
        <v>171</v>
      </c>
      <c r="BM812" s="170" t="s">
        <v>4258</v>
      </c>
    </row>
    <row r="813" spans="2:47" s="84" customFormat="1" ht="13.5">
      <c r="B813" s="105"/>
      <c r="C813" s="174"/>
      <c r="D813" s="207" t="s">
        <v>173</v>
      </c>
      <c r="E813" s="174"/>
      <c r="F813" s="270" t="s">
        <v>4257</v>
      </c>
      <c r="G813" s="174"/>
      <c r="H813" s="174"/>
      <c r="I813" s="215"/>
      <c r="J813" s="174"/>
      <c r="K813" s="174"/>
      <c r="L813" s="214"/>
      <c r="M813" s="238"/>
      <c r="N813" s="106"/>
      <c r="O813" s="106"/>
      <c r="P813" s="106"/>
      <c r="Q813" s="106"/>
      <c r="R813" s="106"/>
      <c r="S813" s="106"/>
      <c r="T813" s="255"/>
      <c r="AT813" s="170" t="s">
        <v>173</v>
      </c>
      <c r="AU813" s="170" t="s">
        <v>81</v>
      </c>
    </row>
    <row r="814" spans="2:65" s="84" customFormat="1" ht="20.4" customHeight="1">
      <c r="B814" s="105"/>
      <c r="C814" s="189" t="s">
        <v>4259</v>
      </c>
      <c r="D814" s="189" t="s">
        <v>166</v>
      </c>
      <c r="E814" s="190" t="s">
        <v>4260</v>
      </c>
      <c r="F814" s="191" t="s">
        <v>4261</v>
      </c>
      <c r="G814" s="192" t="s">
        <v>465</v>
      </c>
      <c r="H814" s="193">
        <v>130</v>
      </c>
      <c r="I814" s="233"/>
      <c r="J814" s="234">
        <f t="shared" si="526"/>
        <v>0</v>
      </c>
      <c r="K814" s="191" t="s">
        <v>22</v>
      </c>
      <c r="L814" s="214"/>
      <c r="M814" s="235" t="s">
        <v>22</v>
      </c>
      <c r="N814" s="236" t="s">
        <v>44</v>
      </c>
      <c r="O814" s="106"/>
      <c r="P814" s="237">
        <f t="shared" si="527"/>
        <v>0</v>
      </c>
      <c r="Q814" s="237">
        <v>0</v>
      </c>
      <c r="R814" s="237">
        <f t="shared" si="528"/>
        <v>0</v>
      </c>
      <c r="S814" s="237">
        <v>0</v>
      </c>
      <c r="T814" s="254">
        <f t="shared" si="529"/>
        <v>0</v>
      </c>
      <c r="AR814" s="170" t="s">
        <v>171</v>
      </c>
      <c r="AT814" s="170" t="s">
        <v>166</v>
      </c>
      <c r="AU814" s="170" t="s">
        <v>81</v>
      </c>
      <c r="AY814" s="170" t="s">
        <v>164</v>
      </c>
      <c r="BE814" s="266">
        <f t="shared" si="530"/>
        <v>0</v>
      </c>
      <c r="BF814" s="266">
        <f t="shared" si="531"/>
        <v>0</v>
      </c>
      <c r="BG814" s="266">
        <f t="shared" si="535"/>
        <v>0</v>
      </c>
      <c r="BH814" s="266">
        <f t="shared" si="532"/>
        <v>0</v>
      </c>
      <c r="BI814" s="266">
        <f t="shared" si="533"/>
        <v>0</v>
      </c>
      <c r="BJ814" s="170" t="s">
        <v>24</v>
      </c>
      <c r="BK814" s="266">
        <f t="shared" si="534"/>
        <v>0</v>
      </c>
      <c r="BL814" s="170" t="s">
        <v>171</v>
      </c>
      <c r="BM814" s="170" t="s">
        <v>4262</v>
      </c>
    </row>
    <row r="815" spans="2:47" s="84" customFormat="1" ht="13.5">
      <c r="B815" s="105"/>
      <c r="C815" s="174"/>
      <c r="D815" s="207" t="s">
        <v>173</v>
      </c>
      <c r="E815" s="174"/>
      <c r="F815" s="270" t="s">
        <v>4261</v>
      </c>
      <c r="G815" s="174"/>
      <c r="H815" s="174"/>
      <c r="I815" s="215"/>
      <c r="J815" s="174"/>
      <c r="K815" s="174"/>
      <c r="L815" s="214"/>
      <c r="M815" s="238"/>
      <c r="N815" s="106"/>
      <c r="O815" s="106"/>
      <c r="P815" s="106"/>
      <c r="Q815" s="106"/>
      <c r="R815" s="106"/>
      <c r="S815" s="106"/>
      <c r="T815" s="255"/>
      <c r="AT815" s="170" t="s">
        <v>173</v>
      </c>
      <c r="AU815" s="170" t="s">
        <v>81</v>
      </c>
    </row>
    <row r="816" spans="2:65" s="84" customFormat="1" ht="20.4" customHeight="1">
      <c r="B816" s="105"/>
      <c r="C816" s="189" t="s">
        <v>4263</v>
      </c>
      <c r="D816" s="189" t="s">
        <v>166</v>
      </c>
      <c r="E816" s="190" t="s">
        <v>4264</v>
      </c>
      <c r="F816" s="191" t="s">
        <v>4265</v>
      </c>
      <c r="G816" s="192" t="s">
        <v>465</v>
      </c>
      <c r="H816" s="193">
        <v>60</v>
      </c>
      <c r="I816" s="233"/>
      <c r="J816" s="234">
        <f>ROUND(I816*H816,2)</f>
        <v>0</v>
      </c>
      <c r="K816" s="191" t="s">
        <v>22</v>
      </c>
      <c r="L816" s="214"/>
      <c r="M816" s="235" t="s">
        <v>22</v>
      </c>
      <c r="N816" s="236" t="s">
        <v>44</v>
      </c>
      <c r="O816" s="106"/>
      <c r="P816" s="237">
        <f>O816*H816</f>
        <v>0</v>
      </c>
      <c r="Q816" s="237">
        <v>0</v>
      </c>
      <c r="R816" s="237">
        <f>Q816*H816</f>
        <v>0</v>
      </c>
      <c r="S816" s="237">
        <v>0</v>
      </c>
      <c r="T816" s="254">
        <f>S816*H816</f>
        <v>0</v>
      </c>
      <c r="AR816" s="170" t="s">
        <v>171</v>
      </c>
      <c r="AT816" s="170" t="s">
        <v>166</v>
      </c>
      <c r="AU816" s="170" t="s">
        <v>81</v>
      </c>
      <c r="AY816" s="170" t="s">
        <v>164</v>
      </c>
      <c r="BE816" s="266">
        <f>IF(N816="základní",J816,0)</f>
        <v>0</v>
      </c>
      <c r="BF816" s="266">
        <f>IF(N816="snížená",J816,0)</f>
        <v>0</v>
      </c>
      <c r="BG816" s="266">
        <f t="shared" si="535"/>
        <v>0</v>
      </c>
      <c r="BH816" s="266">
        <f>IF(N816="sníž. přenesená",J816,0)</f>
        <v>0</v>
      </c>
      <c r="BI816" s="266">
        <f>IF(N816="nulová",J816,0)</f>
        <v>0</v>
      </c>
      <c r="BJ816" s="170" t="s">
        <v>24</v>
      </c>
      <c r="BK816" s="266">
        <f>ROUND(I816*H816,2)</f>
        <v>0</v>
      </c>
      <c r="BL816" s="170" t="s">
        <v>171</v>
      </c>
      <c r="BM816" s="170" t="s">
        <v>4266</v>
      </c>
    </row>
    <row r="817" spans="2:47" s="84" customFormat="1" ht="13.5">
      <c r="B817" s="105"/>
      <c r="C817" s="174"/>
      <c r="D817" s="194" t="s">
        <v>173</v>
      </c>
      <c r="E817" s="174"/>
      <c r="F817" s="195" t="s">
        <v>4265</v>
      </c>
      <c r="G817" s="174"/>
      <c r="H817" s="174"/>
      <c r="I817" s="215"/>
      <c r="J817" s="174"/>
      <c r="K817" s="174"/>
      <c r="L817" s="214"/>
      <c r="M817" s="238"/>
      <c r="N817" s="106"/>
      <c r="O817" s="106"/>
      <c r="P817" s="106"/>
      <c r="Q817" s="106"/>
      <c r="R817" s="106"/>
      <c r="S817" s="106"/>
      <c r="T817" s="255"/>
      <c r="AT817" s="170" t="s">
        <v>173</v>
      </c>
      <c r="AU817" s="170" t="s">
        <v>81</v>
      </c>
    </row>
    <row r="818" spans="2:63" s="89" customFormat="1" ht="29.9" customHeight="1">
      <c r="B818" s="183"/>
      <c r="C818" s="184"/>
      <c r="D818" s="187" t="s">
        <v>72</v>
      </c>
      <c r="E818" s="188" t="s">
        <v>4108</v>
      </c>
      <c r="F818" s="188" t="s">
        <v>4109</v>
      </c>
      <c r="G818" s="184"/>
      <c r="H818" s="184"/>
      <c r="I818" s="226"/>
      <c r="J818" s="232">
        <f>BK818</f>
        <v>0</v>
      </c>
      <c r="K818" s="184"/>
      <c r="L818" s="228"/>
      <c r="M818" s="229"/>
      <c r="N818" s="230"/>
      <c r="O818" s="230"/>
      <c r="P818" s="231">
        <f aca="true" t="shared" si="536" ref="P818:T818">SUM(P819:P820)</f>
        <v>0</v>
      </c>
      <c r="Q818" s="230"/>
      <c r="R818" s="231">
        <f t="shared" si="536"/>
        <v>0</v>
      </c>
      <c r="S818" s="230"/>
      <c r="T818" s="253">
        <f t="shared" si="536"/>
        <v>0</v>
      </c>
      <c r="AR818" s="259" t="s">
        <v>24</v>
      </c>
      <c r="AT818" s="260" t="s">
        <v>72</v>
      </c>
      <c r="AU818" s="260" t="s">
        <v>24</v>
      </c>
      <c r="AY818" s="259" t="s">
        <v>164</v>
      </c>
      <c r="BK818" s="265">
        <f>SUM(BK819:BK820)</f>
        <v>0</v>
      </c>
    </row>
    <row r="819" spans="2:65" s="84" customFormat="1" ht="20.4" customHeight="1">
      <c r="B819" s="105"/>
      <c r="C819" s="189" t="s">
        <v>4267</v>
      </c>
      <c r="D819" s="189" t="s">
        <v>166</v>
      </c>
      <c r="E819" s="190" t="s">
        <v>4268</v>
      </c>
      <c r="F819" s="191" t="s">
        <v>4269</v>
      </c>
      <c r="G819" s="192" t="s">
        <v>465</v>
      </c>
      <c r="H819" s="193">
        <v>240</v>
      </c>
      <c r="I819" s="233"/>
      <c r="J819" s="234">
        <f>ROUND(I819*H819,2)</f>
        <v>0</v>
      </c>
      <c r="K819" s="191" t="s">
        <v>22</v>
      </c>
      <c r="L819" s="214"/>
      <c r="M819" s="235" t="s">
        <v>22</v>
      </c>
      <c r="N819" s="236" t="s">
        <v>44</v>
      </c>
      <c r="O819" s="106"/>
      <c r="P819" s="237">
        <f>O819*H819</f>
        <v>0</v>
      </c>
      <c r="Q819" s="237">
        <v>0</v>
      </c>
      <c r="R819" s="237">
        <f>Q819*H819</f>
        <v>0</v>
      </c>
      <c r="S819" s="237">
        <v>0</v>
      </c>
      <c r="T819" s="254">
        <f>S819*H819</f>
        <v>0</v>
      </c>
      <c r="AR819" s="170" t="s">
        <v>171</v>
      </c>
      <c r="AT819" s="170" t="s">
        <v>166</v>
      </c>
      <c r="AU819" s="170" t="s">
        <v>81</v>
      </c>
      <c r="AY819" s="170" t="s">
        <v>164</v>
      </c>
      <c r="BE819" s="266">
        <f>IF(N819="základní",J819,0)</f>
        <v>0</v>
      </c>
      <c r="BF819" s="266">
        <f>IF(N819="snížená",J819,0)</f>
        <v>0</v>
      </c>
      <c r="BG819" s="266">
        <f>IF(N819="zákl. přenesená",J819,0)</f>
        <v>0</v>
      </c>
      <c r="BH819" s="266">
        <f>IF(N819="sníž. přenesená",J819,0)</f>
        <v>0</v>
      </c>
      <c r="BI819" s="266">
        <f>IF(N819="nulová",J819,0)</f>
        <v>0</v>
      </c>
      <c r="BJ819" s="170" t="s">
        <v>24</v>
      </c>
      <c r="BK819" s="266">
        <f>ROUND(I819*H819,2)</f>
        <v>0</v>
      </c>
      <c r="BL819" s="170" t="s">
        <v>171</v>
      </c>
      <c r="BM819" s="170" t="s">
        <v>4270</v>
      </c>
    </row>
    <row r="820" spans="2:47" s="84" customFormat="1" ht="13.5">
      <c r="B820" s="105"/>
      <c r="C820" s="174"/>
      <c r="D820" s="194" t="s">
        <v>173</v>
      </c>
      <c r="E820" s="174"/>
      <c r="F820" s="195" t="s">
        <v>4269</v>
      </c>
      <c r="G820" s="174"/>
      <c r="H820" s="174"/>
      <c r="I820" s="215"/>
      <c r="J820" s="174"/>
      <c r="K820" s="174"/>
      <c r="L820" s="214"/>
      <c r="M820" s="238"/>
      <c r="N820" s="106"/>
      <c r="O820" s="106"/>
      <c r="P820" s="106"/>
      <c r="Q820" s="106"/>
      <c r="R820" s="106"/>
      <c r="S820" s="106"/>
      <c r="T820" s="255"/>
      <c r="AT820" s="170" t="s">
        <v>173</v>
      </c>
      <c r="AU820" s="170" t="s">
        <v>81</v>
      </c>
    </row>
    <row r="821" spans="2:63" s="89" customFormat="1" ht="29.9" customHeight="1">
      <c r="B821" s="183"/>
      <c r="C821" s="184"/>
      <c r="D821" s="187" t="s">
        <v>72</v>
      </c>
      <c r="E821" s="188" t="s">
        <v>4271</v>
      </c>
      <c r="F821" s="188" t="s">
        <v>4272</v>
      </c>
      <c r="G821" s="184"/>
      <c r="H821" s="184"/>
      <c r="I821" s="226"/>
      <c r="J821" s="232">
        <f>BK821</f>
        <v>0</v>
      </c>
      <c r="K821" s="184"/>
      <c r="L821" s="228"/>
      <c r="M821" s="229"/>
      <c r="N821" s="230"/>
      <c r="O821" s="230"/>
      <c r="P821" s="231">
        <f aca="true" t="shared" si="537" ref="P821:T821">SUM(P822:P823)</f>
        <v>0</v>
      </c>
      <c r="Q821" s="230"/>
      <c r="R821" s="231">
        <f t="shared" si="537"/>
        <v>0</v>
      </c>
      <c r="S821" s="230"/>
      <c r="T821" s="253">
        <f t="shared" si="537"/>
        <v>0</v>
      </c>
      <c r="AR821" s="259" t="s">
        <v>24</v>
      </c>
      <c r="AT821" s="260" t="s">
        <v>72</v>
      </c>
      <c r="AU821" s="260" t="s">
        <v>24</v>
      </c>
      <c r="AY821" s="259" t="s">
        <v>164</v>
      </c>
      <c r="BK821" s="265">
        <f>SUM(BK822:BK823)</f>
        <v>0</v>
      </c>
    </row>
    <row r="822" spans="2:65" s="84" customFormat="1" ht="20.4" customHeight="1">
      <c r="B822" s="105"/>
      <c r="C822" s="189" t="s">
        <v>4273</v>
      </c>
      <c r="D822" s="189" t="s">
        <v>166</v>
      </c>
      <c r="E822" s="190" t="s">
        <v>4274</v>
      </c>
      <c r="F822" s="191" t="s">
        <v>4275</v>
      </c>
      <c r="G822" s="192" t="s">
        <v>465</v>
      </c>
      <c r="H822" s="193">
        <v>120</v>
      </c>
      <c r="I822" s="233"/>
      <c r="J822" s="234">
        <f aca="true" t="shared" si="538" ref="J822:J827">ROUND(I822*H822,2)</f>
        <v>0</v>
      </c>
      <c r="K822" s="191" t="s">
        <v>22</v>
      </c>
      <c r="L822" s="214"/>
      <c r="M822" s="235" t="s">
        <v>22</v>
      </c>
      <c r="N822" s="236" t="s">
        <v>44</v>
      </c>
      <c r="O822" s="106"/>
      <c r="P822" s="237">
        <f aca="true" t="shared" si="539" ref="P822:P827">O822*H822</f>
        <v>0</v>
      </c>
      <c r="Q822" s="237">
        <v>0</v>
      </c>
      <c r="R822" s="237">
        <f aca="true" t="shared" si="540" ref="R822:R827">Q822*H822</f>
        <v>0</v>
      </c>
      <c r="S822" s="237">
        <v>0</v>
      </c>
      <c r="T822" s="254">
        <f aca="true" t="shared" si="541" ref="T822:T827">S822*H822</f>
        <v>0</v>
      </c>
      <c r="AR822" s="170" t="s">
        <v>171</v>
      </c>
      <c r="AT822" s="170" t="s">
        <v>166</v>
      </c>
      <c r="AU822" s="170" t="s">
        <v>81</v>
      </c>
      <c r="AY822" s="170" t="s">
        <v>164</v>
      </c>
      <c r="BE822" s="266">
        <f>IF(N822="základní",J822,0)</f>
        <v>0</v>
      </c>
      <c r="BF822" s="266">
        <f aca="true" t="shared" si="542" ref="BF822:BF827">IF(N822="snížená",J822,0)</f>
        <v>0</v>
      </c>
      <c r="BG822" s="266">
        <f aca="true" t="shared" si="543" ref="BG822:BG827">IF(N822="zákl. přenesená",J822,0)</f>
        <v>0</v>
      </c>
      <c r="BH822" s="266">
        <f aca="true" t="shared" si="544" ref="BH822:BH827">IF(N822="sníž. přenesená",J822,0)</f>
        <v>0</v>
      </c>
      <c r="BI822" s="266">
        <f aca="true" t="shared" si="545" ref="BI822:BI827">IF(N822="nulová",J822,0)</f>
        <v>0</v>
      </c>
      <c r="BJ822" s="170" t="s">
        <v>24</v>
      </c>
      <c r="BK822" s="266">
        <f aca="true" t="shared" si="546" ref="BK822:BK827">ROUND(I822*H822,2)</f>
        <v>0</v>
      </c>
      <c r="BL822" s="170" t="s">
        <v>171</v>
      </c>
      <c r="BM822" s="170" t="s">
        <v>4276</v>
      </c>
    </row>
    <row r="823" spans="2:47" s="84" customFormat="1" ht="13.5">
      <c r="B823" s="105"/>
      <c r="C823" s="174"/>
      <c r="D823" s="194" t="s">
        <v>173</v>
      </c>
      <c r="E823" s="174"/>
      <c r="F823" s="195" t="s">
        <v>4275</v>
      </c>
      <c r="G823" s="174"/>
      <c r="H823" s="174"/>
      <c r="I823" s="215"/>
      <c r="J823" s="174"/>
      <c r="K823" s="174"/>
      <c r="L823" s="214"/>
      <c r="M823" s="238"/>
      <c r="N823" s="106"/>
      <c r="O823" s="106"/>
      <c r="P823" s="106"/>
      <c r="Q823" s="106"/>
      <c r="R823" s="106"/>
      <c r="S823" s="106"/>
      <c r="T823" s="255"/>
      <c r="AT823" s="170" t="s">
        <v>173</v>
      </c>
      <c r="AU823" s="170" t="s">
        <v>81</v>
      </c>
    </row>
    <row r="824" spans="2:63" s="89" customFormat="1" ht="29.9" customHeight="1">
      <c r="B824" s="183"/>
      <c r="C824" s="184"/>
      <c r="D824" s="187" t="s">
        <v>72</v>
      </c>
      <c r="E824" s="188" t="s">
        <v>4122</v>
      </c>
      <c r="F824" s="188" t="s">
        <v>4123</v>
      </c>
      <c r="G824" s="184"/>
      <c r="H824" s="184"/>
      <c r="I824" s="226"/>
      <c r="J824" s="232">
        <f>BK824</f>
        <v>0</v>
      </c>
      <c r="K824" s="184"/>
      <c r="L824" s="228"/>
      <c r="M824" s="229"/>
      <c r="N824" s="230"/>
      <c r="O824" s="230"/>
      <c r="P824" s="231">
        <f aca="true" t="shared" si="547" ref="P824:T824">SUM(P825:P830)</f>
        <v>0</v>
      </c>
      <c r="Q824" s="230"/>
      <c r="R824" s="231">
        <f t="shared" si="547"/>
        <v>0</v>
      </c>
      <c r="S824" s="230"/>
      <c r="T824" s="253">
        <f t="shared" si="547"/>
        <v>0</v>
      </c>
      <c r="AR824" s="259" t="s">
        <v>24</v>
      </c>
      <c r="AT824" s="260" t="s">
        <v>72</v>
      </c>
      <c r="AU824" s="260" t="s">
        <v>24</v>
      </c>
      <c r="AY824" s="259" t="s">
        <v>164</v>
      </c>
      <c r="BK824" s="265">
        <f>SUM(BK825:BK830)</f>
        <v>0</v>
      </c>
    </row>
    <row r="825" spans="2:65" s="84" customFormat="1" ht="20.4" customHeight="1">
      <c r="B825" s="105"/>
      <c r="C825" s="189" t="s">
        <v>4277</v>
      </c>
      <c r="D825" s="189" t="s">
        <v>166</v>
      </c>
      <c r="E825" s="190" t="s">
        <v>4124</v>
      </c>
      <c r="F825" s="191" t="s">
        <v>4125</v>
      </c>
      <c r="G825" s="192" t="s">
        <v>579</v>
      </c>
      <c r="H825" s="193">
        <v>135</v>
      </c>
      <c r="I825" s="233"/>
      <c r="J825" s="234">
        <f t="shared" si="538"/>
        <v>0</v>
      </c>
      <c r="K825" s="191" t="s">
        <v>22</v>
      </c>
      <c r="L825" s="214"/>
      <c r="M825" s="235" t="s">
        <v>22</v>
      </c>
      <c r="N825" s="236" t="s">
        <v>44</v>
      </c>
      <c r="O825" s="106"/>
      <c r="P825" s="237">
        <f t="shared" si="539"/>
        <v>0</v>
      </c>
      <c r="Q825" s="237">
        <v>0</v>
      </c>
      <c r="R825" s="237">
        <f t="shared" si="540"/>
        <v>0</v>
      </c>
      <c r="S825" s="237">
        <v>0</v>
      </c>
      <c r="T825" s="254">
        <f t="shared" si="541"/>
        <v>0</v>
      </c>
      <c r="AR825" s="170" t="s">
        <v>171</v>
      </c>
      <c r="AT825" s="170" t="s">
        <v>166</v>
      </c>
      <c r="AU825" s="170" t="s">
        <v>81</v>
      </c>
      <c r="AY825" s="170" t="s">
        <v>164</v>
      </c>
      <c r="BE825" s="266">
        <f>IF(N825="základní",J825,0)</f>
        <v>0</v>
      </c>
      <c r="BF825" s="266">
        <f t="shared" si="542"/>
        <v>0</v>
      </c>
      <c r="BG825" s="266">
        <f t="shared" si="543"/>
        <v>0</v>
      </c>
      <c r="BH825" s="266">
        <f t="shared" si="544"/>
        <v>0</v>
      </c>
      <c r="BI825" s="266">
        <f t="shared" si="545"/>
        <v>0</v>
      </c>
      <c r="BJ825" s="170" t="s">
        <v>24</v>
      </c>
      <c r="BK825" s="266">
        <f t="shared" si="546"/>
        <v>0</v>
      </c>
      <c r="BL825" s="170" t="s">
        <v>171</v>
      </c>
      <c r="BM825" s="170" t="s">
        <v>4278</v>
      </c>
    </row>
    <row r="826" spans="2:47" s="84" customFormat="1" ht="13.5">
      <c r="B826" s="105"/>
      <c r="C826" s="174"/>
      <c r="D826" s="207" t="s">
        <v>173</v>
      </c>
      <c r="E826" s="174"/>
      <c r="F826" s="270" t="s">
        <v>4125</v>
      </c>
      <c r="G826" s="174"/>
      <c r="H826" s="174"/>
      <c r="I826" s="215"/>
      <c r="J826" s="174"/>
      <c r="K826" s="174"/>
      <c r="L826" s="214"/>
      <c r="M826" s="238"/>
      <c r="N826" s="106"/>
      <c r="O826" s="106"/>
      <c r="P826" s="106"/>
      <c r="Q826" s="106"/>
      <c r="R826" s="106"/>
      <c r="S826" s="106"/>
      <c r="T826" s="255"/>
      <c r="AT826" s="170" t="s">
        <v>173</v>
      </c>
      <c r="AU826" s="170" t="s">
        <v>81</v>
      </c>
    </row>
    <row r="827" spans="2:65" s="84" customFormat="1" ht="20.4" customHeight="1">
      <c r="B827" s="105"/>
      <c r="C827" s="189" t="s">
        <v>4279</v>
      </c>
      <c r="D827" s="189" t="s">
        <v>166</v>
      </c>
      <c r="E827" s="190" t="s">
        <v>4127</v>
      </c>
      <c r="F827" s="191" t="s">
        <v>4128</v>
      </c>
      <c r="G827" s="192" t="s">
        <v>579</v>
      </c>
      <c r="H827" s="193">
        <v>39</v>
      </c>
      <c r="I827" s="233"/>
      <c r="J827" s="234">
        <f t="shared" si="538"/>
        <v>0</v>
      </c>
      <c r="K827" s="191" t="s">
        <v>22</v>
      </c>
      <c r="L827" s="214"/>
      <c r="M827" s="235" t="s">
        <v>22</v>
      </c>
      <c r="N827" s="236" t="s">
        <v>44</v>
      </c>
      <c r="O827" s="106"/>
      <c r="P827" s="237">
        <f t="shared" si="539"/>
        <v>0</v>
      </c>
      <c r="Q827" s="237">
        <v>0</v>
      </c>
      <c r="R827" s="237">
        <f t="shared" si="540"/>
        <v>0</v>
      </c>
      <c r="S827" s="237">
        <v>0</v>
      </c>
      <c r="T827" s="254">
        <f t="shared" si="541"/>
        <v>0</v>
      </c>
      <c r="AR827" s="170" t="s">
        <v>171</v>
      </c>
      <c r="AT827" s="170" t="s">
        <v>166</v>
      </c>
      <c r="AU827" s="170" t="s">
        <v>81</v>
      </c>
      <c r="AY827" s="170" t="s">
        <v>164</v>
      </c>
      <c r="BE827" s="266">
        <v>0</v>
      </c>
      <c r="BF827" s="266">
        <f t="shared" si="542"/>
        <v>0</v>
      </c>
      <c r="BG827" s="266">
        <f t="shared" si="543"/>
        <v>0</v>
      </c>
      <c r="BH827" s="266">
        <f t="shared" si="544"/>
        <v>0</v>
      </c>
      <c r="BI827" s="266">
        <f t="shared" si="545"/>
        <v>0</v>
      </c>
      <c r="BJ827" s="170" t="s">
        <v>24</v>
      </c>
      <c r="BK827" s="266">
        <f t="shared" si="546"/>
        <v>0</v>
      </c>
      <c r="BL827" s="170" t="s">
        <v>171</v>
      </c>
      <c r="BM827" s="170" t="s">
        <v>4280</v>
      </c>
    </row>
    <row r="828" spans="2:47" s="84" customFormat="1" ht="13.5">
      <c r="B828" s="105"/>
      <c r="C828" s="174"/>
      <c r="D828" s="207" t="s">
        <v>173</v>
      </c>
      <c r="E828" s="174"/>
      <c r="F828" s="270" t="s">
        <v>4128</v>
      </c>
      <c r="G828" s="174"/>
      <c r="H828" s="174"/>
      <c r="I828" s="215"/>
      <c r="J828" s="174"/>
      <c r="K828" s="174"/>
      <c r="L828" s="214"/>
      <c r="M828" s="238"/>
      <c r="N828" s="106"/>
      <c r="O828" s="106"/>
      <c r="P828" s="106"/>
      <c r="Q828" s="106"/>
      <c r="R828" s="106"/>
      <c r="S828" s="106"/>
      <c r="T828" s="255"/>
      <c r="AT828" s="170" t="s">
        <v>173</v>
      </c>
      <c r="AU828" s="170" t="s">
        <v>81</v>
      </c>
    </row>
    <row r="829" spans="2:65" s="84" customFormat="1" ht="20.4" customHeight="1">
      <c r="B829" s="105"/>
      <c r="C829" s="189" t="s">
        <v>4281</v>
      </c>
      <c r="D829" s="189" t="s">
        <v>166</v>
      </c>
      <c r="E829" s="190" t="s">
        <v>4282</v>
      </c>
      <c r="F829" s="191" t="s">
        <v>4283</v>
      </c>
      <c r="G829" s="192" t="s">
        <v>579</v>
      </c>
      <c r="H829" s="193">
        <v>1</v>
      </c>
      <c r="I829" s="233"/>
      <c r="J829" s="234">
        <f>ROUND(I829*H829,2)</f>
        <v>0</v>
      </c>
      <c r="K829" s="191" t="s">
        <v>22</v>
      </c>
      <c r="L829" s="214"/>
      <c r="M829" s="235" t="s">
        <v>22</v>
      </c>
      <c r="N829" s="236" t="s">
        <v>44</v>
      </c>
      <c r="O829" s="106"/>
      <c r="P829" s="237">
        <f>O829*H829</f>
        <v>0</v>
      </c>
      <c r="Q829" s="237">
        <v>0</v>
      </c>
      <c r="R829" s="237">
        <f>Q829*H829</f>
        <v>0</v>
      </c>
      <c r="S829" s="237">
        <v>0</v>
      </c>
      <c r="T829" s="254">
        <f>S829*H829</f>
        <v>0</v>
      </c>
      <c r="AR829" s="170" t="s">
        <v>171</v>
      </c>
      <c r="AT829" s="170" t="s">
        <v>166</v>
      </c>
      <c r="AU829" s="170" t="s">
        <v>81</v>
      </c>
      <c r="AY829" s="170" t="s">
        <v>164</v>
      </c>
      <c r="BE829" s="266">
        <f>IF(N829="základní",J829,0)</f>
        <v>0</v>
      </c>
      <c r="BF829" s="266">
        <f>IF(N829="snížená",J829,0)</f>
        <v>0</v>
      </c>
      <c r="BG829" s="266">
        <f>IF(N829="zákl. přenesená",J829,0)</f>
        <v>0</v>
      </c>
      <c r="BH829" s="266">
        <f>IF(N829="sníž. přenesená",J829,0)</f>
        <v>0</v>
      </c>
      <c r="BI829" s="266">
        <f>IF(N829="nulová",J829,0)</f>
        <v>0</v>
      </c>
      <c r="BJ829" s="170" t="s">
        <v>24</v>
      </c>
      <c r="BK829" s="266">
        <f>ROUND(I829*H829,2)</f>
        <v>0</v>
      </c>
      <c r="BL829" s="170" t="s">
        <v>171</v>
      </c>
      <c r="BM829" s="170" t="s">
        <v>4284</v>
      </c>
    </row>
    <row r="830" spans="2:47" s="84" customFormat="1" ht="13.5">
      <c r="B830" s="105"/>
      <c r="C830" s="174"/>
      <c r="D830" s="194" t="s">
        <v>173</v>
      </c>
      <c r="E830" s="174"/>
      <c r="F830" s="195" t="s">
        <v>4283</v>
      </c>
      <c r="G830" s="174"/>
      <c r="H830" s="174"/>
      <c r="I830" s="215"/>
      <c r="J830" s="174"/>
      <c r="K830" s="174"/>
      <c r="L830" s="214"/>
      <c r="M830" s="238"/>
      <c r="N830" s="106"/>
      <c r="O830" s="106"/>
      <c r="P830" s="106"/>
      <c r="Q830" s="106"/>
      <c r="R830" s="106"/>
      <c r="S830" s="106"/>
      <c r="T830" s="255"/>
      <c r="AT830" s="170" t="s">
        <v>173</v>
      </c>
      <c r="AU830" s="170" t="s">
        <v>81</v>
      </c>
    </row>
    <row r="831" spans="2:63" s="89" customFormat="1" ht="29.9" customHeight="1">
      <c r="B831" s="183"/>
      <c r="C831" s="184"/>
      <c r="D831" s="187" t="s">
        <v>72</v>
      </c>
      <c r="E831" s="188" t="s">
        <v>4285</v>
      </c>
      <c r="F831" s="188" t="s">
        <v>4286</v>
      </c>
      <c r="G831" s="184"/>
      <c r="H831" s="184"/>
      <c r="I831" s="226"/>
      <c r="J831" s="232">
        <f>BK831</f>
        <v>0</v>
      </c>
      <c r="K831" s="184"/>
      <c r="L831" s="228"/>
      <c r="M831" s="229"/>
      <c r="N831" s="230"/>
      <c r="O831" s="230"/>
      <c r="P831" s="231">
        <f aca="true" t="shared" si="548" ref="P831:T831">SUM(P832:P833)</f>
        <v>0</v>
      </c>
      <c r="Q831" s="230"/>
      <c r="R831" s="231">
        <f t="shared" si="548"/>
        <v>0</v>
      </c>
      <c r="S831" s="230"/>
      <c r="T831" s="253">
        <f t="shared" si="548"/>
        <v>0</v>
      </c>
      <c r="AR831" s="259" t="s">
        <v>24</v>
      </c>
      <c r="AT831" s="260" t="s">
        <v>72</v>
      </c>
      <c r="AU831" s="260" t="s">
        <v>24</v>
      </c>
      <c r="AY831" s="259" t="s">
        <v>164</v>
      </c>
      <c r="BK831" s="265">
        <f>SUM(BK832:BK833)</f>
        <v>0</v>
      </c>
    </row>
    <row r="832" spans="2:65" s="84" customFormat="1" ht="20.4" customHeight="1">
      <c r="B832" s="105"/>
      <c r="C832" s="189" t="s">
        <v>4287</v>
      </c>
      <c r="D832" s="189" t="s">
        <v>166</v>
      </c>
      <c r="E832" s="190" t="s">
        <v>4288</v>
      </c>
      <c r="F832" s="191" t="s">
        <v>4289</v>
      </c>
      <c r="G832" s="192" t="s">
        <v>579</v>
      </c>
      <c r="H832" s="193">
        <v>24</v>
      </c>
      <c r="I832" s="233"/>
      <c r="J832" s="234">
        <f>ROUND(I832*H832,2)</f>
        <v>0</v>
      </c>
      <c r="K832" s="191" t="s">
        <v>22</v>
      </c>
      <c r="L832" s="214"/>
      <c r="M832" s="235" t="s">
        <v>22</v>
      </c>
      <c r="N832" s="236" t="s">
        <v>44</v>
      </c>
      <c r="O832" s="106"/>
      <c r="P832" s="237">
        <f>O832*H832</f>
        <v>0</v>
      </c>
      <c r="Q832" s="237">
        <v>0</v>
      </c>
      <c r="R832" s="237">
        <f>Q832*H832</f>
        <v>0</v>
      </c>
      <c r="S832" s="237">
        <v>0</v>
      </c>
      <c r="T832" s="254">
        <f>S832*H832</f>
        <v>0</v>
      </c>
      <c r="AR832" s="170" t="s">
        <v>171</v>
      </c>
      <c r="AT832" s="170" t="s">
        <v>166</v>
      </c>
      <c r="AU832" s="170" t="s">
        <v>81</v>
      </c>
      <c r="AY832" s="170" t="s">
        <v>164</v>
      </c>
      <c r="BE832" s="266">
        <f>IF(N832="základní",J832,0)</f>
        <v>0</v>
      </c>
      <c r="BF832" s="266">
        <f>IF(N832="snížená",J832,0)</f>
        <v>0</v>
      </c>
      <c r="BG832" s="266">
        <f>IF(N832="zákl. přenesená",J832,0)</f>
        <v>0</v>
      </c>
      <c r="BH832" s="266">
        <f>IF(N832="sníž. přenesená",J832,0)</f>
        <v>0</v>
      </c>
      <c r="BI832" s="266">
        <f>IF(N832="nulová",J832,0)</f>
        <v>0</v>
      </c>
      <c r="BJ832" s="170" t="s">
        <v>24</v>
      </c>
      <c r="BK832" s="266">
        <f>ROUND(I832*H832,2)</f>
        <v>0</v>
      </c>
      <c r="BL832" s="170" t="s">
        <v>171</v>
      </c>
      <c r="BM832" s="170" t="s">
        <v>4290</v>
      </c>
    </row>
    <row r="833" spans="2:47" s="84" customFormat="1" ht="13.5">
      <c r="B833" s="105"/>
      <c r="C833" s="174"/>
      <c r="D833" s="194" t="s">
        <v>173</v>
      </c>
      <c r="E833" s="174"/>
      <c r="F833" s="195" t="s">
        <v>4289</v>
      </c>
      <c r="G833" s="174"/>
      <c r="H833" s="174"/>
      <c r="I833" s="215"/>
      <c r="J833" s="174"/>
      <c r="K833" s="174"/>
      <c r="L833" s="214"/>
      <c r="M833" s="238"/>
      <c r="N833" s="106"/>
      <c r="O833" s="106"/>
      <c r="P833" s="106"/>
      <c r="Q833" s="106"/>
      <c r="R833" s="106"/>
      <c r="S833" s="106"/>
      <c r="T833" s="255"/>
      <c r="AT833" s="170" t="s">
        <v>173</v>
      </c>
      <c r="AU833" s="170" t="s">
        <v>81</v>
      </c>
    </row>
    <row r="834" spans="2:63" s="89" customFormat="1" ht="29.9" customHeight="1">
      <c r="B834" s="183"/>
      <c r="C834" s="184"/>
      <c r="D834" s="187" t="s">
        <v>72</v>
      </c>
      <c r="E834" s="188" t="s">
        <v>4291</v>
      </c>
      <c r="F834" s="188" t="s">
        <v>4292</v>
      </c>
      <c r="G834" s="184"/>
      <c r="H834" s="184"/>
      <c r="I834" s="226"/>
      <c r="J834" s="232">
        <f>BK834</f>
        <v>0</v>
      </c>
      <c r="K834" s="184"/>
      <c r="L834" s="228"/>
      <c r="M834" s="229"/>
      <c r="N834" s="230"/>
      <c r="O834" s="230"/>
      <c r="P834" s="231">
        <f aca="true" t="shared" si="549" ref="P834:T834">SUM(P835:P836)</f>
        <v>0</v>
      </c>
      <c r="Q834" s="230"/>
      <c r="R834" s="231">
        <f t="shared" si="549"/>
        <v>0</v>
      </c>
      <c r="S834" s="230"/>
      <c r="T834" s="253">
        <f t="shared" si="549"/>
        <v>0</v>
      </c>
      <c r="AR834" s="259" t="s">
        <v>24</v>
      </c>
      <c r="AT834" s="260" t="s">
        <v>72</v>
      </c>
      <c r="AU834" s="260" t="s">
        <v>24</v>
      </c>
      <c r="AY834" s="259" t="s">
        <v>164</v>
      </c>
      <c r="BK834" s="265">
        <f>SUM(BK835:BK836)</f>
        <v>0</v>
      </c>
    </row>
    <row r="835" spans="2:65" s="84" customFormat="1" ht="20.4" customHeight="1">
      <c r="B835" s="105"/>
      <c r="C835" s="189" t="s">
        <v>4293</v>
      </c>
      <c r="D835" s="189" t="s">
        <v>166</v>
      </c>
      <c r="E835" s="190" t="s">
        <v>4294</v>
      </c>
      <c r="F835" s="191" t="s">
        <v>4295</v>
      </c>
      <c r="G835" s="192" t="s">
        <v>579</v>
      </c>
      <c r="H835" s="193">
        <v>44</v>
      </c>
      <c r="I835" s="233"/>
      <c r="J835" s="234">
        <f>ROUND(I835*H835,2)</f>
        <v>0</v>
      </c>
      <c r="K835" s="191" t="s">
        <v>22</v>
      </c>
      <c r="L835" s="214"/>
      <c r="M835" s="235" t="s">
        <v>22</v>
      </c>
      <c r="N835" s="236" t="s">
        <v>44</v>
      </c>
      <c r="O835" s="106"/>
      <c r="P835" s="237">
        <f>O835*H835</f>
        <v>0</v>
      </c>
      <c r="Q835" s="237">
        <v>0</v>
      </c>
      <c r="R835" s="237">
        <f>Q835*H835</f>
        <v>0</v>
      </c>
      <c r="S835" s="237">
        <v>0</v>
      </c>
      <c r="T835" s="254">
        <f>S835*H835</f>
        <v>0</v>
      </c>
      <c r="AR835" s="170" t="s">
        <v>171</v>
      </c>
      <c r="AT835" s="170" t="s">
        <v>166</v>
      </c>
      <c r="AU835" s="170" t="s">
        <v>81</v>
      </c>
      <c r="AY835" s="170" t="s">
        <v>164</v>
      </c>
      <c r="BE835" s="266">
        <f>IF(N835="základní",J835,0)</f>
        <v>0</v>
      </c>
      <c r="BF835" s="266">
        <f>IF(N835="snížená",J835,0)</f>
        <v>0</v>
      </c>
      <c r="BG835" s="266">
        <f>IF(N835="zákl. přenesená",J835,0)</f>
        <v>0</v>
      </c>
      <c r="BH835" s="266">
        <f>IF(N835="sníž. přenesená",J835,0)</f>
        <v>0</v>
      </c>
      <c r="BI835" s="266">
        <f>IF(N835="nulová",J835,0)</f>
        <v>0</v>
      </c>
      <c r="BJ835" s="170" t="s">
        <v>24</v>
      </c>
      <c r="BK835" s="266">
        <f>ROUND(I835*H835,2)</f>
        <v>0</v>
      </c>
      <c r="BL835" s="170" t="s">
        <v>171</v>
      </c>
      <c r="BM835" s="170" t="s">
        <v>4296</v>
      </c>
    </row>
    <row r="836" spans="2:47" s="84" customFormat="1" ht="13.5">
      <c r="B836" s="105"/>
      <c r="C836" s="174"/>
      <c r="D836" s="194" t="s">
        <v>173</v>
      </c>
      <c r="E836" s="174"/>
      <c r="F836" s="195" t="s">
        <v>4295</v>
      </c>
      <c r="G836" s="174"/>
      <c r="H836" s="174"/>
      <c r="I836" s="215"/>
      <c r="J836" s="174"/>
      <c r="K836" s="174"/>
      <c r="L836" s="214"/>
      <c r="M836" s="238"/>
      <c r="N836" s="106"/>
      <c r="O836" s="106"/>
      <c r="P836" s="106"/>
      <c r="Q836" s="106"/>
      <c r="R836" s="106"/>
      <c r="S836" s="106"/>
      <c r="T836" s="255"/>
      <c r="AT836" s="170" t="s">
        <v>173</v>
      </c>
      <c r="AU836" s="170" t="s">
        <v>81</v>
      </c>
    </row>
    <row r="837" spans="2:63" s="89" customFormat="1" ht="29.9" customHeight="1">
      <c r="B837" s="183"/>
      <c r="C837" s="184"/>
      <c r="D837" s="187" t="s">
        <v>72</v>
      </c>
      <c r="E837" s="188" t="s">
        <v>4285</v>
      </c>
      <c r="F837" s="188" t="s">
        <v>4286</v>
      </c>
      <c r="G837" s="184"/>
      <c r="H837" s="184"/>
      <c r="I837" s="226"/>
      <c r="J837" s="232">
        <f>BK837</f>
        <v>0</v>
      </c>
      <c r="K837" s="184"/>
      <c r="L837" s="228"/>
      <c r="M837" s="229"/>
      <c r="N837" s="230"/>
      <c r="O837" s="230"/>
      <c r="P837" s="231">
        <f aca="true" t="shared" si="550" ref="P837:T837">SUM(P838:P839)</f>
        <v>0</v>
      </c>
      <c r="Q837" s="230"/>
      <c r="R837" s="231">
        <f t="shared" si="550"/>
        <v>0</v>
      </c>
      <c r="S837" s="230"/>
      <c r="T837" s="253">
        <f t="shared" si="550"/>
        <v>0</v>
      </c>
      <c r="AR837" s="259" t="s">
        <v>24</v>
      </c>
      <c r="AT837" s="260" t="s">
        <v>72</v>
      </c>
      <c r="AU837" s="260" t="s">
        <v>24</v>
      </c>
      <c r="AY837" s="259" t="s">
        <v>164</v>
      </c>
      <c r="BK837" s="265">
        <f>SUM(BK838:BK839)</f>
        <v>0</v>
      </c>
    </row>
    <row r="838" spans="2:65" s="84" customFormat="1" ht="20.4" customHeight="1">
      <c r="B838" s="105"/>
      <c r="C838" s="189" t="s">
        <v>4297</v>
      </c>
      <c r="D838" s="189" t="s">
        <v>166</v>
      </c>
      <c r="E838" s="190" t="s">
        <v>4298</v>
      </c>
      <c r="F838" s="191" t="s">
        <v>4299</v>
      </c>
      <c r="G838" s="192" t="s">
        <v>579</v>
      </c>
      <c r="H838" s="193">
        <v>24</v>
      </c>
      <c r="I838" s="233"/>
      <c r="J838" s="234">
        <f>ROUND(I838*H838,2)</f>
        <v>0</v>
      </c>
      <c r="K838" s="191" t="s">
        <v>22</v>
      </c>
      <c r="L838" s="214"/>
      <c r="M838" s="235" t="s">
        <v>22</v>
      </c>
      <c r="N838" s="236" t="s">
        <v>44</v>
      </c>
      <c r="O838" s="106"/>
      <c r="P838" s="237">
        <f>O838*H838</f>
        <v>0</v>
      </c>
      <c r="Q838" s="237">
        <v>0</v>
      </c>
      <c r="R838" s="237">
        <f>Q838*H838</f>
        <v>0</v>
      </c>
      <c r="S838" s="237">
        <v>0</v>
      </c>
      <c r="T838" s="254">
        <f>S838*H838</f>
        <v>0</v>
      </c>
      <c r="AR838" s="170" t="s">
        <v>171</v>
      </c>
      <c r="AT838" s="170" t="s">
        <v>166</v>
      </c>
      <c r="AU838" s="170" t="s">
        <v>81</v>
      </c>
      <c r="AY838" s="170" t="s">
        <v>164</v>
      </c>
      <c r="BE838" s="266">
        <f>IF(N838="základní",J838,0)</f>
        <v>0</v>
      </c>
      <c r="BF838" s="266">
        <f>IF(N838="snížená",J838,0)</f>
        <v>0</v>
      </c>
      <c r="BG838" s="266">
        <f>IF(N838="zákl. přenesená",J838,0)</f>
        <v>0</v>
      </c>
      <c r="BH838" s="266">
        <f>IF(N838="sníž. přenesená",J838,0)</f>
        <v>0</v>
      </c>
      <c r="BI838" s="266">
        <f>IF(N838="nulová",J838,0)</f>
        <v>0</v>
      </c>
      <c r="BJ838" s="170" t="s">
        <v>24</v>
      </c>
      <c r="BK838" s="266">
        <f>ROUND(I838*H838,2)</f>
        <v>0</v>
      </c>
      <c r="BL838" s="170" t="s">
        <v>171</v>
      </c>
      <c r="BM838" s="170" t="s">
        <v>4300</v>
      </c>
    </row>
    <row r="839" spans="2:47" s="84" customFormat="1" ht="13.5">
      <c r="B839" s="105"/>
      <c r="C839" s="174"/>
      <c r="D839" s="194" t="s">
        <v>173</v>
      </c>
      <c r="E839" s="174"/>
      <c r="F839" s="195" t="s">
        <v>4299</v>
      </c>
      <c r="G839" s="174"/>
      <c r="H839" s="174"/>
      <c r="I839" s="215"/>
      <c r="J839" s="174"/>
      <c r="K839" s="174"/>
      <c r="L839" s="214"/>
      <c r="M839" s="238"/>
      <c r="N839" s="106"/>
      <c r="O839" s="106"/>
      <c r="P839" s="106"/>
      <c r="Q839" s="106"/>
      <c r="R839" s="106"/>
      <c r="S839" s="106"/>
      <c r="T839" s="255"/>
      <c r="AT839" s="170" t="s">
        <v>173</v>
      </c>
      <c r="AU839" s="170" t="s">
        <v>81</v>
      </c>
    </row>
    <row r="840" spans="2:63" s="89" customFormat="1" ht="29.9" customHeight="1">
      <c r="B840" s="183"/>
      <c r="C840" s="184"/>
      <c r="D840" s="187" t="s">
        <v>72</v>
      </c>
      <c r="E840" s="188" t="s">
        <v>4301</v>
      </c>
      <c r="F840" s="188" t="s">
        <v>4302</v>
      </c>
      <c r="G840" s="184"/>
      <c r="H840" s="184"/>
      <c r="I840" s="226"/>
      <c r="J840" s="232">
        <f>BK840</f>
        <v>0</v>
      </c>
      <c r="K840" s="184"/>
      <c r="L840" s="228"/>
      <c r="M840" s="229"/>
      <c r="N840" s="230"/>
      <c r="O840" s="230"/>
      <c r="P840" s="231">
        <f aca="true" t="shared" si="551" ref="P840:T840">SUM(P841:P842)</f>
        <v>0</v>
      </c>
      <c r="Q840" s="230"/>
      <c r="R840" s="231">
        <f t="shared" si="551"/>
        <v>0</v>
      </c>
      <c r="S840" s="230"/>
      <c r="T840" s="253">
        <f t="shared" si="551"/>
        <v>0</v>
      </c>
      <c r="AR840" s="259" t="s">
        <v>24</v>
      </c>
      <c r="AT840" s="260" t="s">
        <v>72</v>
      </c>
      <c r="AU840" s="260" t="s">
        <v>24</v>
      </c>
      <c r="AY840" s="259" t="s">
        <v>164</v>
      </c>
      <c r="BK840" s="265">
        <f>SUM(BK841:BK842)</f>
        <v>0</v>
      </c>
    </row>
    <row r="841" spans="2:65" s="84" customFormat="1" ht="20.4" customHeight="1">
      <c r="B841" s="105"/>
      <c r="C841" s="189" t="s">
        <v>4303</v>
      </c>
      <c r="D841" s="189" t="s">
        <v>166</v>
      </c>
      <c r="E841" s="190" t="s">
        <v>4304</v>
      </c>
      <c r="F841" s="191" t="s">
        <v>4305</v>
      </c>
      <c r="G841" s="192" t="s">
        <v>579</v>
      </c>
      <c r="H841" s="193">
        <v>1</v>
      </c>
      <c r="I841" s="233"/>
      <c r="J841" s="234">
        <f>ROUND(I841*H841,2)</f>
        <v>0</v>
      </c>
      <c r="K841" s="191" t="s">
        <v>22</v>
      </c>
      <c r="L841" s="214"/>
      <c r="M841" s="235" t="s">
        <v>22</v>
      </c>
      <c r="N841" s="236" t="s">
        <v>44</v>
      </c>
      <c r="O841" s="106"/>
      <c r="P841" s="237">
        <f>O841*H841</f>
        <v>0</v>
      </c>
      <c r="Q841" s="237">
        <v>0</v>
      </c>
      <c r="R841" s="237">
        <f>Q841*H841</f>
        <v>0</v>
      </c>
      <c r="S841" s="237">
        <v>0</v>
      </c>
      <c r="T841" s="254">
        <f>S841*H841</f>
        <v>0</v>
      </c>
      <c r="AR841" s="170" t="s">
        <v>171</v>
      </c>
      <c r="AT841" s="170" t="s">
        <v>166</v>
      </c>
      <c r="AU841" s="170" t="s">
        <v>81</v>
      </c>
      <c r="AY841" s="170" t="s">
        <v>164</v>
      </c>
      <c r="BE841" s="266">
        <f>IF(N841="základní",J841,0)</f>
        <v>0</v>
      </c>
      <c r="BF841" s="266">
        <f>IF(N841="snížená",J841,0)</f>
        <v>0</v>
      </c>
      <c r="BG841" s="266">
        <f>IF(N841="zákl. přenesená",J841,0)</f>
        <v>0</v>
      </c>
      <c r="BH841" s="266">
        <f>IF(N841="sníž. přenesená",J841,0)</f>
        <v>0</v>
      </c>
      <c r="BI841" s="266">
        <f>IF(N841="nulová",J841,0)</f>
        <v>0</v>
      </c>
      <c r="BJ841" s="170" t="s">
        <v>24</v>
      </c>
      <c r="BK841" s="266">
        <f>ROUND(I841*H841,2)</f>
        <v>0</v>
      </c>
      <c r="BL841" s="170" t="s">
        <v>171</v>
      </c>
      <c r="BM841" s="170" t="s">
        <v>4306</v>
      </c>
    </row>
    <row r="842" spans="2:47" s="84" customFormat="1" ht="13.5">
      <c r="B842" s="105"/>
      <c r="C842" s="174"/>
      <c r="D842" s="194" t="s">
        <v>173</v>
      </c>
      <c r="E842" s="174"/>
      <c r="F842" s="195" t="s">
        <v>4305</v>
      </c>
      <c r="G842" s="174"/>
      <c r="H842" s="174"/>
      <c r="I842" s="215"/>
      <c r="J842" s="174"/>
      <c r="K842" s="174"/>
      <c r="L842" s="214"/>
      <c r="M842" s="238"/>
      <c r="N842" s="106"/>
      <c r="O842" s="106"/>
      <c r="P842" s="106"/>
      <c r="Q842" s="106"/>
      <c r="R842" s="106"/>
      <c r="S842" s="106"/>
      <c r="T842" s="255"/>
      <c r="AT842" s="170" t="s">
        <v>173</v>
      </c>
      <c r="AU842" s="170" t="s">
        <v>81</v>
      </c>
    </row>
    <row r="843" spans="2:63" s="89" customFormat="1" ht="29.9" customHeight="1">
      <c r="B843" s="183"/>
      <c r="C843" s="184"/>
      <c r="D843" s="187" t="s">
        <v>72</v>
      </c>
      <c r="E843" s="188" t="s">
        <v>4307</v>
      </c>
      <c r="F843" s="188" t="s">
        <v>4308</v>
      </c>
      <c r="G843" s="184"/>
      <c r="H843" s="184"/>
      <c r="I843" s="226"/>
      <c r="J843" s="232">
        <f>BK843</f>
        <v>0</v>
      </c>
      <c r="K843" s="184"/>
      <c r="L843" s="228"/>
      <c r="M843" s="229"/>
      <c r="N843" s="230"/>
      <c r="O843" s="230"/>
      <c r="P843" s="231">
        <f aca="true" t="shared" si="552" ref="P843:T843">SUM(P844:P845)</f>
        <v>0</v>
      </c>
      <c r="Q843" s="230"/>
      <c r="R843" s="231">
        <f t="shared" si="552"/>
        <v>0</v>
      </c>
      <c r="S843" s="230"/>
      <c r="T843" s="253">
        <f t="shared" si="552"/>
        <v>0</v>
      </c>
      <c r="AR843" s="259" t="s">
        <v>24</v>
      </c>
      <c r="AT843" s="260" t="s">
        <v>72</v>
      </c>
      <c r="AU843" s="260" t="s">
        <v>24</v>
      </c>
      <c r="AY843" s="259" t="s">
        <v>164</v>
      </c>
      <c r="BK843" s="265">
        <f>SUM(BK844:BK845)</f>
        <v>0</v>
      </c>
    </row>
    <row r="844" spans="2:65" s="84" customFormat="1" ht="20.4" customHeight="1">
      <c r="B844" s="105"/>
      <c r="C844" s="189" t="s">
        <v>4309</v>
      </c>
      <c r="D844" s="189" t="s">
        <v>166</v>
      </c>
      <c r="E844" s="190" t="s">
        <v>4310</v>
      </c>
      <c r="F844" s="191" t="s">
        <v>4311</v>
      </c>
      <c r="G844" s="192" t="s">
        <v>579</v>
      </c>
      <c r="H844" s="193">
        <v>1</v>
      </c>
      <c r="I844" s="233"/>
      <c r="J844" s="234">
        <f>ROUND(I844*H844,2)</f>
        <v>0</v>
      </c>
      <c r="K844" s="191" t="s">
        <v>22</v>
      </c>
      <c r="L844" s="214"/>
      <c r="M844" s="235" t="s">
        <v>22</v>
      </c>
      <c r="N844" s="236" t="s">
        <v>44</v>
      </c>
      <c r="O844" s="106"/>
      <c r="P844" s="237">
        <f>O844*H844</f>
        <v>0</v>
      </c>
      <c r="Q844" s="237">
        <v>0</v>
      </c>
      <c r="R844" s="237">
        <f>Q844*H844</f>
        <v>0</v>
      </c>
      <c r="S844" s="237">
        <v>0</v>
      </c>
      <c r="T844" s="254">
        <f>S844*H844</f>
        <v>0</v>
      </c>
      <c r="AR844" s="170" t="s">
        <v>171</v>
      </c>
      <c r="AT844" s="170" t="s">
        <v>166</v>
      </c>
      <c r="AU844" s="170" t="s">
        <v>81</v>
      </c>
      <c r="AY844" s="170" t="s">
        <v>164</v>
      </c>
      <c r="BE844" s="266">
        <f>IF(N844="základní",J844,0)</f>
        <v>0</v>
      </c>
      <c r="BF844" s="266">
        <f>IF(N844="snížená",J844,0)</f>
        <v>0</v>
      </c>
      <c r="BG844" s="266">
        <f>IF(N844="zákl. přenesená",J844,0)</f>
        <v>0</v>
      </c>
      <c r="BH844" s="266">
        <f>IF(N844="sníž. přenesená",J844,0)</f>
        <v>0</v>
      </c>
      <c r="BI844" s="266">
        <f>IF(N844="nulová",J844,0)</f>
        <v>0</v>
      </c>
      <c r="BJ844" s="170" t="s">
        <v>24</v>
      </c>
      <c r="BK844" s="266">
        <f>ROUND(I844*H844,2)</f>
        <v>0</v>
      </c>
      <c r="BL844" s="170" t="s">
        <v>171</v>
      </c>
      <c r="BM844" s="170" t="s">
        <v>4312</v>
      </c>
    </row>
    <row r="845" spans="2:47" s="84" customFormat="1" ht="13.5">
      <c r="B845" s="105"/>
      <c r="C845" s="174"/>
      <c r="D845" s="194" t="s">
        <v>173</v>
      </c>
      <c r="E845" s="174"/>
      <c r="F845" s="195" t="s">
        <v>4311</v>
      </c>
      <c r="G845" s="174"/>
      <c r="H845" s="174"/>
      <c r="I845" s="215"/>
      <c r="J845" s="174"/>
      <c r="K845" s="174"/>
      <c r="L845" s="214"/>
      <c r="M845" s="238"/>
      <c r="N845" s="106"/>
      <c r="O845" s="106"/>
      <c r="P845" s="106"/>
      <c r="Q845" s="106"/>
      <c r="R845" s="106"/>
      <c r="S845" s="106"/>
      <c r="T845" s="255"/>
      <c r="AT845" s="170" t="s">
        <v>173</v>
      </c>
      <c r="AU845" s="170" t="s">
        <v>81</v>
      </c>
    </row>
    <row r="846" spans="2:63" s="89" customFormat="1" ht="29.9" customHeight="1">
      <c r="B846" s="183"/>
      <c r="C846" s="184"/>
      <c r="D846" s="187" t="s">
        <v>72</v>
      </c>
      <c r="E846" s="188" t="s">
        <v>4313</v>
      </c>
      <c r="F846" s="188" t="s">
        <v>4314</v>
      </c>
      <c r="G846" s="184"/>
      <c r="H846" s="184"/>
      <c r="I846" s="226"/>
      <c r="J846" s="232">
        <f>BK846</f>
        <v>0</v>
      </c>
      <c r="K846" s="184"/>
      <c r="L846" s="228"/>
      <c r="M846" s="229"/>
      <c r="N846" s="230"/>
      <c r="O846" s="230"/>
      <c r="P846" s="231">
        <f aca="true" t="shared" si="553" ref="P846:T846">SUM(P847:P848)</f>
        <v>0</v>
      </c>
      <c r="Q846" s="230"/>
      <c r="R846" s="231">
        <f t="shared" si="553"/>
        <v>0</v>
      </c>
      <c r="S846" s="230"/>
      <c r="T846" s="253">
        <f t="shared" si="553"/>
        <v>0</v>
      </c>
      <c r="AR846" s="259" t="s">
        <v>24</v>
      </c>
      <c r="AT846" s="260" t="s">
        <v>72</v>
      </c>
      <c r="AU846" s="260" t="s">
        <v>24</v>
      </c>
      <c r="AY846" s="259" t="s">
        <v>164</v>
      </c>
      <c r="BK846" s="265">
        <f>SUM(BK847:BK848)</f>
        <v>0</v>
      </c>
    </row>
    <row r="847" spans="2:65" s="84" customFormat="1" ht="20.4" customHeight="1">
      <c r="B847" s="105"/>
      <c r="C847" s="189" t="s">
        <v>4315</v>
      </c>
      <c r="D847" s="189" t="s">
        <v>166</v>
      </c>
      <c r="E847" s="190" t="s">
        <v>4316</v>
      </c>
      <c r="F847" s="191" t="s">
        <v>4317</v>
      </c>
      <c r="G847" s="192" t="s">
        <v>579</v>
      </c>
      <c r="H847" s="193">
        <v>2</v>
      </c>
      <c r="I847" s="233"/>
      <c r="J847" s="234">
        <f>ROUND(I847*H847,2)</f>
        <v>0</v>
      </c>
      <c r="K847" s="191" t="s">
        <v>22</v>
      </c>
      <c r="L847" s="214"/>
      <c r="M847" s="235" t="s">
        <v>22</v>
      </c>
      <c r="N847" s="236" t="s">
        <v>44</v>
      </c>
      <c r="O847" s="106"/>
      <c r="P847" s="237">
        <f>O847*H847</f>
        <v>0</v>
      </c>
      <c r="Q847" s="237">
        <v>0</v>
      </c>
      <c r="R847" s="237">
        <f>Q847*H847</f>
        <v>0</v>
      </c>
      <c r="S847" s="237">
        <v>0</v>
      </c>
      <c r="T847" s="254">
        <f>S847*H847</f>
        <v>0</v>
      </c>
      <c r="AR847" s="170" t="s">
        <v>171</v>
      </c>
      <c r="AT847" s="170" t="s">
        <v>166</v>
      </c>
      <c r="AU847" s="170" t="s">
        <v>81</v>
      </c>
      <c r="AY847" s="170" t="s">
        <v>164</v>
      </c>
      <c r="BE847" s="266">
        <f>IF(N847="základní",J847,0)</f>
        <v>0</v>
      </c>
      <c r="BF847" s="266">
        <f>IF(N847="snížená",J847,0)</f>
        <v>0</v>
      </c>
      <c r="BG847" s="266">
        <f>IF(N847="zákl. přenesená",J847,0)</f>
        <v>0</v>
      </c>
      <c r="BH847" s="266">
        <f>IF(N847="sníž. přenesená",J847,0)</f>
        <v>0</v>
      </c>
      <c r="BI847" s="266">
        <f>IF(N847="nulová",J847,0)</f>
        <v>0</v>
      </c>
      <c r="BJ847" s="170" t="s">
        <v>24</v>
      </c>
      <c r="BK847" s="266">
        <f>ROUND(I847*H847,2)</f>
        <v>0</v>
      </c>
      <c r="BL847" s="170" t="s">
        <v>171</v>
      </c>
      <c r="BM847" s="170" t="s">
        <v>4318</v>
      </c>
    </row>
    <row r="848" spans="2:47" s="84" customFormat="1" ht="13.5">
      <c r="B848" s="105"/>
      <c r="C848" s="174"/>
      <c r="D848" s="194" t="s">
        <v>173</v>
      </c>
      <c r="E848" s="174"/>
      <c r="F848" s="195" t="s">
        <v>4317</v>
      </c>
      <c r="G848" s="174"/>
      <c r="H848" s="174"/>
      <c r="I848" s="215"/>
      <c r="J848" s="174"/>
      <c r="K848" s="174"/>
      <c r="L848" s="214"/>
      <c r="M848" s="238"/>
      <c r="N848" s="106"/>
      <c r="O848" s="106"/>
      <c r="P848" s="106"/>
      <c r="Q848" s="106"/>
      <c r="R848" s="106"/>
      <c r="S848" s="106"/>
      <c r="T848" s="255"/>
      <c r="AT848" s="170" t="s">
        <v>173</v>
      </c>
      <c r="AU848" s="170" t="s">
        <v>81</v>
      </c>
    </row>
    <row r="849" spans="2:63" s="89" customFormat="1" ht="29.9" customHeight="1">
      <c r="B849" s="183"/>
      <c r="C849" s="184"/>
      <c r="D849" s="187" t="s">
        <v>72</v>
      </c>
      <c r="E849" s="188" t="s">
        <v>4319</v>
      </c>
      <c r="F849" s="188" t="s">
        <v>4320</v>
      </c>
      <c r="G849" s="184"/>
      <c r="H849" s="184"/>
      <c r="I849" s="226"/>
      <c r="J849" s="232">
        <f>BK849</f>
        <v>0</v>
      </c>
      <c r="K849" s="184"/>
      <c r="L849" s="228"/>
      <c r="M849" s="229"/>
      <c r="N849" s="230"/>
      <c r="O849" s="230"/>
      <c r="P849" s="231">
        <f aca="true" t="shared" si="554" ref="P849:T849">SUM(P850:P851)</f>
        <v>0</v>
      </c>
      <c r="Q849" s="230"/>
      <c r="R849" s="231">
        <f t="shared" si="554"/>
        <v>0</v>
      </c>
      <c r="S849" s="230"/>
      <c r="T849" s="253">
        <f t="shared" si="554"/>
        <v>0</v>
      </c>
      <c r="AR849" s="259" t="s">
        <v>24</v>
      </c>
      <c r="AT849" s="260" t="s">
        <v>72</v>
      </c>
      <c r="AU849" s="260" t="s">
        <v>24</v>
      </c>
      <c r="AY849" s="259" t="s">
        <v>164</v>
      </c>
      <c r="BK849" s="265">
        <f>SUM(BK850:BK851)</f>
        <v>0</v>
      </c>
    </row>
    <row r="850" spans="2:65" s="84" customFormat="1" ht="20.4" customHeight="1">
      <c r="B850" s="105"/>
      <c r="C850" s="189" t="s">
        <v>4321</v>
      </c>
      <c r="D850" s="189" t="s">
        <v>166</v>
      </c>
      <c r="E850" s="190" t="s">
        <v>4322</v>
      </c>
      <c r="F850" s="191" t="s">
        <v>4323</v>
      </c>
      <c r="G850" s="192" t="s">
        <v>579</v>
      </c>
      <c r="H850" s="193">
        <v>2</v>
      </c>
      <c r="I850" s="233"/>
      <c r="J850" s="234">
        <f aca="true" t="shared" si="555" ref="J850:J855">ROUND(I850*H850,2)</f>
        <v>0</v>
      </c>
      <c r="K850" s="191" t="s">
        <v>22</v>
      </c>
      <c r="L850" s="214"/>
      <c r="M850" s="235" t="s">
        <v>22</v>
      </c>
      <c r="N850" s="236" t="s">
        <v>44</v>
      </c>
      <c r="O850" s="106"/>
      <c r="P850" s="237">
        <f aca="true" t="shared" si="556" ref="P850:P855">O850*H850</f>
        <v>0</v>
      </c>
      <c r="Q850" s="237">
        <v>0</v>
      </c>
      <c r="R850" s="237">
        <f aca="true" t="shared" si="557" ref="R850:R855">Q850*H850</f>
        <v>0</v>
      </c>
      <c r="S850" s="237">
        <v>0</v>
      </c>
      <c r="T850" s="254">
        <f aca="true" t="shared" si="558" ref="T850:T855">S850*H850</f>
        <v>0</v>
      </c>
      <c r="AR850" s="170" t="s">
        <v>171</v>
      </c>
      <c r="AT850" s="170" t="s">
        <v>166</v>
      </c>
      <c r="AU850" s="170" t="s">
        <v>81</v>
      </c>
      <c r="AY850" s="170" t="s">
        <v>164</v>
      </c>
      <c r="BE850" s="266">
        <f aca="true" t="shared" si="559" ref="BE850:BE855">IF(N850="základní",J850,0)</f>
        <v>0</v>
      </c>
      <c r="BF850" s="266">
        <f aca="true" t="shared" si="560" ref="BF850:BF855">IF(N850="snížená",J850,0)</f>
        <v>0</v>
      </c>
      <c r="BG850" s="266">
        <f aca="true" t="shared" si="561" ref="BG850:BG855">IF(N850="zákl. přenesená",J850,0)</f>
        <v>0</v>
      </c>
      <c r="BH850" s="266">
        <f aca="true" t="shared" si="562" ref="BH850:BH855">IF(N850="sníž. přenesená",J850,0)</f>
        <v>0</v>
      </c>
      <c r="BI850" s="266">
        <f aca="true" t="shared" si="563" ref="BI850:BI855">IF(N850="nulová",J850,0)</f>
        <v>0</v>
      </c>
      <c r="BJ850" s="170" t="s">
        <v>24</v>
      </c>
      <c r="BK850" s="266">
        <f aca="true" t="shared" si="564" ref="BK850:BK855">ROUND(I850*H850,2)</f>
        <v>0</v>
      </c>
      <c r="BL850" s="170" t="s">
        <v>171</v>
      </c>
      <c r="BM850" s="170" t="s">
        <v>4324</v>
      </c>
    </row>
    <row r="851" spans="2:47" s="84" customFormat="1" ht="13.5">
      <c r="B851" s="105"/>
      <c r="C851" s="174"/>
      <c r="D851" s="194" t="s">
        <v>173</v>
      </c>
      <c r="E851" s="174"/>
      <c r="F851" s="195" t="s">
        <v>4323</v>
      </c>
      <c r="G851" s="174"/>
      <c r="H851" s="174"/>
      <c r="I851" s="215"/>
      <c r="J851" s="174"/>
      <c r="K851" s="174"/>
      <c r="L851" s="214"/>
      <c r="M851" s="238"/>
      <c r="N851" s="106"/>
      <c r="O851" s="106"/>
      <c r="P851" s="106"/>
      <c r="Q851" s="106"/>
      <c r="R851" s="106"/>
      <c r="S851" s="106"/>
      <c r="T851" s="255"/>
      <c r="AT851" s="170" t="s">
        <v>173</v>
      </c>
      <c r="AU851" s="170" t="s">
        <v>81</v>
      </c>
    </row>
    <row r="852" spans="2:63" s="89" customFormat="1" ht="29.9" customHeight="1">
      <c r="B852" s="183"/>
      <c r="C852" s="184"/>
      <c r="D852" s="187" t="s">
        <v>72</v>
      </c>
      <c r="E852" s="188" t="s">
        <v>4291</v>
      </c>
      <c r="F852" s="188" t="s">
        <v>4292</v>
      </c>
      <c r="G852" s="184"/>
      <c r="H852" s="184"/>
      <c r="I852" s="226"/>
      <c r="J852" s="232">
        <f>BK852</f>
        <v>0</v>
      </c>
      <c r="K852" s="184"/>
      <c r="L852" s="228"/>
      <c r="M852" s="229"/>
      <c r="N852" s="230"/>
      <c r="O852" s="230"/>
      <c r="P852" s="231">
        <f aca="true" t="shared" si="565" ref="P852:T852">SUM(P853:P856)</f>
        <v>0</v>
      </c>
      <c r="Q852" s="230"/>
      <c r="R852" s="231">
        <f t="shared" si="565"/>
        <v>0</v>
      </c>
      <c r="S852" s="230"/>
      <c r="T852" s="253">
        <f t="shared" si="565"/>
        <v>0</v>
      </c>
      <c r="AR852" s="259" t="s">
        <v>24</v>
      </c>
      <c r="AT852" s="260" t="s">
        <v>72</v>
      </c>
      <c r="AU852" s="260" t="s">
        <v>24</v>
      </c>
      <c r="AY852" s="259" t="s">
        <v>164</v>
      </c>
      <c r="BK852" s="265">
        <f>SUM(BK853:BK856)</f>
        <v>0</v>
      </c>
    </row>
    <row r="853" spans="2:65" s="84" customFormat="1" ht="20.4" customHeight="1">
      <c r="B853" s="105"/>
      <c r="C853" s="189" t="s">
        <v>4325</v>
      </c>
      <c r="D853" s="189" t="s">
        <v>166</v>
      </c>
      <c r="E853" s="190" t="s">
        <v>4326</v>
      </c>
      <c r="F853" s="191" t="s">
        <v>4327</v>
      </c>
      <c r="G853" s="192" t="s">
        <v>579</v>
      </c>
      <c r="H853" s="193">
        <v>5</v>
      </c>
      <c r="I853" s="233"/>
      <c r="J853" s="234">
        <f t="shared" si="555"/>
        <v>0</v>
      </c>
      <c r="K853" s="191" t="s">
        <v>22</v>
      </c>
      <c r="L853" s="214"/>
      <c r="M853" s="235" t="s">
        <v>22</v>
      </c>
      <c r="N853" s="236" t="s">
        <v>44</v>
      </c>
      <c r="O853" s="106"/>
      <c r="P853" s="237">
        <f t="shared" si="556"/>
        <v>0</v>
      </c>
      <c r="Q853" s="237">
        <v>0</v>
      </c>
      <c r="R853" s="237">
        <f t="shared" si="557"/>
        <v>0</v>
      </c>
      <c r="S853" s="237">
        <v>0</v>
      </c>
      <c r="T853" s="254">
        <f t="shared" si="558"/>
        <v>0</v>
      </c>
      <c r="AR853" s="170" t="s">
        <v>171</v>
      </c>
      <c r="AT853" s="170" t="s">
        <v>166</v>
      </c>
      <c r="AU853" s="170" t="s">
        <v>81</v>
      </c>
      <c r="AY853" s="170" t="s">
        <v>164</v>
      </c>
      <c r="BE853" s="266">
        <f t="shared" si="559"/>
        <v>0</v>
      </c>
      <c r="BF853" s="266">
        <f t="shared" si="560"/>
        <v>0</v>
      </c>
      <c r="BG853" s="266">
        <f t="shared" si="561"/>
        <v>0</v>
      </c>
      <c r="BH853" s="266">
        <f t="shared" si="562"/>
        <v>0</v>
      </c>
      <c r="BI853" s="266">
        <f t="shared" si="563"/>
        <v>0</v>
      </c>
      <c r="BJ853" s="170" t="s">
        <v>24</v>
      </c>
      <c r="BK853" s="266">
        <f t="shared" si="564"/>
        <v>0</v>
      </c>
      <c r="BL853" s="170" t="s">
        <v>171</v>
      </c>
      <c r="BM853" s="170" t="s">
        <v>4328</v>
      </c>
    </row>
    <row r="854" spans="2:47" s="84" customFormat="1" ht="13.5">
      <c r="B854" s="105"/>
      <c r="C854" s="174"/>
      <c r="D854" s="207" t="s">
        <v>173</v>
      </c>
      <c r="E854" s="174"/>
      <c r="F854" s="270" t="s">
        <v>4327</v>
      </c>
      <c r="G854" s="174"/>
      <c r="H854" s="174"/>
      <c r="I854" s="215"/>
      <c r="J854" s="174"/>
      <c r="K854" s="174"/>
      <c r="L854" s="214"/>
      <c r="M854" s="238"/>
      <c r="N854" s="106"/>
      <c r="O854" s="106"/>
      <c r="P854" s="106"/>
      <c r="Q854" s="106"/>
      <c r="R854" s="106"/>
      <c r="S854" s="106"/>
      <c r="T854" s="255"/>
      <c r="AT854" s="170" t="s">
        <v>173</v>
      </c>
      <c r="AU854" s="170" t="s">
        <v>81</v>
      </c>
    </row>
    <row r="855" spans="2:65" s="84" customFormat="1" ht="20.4" customHeight="1">
      <c r="B855" s="105"/>
      <c r="C855" s="189" t="s">
        <v>4329</v>
      </c>
      <c r="D855" s="189" t="s">
        <v>166</v>
      </c>
      <c r="E855" s="190" t="s">
        <v>4330</v>
      </c>
      <c r="F855" s="191" t="s">
        <v>4331</v>
      </c>
      <c r="G855" s="192" t="s">
        <v>579</v>
      </c>
      <c r="H855" s="193">
        <v>2</v>
      </c>
      <c r="I855" s="233"/>
      <c r="J855" s="234">
        <f t="shared" si="555"/>
        <v>0</v>
      </c>
      <c r="K855" s="191" t="s">
        <v>22</v>
      </c>
      <c r="L855" s="214"/>
      <c r="M855" s="235" t="s">
        <v>22</v>
      </c>
      <c r="N855" s="236" t="s">
        <v>44</v>
      </c>
      <c r="O855" s="106"/>
      <c r="P855" s="237">
        <f t="shared" si="556"/>
        <v>0</v>
      </c>
      <c r="Q855" s="237">
        <v>0</v>
      </c>
      <c r="R855" s="237">
        <f t="shared" si="557"/>
        <v>0</v>
      </c>
      <c r="S855" s="237">
        <v>0</v>
      </c>
      <c r="T855" s="254">
        <f t="shared" si="558"/>
        <v>0</v>
      </c>
      <c r="AR855" s="170" t="s">
        <v>171</v>
      </c>
      <c r="AT855" s="170" t="s">
        <v>166</v>
      </c>
      <c r="AU855" s="170" t="s">
        <v>81</v>
      </c>
      <c r="AY855" s="170" t="s">
        <v>164</v>
      </c>
      <c r="BE855" s="266">
        <f t="shared" si="559"/>
        <v>0</v>
      </c>
      <c r="BF855" s="266">
        <f t="shared" si="560"/>
        <v>0</v>
      </c>
      <c r="BG855" s="266">
        <f t="shared" si="561"/>
        <v>0</v>
      </c>
      <c r="BH855" s="266">
        <f t="shared" si="562"/>
        <v>0</v>
      </c>
      <c r="BI855" s="266">
        <f t="shared" si="563"/>
        <v>0</v>
      </c>
      <c r="BJ855" s="170" t="s">
        <v>24</v>
      </c>
      <c r="BK855" s="266">
        <f t="shared" si="564"/>
        <v>0</v>
      </c>
      <c r="BL855" s="170" t="s">
        <v>171</v>
      </c>
      <c r="BM855" s="170" t="s">
        <v>4332</v>
      </c>
    </row>
    <row r="856" spans="2:47" s="84" customFormat="1" ht="13.5">
      <c r="B856" s="105"/>
      <c r="C856" s="174"/>
      <c r="D856" s="194" t="s">
        <v>173</v>
      </c>
      <c r="E856" s="174"/>
      <c r="F856" s="195" t="s">
        <v>4331</v>
      </c>
      <c r="G856" s="174"/>
      <c r="H856" s="174"/>
      <c r="I856" s="215"/>
      <c r="J856" s="174"/>
      <c r="K856" s="174"/>
      <c r="L856" s="214"/>
      <c r="M856" s="238"/>
      <c r="N856" s="106"/>
      <c r="O856" s="106"/>
      <c r="P856" s="106"/>
      <c r="Q856" s="106"/>
      <c r="R856" s="106"/>
      <c r="S856" s="106"/>
      <c r="T856" s="255"/>
      <c r="AT856" s="170" t="s">
        <v>173</v>
      </c>
      <c r="AU856" s="170" t="s">
        <v>81</v>
      </c>
    </row>
    <row r="857" spans="2:63" s="89" customFormat="1" ht="29.9" customHeight="1">
      <c r="B857" s="183"/>
      <c r="C857" s="184"/>
      <c r="D857" s="187" t="s">
        <v>72</v>
      </c>
      <c r="E857" s="188" t="s">
        <v>4333</v>
      </c>
      <c r="F857" s="188" t="s">
        <v>4334</v>
      </c>
      <c r="G857" s="184"/>
      <c r="H857" s="184"/>
      <c r="I857" s="226"/>
      <c r="J857" s="232">
        <f>BK857</f>
        <v>0</v>
      </c>
      <c r="K857" s="184"/>
      <c r="L857" s="228"/>
      <c r="M857" s="229"/>
      <c r="N857" s="230"/>
      <c r="O857" s="230"/>
      <c r="P857" s="231">
        <f aca="true" t="shared" si="566" ref="P857:T857">SUM(P858:P861)</f>
        <v>0</v>
      </c>
      <c r="Q857" s="230"/>
      <c r="R857" s="231">
        <f t="shared" si="566"/>
        <v>0</v>
      </c>
      <c r="S857" s="230"/>
      <c r="T857" s="253">
        <f t="shared" si="566"/>
        <v>0</v>
      </c>
      <c r="AR857" s="259" t="s">
        <v>24</v>
      </c>
      <c r="AT857" s="260" t="s">
        <v>72</v>
      </c>
      <c r="AU857" s="260" t="s">
        <v>24</v>
      </c>
      <c r="AY857" s="259" t="s">
        <v>164</v>
      </c>
      <c r="BK857" s="265">
        <f>SUM(BK858:BK861)</f>
        <v>0</v>
      </c>
    </row>
    <row r="858" spans="2:65" s="84" customFormat="1" ht="20.4" customHeight="1">
      <c r="B858" s="105"/>
      <c r="C858" s="189" t="s">
        <v>4335</v>
      </c>
      <c r="D858" s="189" t="s">
        <v>166</v>
      </c>
      <c r="E858" s="190" t="s">
        <v>4336</v>
      </c>
      <c r="F858" s="191" t="s">
        <v>4337</v>
      </c>
      <c r="G858" s="192" t="s">
        <v>579</v>
      </c>
      <c r="H858" s="193">
        <v>12</v>
      </c>
      <c r="I858" s="233"/>
      <c r="J858" s="234">
        <f aca="true" t="shared" si="567" ref="J858:J863">ROUND(I858*H858,2)</f>
        <v>0</v>
      </c>
      <c r="K858" s="191" t="s">
        <v>22</v>
      </c>
      <c r="L858" s="214"/>
      <c r="M858" s="235" t="s">
        <v>22</v>
      </c>
      <c r="N858" s="236" t="s">
        <v>44</v>
      </c>
      <c r="O858" s="106"/>
      <c r="P858" s="237">
        <f aca="true" t="shared" si="568" ref="P858:P863">O858*H858</f>
        <v>0</v>
      </c>
      <c r="Q858" s="237">
        <v>0</v>
      </c>
      <c r="R858" s="237">
        <f aca="true" t="shared" si="569" ref="R858:R863">Q858*H858</f>
        <v>0</v>
      </c>
      <c r="S858" s="237">
        <v>0</v>
      </c>
      <c r="T858" s="254">
        <f aca="true" t="shared" si="570" ref="T858:T863">S858*H858</f>
        <v>0</v>
      </c>
      <c r="AR858" s="170" t="s">
        <v>171</v>
      </c>
      <c r="AT858" s="170" t="s">
        <v>166</v>
      </c>
      <c r="AU858" s="170" t="s">
        <v>81</v>
      </c>
      <c r="AY858" s="170" t="s">
        <v>164</v>
      </c>
      <c r="BE858" s="266">
        <f aca="true" t="shared" si="571" ref="BE858:BE863">IF(N858="základní",J858,0)</f>
        <v>0</v>
      </c>
      <c r="BF858" s="266">
        <f aca="true" t="shared" si="572" ref="BF858:BF863">IF(N858="snížená",J858,0)</f>
        <v>0</v>
      </c>
      <c r="BG858" s="266">
        <f aca="true" t="shared" si="573" ref="BG858:BG863">IF(N858="zákl. přenesená",J858,0)</f>
        <v>0</v>
      </c>
      <c r="BH858" s="266">
        <f aca="true" t="shared" si="574" ref="BH858:BH863">IF(N858="sníž. přenesená",J858,0)</f>
        <v>0</v>
      </c>
      <c r="BI858" s="266">
        <v>0</v>
      </c>
      <c r="BJ858" s="170" t="s">
        <v>24</v>
      </c>
      <c r="BK858" s="266">
        <f aca="true" t="shared" si="575" ref="BK858:BK863">ROUND(I858*H858,2)</f>
        <v>0</v>
      </c>
      <c r="BL858" s="170" t="s">
        <v>171</v>
      </c>
      <c r="BM858" s="170" t="s">
        <v>4338</v>
      </c>
    </row>
    <row r="859" spans="2:47" s="84" customFormat="1" ht="13.5">
      <c r="B859" s="105"/>
      <c r="C859" s="174"/>
      <c r="D859" s="207" t="s">
        <v>173</v>
      </c>
      <c r="E859" s="174"/>
      <c r="F859" s="270" t="s">
        <v>4337</v>
      </c>
      <c r="G859" s="174"/>
      <c r="H859" s="174"/>
      <c r="I859" s="215"/>
      <c r="J859" s="174"/>
      <c r="K859" s="174"/>
      <c r="L859" s="214"/>
      <c r="M859" s="238"/>
      <c r="N859" s="106"/>
      <c r="O859" s="106"/>
      <c r="P859" s="106"/>
      <c r="Q859" s="106"/>
      <c r="R859" s="106"/>
      <c r="S859" s="106"/>
      <c r="T859" s="255"/>
      <c r="AT859" s="170" t="s">
        <v>173</v>
      </c>
      <c r="AU859" s="170" t="s">
        <v>81</v>
      </c>
    </row>
    <row r="860" spans="2:65" s="84" customFormat="1" ht="20.4" customHeight="1">
      <c r="B860" s="105"/>
      <c r="C860" s="189" t="s">
        <v>4339</v>
      </c>
      <c r="D860" s="189" t="s">
        <v>166</v>
      </c>
      <c r="E860" s="190" t="s">
        <v>4340</v>
      </c>
      <c r="F860" s="191" t="s">
        <v>4341</v>
      </c>
      <c r="G860" s="192" t="s">
        <v>579</v>
      </c>
      <c r="H860" s="193">
        <v>53</v>
      </c>
      <c r="I860" s="233"/>
      <c r="J860" s="234">
        <f t="shared" si="567"/>
        <v>0</v>
      </c>
      <c r="K860" s="191" t="s">
        <v>22</v>
      </c>
      <c r="L860" s="214"/>
      <c r="M860" s="235" t="s">
        <v>22</v>
      </c>
      <c r="N860" s="236" t="s">
        <v>44</v>
      </c>
      <c r="O860" s="106"/>
      <c r="P860" s="237">
        <f t="shared" si="568"/>
        <v>0</v>
      </c>
      <c r="Q860" s="237">
        <v>0</v>
      </c>
      <c r="R860" s="237">
        <f t="shared" si="569"/>
        <v>0</v>
      </c>
      <c r="S860" s="237">
        <v>0</v>
      </c>
      <c r="T860" s="254">
        <f t="shared" si="570"/>
        <v>0</v>
      </c>
      <c r="AR860" s="170" t="s">
        <v>171</v>
      </c>
      <c r="AT860" s="170" t="s">
        <v>166</v>
      </c>
      <c r="AU860" s="170" t="s">
        <v>81</v>
      </c>
      <c r="AY860" s="170" t="s">
        <v>164</v>
      </c>
      <c r="BE860" s="266">
        <f t="shared" si="571"/>
        <v>0</v>
      </c>
      <c r="BF860" s="266">
        <f t="shared" si="572"/>
        <v>0</v>
      </c>
      <c r="BG860" s="266">
        <f t="shared" si="573"/>
        <v>0</v>
      </c>
      <c r="BH860" s="266">
        <f t="shared" si="574"/>
        <v>0</v>
      </c>
      <c r="BI860" s="266">
        <f>IF(N860="nulová",J860,0)</f>
        <v>0</v>
      </c>
      <c r="BJ860" s="170" t="s">
        <v>24</v>
      </c>
      <c r="BK860" s="266">
        <f t="shared" si="575"/>
        <v>0</v>
      </c>
      <c r="BL860" s="170" t="s">
        <v>171</v>
      </c>
      <c r="BM860" s="170" t="s">
        <v>4342</v>
      </c>
    </row>
    <row r="861" spans="2:47" s="84" customFormat="1" ht="13.5">
      <c r="B861" s="105"/>
      <c r="C861" s="174"/>
      <c r="D861" s="194" t="s">
        <v>173</v>
      </c>
      <c r="E861" s="174"/>
      <c r="F861" s="195" t="s">
        <v>4341</v>
      </c>
      <c r="G861" s="174"/>
      <c r="H861" s="174"/>
      <c r="I861" s="215"/>
      <c r="J861" s="174"/>
      <c r="K861" s="174"/>
      <c r="L861" s="214"/>
      <c r="M861" s="238"/>
      <c r="N861" s="106"/>
      <c r="O861" s="106"/>
      <c r="P861" s="106"/>
      <c r="Q861" s="106"/>
      <c r="R861" s="106"/>
      <c r="S861" s="106"/>
      <c r="T861" s="255"/>
      <c r="AT861" s="170" t="s">
        <v>173</v>
      </c>
      <c r="AU861" s="170" t="s">
        <v>81</v>
      </c>
    </row>
    <row r="862" spans="2:63" s="89" customFormat="1" ht="29.9" customHeight="1">
      <c r="B862" s="183"/>
      <c r="C862" s="184"/>
      <c r="D862" s="187" t="s">
        <v>72</v>
      </c>
      <c r="E862" s="188" t="s">
        <v>4343</v>
      </c>
      <c r="F862" s="188" t="s">
        <v>4344</v>
      </c>
      <c r="G862" s="184"/>
      <c r="H862" s="184"/>
      <c r="I862" s="226"/>
      <c r="J862" s="232">
        <f>BK862</f>
        <v>0</v>
      </c>
      <c r="K862" s="184"/>
      <c r="L862" s="228"/>
      <c r="M862" s="229"/>
      <c r="N862" s="230"/>
      <c r="O862" s="230"/>
      <c r="P862" s="231">
        <f aca="true" t="shared" si="576" ref="P862:T862">SUM(P863:P864)</f>
        <v>0</v>
      </c>
      <c r="Q862" s="230"/>
      <c r="R862" s="231">
        <f t="shared" si="576"/>
        <v>0</v>
      </c>
      <c r="S862" s="230"/>
      <c r="T862" s="253">
        <f t="shared" si="576"/>
        <v>0</v>
      </c>
      <c r="AR862" s="259" t="s">
        <v>24</v>
      </c>
      <c r="AT862" s="260" t="s">
        <v>72</v>
      </c>
      <c r="AU862" s="260" t="s">
        <v>24</v>
      </c>
      <c r="AY862" s="259" t="s">
        <v>164</v>
      </c>
      <c r="BK862" s="265">
        <f>SUM(BK863:BK864)</f>
        <v>0</v>
      </c>
    </row>
    <row r="863" spans="2:65" s="84" customFormat="1" ht="20.4" customHeight="1">
      <c r="B863" s="105"/>
      <c r="C863" s="189" t="s">
        <v>4345</v>
      </c>
      <c r="D863" s="189" t="s">
        <v>166</v>
      </c>
      <c r="E863" s="190" t="s">
        <v>4346</v>
      </c>
      <c r="F863" s="191" t="s">
        <v>4347</v>
      </c>
      <c r="G863" s="192" t="s">
        <v>579</v>
      </c>
      <c r="H863" s="193">
        <v>1</v>
      </c>
      <c r="I863" s="233"/>
      <c r="J863" s="234">
        <f t="shared" si="567"/>
        <v>0</v>
      </c>
      <c r="K863" s="191" t="s">
        <v>22</v>
      </c>
      <c r="L863" s="214"/>
      <c r="M863" s="235" t="s">
        <v>22</v>
      </c>
      <c r="N863" s="236" t="s">
        <v>44</v>
      </c>
      <c r="O863" s="106"/>
      <c r="P863" s="237">
        <f t="shared" si="568"/>
        <v>0</v>
      </c>
      <c r="Q863" s="237">
        <v>0</v>
      </c>
      <c r="R863" s="237">
        <f t="shared" si="569"/>
        <v>0</v>
      </c>
      <c r="S863" s="237">
        <v>0</v>
      </c>
      <c r="T863" s="254">
        <f t="shared" si="570"/>
        <v>0</v>
      </c>
      <c r="AR863" s="170" t="s">
        <v>171</v>
      </c>
      <c r="AT863" s="170" t="s">
        <v>166</v>
      </c>
      <c r="AU863" s="170" t="s">
        <v>81</v>
      </c>
      <c r="AY863" s="170" t="s">
        <v>164</v>
      </c>
      <c r="BE863" s="266">
        <f t="shared" si="571"/>
        <v>0</v>
      </c>
      <c r="BF863" s="266">
        <f t="shared" si="572"/>
        <v>0</v>
      </c>
      <c r="BG863" s="266">
        <f t="shared" si="573"/>
        <v>0</v>
      </c>
      <c r="BH863" s="266">
        <f t="shared" si="574"/>
        <v>0</v>
      </c>
      <c r="BI863" s="266">
        <f>IF(N863="nulová",J863,0)</f>
        <v>0</v>
      </c>
      <c r="BJ863" s="170" t="s">
        <v>24</v>
      </c>
      <c r="BK863" s="266">
        <f t="shared" si="575"/>
        <v>0</v>
      </c>
      <c r="BL863" s="170" t="s">
        <v>171</v>
      </c>
      <c r="BM863" s="170" t="s">
        <v>4348</v>
      </c>
    </row>
    <row r="864" spans="2:47" s="84" customFormat="1" ht="13.5">
      <c r="B864" s="105"/>
      <c r="C864" s="174"/>
      <c r="D864" s="194" t="s">
        <v>173</v>
      </c>
      <c r="E864" s="174"/>
      <c r="F864" s="195" t="s">
        <v>4347</v>
      </c>
      <c r="G864" s="174"/>
      <c r="H864" s="174"/>
      <c r="I864" s="215"/>
      <c r="J864" s="174"/>
      <c r="K864" s="174"/>
      <c r="L864" s="214"/>
      <c r="M864" s="238"/>
      <c r="N864" s="106"/>
      <c r="O864" s="106"/>
      <c r="P864" s="106"/>
      <c r="Q864" s="106"/>
      <c r="R864" s="106"/>
      <c r="S864" s="106"/>
      <c r="T864" s="255"/>
      <c r="AT864" s="170" t="s">
        <v>173</v>
      </c>
      <c r="AU864" s="170" t="s">
        <v>81</v>
      </c>
    </row>
    <row r="865" spans="2:63" s="89" customFormat="1" ht="29.9" customHeight="1">
      <c r="B865" s="183"/>
      <c r="C865" s="184"/>
      <c r="D865" s="187" t="s">
        <v>72</v>
      </c>
      <c r="E865" s="188" t="s">
        <v>4349</v>
      </c>
      <c r="F865" s="188" t="s">
        <v>4350</v>
      </c>
      <c r="G865" s="184"/>
      <c r="H865" s="184"/>
      <c r="I865" s="226"/>
      <c r="J865" s="232">
        <f>BK865</f>
        <v>0</v>
      </c>
      <c r="K865" s="184"/>
      <c r="L865" s="228"/>
      <c r="M865" s="229"/>
      <c r="N865" s="230"/>
      <c r="O865" s="230"/>
      <c r="P865" s="231">
        <f aca="true" t="shared" si="577" ref="P865:T865">SUM(P866:P867)</f>
        <v>0</v>
      </c>
      <c r="Q865" s="230"/>
      <c r="R865" s="231">
        <f t="shared" si="577"/>
        <v>0</v>
      </c>
      <c r="S865" s="230"/>
      <c r="T865" s="253">
        <f t="shared" si="577"/>
        <v>0</v>
      </c>
      <c r="AR865" s="259" t="s">
        <v>24</v>
      </c>
      <c r="AT865" s="260" t="s">
        <v>72</v>
      </c>
      <c r="AU865" s="260" t="s">
        <v>24</v>
      </c>
      <c r="AY865" s="259" t="s">
        <v>164</v>
      </c>
      <c r="BK865" s="265">
        <f>SUM(BK866:BK867)</f>
        <v>0</v>
      </c>
    </row>
    <row r="866" spans="2:65" s="84" customFormat="1" ht="20.4" customHeight="1">
      <c r="B866" s="105"/>
      <c r="C866" s="189" t="s">
        <v>4351</v>
      </c>
      <c r="D866" s="189" t="s">
        <v>166</v>
      </c>
      <c r="E866" s="190" t="s">
        <v>4352</v>
      </c>
      <c r="F866" s="191" t="s">
        <v>4353</v>
      </c>
      <c r="G866" s="192" t="s">
        <v>579</v>
      </c>
      <c r="H866" s="193">
        <v>2</v>
      </c>
      <c r="I866" s="233"/>
      <c r="J866" s="234">
        <f aca="true" t="shared" si="578" ref="J866:J871">ROUND(I866*H866,2)</f>
        <v>0</v>
      </c>
      <c r="K866" s="191" t="s">
        <v>22</v>
      </c>
      <c r="L866" s="214"/>
      <c r="M866" s="235" t="s">
        <v>22</v>
      </c>
      <c r="N866" s="236" t="s">
        <v>44</v>
      </c>
      <c r="O866" s="106"/>
      <c r="P866" s="237">
        <f aca="true" t="shared" si="579" ref="P866:P871">O866*H866</f>
        <v>0</v>
      </c>
      <c r="Q866" s="237">
        <v>0</v>
      </c>
      <c r="R866" s="237">
        <f aca="true" t="shared" si="580" ref="R866:R871">Q866*H866</f>
        <v>0</v>
      </c>
      <c r="S866" s="237">
        <v>0</v>
      </c>
      <c r="T866" s="254">
        <f aca="true" t="shared" si="581" ref="T866:T871">S866*H866</f>
        <v>0</v>
      </c>
      <c r="AR866" s="170" t="s">
        <v>171</v>
      </c>
      <c r="AT866" s="170" t="s">
        <v>166</v>
      </c>
      <c r="AU866" s="170" t="s">
        <v>81</v>
      </c>
      <c r="AY866" s="170" t="s">
        <v>164</v>
      </c>
      <c r="BE866" s="266">
        <f aca="true" t="shared" si="582" ref="BE866:BE871">IF(N866="základní",J866,0)</f>
        <v>0</v>
      </c>
      <c r="BF866" s="266">
        <f aca="true" t="shared" si="583" ref="BF866:BF871">IF(N866="snížená",J866,0)</f>
        <v>0</v>
      </c>
      <c r="BG866" s="266">
        <f aca="true" t="shared" si="584" ref="BG866:BG871">IF(N866="zákl. přenesená",J866,0)</f>
        <v>0</v>
      </c>
      <c r="BH866" s="266">
        <f aca="true" t="shared" si="585" ref="BH866:BH871">IF(N866="sníž. přenesená",J866,0)</f>
        <v>0</v>
      </c>
      <c r="BI866" s="266">
        <f aca="true" t="shared" si="586" ref="BI866:BI871">IF(N866="nulová",J866,0)</f>
        <v>0</v>
      </c>
      <c r="BJ866" s="170" t="s">
        <v>24</v>
      </c>
      <c r="BK866" s="266">
        <f aca="true" t="shared" si="587" ref="BK866:BK871">ROUND(I866*H866,2)</f>
        <v>0</v>
      </c>
      <c r="BL866" s="170" t="s">
        <v>171</v>
      </c>
      <c r="BM866" s="170" t="s">
        <v>4354</v>
      </c>
    </row>
    <row r="867" spans="2:47" s="84" customFormat="1" ht="13.5">
      <c r="B867" s="105"/>
      <c r="C867" s="174"/>
      <c r="D867" s="194" t="s">
        <v>173</v>
      </c>
      <c r="E867" s="174"/>
      <c r="F867" s="195" t="s">
        <v>4353</v>
      </c>
      <c r="G867" s="174"/>
      <c r="H867" s="174"/>
      <c r="I867" s="215"/>
      <c r="J867" s="174"/>
      <c r="K867" s="174"/>
      <c r="L867" s="214"/>
      <c r="M867" s="238"/>
      <c r="N867" s="106"/>
      <c r="O867" s="106"/>
      <c r="P867" s="106"/>
      <c r="Q867" s="106"/>
      <c r="R867" s="106"/>
      <c r="S867" s="106"/>
      <c r="T867" s="255"/>
      <c r="AT867" s="170" t="s">
        <v>173</v>
      </c>
      <c r="AU867" s="170" t="s">
        <v>81</v>
      </c>
    </row>
    <row r="868" spans="2:63" s="89" customFormat="1" ht="29.9" customHeight="1">
      <c r="B868" s="183"/>
      <c r="C868" s="184"/>
      <c r="D868" s="187" t="s">
        <v>72</v>
      </c>
      <c r="E868" s="188" t="s">
        <v>4355</v>
      </c>
      <c r="F868" s="188" t="s">
        <v>4356</v>
      </c>
      <c r="G868" s="184"/>
      <c r="H868" s="184"/>
      <c r="I868" s="226"/>
      <c r="J868" s="232">
        <f>BK868</f>
        <v>0</v>
      </c>
      <c r="K868" s="184"/>
      <c r="L868" s="228"/>
      <c r="M868" s="229"/>
      <c r="N868" s="230"/>
      <c r="O868" s="230"/>
      <c r="P868" s="231">
        <f aca="true" t="shared" si="588" ref="P868:T868">SUM(P869:P872)</f>
        <v>0</v>
      </c>
      <c r="Q868" s="230"/>
      <c r="R868" s="231">
        <f t="shared" si="588"/>
        <v>0</v>
      </c>
      <c r="S868" s="230"/>
      <c r="T868" s="253">
        <f t="shared" si="588"/>
        <v>0</v>
      </c>
      <c r="AR868" s="259" t="s">
        <v>24</v>
      </c>
      <c r="AT868" s="260" t="s">
        <v>72</v>
      </c>
      <c r="AU868" s="260" t="s">
        <v>24</v>
      </c>
      <c r="AY868" s="259" t="s">
        <v>164</v>
      </c>
      <c r="BK868" s="265">
        <f>SUM(BK869:BK872)</f>
        <v>0</v>
      </c>
    </row>
    <row r="869" spans="2:65" s="84" customFormat="1" ht="20.4" customHeight="1">
      <c r="B869" s="105"/>
      <c r="C869" s="189" t="s">
        <v>4357</v>
      </c>
      <c r="D869" s="189" t="s">
        <v>166</v>
      </c>
      <c r="E869" s="190" t="s">
        <v>4358</v>
      </c>
      <c r="F869" s="191" t="s">
        <v>4359</v>
      </c>
      <c r="G869" s="192" t="s">
        <v>579</v>
      </c>
      <c r="H869" s="193">
        <v>21</v>
      </c>
      <c r="I869" s="233"/>
      <c r="J869" s="234">
        <f t="shared" si="578"/>
        <v>0</v>
      </c>
      <c r="K869" s="191" t="s">
        <v>22</v>
      </c>
      <c r="L869" s="214"/>
      <c r="M869" s="235" t="s">
        <v>22</v>
      </c>
      <c r="N869" s="236" t="s">
        <v>44</v>
      </c>
      <c r="O869" s="106"/>
      <c r="P869" s="237">
        <f t="shared" si="579"/>
        <v>0</v>
      </c>
      <c r="Q869" s="237">
        <v>0</v>
      </c>
      <c r="R869" s="237">
        <f t="shared" si="580"/>
        <v>0</v>
      </c>
      <c r="S869" s="237">
        <v>0</v>
      </c>
      <c r="T869" s="254">
        <f t="shared" si="581"/>
        <v>0</v>
      </c>
      <c r="AR869" s="170" t="s">
        <v>171</v>
      </c>
      <c r="AT869" s="170" t="s">
        <v>166</v>
      </c>
      <c r="AU869" s="170" t="s">
        <v>81</v>
      </c>
      <c r="AY869" s="170" t="s">
        <v>164</v>
      </c>
      <c r="BE869" s="266">
        <f t="shared" si="582"/>
        <v>0</v>
      </c>
      <c r="BF869" s="266">
        <f t="shared" si="583"/>
        <v>0</v>
      </c>
      <c r="BG869" s="266">
        <f t="shared" si="584"/>
        <v>0</v>
      </c>
      <c r="BH869" s="266">
        <f t="shared" si="585"/>
        <v>0</v>
      </c>
      <c r="BI869" s="266">
        <f t="shared" si="586"/>
        <v>0</v>
      </c>
      <c r="BJ869" s="170" t="s">
        <v>24</v>
      </c>
      <c r="BK869" s="266">
        <f t="shared" si="587"/>
        <v>0</v>
      </c>
      <c r="BL869" s="170" t="s">
        <v>171</v>
      </c>
      <c r="BM869" s="170" t="s">
        <v>4360</v>
      </c>
    </row>
    <row r="870" spans="2:47" s="84" customFormat="1" ht="13.5">
      <c r="B870" s="105"/>
      <c r="C870" s="174"/>
      <c r="D870" s="207" t="s">
        <v>173</v>
      </c>
      <c r="E870" s="174"/>
      <c r="F870" s="270" t="s">
        <v>4359</v>
      </c>
      <c r="G870" s="174"/>
      <c r="H870" s="174"/>
      <c r="I870" s="215"/>
      <c r="J870" s="174"/>
      <c r="K870" s="174"/>
      <c r="L870" s="214"/>
      <c r="M870" s="238"/>
      <c r="N870" s="106"/>
      <c r="O870" s="106"/>
      <c r="P870" s="106"/>
      <c r="Q870" s="106"/>
      <c r="R870" s="106"/>
      <c r="S870" s="106"/>
      <c r="T870" s="255"/>
      <c r="AT870" s="170" t="s">
        <v>173</v>
      </c>
      <c r="AU870" s="170" t="s">
        <v>81</v>
      </c>
    </row>
    <row r="871" spans="2:65" s="84" customFormat="1" ht="20.4" customHeight="1">
      <c r="B871" s="105"/>
      <c r="C871" s="189" t="s">
        <v>4361</v>
      </c>
      <c r="D871" s="189" t="s">
        <v>166</v>
      </c>
      <c r="E871" s="190" t="s">
        <v>4362</v>
      </c>
      <c r="F871" s="191" t="s">
        <v>4363</v>
      </c>
      <c r="G871" s="192" t="s">
        <v>579</v>
      </c>
      <c r="H871" s="193">
        <v>8</v>
      </c>
      <c r="I871" s="233"/>
      <c r="J871" s="234">
        <f t="shared" si="578"/>
        <v>0</v>
      </c>
      <c r="K871" s="191" t="s">
        <v>22</v>
      </c>
      <c r="L871" s="214"/>
      <c r="M871" s="235" t="s">
        <v>22</v>
      </c>
      <c r="N871" s="236" t="s">
        <v>44</v>
      </c>
      <c r="O871" s="106"/>
      <c r="P871" s="237">
        <f t="shared" si="579"/>
        <v>0</v>
      </c>
      <c r="Q871" s="237">
        <v>0</v>
      </c>
      <c r="R871" s="237">
        <f t="shared" si="580"/>
        <v>0</v>
      </c>
      <c r="S871" s="237">
        <v>0</v>
      </c>
      <c r="T871" s="254">
        <f t="shared" si="581"/>
        <v>0</v>
      </c>
      <c r="AR871" s="170" t="s">
        <v>171</v>
      </c>
      <c r="AT871" s="170" t="s">
        <v>166</v>
      </c>
      <c r="AU871" s="170" t="s">
        <v>81</v>
      </c>
      <c r="AY871" s="170" t="s">
        <v>164</v>
      </c>
      <c r="BE871" s="266">
        <f t="shared" si="582"/>
        <v>0</v>
      </c>
      <c r="BF871" s="266">
        <f t="shared" si="583"/>
        <v>0</v>
      </c>
      <c r="BG871" s="266">
        <f t="shared" si="584"/>
        <v>0</v>
      </c>
      <c r="BH871" s="266">
        <f t="shared" si="585"/>
        <v>0</v>
      </c>
      <c r="BI871" s="266">
        <f t="shared" si="586"/>
        <v>0</v>
      </c>
      <c r="BJ871" s="170" t="s">
        <v>24</v>
      </c>
      <c r="BK871" s="266">
        <f t="shared" si="587"/>
        <v>0</v>
      </c>
      <c r="BL871" s="170" t="s">
        <v>171</v>
      </c>
      <c r="BM871" s="170" t="s">
        <v>4364</v>
      </c>
    </row>
    <row r="872" spans="2:47" s="84" customFormat="1" ht="13.5">
      <c r="B872" s="105"/>
      <c r="C872" s="174"/>
      <c r="D872" s="194" t="s">
        <v>173</v>
      </c>
      <c r="E872" s="174"/>
      <c r="F872" s="195" t="s">
        <v>4363</v>
      </c>
      <c r="G872" s="174"/>
      <c r="H872" s="174"/>
      <c r="I872" s="215"/>
      <c r="J872" s="174"/>
      <c r="K872" s="174"/>
      <c r="L872" s="214"/>
      <c r="M872" s="238"/>
      <c r="N872" s="106"/>
      <c r="O872" s="106"/>
      <c r="P872" s="106"/>
      <c r="Q872" s="106"/>
      <c r="R872" s="106"/>
      <c r="S872" s="106"/>
      <c r="T872" s="255"/>
      <c r="AT872" s="170" t="s">
        <v>173</v>
      </c>
      <c r="AU872" s="170" t="s">
        <v>81</v>
      </c>
    </row>
    <row r="873" spans="2:63" s="89" customFormat="1" ht="29.9" customHeight="1">
      <c r="B873" s="183"/>
      <c r="C873" s="184"/>
      <c r="D873" s="187" t="s">
        <v>72</v>
      </c>
      <c r="E873" s="188" t="s">
        <v>4365</v>
      </c>
      <c r="F873" s="188" t="s">
        <v>4366</v>
      </c>
      <c r="G873" s="184"/>
      <c r="H873" s="184"/>
      <c r="I873" s="226"/>
      <c r="J873" s="232">
        <f>BK873</f>
        <v>0</v>
      </c>
      <c r="K873" s="184"/>
      <c r="L873" s="228"/>
      <c r="M873" s="229"/>
      <c r="N873" s="230"/>
      <c r="O873" s="230"/>
      <c r="P873" s="231">
        <f aca="true" t="shared" si="589" ref="P873:T873">SUM(P874:P889)</f>
        <v>0</v>
      </c>
      <c r="Q873" s="230"/>
      <c r="R873" s="231">
        <f t="shared" si="589"/>
        <v>0</v>
      </c>
      <c r="S873" s="230"/>
      <c r="T873" s="253">
        <f t="shared" si="589"/>
        <v>0</v>
      </c>
      <c r="AR873" s="259" t="s">
        <v>24</v>
      </c>
      <c r="AT873" s="260" t="s">
        <v>72</v>
      </c>
      <c r="AU873" s="260" t="s">
        <v>24</v>
      </c>
      <c r="AY873" s="259" t="s">
        <v>164</v>
      </c>
      <c r="BK873" s="265">
        <f>SUM(BK874:BK889)</f>
        <v>0</v>
      </c>
    </row>
    <row r="874" spans="2:65" s="84" customFormat="1" ht="20.4" customHeight="1">
      <c r="B874" s="105"/>
      <c r="C874" s="189" t="s">
        <v>4367</v>
      </c>
      <c r="D874" s="189" t="s">
        <v>166</v>
      </c>
      <c r="E874" s="190" t="s">
        <v>4368</v>
      </c>
      <c r="F874" s="191" t="s">
        <v>4369</v>
      </c>
      <c r="G874" s="192" t="s">
        <v>579</v>
      </c>
      <c r="H874" s="193">
        <v>60</v>
      </c>
      <c r="I874" s="233"/>
      <c r="J874" s="234">
        <f aca="true" t="shared" si="590" ref="J874:J878">ROUND(I874*H874,2)</f>
        <v>0</v>
      </c>
      <c r="K874" s="191" t="s">
        <v>22</v>
      </c>
      <c r="L874" s="214"/>
      <c r="M874" s="235" t="s">
        <v>22</v>
      </c>
      <c r="N874" s="236" t="s">
        <v>44</v>
      </c>
      <c r="O874" s="106"/>
      <c r="P874" s="237">
        <f aca="true" t="shared" si="591" ref="P874:P878">O874*H874</f>
        <v>0</v>
      </c>
      <c r="Q874" s="237">
        <v>0</v>
      </c>
      <c r="R874" s="237">
        <f aca="true" t="shared" si="592" ref="R874:R878">Q874*H874</f>
        <v>0</v>
      </c>
      <c r="S874" s="237">
        <v>0</v>
      </c>
      <c r="T874" s="254">
        <f aca="true" t="shared" si="593" ref="T874:T878">S874*H874</f>
        <v>0</v>
      </c>
      <c r="AR874" s="170" t="s">
        <v>171</v>
      </c>
      <c r="AT874" s="170" t="s">
        <v>166</v>
      </c>
      <c r="AU874" s="170" t="s">
        <v>81</v>
      </c>
      <c r="AY874" s="170" t="s">
        <v>164</v>
      </c>
      <c r="BE874" s="266">
        <f aca="true" t="shared" si="594" ref="BE874:BE878">IF(N874="základní",J874,0)</f>
        <v>0</v>
      </c>
      <c r="BF874" s="266">
        <f aca="true" t="shared" si="595" ref="BF874:BF878">IF(N874="snížená",J874,0)</f>
        <v>0</v>
      </c>
      <c r="BG874" s="266">
        <f aca="true" t="shared" si="596" ref="BG874:BG878">IF(N874="zákl. přenesená",J874,0)</f>
        <v>0</v>
      </c>
      <c r="BH874" s="266">
        <f aca="true" t="shared" si="597" ref="BH874:BH878">IF(N874="sníž. přenesená",J874,0)</f>
        <v>0</v>
      </c>
      <c r="BI874" s="266">
        <f aca="true" t="shared" si="598" ref="BI874:BI878">IF(N874="nulová",J874,0)</f>
        <v>0</v>
      </c>
      <c r="BJ874" s="170" t="s">
        <v>24</v>
      </c>
      <c r="BK874" s="266">
        <f aca="true" t="shared" si="599" ref="BK874:BK878">ROUND(I874*H874,2)</f>
        <v>0</v>
      </c>
      <c r="BL874" s="170" t="s">
        <v>171</v>
      </c>
      <c r="BM874" s="170" t="s">
        <v>4370</v>
      </c>
    </row>
    <row r="875" spans="2:47" s="84" customFormat="1" ht="13.5">
      <c r="B875" s="105"/>
      <c r="C875" s="174"/>
      <c r="D875" s="207" t="s">
        <v>173</v>
      </c>
      <c r="E875" s="174"/>
      <c r="F875" s="270" t="s">
        <v>4369</v>
      </c>
      <c r="G875" s="174"/>
      <c r="H875" s="174"/>
      <c r="I875" s="215"/>
      <c r="J875" s="174"/>
      <c r="K875" s="174"/>
      <c r="L875" s="214"/>
      <c r="M875" s="238"/>
      <c r="N875" s="106"/>
      <c r="O875" s="106"/>
      <c r="P875" s="106"/>
      <c r="Q875" s="106"/>
      <c r="R875" s="106"/>
      <c r="S875" s="106"/>
      <c r="T875" s="255"/>
      <c r="AT875" s="170" t="s">
        <v>173</v>
      </c>
      <c r="AU875" s="170" t="s">
        <v>81</v>
      </c>
    </row>
    <row r="876" spans="2:65" s="84" customFormat="1" ht="20.4" customHeight="1">
      <c r="B876" s="105"/>
      <c r="C876" s="189" t="s">
        <v>4371</v>
      </c>
      <c r="D876" s="189" t="s">
        <v>166</v>
      </c>
      <c r="E876" s="190" t="s">
        <v>4372</v>
      </c>
      <c r="F876" s="191" t="s">
        <v>4373</v>
      </c>
      <c r="G876" s="192" t="s">
        <v>579</v>
      </c>
      <c r="H876" s="193">
        <v>7</v>
      </c>
      <c r="I876" s="233"/>
      <c r="J876" s="234">
        <f t="shared" si="590"/>
        <v>0</v>
      </c>
      <c r="K876" s="191" t="s">
        <v>22</v>
      </c>
      <c r="L876" s="214"/>
      <c r="M876" s="235" t="s">
        <v>22</v>
      </c>
      <c r="N876" s="236" t="s">
        <v>44</v>
      </c>
      <c r="O876" s="106"/>
      <c r="P876" s="237">
        <f t="shared" si="591"/>
        <v>0</v>
      </c>
      <c r="Q876" s="237">
        <v>0</v>
      </c>
      <c r="R876" s="237">
        <f t="shared" si="592"/>
        <v>0</v>
      </c>
      <c r="S876" s="237">
        <v>0</v>
      </c>
      <c r="T876" s="254">
        <f t="shared" si="593"/>
        <v>0</v>
      </c>
      <c r="AR876" s="170" t="s">
        <v>171</v>
      </c>
      <c r="AT876" s="170" t="s">
        <v>166</v>
      </c>
      <c r="AU876" s="170" t="s">
        <v>81</v>
      </c>
      <c r="AY876" s="170" t="s">
        <v>164</v>
      </c>
      <c r="BE876" s="266">
        <f t="shared" si="594"/>
        <v>0</v>
      </c>
      <c r="BF876" s="266">
        <f t="shared" si="595"/>
        <v>0</v>
      </c>
      <c r="BG876" s="266">
        <f t="shared" si="596"/>
        <v>0</v>
      </c>
      <c r="BH876" s="266">
        <f t="shared" si="597"/>
        <v>0</v>
      </c>
      <c r="BI876" s="266">
        <f t="shared" si="598"/>
        <v>0</v>
      </c>
      <c r="BJ876" s="170" t="s">
        <v>24</v>
      </c>
      <c r="BK876" s="266">
        <f t="shared" si="599"/>
        <v>0</v>
      </c>
      <c r="BL876" s="170" t="s">
        <v>171</v>
      </c>
      <c r="BM876" s="170" t="s">
        <v>4374</v>
      </c>
    </row>
    <row r="877" spans="2:47" s="84" customFormat="1" ht="13.5">
      <c r="B877" s="105"/>
      <c r="C877" s="174"/>
      <c r="D877" s="207" t="s">
        <v>173</v>
      </c>
      <c r="E877" s="174"/>
      <c r="F877" s="270" t="s">
        <v>4373</v>
      </c>
      <c r="G877" s="174"/>
      <c r="H877" s="174"/>
      <c r="I877" s="215"/>
      <c r="J877" s="174"/>
      <c r="K877" s="174"/>
      <c r="L877" s="214"/>
      <c r="M877" s="238"/>
      <c r="N877" s="106"/>
      <c r="O877" s="106"/>
      <c r="P877" s="106"/>
      <c r="Q877" s="106"/>
      <c r="R877" s="106"/>
      <c r="S877" s="106"/>
      <c r="T877" s="255"/>
      <c r="AT877" s="170" t="s">
        <v>173</v>
      </c>
      <c r="AU877" s="170" t="s">
        <v>81</v>
      </c>
    </row>
    <row r="878" spans="2:65" s="84" customFormat="1" ht="20.4" customHeight="1">
      <c r="B878" s="105"/>
      <c r="C878" s="189" t="s">
        <v>4375</v>
      </c>
      <c r="D878" s="189" t="s">
        <v>166</v>
      </c>
      <c r="E878" s="190" t="s">
        <v>4376</v>
      </c>
      <c r="F878" s="191" t="s">
        <v>4377</v>
      </c>
      <c r="G878" s="192" t="s">
        <v>579</v>
      </c>
      <c r="H878" s="193">
        <v>220</v>
      </c>
      <c r="I878" s="233"/>
      <c r="J878" s="234">
        <f t="shared" si="590"/>
        <v>0</v>
      </c>
      <c r="K878" s="191" t="s">
        <v>22</v>
      </c>
      <c r="L878" s="214"/>
      <c r="M878" s="235" t="s">
        <v>22</v>
      </c>
      <c r="N878" s="236" t="s">
        <v>44</v>
      </c>
      <c r="O878" s="106"/>
      <c r="P878" s="237">
        <f t="shared" si="591"/>
        <v>0</v>
      </c>
      <c r="Q878" s="237">
        <v>0</v>
      </c>
      <c r="R878" s="237">
        <f t="shared" si="592"/>
        <v>0</v>
      </c>
      <c r="S878" s="237">
        <v>0</v>
      </c>
      <c r="T878" s="254">
        <f t="shared" si="593"/>
        <v>0</v>
      </c>
      <c r="AR878" s="170" t="s">
        <v>171</v>
      </c>
      <c r="AT878" s="170" t="s">
        <v>166</v>
      </c>
      <c r="AU878" s="170" t="s">
        <v>81</v>
      </c>
      <c r="AY878" s="170" t="s">
        <v>164</v>
      </c>
      <c r="BE878" s="266">
        <f t="shared" si="594"/>
        <v>0</v>
      </c>
      <c r="BF878" s="266">
        <f t="shared" si="595"/>
        <v>0</v>
      </c>
      <c r="BG878" s="266">
        <f t="shared" si="596"/>
        <v>0</v>
      </c>
      <c r="BH878" s="266">
        <f t="shared" si="597"/>
        <v>0</v>
      </c>
      <c r="BI878" s="266">
        <f t="shared" si="598"/>
        <v>0</v>
      </c>
      <c r="BJ878" s="170" t="s">
        <v>24</v>
      </c>
      <c r="BK878" s="266">
        <f t="shared" si="599"/>
        <v>0</v>
      </c>
      <c r="BL878" s="170" t="s">
        <v>171</v>
      </c>
      <c r="BM878" s="170" t="s">
        <v>4378</v>
      </c>
    </row>
    <row r="879" spans="2:47" s="84" customFormat="1" ht="13.5">
      <c r="B879" s="105"/>
      <c r="C879" s="174"/>
      <c r="D879" s="207" t="s">
        <v>173</v>
      </c>
      <c r="E879" s="174"/>
      <c r="F879" s="270" t="s">
        <v>4377</v>
      </c>
      <c r="G879" s="174"/>
      <c r="H879" s="174"/>
      <c r="I879" s="215"/>
      <c r="J879" s="174"/>
      <c r="K879" s="174"/>
      <c r="L879" s="214"/>
      <c r="M879" s="238"/>
      <c r="N879" s="106"/>
      <c r="O879" s="106"/>
      <c r="P879" s="106"/>
      <c r="Q879" s="106"/>
      <c r="R879" s="106"/>
      <c r="S879" s="106"/>
      <c r="T879" s="255"/>
      <c r="AT879" s="170" t="s">
        <v>173</v>
      </c>
      <c r="AU879" s="170" t="s">
        <v>81</v>
      </c>
    </row>
    <row r="880" spans="2:65" s="84" customFormat="1" ht="20.4" customHeight="1">
      <c r="B880" s="105"/>
      <c r="C880" s="189" t="s">
        <v>4379</v>
      </c>
      <c r="D880" s="189" t="s">
        <v>166</v>
      </c>
      <c r="E880" s="190" t="s">
        <v>4380</v>
      </c>
      <c r="F880" s="191" t="s">
        <v>4381</v>
      </c>
      <c r="G880" s="192" t="s">
        <v>579</v>
      </c>
      <c r="H880" s="193">
        <v>24</v>
      </c>
      <c r="I880" s="233"/>
      <c r="J880" s="234">
        <f aca="true" t="shared" si="600" ref="J880:J884">ROUND(I880*H880,2)</f>
        <v>0</v>
      </c>
      <c r="K880" s="191" t="s">
        <v>22</v>
      </c>
      <c r="L880" s="214"/>
      <c r="M880" s="235" t="s">
        <v>22</v>
      </c>
      <c r="N880" s="236" t="s">
        <v>44</v>
      </c>
      <c r="O880" s="106"/>
      <c r="P880" s="237">
        <f aca="true" t="shared" si="601" ref="P880:P884">O880*H880</f>
        <v>0</v>
      </c>
      <c r="Q880" s="237">
        <v>0</v>
      </c>
      <c r="R880" s="237">
        <f aca="true" t="shared" si="602" ref="R880:R884">Q880*H880</f>
        <v>0</v>
      </c>
      <c r="S880" s="237">
        <v>0</v>
      </c>
      <c r="T880" s="254">
        <f aca="true" t="shared" si="603" ref="T880:T884">S880*H880</f>
        <v>0</v>
      </c>
      <c r="AR880" s="170" t="s">
        <v>171</v>
      </c>
      <c r="AT880" s="170" t="s">
        <v>166</v>
      </c>
      <c r="AU880" s="170" t="s">
        <v>81</v>
      </c>
      <c r="AY880" s="170" t="s">
        <v>164</v>
      </c>
      <c r="BE880" s="266">
        <f aca="true" t="shared" si="604" ref="BE880:BE884">IF(N880="základní",J880,0)</f>
        <v>0</v>
      </c>
      <c r="BF880" s="266">
        <f aca="true" t="shared" si="605" ref="BF880:BF884">IF(N880="snížená",J880,0)</f>
        <v>0</v>
      </c>
      <c r="BG880" s="266">
        <f aca="true" t="shared" si="606" ref="BG880:BG884">IF(N880="zákl. přenesená",J880,0)</f>
        <v>0</v>
      </c>
      <c r="BH880" s="266">
        <f aca="true" t="shared" si="607" ref="BH880:BH884">IF(N880="sníž. přenesená",J880,0)</f>
        <v>0</v>
      </c>
      <c r="BI880" s="266">
        <f aca="true" t="shared" si="608" ref="BI880:BI884">IF(N880="nulová",J880,0)</f>
        <v>0</v>
      </c>
      <c r="BJ880" s="170" t="s">
        <v>24</v>
      </c>
      <c r="BK880" s="266">
        <f aca="true" t="shared" si="609" ref="BK880:BK884">ROUND(I880*H880,2)</f>
        <v>0</v>
      </c>
      <c r="BL880" s="170" t="s">
        <v>171</v>
      </c>
      <c r="BM880" s="170" t="s">
        <v>4382</v>
      </c>
    </row>
    <row r="881" spans="2:47" s="84" customFormat="1" ht="13.5">
      <c r="B881" s="105"/>
      <c r="C881" s="174"/>
      <c r="D881" s="207" t="s">
        <v>173</v>
      </c>
      <c r="E881" s="174"/>
      <c r="F881" s="270" t="s">
        <v>4381</v>
      </c>
      <c r="G881" s="174"/>
      <c r="H881" s="174"/>
      <c r="I881" s="215"/>
      <c r="J881" s="174"/>
      <c r="K881" s="174"/>
      <c r="L881" s="214"/>
      <c r="M881" s="238"/>
      <c r="N881" s="106"/>
      <c r="O881" s="106"/>
      <c r="P881" s="106"/>
      <c r="Q881" s="106"/>
      <c r="R881" s="106"/>
      <c r="S881" s="106"/>
      <c r="T881" s="255"/>
      <c r="AT881" s="170" t="s">
        <v>173</v>
      </c>
      <c r="AU881" s="170" t="s">
        <v>81</v>
      </c>
    </row>
    <row r="882" spans="2:65" s="84" customFormat="1" ht="20.4" customHeight="1">
      <c r="B882" s="105"/>
      <c r="C882" s="189" t="s">
        <v>4383</v>
      </c>
      <c r="D882" s="189" t="s">
        <v>166</v>
      </c>
      <c r="E882" s="190" t="s">
        <v>4384</v>
      </c>
      <c r="F882" s="191" t="s">
        <v>4385</v>
      </c>
      <c r="G882" s="192" t="s">
        <v>579</v>
      </c>
      <c r="H882" s="193">
        <v>6</v>
      </c>
      <c r="I882" s="233"/>
      <c r="J882" s="234">
        <f t="shared" si="600"/>
        <v>0</v>
      </c>
      <c r="K882" s="191" t="s">
        <v>22</v>
      </c>
      <c r="L882" s="214"/>
      <c r="M882" s="235" t="s">
        <v>22</v>
      </c>
      <c r="N882" s="236" t="s">
        <v>44</v>
      </c>
      <c r="O882" s="106"/>
      <c r="P882" s="237">
        <f t="shared" si="601"/>
        <v>0</v>
      </c>
      <c r="Q882" s="237">
        <v>0</v>
      </c>
      <c r="R882" s="237">
        <f t="shared" si="602"/>
        <v>0</v>
      </c>
      <c r="S882" s="237">
        <v>0</v>
      </c>
      <c r="T882" s="254">
        <f t="shared" si="603"/>
        <v>0</v>
      </c>
      <c r="AR882" s="170" t="s">
        <v>171</v>
      </c>
      <c r="AT882" s="170" t="s">
        <v>166</v>
      </c>
      <c r="AU882" s="170" t="s">
        <v>81</v>
      </c>
      <c r="AY882" s="170" t="s">
        <v>164</v>
      </c>
      <c r="BE882" s="266">
        <f t="shared" si="604"/>
        <v>0</v>
      </c>
      <c r="BF882" s="266">
        <f t="shared" si="605"/>
        <v>0</v>
      </c>
      <c r="BG882" s="266">
        <f t="shared" si="606"/>
        <v>0</v>
      </c>
      <c r="BH882" s="266">
        <f t="shared" si="607"/>
        <v>0</v>
      </c>
      <c r="BI882" s="266">
        <f t="shared" si="608"/>
        <v>0</v>
      </c>
      <c r="BJ882" s="170" t="s">
        <v>24</v>
      </c>
      <c r="BK882" s="266">
        <f t="shared" si="609"/>
        <v>0</v>
      </c>
      <c r="BL882" s="170" t="s">
        <v>171</v>
      </c>
      <c r="BM882" s="170" t="s">
        <v>4386</v>
      </c>
    </row>
    <row r="883" spans="2:47" s="84" customFormat="1" ht="13.5">
      <c r="B883" s="105"/>
      <c r="C883" s="174"/>
      <c r="D883" s="207" t="s">
        <v>173</v>
      </c>
      <c r="E883" s="174"/>
      <c r="F883" s="270" t="s">
        <v>4385</v>
      </c>
      <c r="G883" s="174"/>
      <c r="H883" s="174"/>
      <c r="I883" s="215"/>
      <c r="J883" s="174"/>
      <c r="K883" s="174"/>
      <c r="L883" s="214"/>
      <c r="M883" s="238"/>
      <c r="N883" s="106"/>
      <c r="O883" s="106"/>
      <c r="P883" s="106"/>
      <c r="Q883" s="106"/>
      <c r="R883" s="106"/>
      <c r="S883" s="106"/>
      <c r="T883" s="255"/>
      <c r="AT883" s="170" t="s">
        <v>173</v>
      </c>
      <c r="AU883" s="170" t="s">
        <v>81</v>
      </c>
    </row>
    <row r="884" spans="2:65" s="84" customFormat="1" ht="20.4" customHeight="1">
      <c r="B884" s="105"/>
      <c r="C884" s="189" t="s">
        <v>4387</v>
      </c>
      <c r="D884" s="189" t="s">
        <v>166</v>
      </c>
      <c r="E884" s="190" t="s">
        <v>4388</v>
      </c>
      <c r="F884" s="191" t="s">
        <v>4389</v>
      </c>
      <c r="G884" s="192" t="s">
        <v>579</v>
      </c>
      <c r="H884" s="193">
        <v>6</v>
      </c>
      <c r="I884" s="233"/>
      <c r="J884" s="234">
        <f t="shared" si="600"/>
        <v>0</v>
      </c>
      <c r="K884" s="191" t="s">
        <v>22</v>
      </c>
      <c r="L884" s="214"/>
      <c r="M884" s="235" t="s">
        <v>22</v>
      </c>
      <c r="N884" s="236" t="s">
        <v>44</v>
      </c>
      <c r="O884" s="106"/>
      <c r="P884" s="237">
        <f t="shared" si="601"/>
        <v>0</v>
      </c>
      <c r="Q884" s="237">
        <v>0</v>
      </c>
      <c r="R884" s="237">
        <f t="shared" si="602"/>
        <v>0</v>
      </c>
      <c r="S884" s="237">
        <v>0</v>
      </c>
      <c r="T884" s="254">
        <f t="shared" si="603"/>
        <v>0</v>
      </c>
      <c r="AR884" s="170" t="s">
        <v>171</v>
      </c>
      <c r="AT884" s="170" t="s">
        <v>166</v>
      </c>
      <c r="AU884" s="170" t="s">
        <v>81</v>
      </c>
      <c r="AY884" s="170" t="s">
        <v>164</v>
      </c>
      <c r="BE884" s="266">
        <f t="shared" si="604"/>
        <v>0</v>
      </c>
      <c r="BF884" s="266">
        <f t="shared" si="605"/>
        <v>0</v>
      </c>
      <c r="BG884" s="266">
        <f t="shared" si="606"/>
        <v>0</v>
      </c>
      <c r="BH884" s="266">
        <f t="shared" si="607"/>
        <v>0</v>
      </c>
      <c r="BI884" s="266">
        <f t="shared" si="608"/>
        <v>0</v>
      </c>
      <c r="BJ884" s="170" t="s">
        <v>24</v>
      </c>
      <c r="BK884" s="266">
        <f t="shared" si="609"/>
        <v>0</v>
      </c>
      <c r="BL884" s="170" t="s">
        <v>171</v>
      </c>
      <c r="BM884" s="170" t="s">
        <v>4390</v>
      </c>
    </row>
    <row r="885" spans="2:47" s="84" customFormat="1" ht="13.5">
      <c r="B885" s="105"/>
      <c r="C885" s="174"/>
      <c r="D885" s="207" t="s">
        <v>173</v>
      </c>
      <c r="E885" s="174"/>
      <c r="F885" s="270" t="s">
        <v>4389</v>
      </c>
      <c r="G885" s="174"/>
      <c r="H885" s="174"/>
      <c r="I885" s="215"/>
      <c r="J885" s="174"/>
      <c r="K885" s="174"/>
      <c r="L885" s="214"/>
      <c r="M885" s="238"/>
      <c r="N885" s="106"/>
      <c r="O885" s="106"/>
      <c r="P885" s="106"/>
      <c r="Q885" s="106"/>
      <c r="R885" s="106"/>
      <c r="S885" s="106"/>
      <c r="T885" s="255"/>
      <c r="AT885" s="170" t="s">
        <v>173</v>
      </c>
      <c r="AU885" s="170" t="s">
        <v>81</v>
      </c>
    </row>
    <row r="886" spans="2:65" s="84" customFormat="1" ht="20.4" customHeight="1">
      <c r="B886" s="105"/>
      <c r="C886" s="189" t="s">
        <v>4391</v>
      </c>
      <c r="D886" s="189" t="s">
        <v>166</v>
      </c>
      <c r="E886" s="190" t="s">
        <v>4392</v>
      </c>
      <c r="F886" s="191" t="s">
        <v>4393</v>
      </c>
      <c r="G886" s="192" t="s">
        <v>579</v>
      </c>
      <c r="H886" s="193">
        <v>2</v>
      </c>
      <c r="I886" s="233"/>
      <c r="J886" s="234">
        <f aca="true" t="shared" si="610" ref="J886:J891">ROUND(I886*H886,2)</f>
        <v>0</v>
      </c>
      <c r="K886" s="191" t="s">
        <v>22</v>
      </c>
      <c r="L886" s="214"/>
      <c r="M886" s="235" t="s">
        <v>22</v>
      </c>
      <c r="N886" s="236" t="s">
        <v>44</v>
      </c>
      <c r="O886" s="106"/>
      <c r="P886" s="237">
        <f aca="true" t="shared" si="611" ref="P886:P891">O886*H886</f>
        <v>0</v>
      </c>
      <c r="Q886" s="237">
        <v>0</v>
      </c>
      <c r="R886" s="237">
        <f aca="true" t="shared" si="612" ref="R886:R891">Q886*H886</f>
        <v>0</v>
      </c>
      <c r="S886" s="237">
        <v>0</v>
      </c>
      <c r="T886" s="254">
        <f aca="true" t="shared" si="613" ref="T886:T891">S886*H886</f>
        <v>0</v>
      </c>
      <c r="AR886" s="170" t="s">
        <v>171</v>
      </c>
      <c r="AT886" s="170" t="s">
        <v>166</v>
      </c>
      <c r="AU886" s="170" t="s">
        <v>81</v>
      </c>
      <c r="AY886" s="170" t="s">
        <v>164</v>
      </c>
      <c r="BE886" s="266">
        <f aca="true" t="shared" si="614" ref="BE886:BE891">IF(N886="základní",J886,0)</f>
        <v>0</v>
      </c>
      <c r="BF886" s="266">
        <f aca="true" t="shared" si="615" ref="BF886:BF891">IF(N886="snížená",J886,0)</f>
        <v>0</v>
      </c>
      <c r="BG886" s="266">
        <f aca="true" t="shared" si="616" ref="BG886:BG891">IF(N886="zákl. přenesená",J886,0)</f>
        <v>0</v>
      </c>
      <c r="BH886" s="266">
        <f aca="true" t="shared" si="617" ref="BH886:BH891">IF(N886="sníž. přenesená",J886,0)</f>
        <v>0</v>
      </c>
      <c r="BI886" s="266">
        <f aca="true" t="shared" si="618" ref="BI886:BI891">IF(N886="nulová",J886,0)</f>
        <v>0</v>
      </c>
      <c r="BJ886" s="170" t="s">
        <v>24</v>
      </c>
      <c r="BK886" s="266">
        <f aca="true" t="shared" si="619" ref="BK886:BK891">ROUND(I886*H886,2)</f>
        <v>0</v>
      </c>
      <c r="BL886" s="170" t="s">
        <v>171</v>
      </c>
      <c r="BM886" s="170" t="s">
        <v>4394</v>
      </c>
    </row>
    <row r="887" spans="2:47" s="84" customFormat="1" ht="13.5">
      <c r="B887" s="105"/>
      <c r="C887" s="174"/>
      <c r="D887" s="207" t="s">
        <v>173</v>
      </c>
      <c r="E887" s="174"/>
      <c r="F887" s="270" t="s">
        <v>4393</v>
      </c>
      <c r="G887" s="174"/>
      <c r="H887" s="174"/>
      <c r="I887" s="215"/>
      <c r="J887" s="174"/>
      <c r="K887" s="174"/>
      <c r="L887" s="214"/>
      <c r="M887" s="238"/>
      <c r="N887" s="106"/>
      <c r="O887" s="106"/>
      <c r="P887" s="106"/>
      <c r="Q887" s="106"/>
      <c r="R887" s="106"/>
      <c r="S887" s="106"/>
      <c r="T887" s="255"/>
      <c r="AT887" s="170" t="s">
        <v>173</v>
      </c>
      <c r="AU887" s="170" t="s">
        <v>81</v>
      </c>
    </row>
    <row r="888" spans="2:65" s="84" customFormat="1" ht="20.4" customHeight="1">
      <c r="B888" s="105"/>
      <c r="C888" s="189" t="s">
        <v>4395</v>
      </c>
      <c r="D888" s="189" t="s">
        <v>166</v>
      </c>
      <c r="E888" s="190" t="s">
        <v>4396</v>
      </c>
      <c r="F888" s="191" t="s">
        <v>4397</v>
      </c>
      <c r="G888" s="192" t="s">
        <v>579</v>
      </c>
      <c r="H888" s="193">
        <v>1</v>
      </c>
      <c r="I888" s="233"/>
      <c r="J888" s="234">
        <f t="shared" si="610"/>
        <v>0</v>
      </c>
      <c r="K888" s="191" t="s">
        <v>22</v>
      </c>
      <c r="L888" s="214"/>
      <c r="M888" s="235" t="s">
        <v>22</v>
      </c>
      <c r="N888" s="236" t="s">
        <v>44</v>
      </c>
      <c r="O888" s="106"/>
      <c r="P888" s="237">
        <f t="shared" si="611"/>
        <v>0</v>
      </c>
      <c r="Q888" s="237">
        <v>0</v>
      </c>
      <c r="R888" s="237">
        <f t="shared" si="612"/>
        <v>0</v>
      </c>
      <c r="S888" s="237">
        <v>0</v>
      </c>
      <c r="T888" s="254">
        <f t="shared" si="613"/>
        <v>0</v>
      </c>
      <c r="AR888" s="170" t="s">
        <v>171</v>
      </c>
      <c r="AT888" s="170" t="s">
        <v>166</v>
      </c>
      <c r="AU888" s="170" t="s">
        <v>81</v>
      </c>
      <c r="AY888" s="170" t="s">
        <v>164</v>
      </c>
      <c r="BE888" s="266">
        <f t="shared" si="614"/>
        <v>0</v>
      </c>
      <c r="BF888" s="266">
        <f t="shared" si="615"/>
        <v>0</v>
      </c>
      <c r="BG888" s="266">
        <f t="shared" si="616"/>
        <v>0</v>
      </c>
      <c r="BH888" s="266">
        <f t="shared" si="617"/>
        <v>0</v>
      </c>
      <c r="BI888" s="266">
        <f t="shared" si="618"/>
        <v>0</v>
      </c>
      <c r="BJ888" s="170" t="s">
        <v>24</v>
      </c>
      <c r="BK888" s="266">
        <f t="shared" si="619"/>
        <v>0</v>
      </c>
      <c r="BL888" s="170" t="s">
        <v>171</v>
      </c>
      <c r="BM888" s="170" t="s">
        <v>4398</v>
      </c>
    </row>
    <row r="889" spans="2:47" s="84" customFormat="1" ht="13.5">
      <c r="B889" s="105"/>
      <c r="C889" s="174"/>
      <c r="D889" s="194" t="s">
        <v>173</v>
      </c>
      <c r="E889" s="174"/>
      <c r="F889" s="195" t="s">
        <v>4397</v>
      </c>
      <c r="G889" s="174"/>
      <c r="H889" s="174"/>
      <c r="I889" s="215"/>
      <c r="J889" s="174"/>
      <c r="K889" s="174"/>
      <c r="L889" s="214"/>
      <c r="M889" s="238"/>
      <c r="N889" s="106"/>
      <c r="O889" s="106"/>
      <c r="P889" s="106"/>
      <c r="Q889" s="106"/>
      <c r="R889" s="106"/>
      <c r="S889" s="106"/>
      <c r="T889" s="255"/>
      <c r="AT889" s="170" t="s">
        <v>173</v>
      </c>
      <c r="AU889" s="170" t="s">
        <v>81</v>
      </c>
    </row>
    <row r="890" spans="2:63" s="89" customFormat="1" ht="29.9" customHeight="1">
      <c r="B890" s="183"/>
      <c r="C890" s="184"/>
      <c r="D890" s="187" t="s">
        <v>72</v>
      </c>
      <c r="E890" s="188" t="s">
        <v>4130</v>
      </c>
      <c r="F890" s="188" t="s">
        <v>4131</v>
      </c>
      <c r="G890" s="184"/>
      <c r="H890" s="184"/>
      <c r="I890" s="226"/>
      <c r="J890" s="232">
        <f>BK890</f>
        <v>0</v>
      </c>
      <c r="K890" s="184"/>
      <c r="L890" s="228"/>
      <c r="M890" s="229"/>
      <c r="N890" s="230"/>
      <c r="O890" s="230"/>
      <c r="P890" s="231">
        <f aca="true" t="shared" si="620" ref="P890:T890">SUM(P891:P904)</f>
        <v>0</v>
      </c>
      <c r="Q890" s="230"/>
      <c r="R890" s="231">
        <f t="shared" si="620"/>
        <v>0</v>
      </c>
      <c r="S890" s="230"/>
      <c r="T890" s="253">
        <f t="shared" si="620"/>
        <v>0</v>
      </c>
      <c r="AR890" s="259" t="s">
        <v>24</v>
      </c>
      <c r="AT890" s="260" t="s">
        <v>72</v>
      </c>
      <c r="AU890" s="260" t="s">
        <v>24</v>
      </c>
      <c r="AY890" s="259" t="s">
        <v>164</v>
      </c>
      <c r="BK890" s="265">
        <f>SUM(BK891:BK904)</f>
        <v>0</v>
      </c>
    </row>
    <row r="891" spans="2:65" s="84" customFormat="1" ht="20.4" customHeight="1">
      <c r="B891" s="105"/>
      <c r="C891" s="189" t="s">
        <v>4399</v>
      </c>
      <c r="D891" s="189" t="s">
        <v>166</v>
      </c>
      <c r="E891" s="190" t="s">
        <v>4400</v>
      </c>
      <c r="F891" s="191" t="s">
        <v>4401</v>
      </c>
      <c r="G891" s="192" t="s">
        <v>579</v>
      </c>
      <c r="H891" s="193">
        <v>1</v>
      </c>
      <c r="I891" s="233"/>
      <c r="J891" s="234">
        <f t="shared" si="610"/>
        <v>0</v>
      </c>
      <c r="K891" s="191" t="s">
        <v>22</v>
      </c>
      <c r="L891" s="214"/>
      <c r="M891" s="235" t="s">
        <v>22</v>
      </c>
      <c r="N891" s="236" t="s">
        <v>44</v>
      </c>
      <c r="O891" s="106"/>
      <c r="P891" s="237">
        <f t="shared" si="611"/>
        <v>0</v>
      </c>
      <c r="Q891" s="237">
        <v>0</v>
      </c>
      <c r="R891" s="237">
        <f t="shared" si="612"/>
        <v>0</v>
      </c>
      <c r="S891" s="237">
        <v>0</v>
      </c>
      <c r="T891" s="254">
        <f t="shared" si="613"/>
        <v>0</v>
      </c>
      <c r="AR891" s="170" t="s">
        <v>171</v>
      </c>
      <c r="AT891" s="170" t="s">
        <v>166</v>
      </c>
      <c r="AU891" s="170" t="s">
        <v>81</v>
      </c>
      <c r="AY891" s="170" t="s">
        <v>164</v>
      </c>
      <c r="BE891" s="266">
        <f t="shared" si="614"/>
        <v>0</v>
      </c>
      <c r="BF891" s="266">
        <f t="shared" si="615"/>
        <v>0</v>
      </c>
      <c r="BG891" s="266">
        <f t="shared" si="616"/>
        <v>0</v>
      </c>
      <c r="BH891" s="266">
        <f t="shared" si="617"/>
        <v>0</v>
      </c>
      <c r="BI891" s="266">
        <f t="shared" si="618"/>
        <v>0</v>
      </c>
      <c r="BJ891" s="170" t="s">
        <v>24</v>
      </c>
      <c r="BK891" s="266">
        <f t="shared" si="619"/>
        <v>0</v>
      </c>
      <c r="BL891" s="170" t="s">
        <v>171</v>
      </c>
      <c r="BM891" s="170" t="s">
        <v>4402</v>
      </c>
    </row>
    <row r="892" spans="2:47" s="84" customFormat="1" ht="13.5">
      <c r="B892" s="105"/>
      <c r="C892" s="174"/>
      <c r="D892" s="207" t="s">
        <v>173</v>
      </c>
      <c r="E892" s="174"/>
      <c r="F892" s="270" t="s">
        <v>4401</v>
      </c>
      <c r="G892" s="174"/>
      <c r="H892" s="174"/>
      <c r="I892" s="215"/>
      <c r="J892" s="174"/>
      <c r="K892" s="174"/>
      <c r="L892" s="214"/>
      <c r="M892" s="238"/>
      <c r="N892" s="106"/>
      <c r="O892" s="106"/>
      <c r="P892" s="106"/>
      <c r="Q892" s="106"/>
      <c r="R892" s="106"/>
      <c r="S892" s="106"/>
      <c r="T892" s="255"/>
      <c r="AT892" s="170" t="s">
        <v>173</v>
      </c>
      <c r="AU892" s="170" t="s">
        <v>81</v>
      </c>
    </row>
    <row r="893" spans="2:65" s="84" customFormat="1" ht="20.4" customHeight="1">
      <c r="B893" s="105"/>
      <c r="C893" s="189" t="s">
        <v>4403</v>
      </c>
      <c r="D893" s="189" t="s">
        <v>166</v>
      </c>
      <c r="E893" s="190" t="s">
        <v>4404</v>
      </c>
      <c r="F893" s="191" t="s">
        <v>4405</v>
      </c>
      <c r="G893" s="192" t="s">
        <v>579</v>
      </c>
      <c r="H893" s="193">
        <v>1</v>
      </c>
      <c r="I893" s="233"/>
      <c r="J893" s="234">
        <f aca="true" t="shared" si="621" ref="J893:J897">ROUND(I893*H893,2)</f>
        <v>0</v>
      </c>
      <c r="K893" s="191" t="s">
        <v>22</v>
      </c>
      <c r="L893" s="214"/>
      <c r="M893" s="235" t="s">
        <v>22</v>
      </c>
      <c r="N893" s="236" t="s">
        <v>44</v>
      </c>
      <c r="O893" s="106"/>
      <c r="P893" s="237">
        <f aca="true" t="shared" si="622" ref="P893:P897">O893*H893</f>
        <v>0</v>
      </c>
      <c r="Q893" s="237">
        <v>0</v>
      </c>
      <c r="R893" s="237">
        <f aca="true" t="shared" si="623" ref="R893:R897">Q893*H893</f>
        <v>0</v>
      </c>
      <c r="S893" s="237">
        <v>0</v>
      </c>
      <c r="T893" s="254">
        <f aca="true" t="shared" si="624" ref="T893:T897">S893*H893</f>
        <v>0</v>
      </c>
      <c r="AR893" s="170" t="s">
        <v>171</v>
      </c>
      <c r="AT893" s="170" t="s">
        <v>166</v>
      </c>
      <c r="AU893" s="170" t="s">
        <v>81</v>
      </c>
      <c r="AY893" s="170" t="s">
        <v>164</v>
      </c>
      <c r="BE893" s="266">
        <f aca="true" t="shared" si="625" ref="BE893:BE897">IF(N893="základní",J893,0)</f>
        <v>0</v>
      </c>
      <c r="BF893" s="266">
        <f aca="true" t="shared" si="626" ref="BF893:BF897">IF(N893="snížená",J893,0)</f>
        <v>0</v>
      </c>
      <c r="BG893" s="266">
        <f aca="true" t="shared" si="627" ref="BG893:BG897">IF(N893="zákl. přenesená",J893,0)</f>
        <v>0</v>
      </c>
      <c r="BH893" s="266">
        <f aca="true" t="shared" si="628" ref="BH893:BH897">IF(N893="sníž. přenesená",J893,0)</f>
        <v>0</v>
      </c>
      <c r="BI893" s="266">
        <f aca="true" t="shared" si="629" ref="BI893:BI897">IF(N893="nulová",J893,0)</f>
        <v>0</v>
      </c>
      <c r="BJ893" s="170" t="s">
        <v>24</v>
      </c>
      <c r="BK893" s="266">
        <f aca="true" t="shared" si="630" ref="BK893:BK897">ROUND(I893*H893,2)</f>
        <v>0</v>
      </c>
      <c r="BL893" s="170" t="s">
        <v>171</v>
      </c>
      <c r="BM893" s="170" t="s">
        <v>4406</v>
      </c>
    </row>
    <row r="894" spans="2:47" s="84" customFormat="1" ht="13.5">
      <c r="B894" s="105"/>
      <c r="C894" s="174"/>
      <c r="D894" s="207" t="s">
        <v>173</v>
      </c>
      <c r="E894" s="174"/>
      <c r="F894" s="270" t="s">
        <v>4405</v>
      </c>
      <c r="G894" s="174"/>
      <c r="H894" s="174"/>
      <c r="I894" s="215"/>
      <c r="J894" s="174"/>
      <c r="K894" s="174"/>
      <c r="L894" s="214"/>
      <c r="M894" s="238"/>
      <c r="N894" s="106"/>
      <c r="O894" s="106"/>
      <c r="P894" s="106"/>
      <c r="Q894" s="106"/>
      <c r="R894" s="106"/>
      <c r="S894" s="106"/>
      <c r="T894" s="255"/>
      <c r="AT894" s="170" t="s">
        <v>173</v>
      </c>
      <c r="AU894" s="170" t="s">
        <v>81</v>
      </c>
    </row>
    <row r="895" spans="2:65" s="84" customFormat="1" ht="20.4" customHeight="1">
      <c r="B895" s="105"/>
      <c r="C895" s="189" t="s">
        <v>4407</v>
      </c>
      <c r="D895" s="189" t="s">
        <v>166</v>
      </c>
      <c r="E895" s="190" t="s">
        <v>4408</v>
      </c>
      <c r="F895" s="191" t="s">
        <v>4409</v>
      </c>
      <c r="G895" s="192" t="s">
        <v>579</v>
      </c>
      <c r="H895" s="193">
        <v>1</v>
      </c>
      <c r="I895" s="233"/>
      <c r="J895" s="234">
        <f t="shared" si="621"/>
        <v>0</v>
      </c>
      <c r="K895" s="191" t="s">
        <v>22</v>
      </c>
      <c r="L895" s="214"/>
      <c r="M895" s="235" t="s">
        <v>22</v>
      </c>
      <c r="N895" s="236" t="s">
        <v>44</v>
      </c>
      <c r="O895" s="106"/>
      <c r="P895" s="237">
        <f t="shared" si="622"/>
        <v>0</v>
      </c>
      <c r="Q895" s="237">
        <v>0</v>
      </c>
      <c r="R895" s="237">
        <f t="shared" si="623"/>
        <v>0</v>
      </c>
      <c r="S895" s="237">
        <v>0</v>
      </c>
      <c r="T895" s="254">
        <f t="shared" si="624"/>
        <v>0</v>
      </c>
      <c r="AR895" s="170" t="s">
        <v>171</v>
      </c>
      <c r="AT895" s="170" t="s">
        <v>166</v>
      </c>
      <c r="AU895" s="170" t="s">
        <v>81</v>
      </c>
      <c r="AY895" s="170" t="s">
        <v>164</v>
      </c>
      <c r="BE895" s="266">
        <f t="shared" si="625"/>
        <v>0</v>
      </c>
      <c r="BF895" s="266">
        <f t="shared" si="626"/>
        <v>0</v>
      </c>
      <c r="BG895" s="266">
        <f t="shared" si="627"/>
        <v>0</v>
      </c>
      <c r="BH895" s="266">
        <f t="shared" si="628"/>
        <v>0</v>
      </c>
      <c r="BI895" s="266">
        <f t="shared" si="629"/>
        <v>0</v>
      </c>
      <c r="BJ895" s="170" t="s">
        <v>24</v>
      </c>
      <c r="BK895" s="266">
        <f t="shared" si="630"/>
        <v>0</v>
      </c>
      <c r="BL895" s="170" t="s">
        <v>171</v>
      </c>
      <c r="BM895" s="170" t="s">
        <v>4410</v>
      </c>
    </row>
    <row r="896" spans="2:47" s="84" customFormat="1" ht="13.5">
      <c r="B896" s="105"/>
      <c r="C896" s="174"/>
      <c r="D896" s="207" t="s">
        <v>173</v>
      </c>
      <c r="E896" s="174"/>
      <c r="F896" s="270" t="s">
        <v>4409</v>
      </c>
      <c r="G896" s="174"/>
      <c r="H896" s="174"/>
      <c r="I896" s="215"/>
      <c r="J896" s="174"/>
      <c r="K896" s="174"/>
      <c r="L896" s="214"/>
      <c r="M896" s="238"/>
      <c r="N896" s="106"/>
      <c r="O896" s="106"/>
      <c r="P896" s="106"/>
      <c r="Q896" s="106"/>
      <c r="R896" s="106"/>
      <c r="S896" s="106"/>
      <c r="T896" s="255"/>
      <c r="AT896" s="170" t="s">
        <v>173</v>
      </c>
      <c r="AU896" s="170" t="s">
        <v>81</v>
      </c>
    </row>
    <row r="897" spans="2:65" s="84" customFormat="1" ht="20.4" customHeight="1">
      <c r="B897" s="105"/>
      <c r="C897" s="189" t="s">
        <v>4411</v>
      </c>
      <c r="D897" s="189" t="s">
        <v>166</v>
      </c>
      <c r="E897" s="190" t="s">
        <v>4412</v>
      </c>
      <c r="F897" s="191" t="s">
        <v>4413</v>
      </c>
      <c r="G897" s="192" t="s">
        <v>579</v>
      </c>
      <c r="H897" s="193">
        <v>6</v>
      </c>
      <c r="I897" s="233"/>
      <c r="J897" s="234">
        <f t="shared" si="621"/>
        <v>0</v>
      </c>
      <c r="K897" s="191" t="s">
        <v>22</v>
      </c>
      <c r="L897" s="214"/>
      <c r="M897" s="235" t="s">
        <v>22</v>
      </c>
      <c r="N897" s="236" t="s">
        <v>44</v>
      </c>
      <c r="O897" s="106"/>
      <c r="P897" s="237">
        <f t="shared" si="622"/>
        <v>0</v>
      </c>
      <c r="Q897" s="237">
        <v>0</v>
      </c>
      <c r="R897" s="237">
        <f t="shared" si="623"/>
        <v>0</v>
      </c>
      <c r="S897" s="237">
        <v>0</v>
      </c>
      <c r="T897" s="254">
        <f t="shared" si="624"/>
        <v>0</v>
      </c>
      <c r="AR897" s="170" t="s">
        <v>171</v>
      </c>
      <c r="AT897" s="170" t="s">
        <v>166</v>
      </c>
      <c r="AU897" s="170" t="s">
        <v>81</v>
      </c>
      <c r="AY897" s="170" t="s">
        <v>164</v>
      </c>
      <c r="BE897" s="266">
        <f t="shared" si="625"/>
        <v>0</v>
      </c>
      <c r="BF897" s="266">
        <f t="shared" si="626"/>
        <v>0</v>
      </c>
      <c r="BG897" s="266">
        <f t="shared" si="627"/>
        <v>0</v>
      </c>
      <c r="BH897" s="266">
        <f t="shared" si="628"/>
        <v>0</v>
      </c>
      <c r="BI897" s="266">
        <f t="shared" si="629"/>
        <v>0</v>
      </c>
      <c r="BJ897" s="170" t="s">
        <v>24</v>
      </c>
      <c r="BK897" s="266">
        <f t="shared" si="630"/>
        <v>0</v>
      </c>
      <c r="BL897" s="170" t="s">
        <v>171</v>
      </c>
      <c r="BM897" s="170" t="s">
        <v>4414</v>
      </c>
    </row>
    <row r="898" spans="2:47" s="84" customFormat="1" ht="13.5">
      <c r="B898" s="105"/>
      <c r="C898" s="174"/>
      <c r="D898" s="207" t="s">
        <v>173</v>
      </c>
      <c r="E898" s="174"/>
      <c r="F898" s="270" t="s">
        <v>4413</v>
      </c>
      <c r="G898" s="174"/>
      <c r="H898" s="174"/>
      <c r="I898" s="215"/>
      <c r="J898" s="174"/>
      <c r="K898" s="174"/>
      <c r="L898" s="214"/>
      <c r="M898" s="238"/>
      <c r="N898" s="106"/>
      <c r="O898" s="106"/>
      <c r="P898" s="106"/>
      <c r="Q898" s="106"/>
      <c r="R898" s="106"/>
      <c r="S898" s="106"/>
      <c r="T898" s="255"/>
      <c r="AT898" s="170" t="s">
        <v>173</v>
      </c>
      <c r="AU898" s="170" t="s">
        <v>81</v>
      </c>
    </row>
    <row r="899" spans="2:65" s="84" customFormat="1" ht="20.4" customHeight="1">
      <c r="B899" s="105"/>
      <c r="C899" s="189" t="s">
        <v>4415</v>
      </c>
      <c r="D899" s="189" t="s">
        <v>166</v>
      </c>
      <c r="E899" s="190" t="s">
        <v>4416</v>
      </c>
      <c r="F899" s="191" t="s">
        <v>4417</v>
      </c>
      <c r="G899" s="192" t="s">
        <v>579</v>
      </c>
      <c r="H899" s="193">
        <v>1</v>
      </c>
      <c r="I899" s="233"/>
      <c r="J899" s="234">
        <f aca="true" t="shared" si="631" ref="J899:J903">ROUND(I899*H899,2)</f>
        <v>0</v>
      </c>
      <c r="K899" s="191" t="s">
        <v>22</v>
      </c>
      <c r="L899" s="214"/>
      <c r="M899" s="235" t="s">
        <v>22</v>
      </c>
      <c r="N899" s="236" t="s">
        <v>44</v>
      </c>
      <c r="O899" s="106"/>
      <c r="P899" s="237">
        <f aca="true" t="shared" si="632" ref="P899:P903">O899*H899</f>
        <v>0</v>
      </c>
      <c r="Q899" s="237">
        <v>0</v>
      </c>
      <c r="R899" s="237">
        <f aca="true" t="shared" si="633" ref="R899:R903">Q899*H899</f>
        <v>0</v>
      </c>
      <c r="S899" s="237">
        <v>0</v>
      </c>
      <c r="T899" s="254">
        <f aca="true" t="shared" si="634" ref="T899:T903">S899*H899</f>
        <v>0</v>
      </c>
      <c r="AR899" s="170" t="s">
        <v>171</v>
      </c>
      <c r="AT899" s="170" t="s">
        <v>166</v>
      </c>
      <c r="AU899" s="170" t="s">
        <v>81</v>
      </c>
      <c r="AY899" s="170" t="s">
        <v>164</v>
      </c>
      <c r="BE899" s="266">
        <f aca="true" t="shared" si="635" ref="BE899:BE903">IF(N899="základní",J899,0)</f>
        <v>0</v>
      </c>
      <c r="BF899" s="266">
        <f aca="true" t="shared" si="636" ref="BF899:BF903">IF(N899="snížená",J899,0)</f>
        <v>0</v>
      </c>
      <c r="BG899" s="266">
        <f aca="true" t="shared" si="637" ref="BG899:BG903">IF(N899="zákl. přenesená",J899,0)</f>
        <v>0</v>
      </c>
      <c r="BH899" s="266">
        <f aca="true" t="shared" si="638" ref="BH899:BH903">IF(N899="sníž. přenesená",J899,0)</f>
        <v>0</v>
      </c>
      <c r="BI899" s="266">
        <f aca="true" t="shared" si="639" ref="BI899:BI903">IF(N899="nulová",J899,0)</f>
        <v>0</v>
      </c>
      <c r="BJ899" s="170" t="s">
        <v>24</v>
      </c>
      <c r="BK899" s="266">
        <f aca="true" t="shared" si="640" ref="BK899:BK903">ROUND(I899*H899,2)</f>
        <v>0</v>
      </c>
      <c r="BL899" s="170" t="s">
        <v>171</v>
      </c>
      <c r="BM899" s="170" t="s">
        <v>4418</v>
      </c>
    </row>
    <row r="900" spans="2:47" s="84" customFormat="1" ht="13.5">
      <c r="B900" s="105"/>
      <c r="C900" s="174"/>
      <c r="D900" s="207" t="s">
        <v>173</v>
      </c>
      <c r="E900" s="174"/>
      <c r="F900" s="270" t="s">
        <v>4417</v>
      </c>
      <c r="G900" s="174"/>
      <c r="H900" s="174"/>
      <c r="I900" s="215"/>
      <c r="J900" s="174"/>
      <c r="K900" s="174"/>
      <c r="L900" s="214"/>
      <c r="M900" s="238"/>
      <c r="N900" s="106"/>
      <c r="O900" s="106"/>
      <c r="P900" s="106"/>
      <c r="Q900" s="106"/>
      <c r="R900" s="106"/>
      <c r="S900" s="106"/>
      <c r="T900" s="255"/>
      <c r="AT900" s="170" t="s">
        <v>173</v>
      </c>
      <c r="AU900" s="170" t="s">
        <v>81</v>
      </c>
    </row>
    <row r="901" spans="2:65" s="84" customFormat="1" ht="20.4" customHeight="1">
      <c r="B901" s="105"/>
      <c r="C901" s="189" t="s">
        <v>4419</v>
      </c>
      <c r="D901" s="189" t="s">
        <v>166</v>
      </c>
      <c r="E901" s="190" t="s">
        <v>4420</v>
      </c>
      <c r="F901" s="191" t="s">
        <v>4421</v>
      </c>
      <c r="G901" s="192" t="s">
        <v>579</v>
      </c>
      <c r="H901" s="193">
        <v>1</v>
      </c>
      <c r="I901" s="233"/>
      <c r="J901" s="234">
        <f t="shared" si="631"/>
        <v>0</v>
      </c>
      <c r="K901" s="191" t="s">
        <v>22</v>
      </c>
      <c r="L901" s="214"/>
      <c r="M901" s="235" t="s">
        <v>22</v>
      </c>
      <c r="N901" s="236" t="s">
        <v>44</v>
      </c>
      <c r="O901" s="106"/>
      <c r="P901" s="237">
        <f t="shared" si="632"/>
        <v>0</v>
      </c>
      <c r="Q901" s="237">
        <v>0</v>
      </c>
      <c r="R901" s="237">
        <f t="shared" si="633"/>
        <v>0</v>
      </c>
      <c r="S901" s="237">
        <v>0</v>
      </c>
      <c r="T901" s="254">
        <f t="shared" si="634"/>
        <v>0</v>
      </c>
      <c r="AR901" s="170" t="s">
        <v>171</v>
      </c>
      <c r="AT901" s="170" t="s">
        <v>166</v>
      </c>
      <c r="AU901" s="170" t="s">
        <v>81</v>
      </c>
      <c r="AY901" s="170" t="s">
        <v>164</v>
      </c>
      <c r="BE901" s="266">
        <f t="shared" si="635"/>
        <v>0</v>
      </c>
      <c r="BF901" s="266">
        <f t="shared" si="636"/>
        <v>0</v>
      </c>
      <c r="BG901" s="266">
        <f t="shared" si="637"/>
        <v>0</v>
      </c>
      <c r="BH901" s="266">
        <f t="shared" si="638"/>
        <v>0</v>
      </c>
      <c r="BI901" s="266">
        <f t="shared" si="639"/>
        <v>0</v>
      </c>
      <c r="BJ901" s="170" t="s">
        <v>24</v>
      </c>
      <c r="BK901" s="266">
        <f t="shared" si="640"/>
        <v>0</v>
      </c>
      <c r="BL901" s="170" t="s">
        <v>171</v>
      </c>
      <c r="BM901" s="170" t="s">
        <v>4422</v>
      </c>
    </row>
    <row r="902" spans="2:47" s="84" customFormat="1" ht="13.5">
      <c r="B902" s="105"/>
      <c r="C902" s="174"/>
      <c r="D902" s="207" t="s">
        <v>173</v>
      </c>
      <c r="E902" s="174"/>
      <c r="F902" s="270" t="s">
        <v>4421</v>
      </c>
      <c r="G902" s="174"/>
      <c r="H902" s="174"/>
      <c r="I902" s="215"/>
      <c r="J902" s="174"/>
      <c r="K902" s="174"/>
      <c r="L902" s="214"/>
      <c r="M902" s="238"/>
      <c r="N902" s="106"/>
      <c r="O902" s="106"/>
      <c r="P902" s="106"/>
      <c r="Q902" s="106"/>
      <c r="R902" s="106"/>
      <c r="S902" s="106"/>
      <c r="T902" s="255"/>
      <c r="AT902" s="170" t="s">
        <v>173</v>
      </c>
      <c r="AU902" s="170" t="s">
        <v>81</v>
      </c>
    </row>
    <row r="903" spans="2:65" s="84" customFormat="1" ht="20.4" customHeight="1">
      <c r="B903" s="105"/>
      <c r="C903" s="189" t="s">
        <v>4423</v>
      </c>
      <c r="D903" s="189" t="s">
        <v>166</v>
      </c>
      <c r="E903" s="190" t="s">
        <v>4424</v>
      </c>
      <c r="F903" s="191" t="s">
        <v>4425</v>
      </c>
      <c r="G903" s="192" t="s">
        <v>579</v>
      </c>
      <c r="H903" s="193">
        <v>1</v>
      </c>
      <c r="I903" s="233"/>
      <c r="J903" s="234">
        <f t="shared" si="631"/>
        <v>0</v>
      </c>
      <c r="K903" s="191" t="s">
        <v>22</v>
      </c>
      <c r="L903" s="214"/>
      <c r="M903" s="235" t="s">
        <v>22</v>
      </c>
      <c r="N903" s="236" t="s">
        <v>44</v>
      </c>
      <c r="O903" s="106"/>
      <c r="P903" s="237">
        <f t="shared" si="632"/>
        <v>0</v>
      </c>
      <c r="Q903" s="237">
        <v>0</v>
      </c>
      <c r="R903" s="237">
        <f t="shared" si="633"/>
        <v>0</v>
      </c>
      <c r="S903" s="237">
        <v>0</v>
      </c>
      <c r="T903" s="254">
        <f t="shared" si="634"/>
        <v>0</v>
      </c>
      <c r="AR903" s="170" t="s">
        <v>171</v>
      </c>
      <c r="AT903" s="170" t="s">
        <v>166</v>
      </c>
      <c r="AU903" s="170" t="s">
        <v>81</v>
      </c>
      <c r="AY903" s="170" t="s">
        <v>164</v>
      </c>
      <c r="BE903" s="266">
        <f t="shared" si="635"/>
        <v>0</v>
      </c>
      <c r="BF903" s="266">
        <f t="shared" si="636"/>
        <v>0</v>
      </c>
      <c r="BG903" s="266">
        <f t="shared" si="637"/>
        <v>0</v>
      </c>
      <c r="BH903" s="266">
        <f t="shared" si="638"/>
        <v>0</v>
      </c>
      <c r="BI903" s="266">
        <f t="shared" si="639"/>
        <v>0</v>
      </c>
      <c r="BJ903" s="170" t="s">
        <v>24</v>
      </c>
      <c r="BK903" s="266">
        <f t="shared" si="640"/>
        <v>0</v>
      </c>
      <c r="BL903" s="170" t="s">
        <v>171</v>
      </c>
      <c r="BM903" s="170" t="s">
        <v>4426</v>
      </c>
    </row>
    <row r="904" spans="2:47" s="84" customFormat="1" ht="13.5">
      <c r="B904" s="105"/>
      <c r="C904" s="174"/>
      <c r="D904" s="194" t="s">
        <v>173</v>
      </c>
      <c r="E904" s="174"/>
      <c r="F904" s="195" t="s">
        <v>4425</v>
      </c>
      <c r="G904" s="174"/>
      <c r="H904" s="174"/>
      <c r="I904" s="215"/>
      <c r="J904" s="174"/>
      <c r="K904" s="174"/>
      <c r="L904" s="214"/>
      <c r="M904" s="238"/>
      <c r="N904" s="106"/>
      <c r="O904" s="106"/>
      <c r="P904" s="106"/>
      <c r="Q904" s="106"/>
      <c r="R904" s="106"/>
      <c r="S904" s="106"/>
      <c r="T904" s="255"/>
      <c r="AT904" s="170" t="s">
        <v>173</v>
      </c>
      <c r="AU904" s="170" t="s">
        <v>81</v>
      </c>
    </row>
    <row r="905" spans="2:63" s="89" customFormat="1" ht="29.9" customHeight="1">
      <c r="B905" s="183"/>
      <c r="C905" s="184"/>
      <c r="D905" s="187" t="s">
        <v>72</v>
      </c>
      <c r="E905" s="188" t="s">
        <v>4427</v>
      </c>
      <c r="F905" s="188" t="s">
        <v>4428</v>
      </c>
      <c r="G905" s="184"/>
      <c r="H905" s="184"/>
      <c r="I905" s="226"/>
      <c r="J905" s="232">
        <f>BK905</f>
        <v>0</v>
      </c>
      <c r="K905" s="184"/>
      <c r="L905" s="228"/>
      <c r="M905" s="229"/>
      <c r="N905" s="230"/>
      <c r="O905" s="230"/>
      <c r="P905" s="231">
        <f aca="true" t="shared" si="641" ref="P905:T905">SUM(P906:P915)</f>
        <v>0</v>
      </c>
      <c r="Q905" s="230"/>
      <c r="R905" s="231">
        <f t="shared" si="641"/>
        <v>0</v>
      </c>
      <c r="S905" s="230"/>
      <c r="T905" s="253">
        <f t="shared" si="641"/>
        <v>0</v>
      </c>
      <c r="AR905" s="259" t="s">
        <v>24</v>
      </c>
      <c r="AT905" s="260" t="s">
        <v>72</v>
      </c>
      <c r="AU905" s="260" t="s">
        <v>24</v>
      </c>
      <c r="AY905" s="259" t="s">
        <v>164</v>
      </c>
      <c r="BK905" s="265">
        <f>SUM(BK906:BK915)</f>
        <v>0</v>
      </c>
    </row>
    <row r="906" spans="2:65" s="84" customFormat="1" ht="20.4" customHeight="1">
      <c r="B906" s="105"/>
      <c r="C906" s="189" t="s">
        <v>4429</v>
      </c>
      <c r="D906" s="189" t="s">
        <v>166</v>
      </c>
      <c r="E906" s="190" t="s">
        <v>4430</v>
      </c>
      <c r="F906" s="191" t="s">
        <v>4431</v>
      </c>
      <c r="G906" s="192" t="s">
        <v>4432</v>
      </c>
      <c r="H906" s="193">
        <v>16</v>
      </c>
      <c r="I906" s="233"/>
      <c r="J906" s="234">
        <f aca="true" t="shared" si="642" ref="J906:J910">ROUND(I906*H906,2)</f>
        <v>0</v>
      </c>
      <c r="K906" s="191" t="s">
        <v>22</v>
      </c>
      <c r="L906" s="214"/>
      <c r="M906" s="235" t="s">
        <v>22</v>
      </c>
      <c r="N906" s="236" t="s">
        <v>44</v>
      </c>
      <c r="O906" s="106"/>
      <c r="P906" s="237">
        <f aca="true" t="shared" si="643" ref="P906:P910">O906*H906</f>
        <v>0</v>
      </c>
      <c r="Q906" s="237">
        <v>0</v>
      </c>
      <c r="R906" s="237">
        <f aca="true" t="shared" si="644" ref="R906:R910">Q906*H906</f>
        <v>0</v>
      </c>
      <c r="S906" s="237">
        <v>0</v>
      </c>
      <c r="T906" s="254">
        <f aca="true" t="shared" si="645" ref="T906:T910">S906*H906</f>
        <v>0</v>
      </c>
      <c r="AR906" s="170" t="s">
        <v>171</v>
      </c>
      <c r="AT906" s="170" t="s">
        <v>166</v>
      </c>
      <c r="AU906" s="170" t="s">
        <v>81</v>
      </c>
      <c r="AY906" s="170" t="s">
        <v>164</v>
      </c>
      <c r="BE906" s="266">
        <f aca="true" t="shared" si="646" ref="BE906:BE910">IF(N906="základní",J906,0)</f>
        <v>0</v>
      </c>
      <c r="BF906" s="266">
        <v>0</v>
      </c>
      <c r="BG906" s="266">
        <f aca="true" t="shared" si="647" ref="BG906:BG910">IF(N906="zákl. přenesená",J906,0)</f>
        <v>0</v>
      </c>
      <c r="BH906" s="266">
        <f aca="true" t="shared" si="648" ref="BH906:BH910">IF(N906="sníž. přenesená",J906,0)</f>
        <v>0</v>
      </c>
      <c r="BI906" s="266">
        <f aca="true" t="shared" si="649" ref="BI906:BI910">IF(N906="nulová",J906,0)</f>
        <v>0</v>
      </c>
      <c r="BJ906" s="170" t="s">
        <v>24</v>
      </c>
      <c r="BK906" s="266">
        <f aca="true" t="shared" si="650" ref="BK906:BK910">ROUND(I906*H906,2)</f>
        <v>0</v>
      </c>
      <c r="BL906" s="170" t="s">
        <v>171</v>
      </c>
      <c r="BM906" s="170" t="s">
        <v>4433</v>
      </c>
    </row>
    <row r="907" spans="2:47" s="84" customFormat="1" ht="13.5">
      <c r="B907" s="105"/>
      <c r="C907" s="174"/>
      <c r="D907" s="207" t="s">
        <v>173</v>
      </c>
      <c r="E907" s="174"/>
      <c r="F907" s="270" t="s">
        <v>4431</v>
      </c>
      <c r="G907" s="174"/>
      <c r="H907" s="174"/>
      <c r="I907" s="215"/>
      <c r="J907" s="174"/>
      <c r="K907" s="174"/>
      <c r="L907" s="214"/>
      <c r="M907" s="238"/>
      <c r="N907" s="106"/>
      <c r="O907" s="106"/>
      <c r="P907" s="106"/>
      <c r="Q907" s="106"/>
      <c r="R907" s="106"/>
      <c r="S907" s="106"/>
      <c r="T907" s="255"/>
      <c r="AT907" s="170" t="s">
        <v>173</v>
      </c>
      <c r="AU907" s="170" t="s">
        <v>81</v>
      </c>
    </row>
    <row r="908" spans="2:65" s="84" customFormat="1" ht="20.4" customHeight="1">
      <c r="B908" s="105"/>
      <c r="C908" s="189" t="s">
        <v>4434</v>
      </c>
      <c r="D908" s="189" t="s">
        <v>166</v>
      </c>
      <c r="E908" s="190" t="s">
        <v>4435</v>
      </c>
      <c r="F908" s="191" t="s">
        <v>4436</v>
      </c>
      <c r="G908" s="192" t="s">
        <v>579</v>
      </c>
      <c r="H908" s="193">
        <v>8</v>
      </c>
      <c r="I908" s="233"/>
      <c r="J908" s="234">
        <f t="shared" si="642"/>
        <v>0</v>
      </c>
      <c r="K908" s="191" t="s">
        <v>22</v>
      </c>
      <c r="L908" s="214"/>
      <c r="M908" s="235" t="s">
        <v>22</v>
      </c>
      <c r="N908" s="236" t="s">
        <v>44</v>
      </c>
      <c r="O908" s="106"/>
      <c r="P908" s="237">
        <f t="shared" si="643"/>
        <v>0</v>
      </c>
      <c r="Q908" s="237">
        <v>0</v>
      </c>
      <c r="R908" s="237">
        <f t="shared" si="644"/>
        <v>0</v>
      </c>
      <c r="S908" s="237">
        <v>0</v>
      </c>
      <c r="T908" s="254">
        <f t="shared" si="645"/>
        <v>0</v>
      </c>
      <c r="AR908" s="170" t="s">
        <v>171</v>
      </c>
      <c r="AT908" s="170" t="s">
        <v>166</v>
      </c>
      <c r="AU908" s="170" t="s">
        <v>81</v>
      </c>
      <c r="AY908" s="170" t="s">
        <v>164</v>
      </c>
      <c r="BE908" s="266">
        <f t="shared" si="646"/>
        <v>0</v>
      </c>
      <c r="BF908" s="266">
        <f aca="true" t="shared" si="651" ref="BF908:BF912">IF(N908="snížená",J908,0)</f>
        <v>0</v>
      </c>
      <c r="BG908" s="266">
        <f t="shared" si="647"/>
        <v>0</v>
      </c>
      <c r="BH908" s="266">
        <f t="shared" si="648"/>
        <v>0</v>
      </c>
      <c r="BI908" s="266">
        <f t="shared" si="649"/>
        <v>0</v>
      </c>
      <c r="BJ908" s="170" t="s">
        <v>24</v>
      </c>
      <c r="BK908" s="266">
        <f t="shared" si="650"/>
        <v>0</v>
      </c>
      <c r="BL908" s="170" t="s">
        <v>171</v>
      </c>
      <c r="BM908" s="170" t="s">
        <v>4437</v>
      </c>
    </row>
    <row r="909" spans="2:47" s="84" customFormat="1" ht="13.5">
      <c r="B909" s="105"/>
      <c r="C909" s="174"/>
      <c r="D909" s="207" t="s">
        <v>173</v>
      </c>
      <c r="E909" s="174"/>
      <c r="F909" s="270" t="s">
        <v>4436</v>
      </c>
      <c r="G909" s="174"/>
      <c r="H909" s="174"/>
      <c r="I909" s="215"/>
      <c r="J909" s="174"/>
      <c r="K909" s="174"/>
      <c r="L909" s="214"/>
      <c r="M909" s="238"/>
      <c r="N909" s="106"/>
      <c r="O909" s="106"/>
      <c r="P909" s="106"/>
      <c r="Q909" s="106"/>
      <c r="R909" s="106"/>
      <c r="S909" s="106"/>
      <c r="T909" s="255"/>
      <c r="AT909" s="170" t="s">
        <v>173</v>
      </c>
      <c r="AU909" s="170" t="s">
        <v>81</v>
      </c>
    </row>
    <row r="910" spans="2:65" s="84" customFormat="1" ht="20.4" customHeight="1">
      <c r="B910" s="105"/>
      <c r="C910" s="189" t="s">
        <v>4438</v>
      </c>
      <c r="D910" s="189" t="s">
        <v>166</v>
      </c>
      <c r="E910" s="190" t="s">
        <v>4439</v>
      </c>
      <c r="F910" s="191" t="s">
        <v>4440</v>
      </c>
      <c r="G910" s="192" t="s">
        <v>465</v>
      </c>
      <c r="H910" s="193">
        <v>15</v>
      </c>
      <c r="I910" s="233"/>
      <c r="J910" s="234">
        <f t="shared" si="642"/>
        <v>0</v>
      </c>
      <c r="K910" s="191" t="s">
        <v>22</v>
      </c>
      <c r="L910" s="214"/>
      <c r="M910" s="235" t="s">
        <v>22</v>
      </c>
      <c r="N910" s="236" t="s">
        <v>44</v>
      </c>
      <c r="O910" s="106"/>
      <c r="P910" s="237">
        <f t="shared" si="643"/>
        <v>0</v>
      </c>
      <c r="Q910" s="237">
        <v>0</v>
      </c>
      <c r="R910" s="237">
        <f t="shared" si="644"/>
        <v>0</v>
      </c>
      <c r="S910" s="237">
        <v>0</v>
      </c>
      <c r="T910" s="254">
        <f t="shared" si="645"/>
        <v>0</v>
      </c>
      <c r="AR910" s="170" t="s">
        <v>171</v>
      </c>
      <c r="AT910" s="170" t="s">
        <v>166</v>
      </c>
      <c r="AU910" s="170" t="s">
        <v>81</v>
      </c>
      <c r="AY910" s="170" t="s">
        <v>164</v>
      </c>
      <c r="BE910" s="266">
        <f t="shared" si="646"/>
        <v>0</v>
      </c>
      <c r="BF910" s="266">
        <f t="shared" si="651"/>
        <v>0</v>
      </c>
      <c r="BG910" s="266">
        <f t="shared" si="647"/>
        <v>0</v>
      </c>
      <c r="BH910" s="266">
        <f t="shared" si="648"/>
        <v>0</v>
      </c>
      <c r="BI910" s="266">
        <f t="shared" si="649"/>
        <v>0</v>
      </c>
      <c r="BJ910" s="170" t="s">
        <v>24</v>
      </c>
      <c r="BK910" s="266">
        <f t="shared" si="650"/>
        <v>0</v>
      </c>
      <c r="BL910" s="170" t="s">
        <v>171</v>
      </c>
      <c r="BM910" s="170" t="s">
        <v>4441</v>
      </c>
    </row>
    <row r="911" spans="2:47" s="84" customFormat="1" ht="13.5">
      <c r="B911" s="105"/>
      <c r="C911" s="174"/>
      <c r="D911" s="207" t="s">
        <v>173</v>
      </c>
      <c r="E911" s="174"/>
      <c r="F911" s="270" t="s">
        <v>4440</v>
      </c>
      <c r="G911" s="174"/>
      <c r="H911" s="174"/>
      <c r="I911" s="215"/>
      <c r="J911" s="174"/>
      <c r="K911" s="174"/>
      <c r="L911" s="214"/>
      <c r="M911" s="238"/>
      <c r="N911" s="106"/>
      <c r="O911" s="106"/>
      <c r="P911" s="106"/>
      <c r="Q911" s="106"/>
      <c r="R911" s="106"/>
      <c r="S911" s="106"/>
      <c r="T911" s="255"/>
      <c r="AT911" s="170" t="s">
        <v>173</v>
      </c>
      <c r="AU911" s="170" t="s">
        <v>81</v>
      </c>
    </row>
    <row r="912" spans="2:65" s="84" customFormat="1" ht="20.4" customHeight="1">
      <c r="B912" s="105"/>
      <c r="C912" s="189" t="s">
        <v>4442</v>
      </c>
      <c r="D912" s="189" t="s">
        <v>166</v>
      </c>
      <c r="E912" s="190" t="s">
        <v>4443</v>
      </c>
      <c r="F912" s="191" t="s">
        <v>4444</v>
      </c>
      <c r="G912" s="192" t="s">
        <v>579</v>
      </c>
      <c r="H912" s="193">
        <v>15</v>
      </c>
      <c r="I912" s="233"/>
      <c r="J912" s="234">
        <f aca="true" t="shared" si="652" ref="J912:J917">ROUND(I912*H912,2)</f>
        <v>0</v>
      </c>
      <c r="K912" s="191" t="s">
        <v>22</v>
      </c>
      <c r="L912" s="214"/>
      <c r="M912" s="235" t="s">
        <v>22</v>
      </c>
      <c r="N912" s="236" t="s">
        <v>44</v>
      </c>
      <c r="O912" s="106"/>
      <c r="P912" s="237">
        <f aca="true" t="shared" si="653" ref="P912:P917">O912*H912</f>
        <v>0</v>
      </c>
      <c r="Q912" s="237">
        <v>0</v>
      </c>
      <c r="R912" s="237">
        <f aca="true" t="shared" si="654" ref="R912:R917">Q912*H912</f>
        <v>0</v>
      </c>
      <c r="S912" s="237">
        <v>0</v>
      </c>
      <c r="T912" s="254">
        <f aca="true" t="shared" si="655" ref="T912:T917">S912*H912</f>
        <v>0</v>
      </c>
      <c r="AR912" s="170" t="s">
        <v>171</v>
      </c>
      <c r="AT912" s="170" t="s">
        <v>166</v>
      </c>
      <c r="AU912" s="170" t="s">
        <v>81</v>
      </c>
      <c r="AY912" s="170" t="s">
        <v>164</v>
      </c>
      <c r="BE912" s="266">
        <f aca="true" t="shared" si="656" ref="BE912:BE917">IF(N912="základní",J912,0)</f>
        <v>0</v>
      </c>
      <c r="BF912" s="266">
        <f t="shared" si="651"/>
        <v>0</v>
      </c>
      <c r="BG912" s="266">
        <f aca="true" t="shared" si="657" ref="BG912:BG917">IF(N912="zákl. přenesená",J912,0)</f>
        <v>0</v>
      </c>
      <c r="BH912" s="266">
        <f aca="true" t="shared" si="658" ref="BH912:BH917">IF(N912="sníž. přenesená",J912,0)</f>
        <v>0</v>
      </c>
      <c r="BI912" s="266">
        <f aca="true" t="shared" si="659" ref="BI912:BI917">IF(N912="nulová",J912,0)</f>
        <v>0</v>
      </c>
      <c r="BJ912" s="170" t="s">
        <v>24</v>
      </c>
      <c r="BK912" s="266">
        <f aca="true" t="shared" si="660" ref="BK912:BK917">ROUND(I912*H912,2)</f>
        <v>0</v>
      </c>
      <c r="BL912" s="170" t="s">
        <v>171</v>
      </c>
      <c r="BM912" s="170" t="s">
        <v>4445</v>
      </c>
    </row>
    <row r="913" spans="2:47" s="84" customFormat="1" ht="13.5">
      <c r="B913" s="105"/>
      <c r="C913" s="174"/>
      <c r="D913" s="207" t="s">
        <v>173</v>
      </c>
      <c r="E913" s="174"/>
      <c r="F913" s="270" t="s">
        <v>4444</v>
      </c>
      <c r="G913" s="174"/>
      <c r="H913" s="174"/>
      <c r="I913" s="215"/>
      <c r="J913" s="174"/>
      <c r="K913" s="174"/>
      <c r="L913" s="214"/>
      <c r="M913" s="238"/>
      <c r="N913" s="106"/>
      <c r="O913" s="106"/>
      <c r="P913" s="106"/>
      <c r="Q913" s="106"/>
      <c r="R913" s="106"/>
      <c r="S913" s="106"/>
      <c r="T913" s="255"/>
      <c r="AT913" s="170" t="s">
        <v>173</v>
      </c>
      <c r="AU913" s="170" t="s">
        <v>81</v>
      </c>
    </row>
    <row r="914" spans="2:65" s="84" customFormat="1" ht="20.4" customHeight="1">
      <c r="B914" s="105"/>
      <c r="C914" s="189" t="s">
        <v>4446</v>
      </c>
      <c r="D914" s="189" t="s">
        <v>166</v>
      </c>
      <c r="E914" s="190" t="s">
        <v>4447</v>
      </c>
      <c r="F914" s="191" t="s">
        <v>4448</v>
      </c>
      <c r="G914" s="192" t="s">
        <v>579</v>
      </c>
      <c r="H914" s="193">
        <v>6</v>
      </c>
      <c r="I914" s="233"/>
      <c r="J914" s="234">
        <f t="shared" si="652"/>
        <v>0</v>
      </c>
      <c r="K914" s="191" t="s">
        <v>22</v>
      </c>
      <c r="L914" s="214"/>
      <c r="M914" s="235" t="s">
        <v>22</v>
      </c>
      <c r="N914" s="236" t="s">
        <v>44</v>
      </c>
      <c r="O914" s="106"/>
      <c r="P914" s="237">
        <f t="shared" si="653"/>
        <v>0</v>
      </c>
      <c r="Q914" s="237">
        <v>0</v>
      </c>
      <c r="R914" s="237">
        <f t="shared" si="654"/>
        <v>0</v>
      </c>
      <c r="S914" s="237">
        <v>0</v>
      </c>
      <c r="T914" s="254">
        <f t="shared" si="655"/>
        <v>0</v>
      </c>
      <c r="AR914" s="170" t="s">
        <v>171</v>
      </c>
      <c r="AT914" s="170" t="s">
        <v>166</v>
      </c>
      <c r="AU914" s="170" t="s">
        <v>81</v>
      </c>
      <c r="AY914" s="170" t="s">
        <v>164</v>
      </c>
      <c r="BE914" s="266">
        <f t="shared" si="656"/>
        <v>0</v>
      </c>
      <c r="BF914" s="266">
        <f aca="true" t="shared" si="661" ref="BF914:BF919">IF(N914="snížená",J914,0)</f>
        <v>0</v>
      </c>
      <c r="BG914" s="266">
        <f t="shared" si="657"/>
        <v>0</v>
      </c>
      <c r="BH914" s="266">
        <f t="shared" si="658"/>
        <v>0</v>
      </c>
      <c r="BI914" s="266">
        <f t="shared" si="659"/>
        <v>0</v>
      </c>
      <c r="BJ914" s="170" t="s">
        <v>24</v>
      </c>
      <c r="BK914" s="266">
        <f t="shared" si="660"/>
        <v>0</v>
      </c>
      <c r="BL914" s="170" t="s">
        <v>171</v>
      </c>
      <c r="BM914" s="170" t="s">
        <v>4449</v>
      </c>
    </row>
    <row r="915" spans="2:47" s="84" customFormat="1" ht="13.5">
      <c r="B915" s="105"/>
      <c r="C915" s="174"/>
      <c r="D915" s="194" t="s">
        <v>173</v>
      </c>
      <c r="E915" s="174"/>
      <c r="F915" s="195" t="s">
        <v>4448</v>
      </c>
      <c r="G915" s="174"/>
      <c r="H915" s="174"/>
      <c r="I915" s="215"/>
      <c r="J915" s="174"/>
      <c r="K915" s="174"/>
      <c r="L915" s="214"/>
      <c r="M915" s="238"/>
      <c r="N915" s="106"/>
      <c r="O915" s="106"/>
      <c r="P915" s="106"/>
      <c r="Q915" s="106"/>
      <c r="R915" s="106"/>
      <c r="S915" s="106"/>
      <c r="T915" s="255"/>
      <c r="AT915" s="170" t="s">
        <v>173</v>
      </c>
      <c r="AU915" s="170" t="s">
        <v>81</v>
      </c>
    </row>
    <row r="916" spans="2:63" s="89" customFormat="1" ht="29.9" customHeight="1">
      <c r="B916" s="183"/>
      <c r="C916" s="184"/>
      <c r="D916" s="187" t="s">
        <v>72</v>
      </c>
      <c r="E916" s="188" t="s">
        <v>4138</v>
      </c>
      <c r="F916" s="188" t="s">
        <v>4139</v>
      </c>
      <c r="G916" s="184"/>
      <c r="H916" s="184"/>
      <c r="I916" s="226"/>
      <c r="J916" s="232">
        <f>BK916</f>
        <v>0</v>
      </c>
      <c r="K916" s="184"/>
      <c r="L916" s="228"/>
      <c r="M916" s="229"/>
      <c r="N916" s="230"/>
      <c r="O916" s="230"/>
      <c r="P916" s="231">
        <f aca="true" t="shared" si="662" ref="P916:T916">SUM(P917:P920)</f>
        <v>0</v>
      </c>
      <c r="Q916" s="230"/>
      <c r="R916" s="231">
        <f t="shared" si="662"/>
        <v>0</v>
      </c>
      <c r="S916" s="230"/>
      <c r="T916" s="253">
        <f t="shared" si="662"/>
        <v>0</v>
      </c>
      <c r="AR916" s="259" t="s">
        <v>24</v>
      </c>
      <c r="AT916" s="260" t="s">
        <v>72</v>
      </c>
      <c r="AU916" s="260" t="s">
        <v>24</v>
      </c>
      <c r="AY916" s="259" t="s">
        <v>164</v>
      </c>
      <c r="BK916" s="265">
        <f>SUM(BK917:BK920)</f>
        <v>0</v>
      </c>
    </row>
    <row r="917" spans="2:65" s="84" customFormat="1" ht="20.4" customHeight="1">
      <c r="B917" s="105"/>
      <c r="C917" s="189" t="s">
        <v>4450</v>
      </c>
      <c r="D917" s="189" t="s">
        <v>166</v>
      </c>
      <c r="E917" s="190" t="s">
        <v>4140</v>
      </c>
      <c r="F917" s="191" t="s">
        <v>4141</v>
      </c>
      <c r="G917" s="192" t="s">
        <v>192</v>
      </c>
      <c r="H917" s="193">
        <v>0.5</v>
      </c>
      <c r="I917" s="233"/>
      <c r="J917" s="234">
        <f t="shared" si="652"/>
        <v>0</v>
      </c>
      <c r="K917" s="191" t="s">
        <v>22</v>
      </c>
      <c r="L917" s="214"/>
      <c r="M917" s="235" t="s">
        <v>22</v>
      </c>
      <c r="N917" s="236" t="s">
        <v>44</v>
      </c>
      <c r="O917" s="106"/>
      <c r="P917" s="237">
        <f t="shared" si="653"/>
        <v>0</v>
      </c>
      <c r="Q917" s="237">
        <v>0</v>
      </c>
      <c r="R917" s="237">
        <f t="shared" si="654"/>
        <v>0</v>
      </c>
      <c r="S917" s="237">
        <v>0</v>
      </c>
      <c r="T917" s="254">
        <f t="shared" si="655"/>
        <v>0</v>
      </c>
      <c r="AR917" s="170" t="s">
        <v>171</v>
      </c>
      <c r="AT917" s="170" t="s">
        <v>166</v>
      </c>
      <c r="AU917" s="170" t="s">
        <v>81</v>
      </c>
      <c r="AY917" s="170" t="s">
        <v>164</v>
      </c>
      <c r="BE917" s="266">
        <f t="shared" si="656"/>
        <v>0</v>
      </c>
      <c r="BF917" s="266">
        <f t="shared" si="661"/>
        <v>0</v>
      </c>
      <c r="BG917" s="266">
        <f t="shared" si="657"/>
        <v>0</v>
      </c>
      <c r="BH917" s="266">
        <f t="shared" si="658"/>
        <v>0</v>
      </c>
      <c r="BI917" s="266">
        <f t="shared" si="659"/>
        <v>0</v>
      </c>
      <c r="BJ917" s="170" t="s">
        <v>24</v>
      </c>
      <c r="BK917" s="266">
        <f t="shared" si="660"/>
        <v>0</v>
      </c>
      <c r="BL917" s="170" t="s">
        <v>171</v>
      </c>
      <c r="BM917" s="170" t="s">
        <v>4451</v>
      </c>
    </row>
    <row r="918" spans="2:47" s="84" customFormat="1" ht="13.5">
      <c r="B918" s="105"/>
      <c r="C918" s="174"/>
      <c r="D918" s="207" t="s">
        <v>173</v>
      </c>
      <c r="E918" s="174"/>
      <c r="F918" s="270" t="s">
        <v>4141</v>
      </c>
      <c r="G918" s="174"/>
      <c r="H918" s="174"/>
      <c r="I918" s="215"/>
      <c r="J918" s="174"/>
      <c r="K918" s="174"/>
      <c r="L918" s="214"/>
      <c r="M918" s="238"/>
      <c r="N918" s="106"/>
      <c r="O918" s="106"/>
      <c r="P918" s="106"/>
      <c r="Q918" s="106"/>
      <c r="R918" s="106"/>
      <c r="S918" s="106"/>
      <c r="T918" s="255"/>
      <c r="AT918" s="170" t="s">
        <v>173</v>
      </c>
      <c r="AU918" s="170" t="s">
        <v>81</v>
      </c>
    </row>
    <row r="919" spans="2:65" s="84" customFormat="1" ht="20.4" customHeight="1">
      <c r="B919" s="105"/>
      <c r="C919" s="189" t="s">
        <v>4452</v>
      </c>
      <c r="D919" s="189" t="s">
        <v>166</v>
      </c>
      <c r="E919" s="190" t="s">
        <v>4143</v>
      </c>
      <c r="F919" s="191" t="s">
        <v>4144</v>
      </c>
      <c r="G919" s="192" t="s">
        <v>192</v>
      </c>
      <c r="H919" s="193">
        <v>1</v>
      </c>
      <c r="I919" s="233"/>
      <c r="J919" s="234">
        <f aca="true" t="shared" si="663" ref="J919:J924">ROUND(I919*H919,2)</f>
        <v>0</v>
      </c>
      <c r="K919" s="191" t="s">
        <v>22</v>
      </c>
      <c r="L919" s="214"/>
      <c r="M919" s="235" t="s">
        <v>22</v>
      </c>
      <c r="N919" s="236" t="s">
        <v>44</v>
      </c>
      <c r="O919" s="106"/>
      <c r="P919" s="237">
        <f aca="true" t="shared" si="664" ref="P919:P924">O919*H919</f>
        <v>0</v>
      </c>
      <c r="Q919" s="237">
        <v>0</v>
      </c>
      <c r="R919" s="237">
        <f aca="true" t="shared" si="665" ref="R919:R924">Q919*H919</f>
        <v>0</v>
      </c>
      <c r="S919" s="237">
        <v>0</v>
      </c>
      <c r="T919" s="254">
        <f aca="true" t="shared" si="666" ref="T919:T924">S919*H919</f>
        <v>0</v>
      </c>
      <c r="AR919" s="170" t="s">
        <v>171</v>
      </c>
      <c r="AT919" s="170" t="s">
        <v>166</v>
      </c>
      <c r="AU919" s="170" t="s">
        <v>81</v>
      </c>
      <c r="AY919" s="170" t="s">
        <v>164</v>
      </c>
      <c r="BE919" s="266">
        <f aca="true" t="shared" si="667" ref="BE919:BE924">IF(N919="základní",J919,0)</f>
        <v>0</v>
      </c>
      <c r="BF919" s="266">
        <f t="shared" si="661"/>
        <v>0</v>
      </c>
      <c r="BG919" s="266">
        <f aca="true" t="shared" si="668" ref="BG919:BG924">IF(N919="zákl. přenesená",J919,0)</f>
        <v>0</v>
      </c>
      <c r="BH919" s="266">
        <f aca="true" t="shared" si="669" ref="BH919:BH924">IF(N919="sníž. přenesená",J919,0)</f>
        <v>0</v>
      </c>
      <c r="BI919" s="266">
        <f aca="true" t="shared" si="670" ref="BI919:BI924">IF(N919="nulová",J919,0)</f>
        <v>0</v>
      </c>
      <c r="BJ919" s="170" t="s">
        <v>24</v>
      </c>
      <c r="BK919" s="266">
        <f aca="true" t="shared" si="671" ref="BK919:BK924">ROUND(I919*H919,2)</f>
        <v>0</v>
      </c>
      <c r="BL919" s="170" t="s">
        <v>171</v>
      </c>
      <c r="BM919" s="170" t="s">
        <v>4453</v>
      </c>
    </row>
    <row r="920" spans="2:47" s="84" customFormat="1" ht="13.5">
      <c r="B920" s="105"/>
      <c r="C920" s="174"/>
      <c r="D920" s="194" t="s">
        <v>173</v>
      </c>
      <c r="E920" s="174"/>
      <c r="F920" s="195" t="s">
        <v>4144</v>
      </c>
      <c r="G920" s="174"/>
      <c r="H920" s="174"/>
      <c r="I920" s="215"/>
      <c r="J920" s="174"/>
      <c r="K920" s="174"/>
      <c r="L920" s="214"/>
      <c r="M920" s="238"/>
      <c r="N920" s="106"/>
      <c r="O920" s="106"/>
      <c r="P920" s="106"/>
      <c r="Q920" s="106"/>
      <c r="R920" s="106"/>
      <c r="S920" s="106"/>
      <c r="T920" s="255"/>
      <c r="AT920" s="170" t="s">
        <v>173</v>
      </c>
      <c r="AU920" s="170" t="s">
        <v>81</v>
      </c>
    </row>
    <row r="921" spans="2:63" s="89" customFormat="1" ht="29.9" customHeight="1">
      <c r="B921" s="183"/>
      <c r="C921" s="184"/>
      <c r="D921" s="187" t="s">
        <v>72</v>
      </c>
      <c r="E921" s="188" t="s">
        <v>4454</v>
      </c>
      <c r="F921" s="188" t="s">
        <v>4455</v>
      </c>
      <c r="G921" s="184"/>
      <c r="H921" s="184"/>
      <c r="I921" s="226"/>
      <c r="J921" s="232">
        <f>BK921</f>
        <v>0</v>
      </c>
      <c r="K921" s="184"/>
      <c r="L921" s="228"/>
      <c r="M921" s="229"/>
      <c r="N921" s="230"/>
      <c r="O921" s="230"/>
      <c r="P921" s="231">
        <f aca="true" t="shared" si="672" ref="P921:T921">SUM(P922:P943)</f>
        <v>0</v>
      </c>
      <c r="Q921" s="230"/>
      <c r="R921" s="231">
        <f t="shared" si="672"/>
        <v>0</v>
      </c>
      <c r="S921" s="230"/>
      <c r="T921" s="253">
        <f t="shared" si="672"/>
        <v>0</v>
      </c>
      <c r="AR921" s="259" t="s">
        <v>24</v>
      </c>
      <c r="AT921" s="260" t="s">
        <v>72</v>
      </c>
      <c r="AU921" s="260" t="s">
        <v>24</v>
      </c>
      <c r="AY921" s="259" t="s">
        <v>164</v>
      </c>
      <c r="BK921" s="265">
        <f>SUM(BK922:BK943)</f>
        <v>0</v>
      </c>
    </row>
    <row r="922" spans="2:65" s="84" customFormat="1" ht="20.4" customHeight="1">
      <c r="B922" s="105"/>
      <c r="C922" s="189" t="s">
        <v>4456</v>
      </c>
      <c r="D922" s="189" t="s">
        <v>166</v>
      </c>
      <c r="E922" s="190" t="s">
        <v>4457</v>
      </c>
      <c r="F922" s="191" t="s">
        <v>4458</v>
      </c>
      <c r="G922" s="192" t="s">
        <v>4459</v>
      </c>
      <c r="H922" s="193">
        <v>24</v>
      </c>
      <c r="I922" s="233"/>
      <c r="J922" s="234">
        <f t="shared" si="663"/>
        <v>0</v>
      </c>
      <c r="K922" s="191" t="s">
        <v>22</v>
      </c>
      <c r="L922" s="214"/>
      <c r="M922" s="235" t="s">
        <v>22</v>
      </c>
      <c r="N922" s="236" t="s">
        <v>44</v>
      </c>
      <c r="O922" s="106"/>
      <c r="P922" s="237">
        <f t="shared" si="664"/>
        <v>0</v>
      </c>
      <c r="Q922" s="237">
        <v>0</v>
      </c>
      <c r="R922" s="237">
        <f t="shared" si="665"/>
        <v>0</v>
      </c>
      <c r="S922" s="237">
        <v>0</v>
      </c>
      <c r="T922" s="254">
        <f t="shared" si="666"/>
        <v>0</v>
      </c>
      <c r="AR922" s="170" t="s">
        <v>171</v>
      </c>
      <c r="AT922" s="170" t="s">
        <v>166</v>
      </c>
      <c r="AU922" s="170" t="s">
        <v>81</v>
      </c>
      <c r="AY922" s="170" t="s">
        <v>164</v>
      </c>
      <c r="BE922" s="266">
        <f t="shared" si="667"/>
        <v>0</v>
      </c>
      <c r="BF922" s="266">
        <f aca="true" t="shared" si="673" ref="BF922:BF926">IF(N922="snížená",J922,0)</f>
        <v>0</v>
      </c>
      <c r="BG922" s="266">
        <f t="shared" si="668"/>
        <v>0</v>
      </c>
      <c r="BH922" s="266">
        <f t="shared" si="669"/>
        <v>0</v>
      </c>
      <c r="BI922" s="266">
        <f t="shared" si="670"/>
        <v>0</v>
      </c>
      <c r="BJ922" s="170" t="s">
        <v>24</v>
      </c>
      <c r="BK922" s="266">
        <f t="shared" si="671"/>
        <v>0</v>
      </c>
      <c r="BL922" s="170" t="s">
        <v>171</v>
      </c>
      <c r="BM922" s="170" t="s">
        <v>4460</v>
      </c>
    </row>
    <row r="923" spans="2:47" s="84" customFormat="1" ht="13.5">
      <c r="B923" s="105"/>
      <c r="C923" s="174"/>
      <c r="D923" s="207" t="s">
        <v>173</v>
      </c>
      <c r="E923" s="174"/>
      <c r="F923" s="270" t="s">
        <v>4458</v>
      </c>
      <c r="G923" s="174"/>
      <c r="H923" s="174"/>
      <c r="I923" s="215"/>
      <c r="J923" s="174"/>
      <c r="K923" s="174"/>
      <c r="L923" s="214"/>
      <c r="M923" s="238"/>
      <c r="N923" s="106"/>
      <c r="O923" s="106"/>
      <c r="P923" s="106"/>
      <c r="Q923" s="106"/>
      <c r="R923" s="106"/>
      <c r="S923" s="106"/>
      <c r="T923" s="255"/>
      <c r="AT923" s="170" t="s">
        <v>173</v>
      </c>
      <c r="AU923" s="170" t="s">
        <v>81</v>
      </c>
    </row>
    <row r="924" spans="2:65" s="84" customFormat="1" ht="20.4" customHeight="1">
      <c r="B924" s="105"/>
      <c r="C924" s="189" t="s">
        <v>4461</v>
      </c>
      <c r="D924" s="189" t="s">
        <v>166</v>
      </c>
      <c r="E924" s="190" t="s">
        <v>4462</v>
      </c>
      <c r="F924" s="191" t="s">
        <v>4463</v>
      </c>
      <c r="G924" s="192" t="s">
        <v>4459</v>
      </c>
      <c r="H924" s="193">
        <v>56</v>
      </c>
      <c r="I924" s="233"/>
      <c r="J924" s="234">
        <f t="shared" si="663"/>
        <v>0</v>
      </c>
      <c r="K924" s="191" t="s">
        <v>22</v>
      </c>
      <c r="L924" s="214"/>
      <c r="M924" s="235" t="s">
        <v>22</v>
      </c>
      <c r="N924" s="236" t="s">
        <v>44</v>
      </c>
      <c r="O924" s="106"/>
      <c r="P924" s="237">
        <f t="shared" si="664"/>
        <v>0</v>
      </c>
      <c r="Q924" s="237">
        <v>0</v>
      </c>
      <c r="R924" s="237">
        <f t="shared" si="665"/>
        <v>0</v>
      </c>
      <c r="S924" s="237">
        <v>0</v>
      </c>
      <c r="T924" s="254">
        <f t="shared" si="666"/>
        <v>0</v>
      </c>
      <c r="AR924" s="170" t="s">
        <v>171</v>
      </c>
      <c r="AT924" s="170" t="s">
        <v>166</v>
      </c>
      <c r="AU924" s="170" t="s">
        <v>81</v>
      </c>
      <c r="AY924" s="170" t="s">
        <v>164</v>
      </c>
      <c r="BE924" s="266">
        <f t="shared" si="667"/>
        <v>0</v>
      </c>
      <c r="BF924" s="266">
        <f t="shared" si="673"/>
        <v>0</v>
      </c>
      <c r="BG924" s="266">
        <f t="shared" si="668"/>
        <v>0</v>
      </c>
      <c r="BH924" s="266">
        <f t="shared" si="669"/>
        <v>0</v>
      </c>
      <c r="BI924" s="266">
        <f t="shared" si="670"/>
        <v>0</v>
      </c>
      <c r="BJ924" s="170" t="s">
        <v>24</v>
      </c>
      <c r="BK924" s="266">
        <f t="shared" si="671"/>
        <v>0</v>
      </c>
      <c r="BL924" s="170" t="s">
        <v>171</v>
      </c>
      <c r="BM924" s="170" t="s">
        <v>4464</v>
      </c>
    </row>
    <row r="925" spans="2:47" s="84" customFormat="1" ht="13.5">
      <c r="B925" s="105"/>
      <c r="C925" s="174"/>
      <c r="D925" s="207" t="s">
        <v>173</v>
      </c>
      <c r="E925" s="174"/>
      <c r="F925" s="270" t="s">
        <v>4463</v>
      </c>
      <c r="G925" s="174"/>
      <c r="H925" s="174"/>
      <c r="I925" s="215"/>
      <c r="J925" s="174"/>
      <c r="K925" s="174"/>
      <c r="L925" s="214"/>
      <c r="M925" s="238"/>
      <c r="N925" s="106"/>
      <c r="O925" s="106"/>
      <c r="P925" s="106"/>
      <c r="Q925" s="106"/>
      <c r="R925" s="106"/>
      <c r="S925" s="106"/>
      <c r="T925" s="255"/>
      <c r="AT925" s="170" t="s">
        <v>173</v>
      </c>
      <c r="AU925" s="170" t="s">
        <v>81</v>
      </c>
    </row>
    <row r="926" spans="2:65" s="84" customFormat="1" ht="20.4" customHeight="1">
      <c r="B926" s="105"/>
      <c r="C926" s="189" t="s">
        <v>4465</v>
      </c>
      <c r="D926" s="189" t="s">
        <v>166</v>
      </c>
      <c r="E926" s="190" t="s">
        <v>4466</v>
      </c>
      <c r="F926" s="191" t="s">
        <v>4467</v>
      </c>
      <c r="G926" s="192" t="s">
        <v>4459</v>
      </c>
      <c r="H926" s="193">
        <v>40</v>
      </c>
      <c r="I926" s="233"/>
      <c r="J926" s="234">
        <f aca="true" t="shared" si="674" ref="J926:J930">ROUND(I926*H926,2)</f>
        <v>0</v>
      </c>
      <c r="K926" s="191" t="s">
        <v>22</v>
      </c>
      <c r="L926" s="214"/>
      <c r="M926" s="235" t="s">
        <v>22</v>
      </c>
      <c r="N926" s="236" t="s">
        <v>44</v>
      </c>
      <c r="O926" s="106"/>
      <c r="P926" s="237">
        <f aca="true" t="shared" si="675" ref="P926:P930">O926*H926</f>
        <v>0</v>
      </c>
      <c r="Q926" s="237">
        <v>0</v>
      </c>
      <c r="R926" s="237">
        <f aca="true" t="shared" si="676" ref="R926:R930">Q926*H926</f>
        <v>0</v>
      </c>
      <c r="S926" s="237">
        <v>0</v>
      </c>
      <c r="T926" s="254">
        <f aca="true" t="shared" si="677" ref="T926:T930">S926*H926</f>
        <v>0</v>
      </c>
      <c r="AR926" s="170" t="s">
        <v>171</v>
      </c>
      <c r="AT926" s="170" t="s">
        <v>166</v>
      </c>
      <c r="AU926" s="170" t="s">
        <v>81</v>
      </c>
      <c r="AY926" s="170" t="s">
        <v>164</v>
      </c>
      <c r="BE926" s="266">
        <f aca="true" t="shared" si="678" ref="BE926:BE930">IF(N926="základní",J926,0)</f>
        <v>0</v>
      </c>
      <c r="BF926" s="266">
        <f t="shared" si="673"/>
        <v>0</v>
      </c>
      <c r="BG926" s="266">
        <f aca="true" t="shared" si="679" ref="BG926:BG930">IF(N926="zákl. přenesená",J926,0)</f>
        <v>0</v>
      </c>
      <c r="BH926" s="266">
        <f aca="true" t="shared" si="680" ref="BH926:BH930">IF(N926="sníž. přenesená",J926,0)</f>
        <v>0</v>
      </c>
      <c r="BI926" s="266">
        <f aca="true" t="shared" si="681" ref="BI926:BI930">IF(N926="nulová",J926,0)</f>
        <v>0</v>
      </c>
      <c r="BJ926" s="170" t="s">
        <v>24</v>
      </c>
      <c r="BK926" s="266">
        <f aca="true" t="shared" si="682" ref="BK926:BK930">ROUND(I926*H926,2)</f>
        <v>0</v>
      </c>
      <c r="BL926" s="170" t="s">
        <v>171</v>
      </c>
      <c r="BM926" s="170" t="s">
        <v>4468</v>
      </c>
    </row>
    <row r="927" spans="2:47" s="84" customFormat="1" ht="13.5">
      <c r="B927" s="105"/>
      <c r="C927" s="174"/>
      <c r="D927" s="207" t="s">
        <v>173</v>
      </c>
      <c r="E927" s="174"/>
      <c r="F927" s="270" t="s">
        <v>4467</v>
      </c>
      <c r="G927" s="174"/>
      <c r="H927" s="174"/>
      <c r="I927" s="215"/>
      <c r="J927" s="174"/>
      <c r="K927" s="174"/>
      <c r="L927" s="214"/>
      <c r="M927" s="238"/>
      <c r="N927" s="106"/>
      <c r="O927" s="106"/>
      <c r="P927" s="106"/>
      <c r="Q927" s="106"/>
      <c r="R927" s="106"/>
      <c r="S927" s="106"/>
      <c r="T927" s="255"/>
      <c r="AT927" s="170" t="s">
        <v>173</v>
      </c>
      <c r="AU927" s="170" t="s">
        <v>81</v>
      </c>
    </row>
    <row r="928" spans="2:65" s="84" customFormat="1" ht="20.4" customHeight="1">
      <c r="B928" s="105"/>
      <c r="C928" s="189" t="s">
        <v>4469</v>
      </c>
      <c r="D928" s="189" t="s">
        <v>166</v>
      </c>
      <c r="E928" s="190" t="s">
        <v>4470</v>
      </c>
      <c r="F928" s="191" t="s">
        <v>4471</v>
      </c>
      <c r="G928" s="192" t="s">
        <v>4459</v>
      </c>
      <c r="H928" s="193">
        <v>32</v>
      </c>
      <c r="I928" s="233"/>
      <c r="J928" s="234">
        <f t="shared" si="674"/>
        <v>0</v>
      </c>
      <c r="K928" s="191" t="s">
        <v>22</v>
      </c>
      <c r="L928" s="214"/>
      <c r="M928" s="235" t="s">
        <v>22</v>
      </c>
      <c r="N928" s="236" t="s">
        <v>44</v>
      </c>
      <c r="O928" s="106"/>
      <c r="P928" s="237">
        <f t="shared" si="675"/>
        <v>0</v>
      </c>
      <c r="Q928" s="237">
        <v>0</v>
      </c>
      <c r="R928" s="237">
        <f t="shared" si="676"/>
        <v>0</v>
      </c>
      <c r="S928" s="237">
        <v>0</v>
      </c>
      <c r="T928" s="254">
        <f t="shared" si="677"/>
        <v>0</v>
      </c>
      <c r="AR928" s="170" t="s">
        <v>171</v>
      </c>
      <c r="AT928" s="170" t="s">
        <v>166</v>
      </c>
      <c r="AU928" s="170" t="s">
        <v>81</v>
      </c>
      <c r="AY928" s="170" t="s">
        <v>164</v>
      </c>
      <c r="BE928" s="266">
        <f t="shared" si="678"/>
        <v>0</v>
      </c>
      <c r="BF928" s="266">
        <f aca="true" t="shared" si="683" ref="BF928:BF932">IF(N928="snížená",J928,0)</f>
        <v>0</v>
      </c>
      <c r="BG928" s="266">
        <f t="shared" si="679"/>
        <v>0</v>
      </c>
      <c r="BH928" s="266">
        <f t="shared" si="680"/>
        <v>0</v>
      </c>
      <c r="BI928" s="266">
        <f t="shared" si="681"/>
        <v>0</v>
      </c>
      <c r="BJ928" s="170" t="s">
        <v>24</v>
      </c>
      <c r="BK928" s="266">
        <f t="shared" si="682"/>
        <v>0</v>
      </c>
      <c r="BL928" s="170" t="s">
        <v>171</v>
      </c>
      <c r="BM928" s="170" t="s">
        <v>4472</v>
      </c>
    </row>
    <row r="929" spans="2:47" s="84" customFormat="1" ht="13.5">
      <c r="B929" s="105"/>
      <c r="C929" s="174"/>
      <c r="D929" s="207" t="s">
        <v>173</v>
      </c>
      <c r="E929" s="174"/>
      <c r="F929" s="270" t="s">
        <v>4471</v>
      </c>
      <c r="G929" s="174"/>
      <c r="H929" s="174"/>
      <c r="I929" s="215"/>
      <c r="J929" s="174"/>
      <c r="K929" s="174"/>
      <c r="L929" s="214"/>
      <c r="M929" s="238"/>
      <c r="N929" s="106"/>
      <c r="O929" s="106"/>
      <c r="P929" s="106"/>
      <c r="Q929" s="106"/>
      <c r="R929" s="106"/>
      <c r="S929" s="106"/>
      <c r="T929" s="255"/>
      <c r="AT929" s="170" t="s">
        <v>173</v>
      </c>
      <c r="AU929" s="170" t="s">
        <v>81</v>
      </c>
    </row>
    <row r="930" spans="2:65" s="84" customFormat="1" ht="20.4" customHeight="1">
      <c r="B930" s="105"/>
      <c r="C930" s="189" t="s">
        <v>4473</v>
      </c>
      <c r="D930" s="189" t="s">
        <v>166</v>
      </c>
      <c r="E930" s="190" t="s">
        <v>4474</v>
      </c>
      <c r="F930" s="191" t="s">
        <v>4475</v>
      </c>
      <c r="G930" s="192" t="s">
        <v>4459</v>
      </c>
      <c r="H930" s="193">
        <v>8</v>
      </c>
      <c r="I930" s="233"/>
      <c r="J930" s="234">
        <f t="shared" si="674"/>
        <v>0</v>
      </c>
      <c r="K930" s="191" t="s">
        <v>22</v>
      </c>
      <c r="L930" s="214"/>
      <c r="M930" s="235" t="s">
        <v>22</v>
      </c>
      <c r="N930" s="236" t="s">
        <v>44</v>
      </c>
      <c r="O930" s="106"/>
      <c r="P930" s="237">
        <f t="shared" si="675"/>
        <v>0</v>
      </c>
      <c r="Q930" s="237">
        <v>0</v>
      </c>
      <c r="R930" s="237">
        <f t="shared" si="676"/>
        <v>0</v>
      </c>
      <c r="S930" s="237">
        <v>0</v>
      </c>
      <c r="T930" s="254">
        <f t="shared" si="677"/>
        <v>0</v>
      </c>
      <c r="AR930" s="170" t="s">
        <v>171</v>
      </c>
      <c r="AT930" s="170" t="s">
        <v>166</v>
      </c>
      <c r="AU930" s="170" t="s">
        <v>81</v>
      </c>
      <c r="AY930" s="170" t="s">
        <v>164</v>
      </c>
      <c r="BE930" s="266">
        <f t="shared" si="678"/>
        <v>0</v>
      </c>
      <c r="BF930" s="266">
        <f t="shared" si="683"/>
        <v>0</v>
      </c>
      <c r="BG930" s="266">
        <f t="shared" si="679"/>
        <v>0</v>
      </c>
      <c r="BH930" s="266">
        <f t="shared" si="680"/>
        <v>0</v>
      </c>
      <c r="BI930" s="266">
        <f t="shared" si="681"/>
        <v>0</v>
      </c>
      <c r="BJ930" s="170" t="s">
        <v>24</v>
      </c>
      <c r="BK930" s="266">
        <f t="shared" si="682"/>
        <v>0</v>
      </c>
      <c r="BL930" s="170" t="s">
        <v>171</v>
      </c>
      <c r="BM930" s="170" t="s">
        <v>4476</v>
      </c>
    </row>
    <row r="931" spans="2:47" s="84" customFormat="1" ht="13.5">
      <c r="B931" s="105"/>
      <c r="C931" s="174"/>
      <c r="D931" s="207" t="s">
        <v>173</v>
      </c>
      <c r="E931" s="174"/>
      <c r="F931" s="270" t="s">
        <v>4475</v>
      </c>
      <c r="G931" s="174"/>
      <c r="H931" s="174"/>
      <c r="I931" s="215"/>
      <c r="J931" s="174"/>
      <c r="K931" s="174"/>
      <c r="L931" s="214"/>
      <c r="M931" s="238"/>
      <c r="N931" s="106"/>
      <c r="O931" s="106"/>
      <c r="P931" s="106"/>
      <c r="Q931" s="106"/>
      <c r="R931" s="106"/>
      <c r="S931" s="106"/>
      <c r="T931" s="255"/>
      <c r="AT931" s="170" t="s">
        <v>173</v>
      </c>
      <c r="AU931" s="170" t="s">
        <v>81</v>
      </c>
    </row>
    <row r="932" spans="2:65" s="84" customFormat="1" ht="20.4" customHeight="1">
      <c r="B932" s="105"/>
      <c r="C932" s="189" t="s">
        <v>4477</v>
      </c>
      <c r="D932" s="189" t="s">
        <v>166</v>
      </c>
      <c r="E932" s="190" t="s">
        <v>4478</v>
      </c>
      <c r="F932" s="191" t="s">
        <v>4479</v>
      </c>
      <c r="G932" s="192" t="s">
        <v>4459</v>
      </c>
      <c r="H932" s="193">
        <v>16</v>
      </c>
      <c r="I932" s="233"/>
      <c r="J932" s="234">
        <f aca="true" t="shared" si="684" ref="J932:J936">ROUND(I932*H932,2)</f>
        <v>0</v>
      </c>
      <c r="K932" s="191" t="s">
        <v>22</v>
      </c>
      <c r="L932" s="214"/>
      <c r="M932" s="235" t="s">
        <v>22</v>
      </c>
      <c r="N932" s="236" t="s">
        <v>44</v>
      </c>
      <c r="O932" s="106"/>
      <c r="P932" s="237">
        <f aca="true" t="shared" si="685" ref="P932:P936">O932*H932</f>
        <v>0</v>
      </c>
      <c r="Q932" s="237">
        <v>0</v>
      </c>
      <c r="R932" s="237">
        <f aca="true" t="shared" si="686" ref="R932:R936">Q932*H932</f>
        <v>0</v>
      </c>
      <c r="S932" s="237">
        <v>0</v>
      </c>
      <c r="T932" s="254">
        <f aca="true" t="shared" si="687" ref="T932:T936">S932*H932</f>
        <v>0</v>
      </c>
      <c r="AR932" s="170" t="s">
        <v>171</v>
      </c>
      <c r="AT932" s="170" t="s">
        <v>166</v>
      </c>
      <c r="AU932" s="170" t="s">
        <v>81</v>
      </c>
      <c r="AY932" s="170" t="s">
        <v>164</v>
      </c>
      <c r="BE932" s="266">
        <f aca="true" t="shared" si="688" ref="BE932:BE936">IF(N932="základní",J932,0)</f>
        <v>0</v>
      </c>
      <c r="BF932" s="266">
        <f t="shared" si="683"/>
        <v>0</v>
      </c>
      <c r="BG932" s="266">
        <f aca="true" t="shared" si="689" ref="BG932:BG936">IF(N932="zákl. přenesená",J932,0)</f>
        <v>0</v>
      </c>
      <c r="BH932" s="266">
        <f aca="true" t="shared" si="690" ref="BH932:BH936">IF(N932="sníž. přenesená",J932,0)</f>
        <v>0</v>
      </c>
      <c r="BI932" s="266">
        <f aca="true" t="shared" si="691" ref="BI932:BI936">IF(N932="nulová",J932,0)</f>
        <v>0</v>
      </c>
      <c r="BJ932" s="170" t="s">
        <v>24</v>
      </c>
      <c r="BK932" s="266">
        <v>0</v>
      </c>
      <c r="BL932" s="170" t="s">
        <v>171</v>
      </c>
      <c r="BM932" s="170" t="s">
        <v>4480</v>
      </c>
    </row>
    <row r="933" spans="2:47" s="84" customFormat="1" ht="13.5">
      <c r="B933" s="105"/>
      <c r="C933" s="174"/>
      <c r="D933" s="207" t="s">
        <v>173</v>
      </c>
      <c r="E933" s="174"/>
      <c r="F933" s="270" t="s">
        <v>4479</v>
      </c>
      <c r="G933" s="174"/>
      <c r="H933" s="174"/>
      <c r="I933" s="215"/>
      <c r="J933" s="174"/>
      <c r="K933" s="174"/>
      <c r="L933" s="214"/>
      <c r="M933" s="238"/>
      <c r="N933" s="106"/>
      <c r="O933" s="106"/>
      <c r="P933" s="106"/>
      <c r="Q933" s="106"/>
      <c r="R933" s="106"/>
      <c r="S933" s="106"/>
      <c r="T933" s="255"/>
      <c r="AT933" s="170" t="s">
        <v>173</v>
      </c>
      <c r="AU933" s="170" t="s">
        <v>81</v>
      </c>
    </row>
    <row r="934" spans="2:65" s="84" customFormat="1" ht="20.4" customHeight="1">
      <c r="B934" s="105"/>
      <c r="C934" s="189" t="s">
        <v>4481</v>
      </c>
      <c r="D934" s="189" t="s">
        <v>166</v>
      </c>
      <c r="E934" s="190" t="s">
        <v>4482</v>
      </c>
      <c r="F934" s="191" t="s">
        <v>4483</v>
      </c>
      <c r="G934" s="192" t="s">
        <v>4459</v>
      </c>
      <c r="H934" s="193">
        <v>16</v>
      </c>
      <c r="I934" s="233"/>
      <c r="J934" s="234">
        <f t="shared" si="684"/>
        <v>0</v>
      </c>
      <c r="K934" s="191" t="s">
        <v>22</v>
      </c>
      <c r="L934" s="214"/>
      <c r="M934" s="235" t="s">
        <v>22</v>
      </c>
      <c r="N934" s="236" t="s">
        <v>44</v>
      </c>
      <c r="O934" s="106"/>
      <c r="P934" s="237">
        <f t="shared" si="685"/>
        <v>0</v>
      </c>
      <c r="Q934" s="237">
        <v>0</v>
      </c>
      <c r="R934" s="237">
        <f t="shared" si="686"/>
        <v>0</v>
      </c>
      <c r="S934" s="237">
        <v>0</v>
      </c>
      <c r="T934" s="254">
        <f t="shared" si="687"/>
        <v>0</v>
      </c>
      <c r="AR934" s="170" t="s">
        <v>171</v>
      </c>
      <c r="AT934" s="170" t="s">
        <v>166</v>
      </c>
      <c r="AU934" s="170" t="s">
        <v>81</v>
      </c>
      <c r="AY934" s="170" t="s">
        <v>164</v>
      </c>
      <c r="BE934" s="266">
        <f t="shared" si="688"/>
        <v>0</v>
      </c>
      <c r="BF934" s="266">
        <f aca="true" t="shared" si="692" ref="BF934:BF938">IF(N934="snížená",J934,0)</f>
        <v>0</v>
      </c>
      <c r="BG934" s="266">
        <f t="shared" si="689"/>
        <v>0</v>
      </c>
      <c r="BH934" s="266">
        <f t="shared" si="690"/>
        <v>0</v>
      </c>
      <c r="BI934" s="266">
        <f t="shared" si="691"/>
        <v>0</v>
      </c>
      <c r="BJ934" s="170" t="s">
        <v>24</v>
      </c>
      <c r="BK934" s="266">
        <f aca="true" t="shared" si="693" ref="BK934:BK938">ROUND(I934*H934,2)</f>
        <v>0</v>
      </c>
      <c r="BL934" s="170" t="s">
        <v>171</v>
      </c>
      <c r="BM934" s="170" t="s">
        <v>4484</v>
      </c>
    </row>
    <row r="935" spans="2:47" s="84" customFormat="1" ht="13.5">
      <c r="B935" s="105"/>
      <c r="C935" s="174"/>
      <c r="D935" s="207" t="s">
        <v>173</v>
      </c>
      <c r="E935" s="174"/>
      <c r="F935" s="270" t="s">
        <v>4483</v>
      </c>
      <c r="G935" s="174"/>
      <c r="H935" s="174"/>
      <c r="I935" s="215"/>
      <c r="J935" s="174"/>
      <c r="K935" s="174"/>
      <c r="L935" s="214"/>
      <c r="M935" s="238"/>
      <c r="N935" s="106"/>
      <c r="O935" s="106"/>
      <c r="P935" s="106"/>
      <c r="Q935" s="106"/>
      <c r="R935" s="106"/>
      <c r="S935" s="106"/>
      <c r="T935" s="255"/>
      <c r="AT935" s="170" t="s">
        <v>173</v>
      </c>
      <c r="AU935" s="170" t="s">
        <v>81</v>
      </c>
    </row>
    <row r="936" spans="2:65" s="84" customFormat="1" ht="20.4" customHeight="1">
      <c r="B936" s="105"/>
      <c r="C936" s="189" t="s">
        <v>4485</v>
      </c>
      <c r="D936" s="189" t="s">
        <v>166</v>
      </c>
      <c r="E936" s="190" t="s">
        <v>4486</v>
      </c>
      <c r="F936" s="191" t="s">
        <v>4487</v>
      </c>
      <c r="G936" s="192" t="s">
        <v>4459</v>
      </c>
      <c r="H936" s="193">
        <v>4</v>
      </c>
      <c r="I936" s="233"/>
      <c r="J936" s="234">
        <f t="shared" si="684"/>
        <v>0</v>
      </c>
      <c r="K936" s="191" t="s">
        <v>22</v>
      </c>
      <c r="L936" s="214"/>
      <c r="M936" s="235" t="s">
        <v>22</v>
      </c>
      <c r="N936" s="236" t="s">
        <v>44</v>
      </c>
      <c r="O936" s="106"/>
      <c r="P936" s="237">
        <f t="shared" si="685"/>
        <v>0</v>
      </c>
      <c r="Q936" s="237">
        <v>0</v>
      </c>
      <c r="R936" s="237">
        <f t="shared" si="686"/>
        <v>0</v>
      </c>
      <c r="S936" s="237">
        <v>0</v>
      </c>
      <c r="T936" s="254">
        <f t="shared" si="687"/>
        <v>0</v>
      </c>
      <c r="AR936" s="170" t="s">
        <v>171</v>
      </c>
      <c r="AT936" s="170" t="s">
        <v>166</v>
      </c>
      <c r="AU936" s="170" t="s">
        <v>81</v>
      </c>
      <c r="AY936" s="170" t="s">
        <v>164</v>
      </c>
      <c r="BE936" s="266">
        <f t="shared" si="688"/>
        <v>0</v>
      </c>
      <c r="BF936" s="266">
        <f t="shared" si="692"/>
        <v>0</v>
      </c>
      <c r="BG936" s="266">
        <f t="shared" si="689"/>
        <v>0</v>
      </c>
      <c r="BH936" s="266">
        <f t="shared" si="690"/>
        <v>0</v>
      </c>
      <c r="BI936" s="266">
        <f t="shared" si="691"/>
        <v>0</v>
      </c>
      <c r="BJ936" s="170" t="s">
        <v>24</v>
      </c>
      <c r="BK936" s="266">
        <f t="shared" si="693"/>
        <v>0</v>
      </c>
      <c r="BL936" s="170" t="s">
        <v>171</v>
      </c>
      <c r="BM936" s="170" t="s">
        <v>4488</v>
      </c>
    </row>
    <row r="937" spans="2:47" s="84" customFormat="1" ht="13.5">
      <c r="B937" s="105"/>
      <c r="C937" s="174"/>
      <c r="D937" s="207" t="s">
        <v>173</v>
      </c>
      <c r="E937" s="174"/>
      <c r="F937" s="270" t="s">
        <v>4487</v>
      </c>
      <c r="G937" s="174"/>
      <c r="H937" s="174"/>
      <c r="I937" s="215"/>
      <c r="J937" s="174"/>
      <c r="K937" s="174"/>
      <c r="L937" s="214"/>
      <c r="M937" s="238"/>
      <c r="N937" s="106"/>
      <c r="O937" s="106"/>
      <c r="P937" s="106"/>
      <c r="Q937" s="106"/>
      <c r="R937" s="106"/>
      <c r="S937" s="106"/>
      <c r="T937" s="255"/>
      <c r="AT937" s="170" t="s">
        <v>173</v>
      </c>
      <c r="AU937" s="170" t="s">
        <v>81</v>
      </c>
    </row>
    <row r="938" spans="2:65" s="84" customFormat="1" ht="20.4" customHeight="1">
      <c r="B938" s="105"/>
      <c r="C938" s="189" t="s">
        <v>4489</v>
      </c>
      <c r="D938" s="189" t="s">
        <v>166</v>
      </c>
      <c r="E938" s="190" t="s">
        <v>4490</v>
      </c>
      <c r="F938" s="191" t="s">
        <v>4491</v>
      </c>
      <c r="G938" s="192" t="s">
        <v>4459</v>
      </c>
      <c r="H938" s="193">
        <v>4</v>
      </c>
      <c r="I938" s="233"/>
      <c r="J938" s="234">
        <f aca="true" t="shared" si="694" ref="J938:J942">ROUND(I938*H938,2)</f>
        <v>0</v>
      </c>
      <c r="K938" s="191" t="s">
        <v>22</v>
      </c>
      <c r="L938" s="214"/>
      <c r="M938" s="235" t="s">
        <v>22</v>
      </c>
      <c r="N938" s="236" t="s">
        <v>44</v>
      </c>
      <c r="O938" s="106"/>
      <c r="P938" s="237">
        <f aca="true" t="shared" si="695" ref="P938:P942">O938*H938</f>
        <v>0</v>
      </c>
      <c r="Q938" s="237">
        <v>0</v>
      </c>
      <c r="R938" s="237">
        <f aca="true" t="shared" si="696" ref="R938:R942">Q938*H938</f>
        <v>0</v>
      </c>
      <c r="S938" s="237">
        <v>0</v>
      </c>
      <c r="T938" s="254">
        <f aca="true" t="shared" si="697" ref="T938:T942">S938*H938</f>
        <v>0</v>
      </c>
      <c r="AR938" s="170" t="s">
        <v>171</v>
      </c>
      <c r="AT938" s="170" t="s">
        <v>166</v>
      </c>
      <c r="AU938" s="170" t="s">
        <v>81</v>
      </c>
      <c r="AY938" s="170" t="s">
        <v>164</v>
      </c>
      <c r="BE938" s="266">
        <f aca="true" t="shared" si="698" ref="BE938:BE942">IF(N938="základní",J938,0)</f>
        <v>0</v>
      </c>
      <c r="BF938" s="266">
        <f t="shared" si="692"/>
        <v>0</v>
      </c>
      <c r="BG938" s="266">
        <f aca="true" t="shared" si="699" ref="BG938:BG942">IF(N938="zákl. přenesená",J938,0)</f>
        <v>0</v>
      </c>
      <c r="BH938" s="266">
        <f aca="true" t="shared" si="700" ref="BH938:BH942">IF(N938="sníž. přenesená",J938,0)</f>
        <v>0</v>
      </c>
      <c r="BI938" s="266">
        <f aca="true" t="shared" si="701" ref="BI938:BI942">IF(N938="nulová",J938,0)</f>
        <v>0</v>
      </c>
      <c r="BJ938" s="170" t="s">
        <v>24</v>
      </c>
      <c r="BK938" s="266">
        <f t="shared" si="693"/>
        <v>0</v>
      </c>
      <c r="BL938" s="170" t="s">
        <v>171</v>
      </c>
      <c r="BM938" s="170" t="s">
        <v>4492</v>
      </c>
    </row>
    <row r="939" spans="2:47" s="84" customFormat="1" ht="13.5">
      <c r="B939" s="105"/>
      <c r="C939" s="174"/>
      <c r="D939" s="207" t="s">
        <v>173</v>
      </c>
      <c r="E939" s="174"/>
      <c r="F939" s="270" t="s">
        <v>4491</v>
      </c>
      <c r="G939" s="174"/>
      <c r="H939" s="174"/>
      <c r="I939" s="215"/>
      <c r="J939" s="174"/>
      <c r="K939" s="174"/>
      <c r="L939" s="214"/>
      <c r="M939" s="238"/>
      <c r="N939" s="106"/>
      <c r="O939" s="106"/>
      <c r="P939" s="106"/>
      <c r="Q939" s="106"/>
      <c r="R939" s="106"/>
      <c r="S939" s="106"/>
      <c r="T939" s="255"/>
      <c r="AT939" s="170" t="s">
        <v>173</v>
      </c>
      <c r="AU939" s="170" t="s">
        <v>81</v>
      </c>
    </row>
    <row r="940" spans="2:65" s="84" customFormat="1" ht="20.4" customHeight="1">
      <c r="B940" s="105"/>
      <c r="C940" s="189" t="s">
        <v>4493</v>
      </c>
      <c r="D940" s="189" t="s">
        <v>166</v>
      </c>
      <c r="E940" s="190" t="s">
        <v>4494</v>
      </c>
      <c r="F940" s="191" t="s">
        <v>4495</v>
      </c>
      <c r="G940" s="192" t="s">
        <v>4459</v>
      </c>
      <c r="H940" s="193">
        <v>8</v>
      </c>
      <c r="I940" s="233"/>
      <c r="J940" s="234">
        <f t="shared" si="694"/>
        <v>0</v>
      </c>
      <c r="K940" s="191" t="s">
        <v>22</v>
      </c>
      <c r="L940" s="214"/>
      <c r="M940" s="235" t="s">
        <v>22</v>
      </c>
      <c r="N940" s="236" t="s">
        <v>44</v>
      </c>
      <c r="O940" s="106"/>
      <c r="P940" s="237">
        <f t="shared" si="695"/>
        <v>0</v>
      </c>
      <c r="Q940" s="237">
        <v>0</v>
      </c>
      <c r="R940" s="237">
        <f t="shared" si="696"/>
        <v>0</v>
      </c>
      <c r="S940" s="237">
        <v>0</v>
      </c>
      <c r="T940" s="254">
        <f t="shared" si="697"/>
        <v>0</v>
      </c>
      <c r="AR940" s="170" t="s">
        <v>171</v>
      </c>
      <c r="AT940" s="170" t="s">
        <v>166</v>
      </c>
      <c r="AU940" s="170" t="s">
        <v>81</v>
      </c>
      <c r="AY940" s="170" t="s">
        <v>164</v>
      </c>
      <c r="BE940" s="266">
        <f t="shared" si="698"/>
        <v>0</v>
      </c>
      <c r="BF940" s="266">
        <f aca="true" t="shared" si="702" ref="BF940:BF945">IF(N940="snížená",J940,0)</f>
        <v>0</v>
      </c>
      <c r="BG940" s="266">
        <f t="shared" si="699"/>
        <v>0</v>
      </c>
      <c r="BH940" s="266">
        <f t="shared" si="700"/>
        <v>0</v>
      </c>
      <c r="BI940" s="266">
        <f t="shared" si="701"/>
        <v>0</v>
      </c>
      <c r="BJ940" s="170" t="s">
        <v>24</v>
      </c>
      <c r="BK940" s="266">
        <f aca="true" t="shared" si="703" ref="BK940:BK945">ROUND(I940*H940,2)</f>
        <v>0</v>
      </c>
      <c r="BL940" s="170" t="s">
        <v>171</v>
      </c>
      <c r="BM940" s="170" t="s">
        <v>4496</v>
      </c>
    </row>
    <row r="941" spans="2:47" s="84" customFormat="1" ht="13.5">
      <c r="B941" s="105"/>
      <c r="C941" s="174"/>
      <c r="D941" s="207" t="s">
        <v>173</v>
      </c>
      <c r="E941" s="174"/>
      <c r="F941" s="270" t="s">
        <v>4495</v>
      </c>
      <c r="G941" s="174"/>
      <c r="H941" s="174"/>
      <c r="I941" s="215"/>
      <c r="J941" s="174"/>
      <c r="K941" s="174"/>
      <c r="L941" s="214"/>
      <c r="M941" s="238"/>
      <c r="N941" s="106"/>
      <c r="O941" s="106"/>
      <c r="P941" s="106"/>
      <c r="Q941" s="106"/>
      <c r="R941" s="106"/>
      <c r="S941" s="106"/>
      <c r="T941" s="255"/>
      <c r="AT941" s="170" t="s">
        <v>173</v>
      </c>
      <c r="AU941" s="170" t="s">
        <v>81</v>
      </c>
    </row>
    <row r="942" spans="2:65" s="84" customFormat="1" ht="20.4" customHeight="1">
      <c r="B942" s="105"/>
      <c r="C942" s="189" t="s">
        <v>4497</v>
      </c>
      <c r="D942" s="189" t="s">
        <v>166</v>
      </c>
      <c r="E942" s="190" t="s">
        <v>4498</v>
      </c>
      <c r="F942" s="191" t="s">
        <v>4499</v>
      </c>
      <c r="G942" s="192" t="s">
        <v>4459</v>
      </c>
      <c r="H942" s="193">
        <v>8</v>
      </c>
      <c r="I942" s="233"/>
      <c r="J942" s="234">
        <f t="shared" si="694"/>
        <v>0</v>
      </c>
      <c r="K942" s="191" t="s">
        <v>22</v>
      </c>
      <c r="L942" s="214"/>
      <c r="M942" s="235" t="s">
        <v>22</v>
      </c>
      <c r="N942" s="236" t="s">
        <v>44</v>
      </c>
      <c r="O942" s="106"/>
      <c r="P942" s="237">
        <f t="shared" si="695"/>
        <v>0</v>
      </c>
      <c r="Q942" s="237">
        <v>0</v>
      </c>
      <c r="R942" s="237">
        <f t="shared" si="696"/>
        <v>0</v>
      </c>
      <c r="S942" s="237">
        <v>0</v>
      </c>
      <c r="T942" s="254">
        <f t="shared" si="697"/>
        <v>0</v>
      </c>
      <c r="AR942" s="170" t="s">
        <v>171</v>
      </c>
      <c r="AT942" s="170" t="s">
        <v>166</v>
      </c>
      <c r="AU942" s="170" t="s">
        <v>81</v>
      </c>
      <c r="AY942" s="170" t="s">
        <v>164</v>
      </c>
      <c r="BE942" s="266">
        <f t="shared" si="698"/>
        <v>0</v>
      </c>
      <c r="BF942" s="266">
        <f t="shared" si="702"/>
        <v>0</v>
      </c>
      <c r="BG942" s="266">
        <f t="shared" si="699"/>
        <v>0</v>
      </c>
      <c r="BH942" s="266">
        <f t="shared" si="700"/>
        <v>0</v>
      </c>
      <c r="BI942" s="266">
        <f t="shared" si="701"/>
        <v>0</v>
      </c>
      <c r="BJ942" s="170" t="s">
        <v>24</v>
      </c>
      <c r="BK942" s="266">
        <f t="shared" si="703"/>
        <v>0</v>
      </c>
      <c r="BL942" s="170" t="s">
        <v>171</v>
      </c>
      <c r="BM942" s="170" t="s">
        <v>4500</v>
      </c>
    </row>
    <row r="943" spans="2:47" s="84" customFormat="1" ht="13.5">
      <c r="B943" s="105"/>
      <c r="C943" s="174"/>
      <c r="D943" s="194" t="s">
        <v>173</v>
      </c>
      <c r="E943" s="174"/>
      <c r="F943" s="195" t="s">
        <v>4499</v>
      </c>
      <c r="G943" s="174"/>
      <c r="H943" s="174"/>
      <c r="I943" s="215"/>
      <c r="J943" s="174"/>
      <c r="K943" s="174"/>
      <c r="L943" s="214"/>
      <c r="M943" s="238"/>
      <c r="N943" s="106"/>
      <c r="O943" s="106"/>
      <c r="P943" s="106"/>
      <c r="Q943" s="106"/>
      <c r="R943" s="106"/>
      <c r="S943" s="106"/>
      <c r="T943" s="255"/>
      <c r="AT943" s="170" t="s">
        <v>173</v>
      </c>
      <c r="AU943" s="170" t="s">
        <v>81</v>
      </c>
    </row>
    <row r="944" spans="2:63" s="89" customFormat="1" ht="29.9" customHeight="1">
      <c r="B944" s="183"/>
      <c r="C944" s="184"/>
      <c r="D944" s="187" t="s">
        <v>72</v>
      </c>
      <c r="E944" s="188" t="s">
        <v>4146</v>
      </c>
      <c r="F944" s="188" t="s">
        <v>4147</v>
      </c>
      <c r="G944" s="184"/>
      <c r="H944" s="184"/>
      <c r="I944" s="226"/>
      <c r="J944" s="232">
        <f>BK944</f>
        <v>0</v>
      </c>
      <c r="K944" s="184"/>
      <c r="L944" s="228"/>
      <c r="M944" s="229"/>
      <c r="N944" s="230"/>
      <c r="O944" s="230"/>
      <c r="P944" s="231">
        <f aca="true" t="shared" si="704" ref="P944:T944">SUM(P945:P952)</f>
        <v>0</v>
      </c>
      <c r="Q944" s="230"/>
      <c r="R944" s="231">
        <f t="shared" si="704"/>
        <v>0</v>
      </c>
      <c r="S944" s="230"/>
      <c r="T944" s="253">
        <f t="shared" si="704"/>
        <v>0</v>
      </c>
      <c r="AR944" s="259" t="s">
        <v>24</v>
      </c>
      <c r="AT944" s="260" t="s">
        <v>72</v>
      </c>
      <c r="AU944" s="260" t="s">
        <v>24</v>
      </c>
      <c r="AY944" s="259" t="s">
        <v>164</v>
      </c>
      <c r="BK944" s="265">
        <f>SUM(BK945:BK952)</f>
        <v>0</v>
      </c>
    </row>
    <row r="945" spans="2:65" s="84" customFormat="1" ht="20.4" customHeight="1">
      <c r="B945" s="105"/>
      <c r="C945" s="189" t="s">
        <v>4501</v>
      </c>
      <c r="D945" s="189" t="s">
        <v>166</v>
      </c>
      <c r="E945" s="190" t="s">
        <v>4148</v>
      </c>
      <c r="F945" s="191" t="s">
        <v>4149</v>
      </c>
      <c r="G945" s="192" t="s">
        <v>579</v>
      </c>
      <c r="H945" s="193">
        <v>76</v>
      </c>
      <c r="I945" s="233"/>
      <c r="J945" s="234">
        <f aca="true" t="shared" si="705" ref="J945:J949">ROUND(I945*H945,2)</f>
        <v>0</v>
      </c>
      <c r="K945" s="191" t="s">
        <v>22</v>
      </c>
      <c r="L945" s="214"/>
      <c r="M945" s="235" t="s">
        <v>22</v>
      </c>
      <c r="N945" s="236" t="s">
        <v>44</v>
      </c>
      <c r="O945" s="106"/>
      <c r="P945" s="237">
        <f aca="true" t="shared" si="706" ref="P945:P949">O945*H945</f>
        <v>0</v>
      </c>
      <c r="Q945" s="237">
        <v>0</v>
      </c>
      <c r="R945" s="237">
        <f aca="true" t="shared" si="707" ref="R945:R949">Q945*H945</f>
        <v>0</v>
      </c>
      <c r="S945" s="237">
        <v>0</v>
      </c>
      <c r="T945" s="254">
        <f aca="true" t="shared" si="708" ref="T945:T949">S945*H945</f>
        <v>0</v>
      </c>
      <c r="AR945" s="170" t="s">
        <v>171</v>
      </c>
      <c r="AT945" s="170" t="s">
        <v>166</v>
      </c>
      <c r="AU945" s="170" t="s">
        <v>81</v>
      </c>
      <c r="AY945" s="170" t="s">
        <v>164</v>
      </c>
      <c r="BE945" s="266">
        <f aca="true" t="shared" si="709" ref="BE945:BE949">IF(N945="základní",J945,0)</f>
        <v>0</v>
      </c>
      <c r="BF945" s="266">
        <f t="shared" si="702"/>
        <v>0</v>
      </c>
      <c r="BG945" s="266">
        <f aca="true" t="shared" si="710" ref="BG945:BG949">IF(N945="zákl. přenesená",J945,0)</f>
        <v>0</v>
      </c>
      <c r="BH945" s="266">
        <f aca="true" t="shared" si="711" ref="BH945:BH949">IF(N945="sníž. přenesená",J945,0)</f>
        <v>0</v>
      </c>
      <c r="BI945" s="266">
        <f aca="true" t="shared" si="712" ref="BI945:BI949">IF(N945="nulová",J945,0)</f>
        <v>0</v>
      </c>
      <c r="BJ945" s="170" t="s">
        <v>24</v>
      </c>
      <c r="BK945" s="266">
        <f t="shared" si="703"/>
        <v>0</v>
      </c>
      <c r="BL945" s="170" t="s">
        <v>171</v>
      </c>
      <c r="BM945" s="170" t="s">
        <v>4502</v>
      </c>
    </row>
    <row r="946" spans="2:47" s="84" customFormat="1" ht="13.5">
      <c r="B946" s="105"/>
      <c r="C946" s="174"/>
      <c r="D946" s="207" t="s">
        <v>173</v>
      </c>
      <c r="E946" s="174"/>
      <c r="F946" s="270" t="s">
        <v>4149</v>
      </c>
      <c r="G946" s="174"/>
      <c r="H946" s="174"/>
      <c r="I946" s="215"/>
      <c r="J946" s="174"/>
      <c r="K946" s="174"/>
      <c r="L946" s="214"/>
      <c r="M946" s="238"/>
      <c r="N946" s="106"/>
      <c r="O946" s="106"/>
      <c r="P946" s="106"/>
      <c r="Q946" s="106"/>
      <c r="R946" s="106"/>
      <c r="S946" s="106"/>
      <c r="T946" s="255"/>
      <c r="AT946" s="170" t="s">
        <v>173</v>
      </c>
      <c r="AU946" s="170" t="s">
        <v>81</v>
      </c>
    </row>
    <row r="947" spans="2:65" s="84" customFormat="1" ht="20.4" customHeight="1">
      <c r="B947" s="105"/>
      <c r="C947" s="189" t="s">
        <v>4503</v>
      </c>
      <c r="D947" s="189" t="s">
        <v>166</v>
      </c>
      <c r="E947" s="190" t="s">
        <v>4151</v>
      </c>
      <c r="F947" s="191" t="s">
        <v>4152</v>
      </c>
      <c r="G947" s="192" t="s">
        <v>579</v>
      </c>
      <c r="H947" s="193">
        <v>60</v>
      </c>
      <c r="I947" s="233"/>
      <c r="J947" s="234">
        <f t="shared" si="705"/>
        <v>0</v>
      </c>
      <c r="K947" s="191" t="s">
        <v>22</v>
      </c>
      <c r="L947" s="214"/>
      <c r="M947" s="235" t="s">
        <v>22</v>
      </c>
      <c r="N947" s="236" t="s">
        <v>44</v>
      </c>
      <c r="O947" s="106"/>
      <c r="P947" s="237">
        <f t="shared" si="706"/>
        <v>0</v>
      </c>
      <c r="Q947" s="237">
        <v>0</v>
      </c>
      <c r="R947" s="237">
        <f t="shared" si="707"/>
        <v>0</v>
      </c>
      <c r="S947" s="237">
        <v>0</v>
      </c>
      <c r="T947" s="254">
        <f t="shared" si="708"/>
        <v>0</v>
      </c>
      <c r="AR947" s="170" t="s">
        <v>171</v>
      </c>
      <c r="AT947" s="170" t="s">
        <v>166</v>
      </c>
      <c r="AU947" s="170" t="s">
        <v>81</v>
      </c>
      <c r="AY947" s="170" t="s">
        <v>164</v>
      </c>
      <c r="BE947" s="266">
        <f t="shared" si="709"/>
        <v>0</v>
      </c>
      <c r="BF947" s="266">
        <f aca="true" t="shared" si="713" ref="BF947:BF951">IF(N947="snížená",J947,0)</f>
        <v>0</v>
      </c>
      <c r="BG947" s="266">
        <f t="shared" si="710"/>
        <v>0</v>
      </c>
      <c r="BH947" s="266">
        <f t="shared" si="711"/>
        <v>0</v>
      </c>
      <c r="BI947" s="266">
        <f t="shared" si="712"/>
        <v>0</v>
      </c>
      <c r="BJ947" s="170" t="s">
        <v>24</v>
      </c>
      <c r="BK947" s="266">
        <f aca="true" t="shared" si="714" ref="BK947:BK951">ROUND(I947*H947,2)</f>
        <v>0</v>
      </c>
      <c r="BL947" s="170" t="s">
        <v>171</v>
      </c>
      <c r="BM947" s="170" t="s">
        <v>4504</v>
      </c>
    </row>
    <row r="948" spans="2:47" s="84" customFormat="1" ht="13.5">
      <c r="B948" s="105"/>
      <c r="C948" s="174"/>
      <c r="D948" s="207" t="s">
        <v>173</v>
      </c>
      <c r="E948" s="174"/>
      <c r="F948" s="270" t="s">
        <v>4152</v>
      </c>
      <c r="G948" s="174"/>
      <c r="H948" s="174"/>
      <c r="I948" s="215"/>
      <c r="J948" s="174"/>
      <c r="K948" s="174"/>
      <c r="L948" s="214"/>
      <c r="M948" s="238"/>
      <c r="N948" s="106"/>
      <c r="O948" s="106"/>
      <c r="P948" s="106"/>
      <c r="Q948" s="106"/>
      <c r="R948" s="106"/>
      <c r="S948" s="106"/>
      <c r="T948" s="255"/>
      <c r="AT948" s="170" t="s">
        <v>173</v>
      </c>
      <c r="AU948" s="170" t="s">
        <v>81</v>
      </c>
    </row>
    <row r="949" spans="2:65" s="84" customFormat="1" ht="20.4" customHeight="1">
      <c r="B949" s="105"/>
      <c r="C949" s="189" t="s">
        <v>4505</v>
      </c>
      <c r="D949" s="189" t="s">
        <v>166</v>
      </c>
      <c r="E949" s="190" t="s">
        <v>4154</v>
      </c>
      <c r="F949" s="191" t="s">
        <v>4155</v>
      </c>
      <c r="G949" s="192" t="s">
        <v>465</v>
      </c>
      <c r="H949" s="193">
        <v>40</v>
      </c>
      <c r="I949" s="233"/>
      <c r="J949" s="234">
        <f t="shared" si="705"/>
        <v>0</v>
      </c>
      <c r="K949" s="191" t="s">
        <v>22</v>
      </c>
      <c r="L949" s="214"/>
      <c r="M949" s="235" t="s">
        <v>22</v>
      </c>
      <c r="N949" s="236" t="s">
        <v>44</v>
      </c>
      <c r="O949" s="106"/>
      <c r="P949" s="237">
        <f t="shared" si="706"/>
        <v>0</v>
      </c>
      <c r="Q949" s="237">
        <v>0</v>
      </c>
      <c r="R949" s="237">
        <f t="shared" si="707"/>
        <v>0</v>
      </c>
      <c r="S949" s="237">
        <v>0</v>
      </c>
      <c r="T949" s="254">
        <f t="shared" si="708"/>
        <v>0</v>
      </c>
      <c r="AR949" s="170" t="s">
        <v>171</v>
      </c>
      <c r="AT949" s="170" t="s">
        <v>166</v>
      </c>
      <c r="AU949" s="170" t="s">
        <v>81</v>
      </c>
      <c r="AY949" s="170" t="s">
        <v>164</v>
      </c>
      <c r="BE949" s="266">
        <f t="shared" si="709"/>
        <v>0</v>
      </c>
      <c r="BF949" s="266">
        <f t="shared" si="713"/>
        <v>0</v>
      </c>
      <c r="BG949" s="266">
        <f t="shared" si="710"/>
        <v>0</v>
      </c>
      <c r="BH949" s="266">
        <f t="shared" si="711"/>
        <v>0</v>
      </c>
      <c r="BI949" s="266">
        <f t="shared" si="712"/>
        <v>0</v>
      </c>
      <c r="BJ949" s="170" t="s">
        <v>24</v>
      </c>
      <c r="BK949" s="266">
        <f t="shared" si="714"/>
        <v>0</v>
      </c>
      <c r="BL949" s="170" t="s">
        <v>171</v>
      </c>
      <c r="BM949" s="170" t="s">
        <v>4506</v>
      </c>
    </row>
    <row r="950" spans="2:47" s="84" customFormat="1" ht="13.5">
      <c r="B950" s="105"/>
      <c r="C950" s="174"/>
      <c r="D950" s="207" t="s">
        <v>173</v>
      </c>
      <c r="E950" s="174"/>
      <c r="F950" s="270" t="s">
        <v>4155</v>
      </c>
      <c r="G950" s="174"/>
      <c r="H950" s="174"/>
      <c r="I950" s="215"/>
      <c r="J950" s="174"/>
      <c r="K950" s="174"/>
      <c r="L950" s="214"/>
      <c r="M950" s="238"/>
      <c r="N950" s="106"/>
      <c r="O950" s="106"/>
      <c r="P950" s="106"/>
      <c r="Q950" s="106"/>
      <c r="R950" s="106"/>
      <c r="S950" s="106"/>
      <c r="T950" s="255"/>
      <c r="AT950" s="170" t="s">
        <v>173</v>
      </c>
      <c r="AU950" s="170" t="s">
        <v>81</v>
      </c>
    </row>
    <row r="951" spans="2:65" s="84" customFormat="1" ht="20.4" customHeight="1">
      <c r="B951" s="105"/>
      <c r="C951" s="189" t="s">
        <v>4507</v>
      </c>
      <c r="D951" s="189" t="s">
        <v>166</v>
      </c>
      <c r="E951" s="190" t="s">
        <v>4157</v>
      </c>
      <c r="F951" s="191" t="s">
        <v>4158</v>
      </c>
      <c r="G951" s="192" t="s">
        <v>465</v>
      </c>
      <c r="H951" s="193">
        <v>35</v>
      </c>
      <c r="I951" s="233"/>
      <c r="J951" s="234">
        <f>ROUND(I951*H951,2)</f>
        <v>0</v>
      </c>
      <c r="K951" s="191" t="s">
        <v>22</v>
      </c>
      <c r="L951" s="214"/>
      <c r="M951" s="235" t="s">
        <v>22</v>
      </c>
      <c r="N951" s="236" t="s">
        <v>44</v>
      </c>
      <c r="O951" s="106"/>
      <c r="P951" s="237">
        <f>O951*H951</f>
        <v>0</v>
      </c>
      <c r="Q951" s="237">
        <v>0</v>
      </c>
      <c r="R951" s="237">
        <f>Q951*H951</f>
        <v>0</v>
      </c>
      <c r="S951" s="237">
        <v>0</v>
      </c>
      <c r="T951" s="254">
        <f>S951*H951</f>
        <v>0</v>
      </c>
      <c r="AR951" s="170" t="s">
        <v>171</v>
      </c>
      <c r="AT951" s="170" t="s">
        <v>166</v>
      </c>
      <c r="AU951" s="170" t="s">
        <v>81</v>
      </c>
      <c r="AY951" s="170" t="s">
        <v>164</v>
      </c>
      <c r="BE951" s="266">
        <f>IF(N951="základní",J951,0)</f>
        <v>0</v>
      </c>
      <c r="BF951" s="266">
        <f t="shared" si="713"/>
        <v>0</v>
      </c>
      <c r="BG951" s="266">
        <f>IF(N951="zákl. přenesená",J951,0)</f>
        <v>0</v>
      </c>
      <c r="BH951" s="266">
        <f>IF(N951="sníž. přenesená",J951,0)</f>
        <v>0</v>
      </c>
      <c r="BI951" s="266">
        <f>IF(N951="nulová",J951,0)</f>
        <v>0</v>
      </c>
      <c r="BJ951" s="170" t="s">
        <v>24</v>
      </c>
      <c r="BK951" s="266">
        <f t="shared" si="714"/>
        <v>0</v>
      </c>
      <c r="BL951" s="170" t="s">
        <v>171</v>
      </c>
      <c r="BM951" s="170" t="s">
        <v>4508</v>
      </c>
    </row>
    <row r="952" spans="2:47" s="84" customFormat="1" ht="13.5">
      <c r="B952" s="105"/>
      <c r="C952" s="174"/>
      <c r="D952" s="194" t="s">
        <v>173</v>
      </c>
      <c r="E952" s="174"/>
      <c r="F952" s="195" t="s">
        <v>4158</v>
      </c>
      <c r="G952" s="174"/>
      <c r="H952" s="174"/>
      <c r="I952" s="215"/>
      <c r="J952" s="174"/>
      <c r="K952" s="174"/>
      <c r="L952" s="214"/>
      <c r="M952" s="238"/>
      <c r="N952" s="106"/>
      <c r="O952" s="106"/>
      <c r="P952" s="106"/>
      <c r="Q952" s="106"/>
      <c r="R952" s="106"/>
      <c r="S952" s="106"/>
      <c r="T952" s="255"/>
      <c r="AT952" s="170" t="s">
        <v>173</v>
      </c>
      <c r="AU952" s="170" t="s">
        <v>81</v>
      </c>
    </row>
    <row r="953" spans="2:63" s="89" customFormat="1" ht="29.9" customHeight="1">
      <c r="B953" s="183"/>
      <c r="C953" s="184"/>
      <c r="D953" s="187" t="s">
        <v>72</v>
      </c>
      <c r="E953" s="188" t="s">
        <v>4177</v>
      </c>
      <c r="F953" s="188" t="s">
        <v>4178</v>
      </c>
      <c r="G953" s="184"/>
      <c r="H953" s="184"/>
      <c r="I953" s="226"/>
      <c r="J953" s="232">
        <f>BK953</f>
        <v>0</v>
      </c>
      <c r="K953" s="184"/>
      <c r="L953" s="228"/>
      <c r="M953" s="229"/>
      <c r="N953" s="230"/>
      <c r="O953" s="230"/>
      <c r="P953" s="231">
        <f aca="true" t="shared" si="715" ref="P953:T953">SUM(P954:P955)</f>
        <v>0</v>
      </c>
      <c r="Q953" s="230"/>
      <c r="R953" s="231">
        <f t="shared" si="715"/>
        <v>0</v>
      </c>
      <c r="S953" s="230"/>
      <c r="T953" s="253">
        <f t="shared" si="715"/>
        <v>0</v>
      </c>
      <c r="AR953" s="259" t="s">
        <v>24</v>
      </c>
      <c r="AT953" s="260" t="s">
        <v>72</v>
      </c>
      <c r="AU953" s="260" t="s">
        <v>24</v>
      </c>
      <c r="AY953" s="259" t="s">
        <v>164</v>
      </c>
      <c r="BK953" s="265">
        <f>SUM(BK954:BK955)</f>
        <v>0</v>
      </c>
    </row>
    <row r="954" spans="2:65" s="84" customFormat="1" ht="20.4" customHeight="1">
      <c r="B954" s="105"/>
      <c r="C954" s="189" t="s">
        <v>4509</v>
      </c>
      <c r="D954" s="189" t="s">
        <v>166</v>
      </c>
      <c r="E954" s="190" t="s">
        <v>4180</v>
      </c>
      <c r="F954" s="191" t="s">
        <v>4181</v>
      </c>
      <c r="G954" s="192" t="s">
        <v>579</v>
      </c>
      <c r="H954" s="193">
        <v>300</v>
      </c>
      <c r="I954" s="233"/>
      <c r="J954" s="234">
        <f>ROUND(I954*H954,2)</f>
        <v>0</v>
      </c>
      <c r="K954" s="191" t="s">
        <v>22</v>
      </c>
      <c r="L954" s="214"/>
      <c r="M954" s="235" t="s">
        <v>22</v>
      </c>
      <c r="N954" s="236" t="s">
        <v>44</v>
      </c>
      <c r="O954" s="106"/>
      <c r="P954" s="237">
        <f>O954*H954</f>
        <v>0</v>
      </c>
      <c r="Q954" s="237">
        <v>0</v>
      </c>
      <c r="R954" s="237">
        <f>Q954*H954</f>
        <v>0</v>
      </c>
      <c r="S954" s="237">
        <v>0</v>
      </c>
      <c r="T954" s="254">
        <f>S954*H954</f>
        <v>0</v>
      </c>
      <c r="AR954" s="170" t="s">
        <v>171</v>
      </c>
      <c r="AT954" s="170" t="s">
        <v>166</v>
      </c>
      <c r="AU954" s="170" t="s">
        <v>81</v>
      </c>
      <c r="AY954" s="170" t="s">
        <v>164</v>
      </c>
      <c r="BE954" s="266">
        <f>IF(N954="základní",J954,0)</f>
        <v>0</v>
      </c>
      <c r="BF954" s="266">
        <f>IF(N954="snížená",J954,0)</f>
        <v>0</v>
      </c>
      <c r="BG954" s="266">
        <f>IF(N954="zákl. přenesená",J954,0)</f>
        <v>0</v>
      </c>
      <c r="BH954" s="266">
        <f>IF(N954="sníž. přenesená",J954,0)</f>
        <v>0</v>
      </c>
      <c r="BI954" s="266">
        <f>IF(N954="nulová",J954,0)</f>
        <v>0</v>
      </c>
      <c r="BJ954" s="170" t="s">
        <v>24</v>
      </c>
      <c r="BK954" s="266">
        <f>ROUND(I954*H954,2)</f>
        <v>0</v>
      </c>
      <c r="BL954" s="170" t="s">
        <v>171</v>
      </c>
      <c r="BM954" s="170" t="s">
        <v>4510</v>
      </c>
    </row>
    <row r="955" spans="2:47" s="84" customFormat="1" ht="13.5">
      <c r="B955" s="105"/>
      <c r="C955" s="174"/>
      <c r="D955" s="194" t="s">
        <v>173</v>
      </c>
      <c r="E955" s="174"/>
      <c r="F955" s="195" t="s">
        <v>4181</v>
      </c>
      <c r="G955" s="174"/>
      <c r="H955" s="174"/>
      <c r="I955" s="215"/>
      <c r="J955" s="174"/>
      <c r="K955" s="174"/>
      <c r="L955" s="214"/>
      <c r="M955" s="238"/>
      <c r="N955" s="106"/>
      <c r="O955" s="106"/>
      <c r="P955" s="106"/>
      <c r="Q955" s="106"/>
      <c r="R955" s="106"/>
      <c r="S955" s="106"/>
      <c r="T955" s="255"/>
      <c r="AT955" s="170" t="s">
        <v>173</v>
      </c>
      <c r="AU955" s="170" t="s">
        <v>81</v>
      </c>
    </row>
    <row r="956" spans="2:63" s="89" customFormat="1" ht="29.9" customHeight="1">
      <c r="B956" s="183"/>
      <c r="C956" s="184"/>
      <c r="D956" s="187" t="s">
        <v>72</v>
      </c>
      <c r="E956" s="188" t="s">
        <v>4205</v>
      </c>
      <c r="F956" s="188" t="s">
        <v>4206</v>
      </c>
      <c r="G956" s="184"/>
      <c r="H956" s="184"/>
      <c r="I956" s="226"/>
      <c r="J956" s="232">
        <f>BK956</f>
        <v>0</v>
      </c>
      <c r="K956" s="184"/>
      <c r="L956" s="228"/>
      <c r="M956" s="229"/>
      <c r="N956" s="230"/>
      <c r="O956" s="230"/>
      <c r="P956" s="231">
        <f aca="true" t="shared" si="716" ref="P956:T956">SUM(P957:P958)</f>
        <v>0</v>
      </c>
      <c r="Q956" s="230"/>
      <c r="R956" s="231">
        <f t="shared" si="716"/>
        <v>0</v>
      </c>
      <c r="S956" s="230"/>
      <c r="T956" s="253">
        <f t="shared" si="716"/>
        <v>0</v>
      </c>
      <c r="AR956" s="259" t="s">
        <v>24</v>
      </c>
      <c r="AT956" s="260" t="s">
        <v>72</v>
      </c>
      <c r="AU956" s="260" t="s">
        <v>24</v>
      </c>
      <c r="AY956" s="259" t="s">
        <v>164</v>
      </c>
      <c r="BK956" s="265">
        <f>SUM(BK957:BK958)</f>
        <v>0</v>
      </c>
    </row>
    <row r="957" spans="2:65" s="84" customFormat="1" ht="20.4" customHeight="1">
      <c r="B957" s="105"/>
      <c r="C957" s="189" t="s">
        <v>4511</v>
      </c>
      <c r="D957" s="189" t="s">
        <v>166</v>
      </c>
      <c r="E957" s="190" t="s">
        <v>4208</v>
      </c>
      <c r="F957" s="191" t="s">
        <v>4209</v>
      </c>
      <c r="G957" s="192" t="s">
        <v>465</v>
      </c>
      <c r="H957" s="193">
        <v>165</v>
      </c>
      <c r="I957" s="233"/>
      <c r="J957" s="234">
        <f>ROUND(I957*H957,2)</f>
        <v>0</v>
      </c>
      <c r="K957" s="191" t="s">
        <v>22</v>
      </c>
      <c r="L957" s="214"/>
      <c r="M957" s="235" t="s">
        <v>22</v>
      </c>
      <c r="N957" s="236" t="s">
        <v>44</v>
      </c>
      <c r="O957" s="106"/>
      <c r="P957" s="237">
        <f>O957*H957</f>
        <v>0</v>
      </c>
      <c r="Q957" s="237">
        <v>0</v>
      </c>
      <c r="R957" s="237">
        <f>Q957*H957</f>
        <v>0</v>
      </c>
      <c r="S957" s="237">
        <v>0</v>
      </c>
      <c r="T957" s="254">
        <f>S957*H957</f>
        <v>0</v>
      </c>
      <c r="AR957" s="170" t="s">
        <v>171</v>
      </c>
      <c r="AT957" s="170" t="s">
        <v>166</v>
      </c>
      <c r="AU957" s="170" t="s">
        <v>81</v>
      </c>
      <c r="AY957" s="170" t="s">
        <v>164</v>
      </c>
      <c r="BE957" s="266">
        <f>IF(N957="základní",J957,0)</f>
        <v>0</v>
      </c>
      <c r="BF957" s="266">
        <f>IF(N957="snížená",J957,0)</f>
        <v>0</v>
      </c>
      <c r="BG957" s="266">
        <f>IF(N957="zákl. přenesená",J957,0)</f>
        <v>0</v>
      </c>
      <c r="BH957" s="266">
        <f>IF(N957="sníž. přenesená",J957,0)</f>
        <v>0</v>
      </c>
      <c r="BI957" s="266">
        <f>IF(N957="nulová",J957,0)</f>
        <v>0</v>
      </c>
      <c r="BJ957" s="170" t="s">
        <v>24</v>
      </c>
      <c r="BK957" s="266">
        <f>ROUND(I957*H957,2)</f>
        <v>0</v>
      </c>
      <c r="BL957" s="170" t="s">
        <v>171</v>
      </c>
      <c r="BM957" s="170" t="s">
        <v>4512</v>
      </c>
    </row>
    <row r="958" spans="2:47" s="84" customFormat="1" ht="13.5">
      <c r="B958" s="105"/>
      <c r="C958" s="174"/>
      <c r="D958" s="194" t="s">
        <v>173</v>
      </c>
      <c r="E958" s="174"/>
      <c r="F958" s="195" t="s">
        <v>4209</v>
      </c>
      <c r="G958" s="174"/>
      <c r="H958" s="174"/>
      <c r="I958" s="215"/>
      <c r="J958" s="174"/>
      <c r="K958" s="174"/>
      <c r="L958" s="214"/>
      <c r="M958" s="238"/>
      <c r="N958" s="106"/>
      <c r="O958" s="106"/>
      <c r="P958" s="106"/>
      <c r="Q958" s="106"/>
      <c r="R958" s="106"/>
      <c r="S958" s="106"/>
      <c r="T958" s="255"/>
      <c r="AT958" s="170" t="s">
        <v>173</v>
      </c>
      <c r="AU958" s="170" t="s">
        <v>81</v>
      </c>
    </row>
    <row r="959" spans="2:63" s="89" customFormat="1" ht="29.9" customHeight="1">
      <c r="B959" s="183"/>
      <c r="C959" s="184"/>
      <c r="D959" s="187" t="s">
        <v>72</v>
      </c>
      <c r="E959" s="188" t="s">
        <v>4211</v>
      </c>
      <c r="F959" s="188" t="s">
        <v>4212</v>
      </c>
      <c r="G959" s="184"/>
      <c r="H959" s="184"/>
      <c r="I959" s="226"/>
      <c r="J959" s="232">
        <f>BK959</f>
        <v>0</v>
      </c>
      <c r="K959" s="184"/>
      <c r="L959" s="228"/>
      <c r="M959" s="229"/>
      <c r="N959" s="230"/>
      <c r="O959" s="230"/>
      <c r="P959" s="231">
        <f aca="true" t="shared" si="717" ref="P959:T959">SUM(P960:P961)</f>
        <v>0</v>
      </c>
      <c r="Q959" s="230"/>
      <c r="R959" s="231">
        <f t="shared" si="717"/>
        <v>0</v>
      </c>
      <c r="S959" s="230"/>
      <c r="T959" s="253">
        <f t="shared" si="717"/>
        <v>0</v>
      </c>
      <c r="AR959" s="259" t="s">
        <v>24</v>
      </c>
      <c r="AT959" s="260" t="s">
        <v>72</v>
      </c>
      <c r="AU959" s="260" t="s">
        <v>24</v>
      </c>
      <c r="AY959" s="259" t="s">
        <v>164</v>
      </c>
      <c r="BK959" s="265">
        <f>SUM(BK960:BK961)</f>
        <v>0</v>
      </c>
    </row>
    <row r="960" spans="2:65" s="84" customFormat="1" ht="20.4" customHeight="1">
      <c r="B960" s="105"/>
      <c r="C960" s="189" t="s">
        <v>4513</v>
      </c>
      <c r="D960" s="189" t="s">
        <v>166</v>
      </c>
      <c r="E960" s="190" t="s">
        <v>4214</v>
      </c>
      <c r="F960" s="191" t="s">
        <v>4215</v>
      </c>
      <c r="G960" s="192" t="s">
        <v>579</v>
      </c>
      <c r="H960" s="193">
        <v>4</v>
      </c>
      <c r="I960" s="233"/>
      <c r="J960" s="234">
        <f aca="true" t="shared" si="718" ref="J960:J965">ROUND(I960*H960,2)</f>
        <v>0</v>
      </c>
      <c r="K960" s="191" t="s">
        <v>22</v>
      </c>
      <c r="L960" s="214"/>
      <c r="M960" s="235" t="s">
        <v>22</v>
      </c>
      <c r="N960" s="236" t="s">
        <v>44</v>
      </c>
      <c r="O960" s="106"/>
      <c r="P960" s="237">
        <f aca="true" t="shared" si="719" ref="P960:P965">O960*H960</f>
        <v>0</v>
      </c>
      <c r="Q960" s="237">
        <v>0</v>
      </c>
      <c r="R960" s="237">
        <f aca="true" t="shared" si="720" ref="R960:R965">Q960*H960</f>
        <v>0</v>
      </c>
      <c r="S960" s="237">
        <v>0</v>
      </c>
      <c r="T960" s="254">
        <f aca="true" t="shared" si="721" ref="T960:T965">S960*H960</f>
        <v>0</v>
      </c>
      <c r="AR960" s="170" t="s">
        <v>171</v>
      </c>
      <c r="AT960" s="170" t="s">
        <v>166</v>
      </c>
      <c r="AU960" s="170" t="s">
        <v>81</v>
      </c>
      <c r="AY960" s="170" t="s">
        <v>164</v>
      </c>
      <c r="BE960" s="266">
        <f aca="true" t="shared" si="722" ref="BE960:BE965">IF(N960="základní",J960,0)</f>
        <v>0</v>
      </c>
      <c r="BF960" s="266">
        <f aca="true" t="shared" si="723" ref="BF960:BF965">IF(N960="snížená",J960,0)</f>
        <v>0</v>
      </c>
      <c r="BG960" s="266">
        <f aca="true" t="shared" si="724" ref="BG960:BG965">IF(N960="zákl. přenesená",J960,0)</f>
        <v>0</v>
      </c>
      <c r="BH960" s="266">
        <f aca="true" t="shared" si="725" ref="BH960:BH965">IF(N960="sníž. přenesená",J960,0)</f>
        <v>0</v>
      </c>
      <c r="BI960" s="266">
        <f aca="true" t="shared" si="726" ref="BI960:BI965">IF(N960="nulová",J960,0)</f>
        <v>0</v>
      </c>
      <c r="BJ960" s="170" t="s">
        <v>24</v>
      </c>
      <c r="BK960" s="266">
        <f aca="true" t="shared" si="727" ref="BK960:BK965">ROUND(I960*H960,2)</f>
        <v>0</v>
      </c>
      <c r="BL960" s="170" t="s">
        <v>171</v>
      </c>
      <c r="BM960" s="170" t="s">
        <v>4514</v>
      </c>
    </row>
    <row r="961" spans="2:47" s="84" customFormat="1" ht="13.5">
      <c r="B961" s="105"/>
      <c r="C961" s="174"/>
      <c r="D961" s="194" t="s">
        <v>173</v>
      </c>
      <c r="E961" s="174"/>
      <c r="F961" s="195" t="s">
        <v>4215</v>
      </c>
      <c r="G961" s="174"/>
      <c r="H961" s="174"/>
      <c r="I961" s="215"/>
      <c r="J961" s="174"/>
      <c r="K961" s="174"/>
      <c r="L961" s="214"/>
      <c r="M961" s="238"/>
      <c r="N961" s="106"/>
      <c r="O961" s="106"/>
      <c r="P961" s="106"/>
      <c r="Q961" s="106"/>
      <c r="R961" s="106"/>
      <c r="S961" s="106"/>
      <c r="T961" s="255"/>
      <c r="AT961" s="170" t="s">
        <v>173</v>
      </c>
      <c r="AU961" s="170" t="s">
        <v>81</v>
      </c>
    </row>
    <row r="962" spans="2:63" s="89" customFormat="1" ht="29.9" customHeight="1">
      <c r="B962" s="183"/>
      <c r="C962" s="184"/>
      <c r="D962" s="187" t="s">
        <v>72</v>
      </c>
      <c r="E962" s="188" t="s">
        <v>4515</v>
      </c>
      <c r="F962" s="188" t="s">
        <v>4516</v>
      </c>
      <c r="G962" s="184"/>
      <c r="H962" s="184"/>
      <c r="I962" s="226"/>
      <c r="J962" s="232">
        <f>BK962</f>
        <v>0</v>
      </c>
      <c r="K962" s="184"/>
      <c r="L962" s="228"/>
      <c r="M962" s="229"/>
      <c r="N962" s="230"/>
      <c r="O962" s="230"/>
      <c r="P962" s="231">
        <f aca="true" t="shared" si="728" ref="P962:T962">SUM(P963:P968)</f>
        <v>0</v>
      </c>
      <c r="Q962" s="230"/>
      <c r="R962" s="231">
        <f t="shared" si="728"/>
        <v>0</v>
      </c>
      <c r="S962" s="230"/>
      <c r="T962" s="253">
        <f t="shared" si="728"/>
        <v>0</v>
      </c>
      <c r="AR962" s="259" t="s">
        <v>24</v>
      </c>
      <c r="AT962" s="260" t="s">
        <v>72</v>
      </c>
      <c r="AU962" s="260" t="s">
        <v>24</v>
      </c>
      <c r="AY962" s="259" t="s">
        <v>164</v>
      </c>
      <c r="BK962" s="265">
        <f>SUM(BK963:BK968)</f>
        <v>0</v>
      </c>
    </row>
    <row r="963" spans="2:65" s="84" customFormat="1" ht="20.4" customHeight="1">
      <c r="B963" s="105"/>
      <c r="C963" s="189" t="s">
        <v>4517</v>
      </c>
      <c r="D963" s="189" t="s">
        <v>166</v>
      </c>
      <c r="E963" s="190" t="s">
        <v>4518</v>
      </c>
      <c r="F963" s="191" t="s">
        <v>4519</v>
      </c>
      <c r="G963" s="192" t="s">
        <v>465</v>
      </c>
      <c r="H963" s="193">
        <v>30</v>
      </c>
      <c r="I963" s="233"/>
      <c r="J963" s="234">
        <f t="shared" si="718"/>
        <v>0</v>
      </c>
      <c r="K963" s="191" t="s">
        <v>22</v>
      </c>
      <c r="L963" s="214"/>
      <c r="M963" s="235" t="s">
        <v>22</v>
      </c>
      <c r="N963" s="236" t="s">
        <v>44</v>
      </c>
      <c r="O963" s="106"/>
      <c r="P963" s="237">
        <f t="shared" si="719"/>
        <v>0</v>
      </c>
      <c r="Q963" s="237">
        <v>0</v>
      </c>
      <c r="R963" s="237">
        <f t="shared" si="720"/>
        <v>0</v>
      </c>
      <c r="S963" s="237">
        <v>0</v>
      </c>
      <c r="T963" s="254">
        <f t="shared" si="721"/>
        <v>0</v>
      </c>
      <c r="AR963" s="170" t="s">
        <v>171</v>
      </c>
      <c r="AT963" s="170" t="s">
        <v>166</v>
      </c>
      <c r="AU963" s="170" t="s">
        <v>81</v>
      </c>
      <c r="AY963" s="170" t="s">
        <v>164</v>
      </c>
      <c r="BE963" s="266">
        <f t="shared" si="722"/>
        <v>0</v>
      </c>
      <c r="BF963" s="266">
        <f t="shared" si="723"/>
        <v>0</v>
      </c>
      <c r="BG963" s="266">
        <f t="shared" si="724"/>
        <v>0</v>
      </c>
      <c r="BH963" s="266">
        <f t="shared" si="725"/>
        <v>0</v>
      </c>
      <c r="BI963" s="266">
        <f t="shared" si="726"/>
        <v>0</v>
      </c>
      <c r="BJ963" s="170" t="s">
        <v>24</v>
      </c>
      <c r="BK963" s="266">
        <f t="shared" si="727"/>
        <v>0</v>
      </c>
      <c r="BL963" s="170" t="s">
        <v>171</v>
      </c>
      <c r="BM963" s="170" t="s">
        <v>4520</v>
      </c>
    </row>
    <row r="964" spans="2:47" s="84" customFormat="1" ht="13.5">
      <c r="B964" s="105"/>
      <c r="C964" s="174"/>
      <c r="D964" s="207" t="s">
        <v>173</v>
      </c>
      <c r="E964" s="174"/>
      <c r="F964" s="270" t="s">
        <v>4519</v>
      </c>
      <c r="G964" s="174"/>
      <c r="H964" s="174"/>
      <c r="I964" s="215"/>
      <c r="J964" s="174"/>
      <c r="K964" s="174"/>
      <c r="L964" s="214"/>
      <c r="M964" s="238"/>
      <c r="N964" s="106"/>
      <c r="O964" s="106"/>
      <c r="P964" s="106"/>
      <c r="Q964" s="106"/>
      <c r="R964" s="106"/>
      <c r="S964" s="106"/>
      <c r="T964" s="255"/>
      <c r="AT964" s="170" t="s">
        <v>173</v>
      </c>
      <c r="AU964" s="170" t="s">
        <v>81</v>
      </c>
    </row>
    <row r="965" spans="2:65" s="84" customFormat="1" ht="20.4" customHeight="1">
      <c r="B965" s="105"/>
      <c r="C965" s="189" t="s">
        <v>4521</v>
      </c>
      <c r="D965" s="189" t="s">
        <v>166</v>
      </c>
      <c r="E965" s="190" t="s">
        <v>4522</v>
      </c>
      <c r="F965" s="191" t="s">
        <v>4523</v>
      </c>
      <c r="G965" s="192" t="s">
        <v>465</v>
      </c>
      <c r="H965" s="193">
        <v>45</v>
      </c>
      <c r="I965" s="233"/>
      <c r="J965" s="234">
        <f t="shared" si="718"/>
        <v>0</v>
      </c>
      <c r="K965" s="191" t="s">
        <v>22</v>
      </c>
      <c r="L965" s="214"/>
      <c r="M965" s="235" t="s">
        <v>22</v>
      </c>
      <c r="N965" s="236" t="s">
        <v>44</v>
      </c>
      <c r="O965" s="106"/>
      <c r="P965" s="237">
        <f t="shared" si="719"/>
        <v>0</v>
      </c>
      <c r="Q965" s="237">
        <v>0</v>
      </c>
      <c r="R965" s="237">
        <f t="shared" si="720"/>
        <v>0</v>
      </c>
      <c r="S965" s="237">
        <v>0</v>
      </c>
      <c r="T965" s="254">
        <f t="shared" si="721"/>
        <v>0</v>
      </c>
      <c r="AR965" s="170" t="s">
        <v>171</v>
      </c>
      <c r="AT965" s="170" t="s">
        <v>166</v>
      </c>
      <c r="AU965" s="170" t="s">
        <v>81</v>
      </c>
      <c r="AY965" s="170" t="s">
        <v>164</v>
      </c>
      <c r="BE965" s="266">
        <f t="shared" si="722"/>
        <v>0</v>
      </c>
      <c r="BF965" s="266">
        <f t="shared" si="723"/>
        <v>0</v>
      </c>
      <c r="BG965" s="266">
        <f t="shared" si="724"/>
        <v>0</v>
      </c>
      <c r="BH965" s="266">
        <f t="shared" si="725"/>
        <v>0</v>
      </c>
      <c r="BI965" s="266">
        <f t="shared" si="726"/>
        <v>0</v>
      </c>
      <c r="BJ965" s="170" t="s">
        <v>24</v>
      </c>
      <c r="BK965" s="266">
        <f t="shared" si="727"/>
        <v>0</v>
      </c>
      <c r="BL965" s="170" t="s">
        <v>171</v>
      </c>
      <c r="BM965" s="170" t="s">
        <v>4524</v>
      </c>
    </row>
    <row r="966" spans="2:47" s="84" customFormat="1" ht="13.5">
      <c r="B966" s="105"/>
      <c r="C966" s="174"/>
      <c r="D966" s="207" t="s">
        <v>173</v>
      </c>
      <c r="E966" s="174"/>
      <c r="F966" s="270" t="s">
        <v>4523</v>
      </c>
      <c r="G966" s="174"/>
      <c r="H966" s="174"/>
      <c r="I966" s="215"/>
      <c r="J966" s="174"/>
      <c r="K966" s="174"/>
      <c r="L966" s="214"/>
      <c r="M966" s="238"/>
      <c r="N966" s="106"/>
      <c r="O966" s="106"/>
      <c r="P966" s="106"/>
      <c r="Q966" s="106"/>
      <c r="R966" s="106"/>
      <c r="S966" s="106"/>
      <c r="T966" s="255"/>
      <c r="AT966" s="170" t="s">
        <v>173</v>
      </c>
      <c r="AU966" s="170" t="s">
        <v>81</v>
      </c>
    </row>
    <row r="967" spans="2:65" s="84" customFormat="1" ht="20.4" customHeight="1">
      <c r="B967" s="105"/>
      <c r="C967" s="189" t="s">
        <v>4525</v>
      </c>
      <c r="D967" s="189" t="s">
        <v>166</v>
      </c>
      <c r="E967" s="190" t="s">
        <v>4526</v>
      </c>
      <c r="F967" s="191" t="s">
        <v>4527</v>
      </c>
      <c r="G967" s="192" t="s">
        <v>465</v>
      </c>
      <c r="H967" s="193">
        <v>135</v>
      </c>
      <c r="I967" s="233"/>
      <c r="J967" s="234">
        <f aca="true" t="shared" si="729" ref="J967:J972">ROUND(I967*H967,2)</f>
        <v>0</v>
      </c>
      <c r="K967" s="191" t="s">
        <v>22</v>
      </c>
      <c r="L967" s="214"/>
      <c r="M967" s="235" t="s">
        <v>22</v>
      </c>
      <c r="N967" s="236" t="s">
        <v>44</v>
      </c>
      <c r="O967" s="106"/>
      <c r="P967" s="237">
        <f aca="true" t="shared" si="730" ref="P967:P972">O967*H967</f>
        <v>0</v>
      </c>
      <c r="Q967" s="237">
        <v>0</v>
      </c>
      <c r="R967" s="237">
        <f aca="true" t="shared" si="731" ref="R967:R972">Q967*H967</f>
        <v>0</v>
      </c>
      <c r="S967" s="237">
        <v>0</v>
      </c>
      <c r="T967" s="254">
        <f aca="true" t="shared" si="732" ref="T967:T972">S967*H967</f>
        <v>0</v>
      </c>
      <c r="AR967" s="170" t="s">
        <v>171</v>
      </c>
      <c r="AT967" s="170" t="s">
        <v>166</v>
      </c>
      <c r="AU967" s="170" t="s">
        <v>81</v>
      </c>
      <c r="AY967" s="170" t="s">
        <v>164</v>
      </c>
      <c r="BE967" s="266">
        <f aca="true" t="shared" si="733" ref="BE967:BE972">IF(N967="základní",J967,0)</f>
        <v>0</v>
      </c>
      <c r="BF967" s="266">
        <f aca="true" t="shared" si="734" ref="BF967:BF972">IF(N967="snížená",J967,0)</f>
        <v>0</v>
      </c>
      <c r="BG967" s="266">
        <f aca="true" t="shared" si="735" ref="BG967:BG972">IF(N967="zákl. přenesená",J967,0)</f>
        <v>0</v>
      </c>
      <c r="BH967" s="266">
        <f aca="true" t="shared" si="736" ref="BH967:BH972">IF(N967="sníž. přenesená",J967,0)</f>
        <v>0</v>
      </c>
      <c r="BI967" s="266">
        <f aca="true" t="shared" si="737" ref="BI967:BI972">IF(N967="nulová",J967,0)</f>
        <v>0</v>
      </c>
      <c r="BJ967" s="170" t="s">
        <v>24</v>
      </c>
      <c r="BK967" s="266">
        <f aca="true" t="shared" si="738" ref="BK967:BK972">ROUND(I967*H967,2)</f>
        <v>0</v>
      </c>
      <c r="BL967" s="170" t="s">
        <v>171</v>
      </c>
      <c r="BM967" s="170" t="s">
        <v>4528</v>
      </c>
    </row>
    <row r="968" spans="2:47" s="84" customFormat="1" ht="13.5">
      <c r="B968" s="105"/>
      <c r="C968" s="174"/>
      <c r="D968" s="194" t="s">
        <v>173</v>
      </c>
      <c r="E968" s="174"/>
      <c r="F968" s="195" t="s">
        <v>4527</v>
      </c>
      <c r="G968" s="174"/>
      <c r="H968" s="174"/>
      <c r="I968" s="215"/>
      <c r="J968" s="174"/>
      <c r="K968" s="174"/>
      <c r="L968" s="214"/>
      <c r="M968" s="238"/>
      <c r="N968" s="106"/>
      <c r="O968" s="106"/>
      <c r="P968" s="106"/>
      <c r="Q968" s="106"/>
      <c r="R968" s="106"/>
      <c r="S968" s="106"/>
      <c r="T968" s="255"/>
      <c r="AT968" s="170" t="s">
        <v>173</v>
      </c>
      <c r="AU968" s="170" t="s">
        <v>81</v>
      </c>
    </row>
    <row r="969" spans="2:63" s="89" customFormat="1" ht="29.9" customHeight="1">
      <c r="B969" s="183"/>
      <c r="C969" s="184"/>
      <c r="D969" s="187" t="s">
        <v>72</v>
      </c>
      <c r="E969" s="188" t="s">
        <v>4529</v>
      </c>
      <c r="F969" s="188" t="s">
        <v>4530</v>
      </c>
      <c r="G969" s="184"/>
      <c r="H969" s="184"/>
      <c r="I969" s="226"/>
      <c r="J969" s="232">
        <f>BK969</f>
        <v>0</v>
      </c>
      <c r="K969" s="184"/>
      <c r="L969" s="228"/>
      <c r="M969" s="229"/>
      <c r="N969" s="230"/>
      <c r="O969" s="230"/>
      <c r="P969" s="231">
        <f aca="true" t="shared" si="739" ref="P969:T969">SUM(P970:P973)</f>
        <v>0</v>
      </c>
      <c r="Q969" s="230"/>
      <c r="R969" s="231">
        <f t="shared" si="739"/>
        <v>0</v>
      </c>
      <c r="S969" s="230"/>
      <c r="T969" s="253">
        <f t="shared" si="739"/>
        <v>0</v>
      </c>
      <c r="AR969" s="259" t="s">
        <v>24</v>
      </c>
      <c r="AT969" s="260" t="s">
        <v>72</v>
      </c>
      <c r="AU969" s="260" t="s">
        <v>24</v>
      </c>
      <c r="AY969" s="259" t="s">
        <v>164</v>
      </c>
      <c r="BK969" s="265">
        <f>SUM(BK970:BK973)</f>
        <v>0</v>
      </c>
    </row>
    <row r="970" spans="2:65" s="84" customFormat="1" ht="20.4" customHeight="1">
      <c r="B970" s="105"/>
      <c r="C970" s="189" t="s">
        <v>4531</v>
      </c>
      <c r="D970" s="189" t="s">
        <v>166</v>
      </c>
      <c r="E970" s="190" t="s">
        <v>4532</v>
      </c>
      <c r="F970" s="191" t="s">
        <v>4533</v>
      </c>
      <c r="G970" s="192" t="s">
        <v>465</v>
      </c>
      <c r="H970" s="193">
        <v>95</v>
      </c>
      <c r="I970" s="233"/>
      <c r="J970" s="234">
        <f t="shared" si="729"/>
        <v>0</v>
      </c>
      <c r="K970" s="191" t="s">
        <v>22</v>
      </c>
      <c r="L970" s="214"/>
      <c r="M970" s="235" t="s">
        <v>22</v>
      </c>
      <c r="N970" s="236" t="s">
        <v>44</v>
      </c>
      <c r="O970" s="106"/>
      <c r="P970" s="237">
        <f t="shared" si="730"/>
        <v>0</v>
      </c>
      <c r="Q970" s="237">
        <v>0</v>
      </c>
      <c r="R970" s="237">
        <f t="shared" si="731"/>
        <v>0</v>
      </c>
      <c r="S970" s="237">
        <v>0</v>
      </c>
      <c r="T970" s="254">
        <f t="shared" si="732"/>
        <v>0</v>
      </c>
      <c r="AR970" s="170" t="s">
        <v>171</v>
      </c>
      <c r="AT970" s="170" t="s">
        <v>166</v>
      </c>
      <c r="AU970" s="170" t="s">
        <v>81</v>
      </c>
      <c r="AY970" s="170" t="s">
        <v>164</v>
      </c>
      <c r="BE970" s="266">
        <f t="shared" si="733"/>
        <v>0</v>
      </c>
      <c r="BF970" s="266">
        <f t="shared" si="734"/>
        <v>0</v>
      </c>
      <c r="BG970" s="266">
        <f t="shared" si="735"/>
        <v>0</v>
      </c>
      <c r="BH970" s="266">
        <f t="shared" si="736"/>
        <v>0</v>
      </c>
      <c r="BI970" s="266">
        <f t="shared" si="737"/>
        <v>0</v>
      </c>
      <c r="BJ970" s="170" t="s">
        <v>24</v>
      </c>
      <c r="BK970" s="266">
        <f t="shared" si="738"/>
        <v>0</v>
      </c>
      <c r="BL970" s="170" t="s">
        <v>171</v>
      </c>
      <c r="BM970" s="170" t="s">
        <v>4534</v>
      </c>
    </row>
    <row r="971" spans="2:47" s="84" customFormat="1" ht="13.5">
      <c r="B971" s="105"/>
      <c r="C971" s="174"/>
      <c r="D971" s="207" t="s">
        <v>173</v>
      </c>
      <c r="E971" s="174"/>
      <c r="F971" s="270" t="s">
        <v>4533</v>
      </c>
      <c r="G971" s="174"/>
      <c r="H971" s="174"/>
      <c r="I971" s="215"/>
      <c r="J971" s="174"/>
      <c r="K971" s="174"/>
      <c r="L971" s="214"/>
      <c r="M971" s="238"/>
      <c r="N971" s="106"/>
      <c r="O971" s="106"/>
      <c r="P971" s="106"/>
      <c r="Q971" s="106"/>
      <c r="R971" s="106"/>
      <c r="S971" s="106"/>
      <c r="T971" s="255"/>
      <c r="AT971" s="170" t="s">
        <v>173</v>
      </c>
      <c r="AU971" s="170" t="s">
        <v>81</v>
      </c>
    </row>
    <row r="972" spans="2:65" s="84" customFormat="1" ht="20.4" customHeight="1">
      <c r="B972" s="105"/>
      <c r="C972" s="189" t="s">
        <v>4535</v>
      </c>
      <c r="D972" s="189" t="s">
        <v>166</v>
      </c>
      <c r="E972" s="190" t="s">
        <v>4536</v>
      </c>
      <c r="F972" s="191" t="s">
        <v>4537</v>
      </c>
      <c r="G972" s="192" t="s">
        <v>465</v>
      </c>
      <c r="H972" s="193">
        <v>130</v>
      </c>
      <c r="I972" s="233"/>
      <c r="J972" s="234">
        <f t="shared" si="729"/>
        <v>0</v>
      </c>
      <c r="K972" s="191" t="s">
        <v>22</v>
      </c>
      <c r="L972" s="214"/>
      <c r="M972" s="235" t="s">
        <v>22</v>
      </c>
      <c r="N972" s="236" t="s">
        <v>44</v>
      </c>
      <c r="O972" s="106"/>
      <c r="P972" s="237">
        <f t="shared" si="730"/>
        <v>0</v>
      </c>
      <c r="Q972" s="237">
        <v>0</v>
      </c>
      <c r="R972" s="237">
        <f t="shared" si="731"/>
        <v>0</v>
      </c>
      <c r="S972" s="237">
        <v>0</v>
      </c>
      <c r="T972" s="254">
        <f t="shared" si="732"/>
        <v>0</v>
      </c>
      <c r="AR972" s="170" t="s">
        <v>171</v>
      </c>
      <c r="AT972" s="170" t="s">
        <v>166</v>
      </c>
      <c r="AU972" s="170" t="s">
        <v>81</v>
      </c>
      <c r="AY972" s="170" t="s">
        <v>164</v>
      </c>
      <c r="BE972" s="266">
        <f t="shared" si="733"/>
        <v>0</v>
      </c>
      <c r="BF972" s="266">
        <f t="shared" si="734"/>
        <v>0</v>
      </c>
      <c r="BG972" s="266">
        <f t="shared" si="735"/>
        <v>0</v>
      </c>
      <c r="BH972" s="266">
        <f t="shared" si="736"/>
        <v>0</v>
      </c>
      <c r="BI972" s="266">
        <f t="shared" si="737"/>
        <v>0</v>
      </c>
      <c r="BJ972" s="170" t="s">
        <v>24</v>
      </c>
      <c r="BK972" s="266">
        <f t="shared" si="738"/>
        <v>0</v>
      </c>
      <c r="BL972" s="170" t="s">
        <v>171</v>
      </c>
      <c r="BM972" s="170" t="s">
        <v>4538</v>
      </c>
    </row>
    <row r="973" spans="2:47" s="84" customFormat="1" ht="13.5">
      <c r="B973" s="105"/>
      <c r="C973" s="174"/>
      <c r="D973" s="194" t="s">
        <v>173</v>
      </c>
      <c r="E973" s="174"/>
      <c r="F973" s="195" t="s">
        <v>4537</v>
      </c>
      <c r="G973" s="174"/>
      <c r="H973" s="174"/>
      <c r="I973" s="215"/>
      <c r="J973" s="174"/>
      <c r="K973" s="174"/>
      <c r="L973" s="214"/>
      <c r="M973" s="238"/>
      <c r="N973" s="106"/>
      <c r="O973" s="106"/>
      <c r="P973" s="106"/>
      <c r="Q973" s="106"/>
      <c r="R973" s="106"/>
      <c r="S973" s="106"/>
      <c r="T973" s="255"/>
      <c r="AT973" s="170" t="s">
        <v>173</v>
      </c>
      <c r="AU973" s="170" t="s">
        <v>81</v>
      </c>
    </row>
    <row r="974" spans="2:63" s="89" customFormat="1" ht="29.9" customHeight="1">
      <c r="B974" s="183"/>
      <c r="C974" s="184"/>
      <c r="D974" s="187" t="s">
        <v>72</v>
      </c>
      <c r="E974" s="188" t="s">
        <v>4539</v>
      </c>
      <c r="F974" s="188" t="s">
        <v>4540</v>
      </c>
      <c r="G974" s="184"/>
      <c r="H974" s="184"/>
      <c r="I974" s="226"/>
      <c r="J974" s="232">
        <f>BK974</f>
        <v>0</v>
      </c>
      <c r="K974" s="184"/>
      <c r="L974" s="228"/>
      <c r="M974" s="229"/>
      <c r="N974" s="230"/>
      <c r="O974" s="230"/>
      <c r="P974" s="231">
        <f aca="true" t="shared" si="740" ref="P974:T974">SUM(P975:P978)</f>
        <v>0</v>
      </c>
      <c r="Q974" s="230"/>
      <c r="R974" s="231">
        <f t="shared" si="740"/>
        <v>0</v>
      </c>
      <c r="S974" s="230"/>
      <c r="T974" s="253">
        <f t="shared" si="740"/>
        <v>0</v>
      </c>
      <c r="AR974" s="259" t="s">
        <v>24</v>
      </c>
      <c r="AT974" s="260" t="s">
        <v>72</v>
      </c>
      <c r="AU974" s="260" t="s">
        <v>24</v>
      </c>
      <c r="AY974" s="259" t="s">
        <v>164</v>
      </c>
      <c r="BK974" s="265">
        <f>SUM(BK975:BK978)</f>
        <v>0</v>
      </c>
    </row>
    <row r="975" spans="2:65" s="84" customFormat="1" ht="20.4" customHeight="1">
      <c r="B975" s="105"/>
      <c r="C975" s="189" t="s">
        <v>4541</v>
      </c>
      <c r="D975" s="189" t="s">
        <v>166</v>
      </c>
      <c r="E975" s="190" t="s">
        <v>4542</v>
      </c>
      <c r="F975" s="191" t="s">
        <v>4543</v>
      </c>
      <c r="G975" s="192" t="s">
        <v>579</v>
      </c>
      <c r="H975" s="193">
        <v>15</v>
      </c>
      <c r="I975" s="233"/>
      <c r="J975" s="234">
        <f aca="true" t="shared" si="741" ref="J975:J980">ROUND(I975*H975,2)</f>
        <v>0</v>
      </c>
      <c r="K975" s="191" t="s">
        <v>22</v>
      </c>
      <c r="L975" s="214"/>
      <c r="M975" s="235" t="s">
        <v>22</v>
      </c>
      <c r="N975" s="236" t="s">
        <v>44</v>
      </c>
      <c r="O975" s="106"/>
      <c r="P975" s="237">
        <f aca="true" t="shared" si="742" ref="P975:P980">O975*H975</f>
        <v>0</v>
      </c>
      <c r="Q975" s="237">
        <v>0</v>
      </c>
      <c r="R975" s="237">
        <f aca="true" t="shared" si="743" ref="R975:R980">Q975*H975</f>
        <v>0</v>
      </c>
      <c r="S975" s="237">
        <v>0</v>
      </c>
      <c r="T975" s="254">
        <f aca="true" t="shared" si="744" ref="T975:T980">S975*H975</f>
        <v>0</v>
      </c>
      <c r="AR975" s="170" t="s">
        <v>171</v>
      </c>
      <c r="AT975" s="170" t="s">
        <v>166</v>
      </c>
      <c r="AU975" s="170" t="s">
        <v>81</v>
      </c>
      <c r="AY975" s="170" t="s">
        <v>164</v>
      </c>
      <c r="BE975" s="266">
        <f aca="true" t="shared" si="745" ref="BE975:BE980">IF(N975="základní",J975,0)</f>
        <v>0</v>
      </c>
      <c r="BF975" s="266">
        <f aca="true" t="shared" si="746" ref="BF975:BF980">IF(N975="snížená",J975,0)</f>
        <v>0</v>
      </c>
      <c r="BG975" s="266">
        <f aca="true" t="shared" si="747" ref="BG975:BG980">IF(N975="zákl. přenesená",J975,0)</f>
        <v>0</v>
      </c>
      <c r="BH975" s="266">
        <f aca="true" t="shared" si="748" ref="BH975:BH980">IF(N975="sníž. přenesená",J975,0)</f>
        <v>0</v>
      </c>
      <c r="BI975" s="266">
        <f aca="true" t="shared" si="749" ref="BI975:BI980">IF(N975="nulová",J975,0)</f>
        <v>0</v>
      </c>
      <c r="BJ975" s="170" t="s">
        <v>24</v>
      </c>
      <c r="BK975" s="266">
        <f aca="true" t="shared" si="750" ref="BK975:BK980">ROUND(I975*H975,2)</f>
        <v>0</v>
      </c>
      <c r="BL975" s="170" t="s">
        <v>171</v>
      </c>
      <c r="BM975" s="170" t="s">
        <v>4544</v>
      </c>
    </row>
    <row r="976" spans="2:47" s="84" customFormat="1" ht="13.5">
      <c r="B976" s="105"/>
      <c r="C976" s="174"/>
      <c r="D976" s="207" t="s">
        <v>173</v>
      </c>
      <c r="E976" s="174"/>
      <c r="F976" s="270" t="s">
        <v>4543</v>
      </c>
      <c r="G976" s="174"/>
      <c r="H976" s="174"/>
      <c r="I976" s="215"/>
      <c r="J976" s="174"/>
      <c r="K976" s="174"/>
      <c r="L976" s="214"/>
      <c r="M976" s="238"/>
      <c r="N976" s="106"/>
      <c r="O976" s="106"/>
      <c r="P976" s="106"/>
      <c r="Q976" s="106"/>
      <c r="R976" s="106"/>
      <c r="S976" s="106"/>
      <c r="T976" s="255"/>
      <c r="AT976" s="170" t="s">
        <v>173</v>
      </c>
      <c r="AU976" s="170" t="s">
        <v>81</v>
      </c>
    </row>
    <row r="977" spans="2:65" s="84" customFormat="1" ht="20.4" customHeight="1">
      <c r="B977" s="105"/>
      <c r="C977" s="189" t="s">
        <v>4545</v>
      </c>
      <c r="D977" s="189" t="s">
        <v>166</v>
      </c>
      <c r="E977" s="190" t="s">
        <v>4546</v>
      </c>
      <c r="F977" s="191" t="s">
        <v>4547</v>
      </c>
      <c r="G977" s="192" t="s">
        <v>579</v>
      </c>
      <c r="H977" s="193">
        <v>8</v>
      </c>
      <c r="I977" s="233"/>
      <c r="J977" s="234">
        <f t="shared" si="741"/>
        <v>0</v>
      </c>
      <c r="K977" s="191" t="s">
        <v>22</v>
      </c>
      <c r="L977" s="214"/>
      <c r="M977" s="235" t="s">
        <v>22</v>
      </c>
      <c r="N977" s="236" t="s">
        <v>44</v>
      </c>
      <c r="O977" s="106"/>
      <c r="P977" s="237">
        <f t="shared" si="742"/>
        <v>0</v>
      </c>
      <c r="Q977" s="237">
        <v>0</v>
      </c>
      <c r="R977" s="237">
        <f t="shared" si="743"/>
        <v>0</v>
      </c>
      <c r="S977" s="237">
        <v>0</v>
      </c>
      <c r="T977" s="254">
        <f t="shared" si="744"/>
        <v>0</v>
      </c>
      <c r="AR977" s="170" t="s">
        <v>171</v>
      </c>
      <c r="AT977" s="170" t="s">
        <v>166</v>
      </c>
      <c r="AU977" s="170" t="s">
        <v>81</v>
      </c>
      <c r="AY977" s="170" t="s">
        <v>164</v>
      </c>
      <c r="BE977" s="266">
        <f t="shared" si="745"/>
        <v>0</v>
      </c>
      <c r="BF977" s="266">
        <f t="shared" si="746"/>
        <v>0</v>
      </c>
      <c r="BG977" s="266">
        <f t="shared" si="747"/>
        <v>0</v>
      </c>
      <c r="BH977" s="266">
        <f t="shared" si="748"/>
        <v>0</v>
      </c>
      <c r="BI977" s="266">
        <f t="shared" si="749"/>
        <v>0</v>
      </c>
      <c r="BJ977" s="170" t="s">
        <v>24</v>
      </c>
      <c r="BK977" s="266">
        <f t="shared" si="750"/>
        <v>0</v>
      </c>
      <c r="BL977" s="170" t="s">
        <v>171</v>
      </c>
      <c r="BM977" s="170" t="s">
        <v>4548</v>
      </c>
    </row>
    <row r="978" spans="2:47" s="84" customFormat="1" ht="13.5">
      <c r="B978" s="105"/>
      <c r="C978" s="174"/>
      <c r="D978" s="194" t="s">
        <v>173</v>
      </c>
      <c r="E978" s="174"/>
      <c r="F978" s="195" t="s">
        <v>4547</v>
      </c>
      <c r="G978" s="174"/>
      <c r="H978" s="174"/>
      <c r="I978" s="215"/>
      <c r="J978" s="174"/>
      <c r="K978" s="174"/>
      <c r="L978" s="214"/>
      <c r="M978" s="238"/>
      <c r="N978" s="106"/>
      <c r="O978" s="106"/>
      <c r="P978" s="106"/>
      <c r="Q978" s="106"/>
      <c r="R978" s="106"/>
      <c r="S978" s="106"/>
      <c r="T978" s="255"/>
      <c r="AT978" s="170" t="s">
        <v>173</v>
      </c>
      <c r="AU978" s="170" t="s">
        <v>81</v>
      </c>
    </row>
    <row r="979" spans="2:63" s="89" customFormat="1" ht="29.9" customHeight="1">
      <c r="B979" s="183"/>
      <c r="C979" s="184"/>
      <c r="D979" s="187" t="s">
        <v>72</v>
      </c>
      <c r="E979" s="188" t="s">
        <v>4549</v>
      </c>
      <c r="F979" s="188" t="s">
        <v>4550</v>
      </c>
      <c r="G979" s="184"/>
      <c r="H979" s="184"/>
      <c r="I979" s="226"/>
      <c r="J979" s="232">
        <f>BK979</f>
        <v>0</v>
      </c>
      <c r="K979" s="184"/>
      <c r="L979" s="228"/>
      <c r="M979" s="229"/>
      <c r="N979" s="230"/>
      <c r="O979" s="230"/>
      <c r="P979" s="231">
        <f aca="true" t="shared" si="751" ref="P979:T979">SUM(P980:P981)</f>
        <v>0</v>
      </c>
      <c r="Q979" s="230"/>
      <c r="R979" s="231">
        <f t="shared" si="751"/>
        <v>0</v>
      </c>
      <c r="S979" s="230"/>
      <c r="T979" s="253">
        <f t="shared" si="751"/>
        <v>0</v>
      </c>
      <c r="AR979" s="259" t="s">
        <v>24</v>
      </c>
      <c r="AT979" s="260" t="s">
        <v>72</v>
      </c>
      <c r="AU979" s="260" t="s">
        <v>24</v>
      </c>
      <c r="AY979" s="259" t="s">
        <v>164</v>
      </c>
      <c r="BK979" s="265">
        <f>SUM(BK980:BK981)</f>
        <v>0</v>
      </c>
    </row>
    <row r="980" spans="2:65" s="84" customFormat="1" ht="20.4" customHeight="1">
      <c r="B980" s="105"/>
      <c r="C980" s="189" t="s">
        <v>4551</v>
      </c>
      <c r="D980" s="189" t="s">
        <v>166</v>
      </c>
      <c r="E980" s="190" t="s">
        <v>4552</v>
      </c>
      <c r="F980" s="191" t="s">
        <v>4553</v>
      </c>
      <c r="G980" s="192" t="s">
        <v>579</v>
      </c>
      <c r="H980" s="193">
        <v>2</v>
      </c>
      <c r="I980" s="233"/>
      <c r="J980" s="234">
        <f t="shared" si="741"/>
        <v>0</v>
      </c>
      <c r="K980" s="191" t="s">
        <v>22</v>
      </c>
      <c r="L980" s="214"/>
      <c r="M980" s="235" t="s">
        <v>22</v>
      </c>
      <c r="N980" s="236" t="s">
        <v>44</v>
      </c>
      <c r="O980" s="106"/>
      <c r="P980" s="237">
        <f t="shared" si="742"/>
        <v>0</v>
      </c>
      <c r="Q980" s="237">
        <v>0</v>
      </c>
      <c r="R980" s="237">
        <f t="shared" si="743"/>
        <v>0</v>
      </c>
      <c r="S980" s="237">
        <v>0</v>
      </c>
      <c r="T980" s="254">
        <f t="shared" si="744"/>
        <v>0</v>
      </c>
      <c r="AR980" s="170" t="s">
        <v>171</v>
      </c>
      <c r="AT980" s="170" t="s">
        <v>166</v>
      </c>
      <c r="AU980" s="170" t="s">
        <v>81</v>
      </c>
      <c r="AY980" s="170" t="s">
        <v>164</v>
      </c>
      <c r="BE980" s="266">
        <f t="shared" si="745"/>
        <v>0</v>
      </c>
      <c r="BF980" s="266">
        <f t="shared" si="746"/>
        <v>0</v>
      </c>
      <c r="BG980" s="266">
        <f t="shared" si="747"/>
        <v>0</v>
      </c>
      <c r="BH980" s="266">
        <f t="shared" si="748"/>
        <v>0</v>
      </c>
      <c r="BI980" s="266">
        <f t="shared" si="749"/>
        <v>0</v>
      </c>
      <c r="BJ980" s="170" t="s">
        <v>24</v>
      </c>
      <c r="BK980" s="266">
        <f t="shared" si="750"/>
        <v>0</v>
      </c>
      <c r="BL980" s="170" t="s">
        <v>171</v>
      </c>
      <c r="BM980" s="170" t="s">
        <v>4554</v>
      </c>
    </row>
    <row r="981" spans="2:47" s="84" customFormat="1" ht="13.5">
      <c r="B981" s="105"/>
      <c r="C981" s="174"/>
      <c r="D981" s="194" t="s">
        <v>173</v>
      </c>
      <c r="E981" s="174"/>
      <c r="F981" s="195" t="s">
        <v>4553</v>
      </c>
      <c r="G981" s="174"/>
      <c r="H981" s="174"/>
      <c r="I981" s="215"/>
      <c r="J981" s="174"/>
      <c r="K981" s="174"/>
      <c r="L981" s="214"/>
      <c r="M981" s="238"/>
      <c r="N981" s="106"/>
      <c r="O981" s="106"/>
      <c r="P981" s="106"/>
      <c r="Q981" s="106"/>
      <c r="R981" s="106"/>
      <c r="S981" s="106"/>
      <c r="T981" s="255"/>
      <c r="AT981" s="170" t="s">
        <v>173</v>
      </c>
      <c r="AU981" s="170" t="s">
        <v>81</v>
      </c>
    </row>
    <row r="982" spans="2:63" s="89" customFormat="1" ht="29.9" customHeight="1">
      <c r="B982" s="183"/>
      <c r="C982" s="184"/>
      <c r="D982" s="187" t="s">
        <v>72</v>
      </c>
      <c r="E982" s="188" t="s">
        <v>4223</v>
      </c>
      <c r="F982" s="188" t="s">
        <v>4224</v>
      </c>
      <c r="G982" s="184"/>
      <c r="H982" s="184"/>
      <c r="I982" s="226"/>
      <c r="J982" s="232">
        <f>BK982</f>
        <v>0</v>
      </c>
      <c r="K982" s="184"/>
      <c r="L982" s="228"/>
      <c r="M982" s="229"/>
      <c r="N982" s="230"/>
      <c r="O982" s="230"/>
      <c r="P982" s="231">
        <f aca="true" t="shared" si="752" ref="P982:T982">SUM(P983:P984)</f>
        <v>0</v>
      </c>
      <c r="Q982" s="230"/>
      <c r="R982" s="231">
        <f t="shared" si="752"/>
        <v>0</v>
      </c>
      <c r="S982" s="230"/>
      <c r="T982" s="253">
        <f t="shared" si="752"/>
        <v>0</v>
      </c>
      <c r="AR982" s="259" t="s">
        <v>24</v>
      </c>
      <c r="AT982" s="260" t="s">
        <v>72</v>
      </c>
      <c r="AU982" s="260" t="s">
        <v>24</v>
      </c>
      <c r="AY982" s="259" t="s">
        <v>164</v>
      </c>
      <c r="BK982" s="265">
        <f>SUM(BK983:BK984)</f>
        <v>0</v>
      </c>
    </row>
    <row r="983" spans="2:65" s="84" customFormat="1" ht="20.4" customHeight="1">
      <c r="B983" s="105"/>
      <c r="C983" s="189" t="s">
        <v>4555</v>
      </c>
      <c r="D983" s="189" t="s">
        <v>166</v>
      </c>
      <c r="E983" s="190" t="s">
        <v>4226</v>
      </c>
      <c r="F983" s="191" t="s">
        <v>4227</v>
      </c>
      <c r="G983" s="192" t="s">
        <v>579</v>
      </c>
      <c r="H983" s="193">
        <v>20</v>
      </c>
      <c r="I983" s="233"/>
      <c r="J983" s="234">
        <f aca="true" t="shared" si="753" ref="J983:J988">ROUND(I983*H983,2)</f>
        <v>0</v>
      </c>
      <c r="K983" s="191" t="s">
        <v>22</v>
      </c>
      <c r="L983" s="214"/>
      <c r="M983" s="235" t="s">
        <v>22</v>
      </c>
      <c r="N983" s="236" t="s">
        <v>44</v>
      </c>
      <c r="O983" s="106"/>
      <c r="P983" s="237">
        <f aca="true" t="shared" si="754" ref="P983:P988">O983*H983</f>
        <v>0</v>
      </c>
      <c r="Q983" s="237">
        <v>0</v>
      </c>
      <c r="R983" s="237">
        <f aca="true" t="shared" si="755" ref="R983:R988">Q983*H983</f>
        <v>0</v>
      </c>
      <c r="S983" s="237">
        <v>0</v>
      </c>
      <c r="T983" s="254">
        <f aca="true" t="shared" si="756" ref="T983:T988">S983*H983</f>
        <v>0</v>
      </c>
      <c r="AR983" s="170" t="s">
        <v>171</v>
      </c>
      <c r="AT983" s="170" t="s">
        <v>166</v>
      </c>
      <c r="AU983" s="170" t="s">
        <v>81</v>
      </c>
      <c r="AY983" s="170" t="s">
        <v>164</v>
      </c>
      <c r="BE983" s="266">
        <f aca="true" t="shared" si="757" ref="BE983:BE988">IF(N983="základní",J983,0)</f>
        <v>0</v>
      </c>
      <c r="BF983" s="266">
        <f aca="true" t="shared" si="758" ref="BF983:BF988">IF(N983="snížená",J983,0)</f>
        <v>0</v>
      </c>
      <c r="BG983" s="266">
        <f aca="true" t="shared" si="759" ref="BG983:BG988">IF(N983="zákl. přenesená",J983,0)</f>
        <v>0</v>
      </c>
      <c r="BH983" s="266">
        <f aca="true" t="shared" si="760" ref="BH983:BH988">IF(N983="sníž. přenesená",J983,0)</f>
        <v>0</v>
      </c>
      <c r="BI983" s="266">
        <f aca="true" t="shared" si="761" ref="BI983:BI988">IF(N983="nulová",J983,0)</f>
        <v>0</v>
      </c>
      <c r="BJ983" s="170" t="s">
        <v>24</v>
      </c>
      <c r="BK983" s="266">
        <f aca="true" t="shared" si="762" ref="BK983:BK988">ROUND(I983*H983,2)</f>
        <v>0</v>
      </c>
      <c r="BL983" s="170" t="s">
        <v>171</v>
      </c>
      <c r="BM983" s="170" t="s">
        <v>4556</v>
      </c>
    </row>
    <row r="984" spans="2:47" s="84" customFormat="1" ht="13.5">
      <c r="B984" s="105"/>
      <c r="C984" s="174"/>
      <c r="D984" s="194" t="s">
        <v>173</v>
      </c>
      <c r="E984" s="174"/>
      <c r="F984" s="195" t="s">
        <v>4227</v>
      </c>
      <c r="G984" s="174"/>
      <c r="H984" s="174"/>
      <c r="I984" s="215"/>
      <c r="J984" s="174"/>
      <c r="K984" s="174"/>
      <c r="L984" s="214"/>
      <c r="M984" s="238"/>
      <c r="N984" s="106"/>
      <c r="O984" s="106"/>
      <c r="P984" s="106"/>
      <c r="Q984" s="106"/>
      <c r="R984" s="106"/>
      <c r="S984" s="106"/>
      <c r="T984" s="255"/>
      <c r="AT984" s="170" t="s">
        <v>173</v>
      </c>
      <c r="AU984" s="170" t="s">
        <v>81</v>
      </c>
    </row>
    <row r="985" spans="2:63" s="89" customFormat="1" ht="29.9" customHeight="1">
      <c r="B985" s="183"/>
      <c r="C985" s="184"/>
      <c r="D985" s="187" t="s">
        <v>72</v>
      </c>
      <c r="E985" s="188" t="s">
        <v>4229</v>
      </c>
      <c r="F985" s="188" t="s">
        <v>4230</v>
      </c>
      <c r="G985" s="184"/>
      <c r="H985" s="184"/>
      <c r="I985" s="226"/>
      <c r="J985" s="232">
        <f>BK985</f>
        <v>0</v>
      </c>
      <c r="K985" s="184"/>
      <c r="L985" s="228"/>
      <c r="M985" s="229"/>
      <c r="N985" s="230"/>
      <c r="O985" s="230"/>
      <c r="P985" s="231">
        <f aca="true" t="shared" si="763" ref="P985:T985">SUM(P986:P1007)</f>
        <v>0</v>
      </c>
      <c r="Q985" s="230"/>
      <c r="R985" s="231">
        <f t="shared" si="763"/>
        <v>0</v>
      </c>
      <c r="S985" s="230"/>
      <c r="T985" s="253">
        <f t="shared" si="763"/>
        <v>0</v>
      </c>
      <c r="AR985" s="259" t="s">
        <v>24</v>
      </c>
      <c r="AT985" s="260" t="s">
        <v>72</v>
      </c>
      <c r="AU985" s="260" t="s">
        <v>24</v>
      </c>
      <c r="AY985" s="259" t="s">
        <v>164</v>
      </c>
      <c r="BK985" s="265">
        <f>SUM(BK986:BK1007)</f>
        <v>0</v>
      </c>
    </row>
    <row r="986" spans="2:65" s="84" customFormat="1" ht="20.4" customHeight="1">
      <c r="B986" s="105"/>
      <c r="C986" s="189" t="s">
        <v>4557</v>
      </c>
      <c r="D986" s="189" t="s">
        <v>166</v>
      </c>
      <c r="E986" s="190" t="s">
        <v>4232</v>
      </c>
      <c r="F986" s="191" t="s">
        <v>4233</v>
      </c>
      <c r="G986" s="192" t="s">
        <v>465</v>
      </c>
      <c r="H986" s="193">
        <v>215</v>
      </c>
      <c r="I986" s="233"/>
      <c r="J986" s="234">
        <f t="shared" si="753"/>
        <v>0</v>
      </c>
      <c r="K986" s="191" t="s">
        <v>22</v>
      </c>
      <c r="L986" s="214"/>
      <c r="M986" s="235" t="s">
        <v>22</v>
      </c>
      <c r="N986" s="236" t="s">
        <v>44</v>
      </c>
      <c r="O986" s="106"/>
      <c r="P986" s="237">
        <f t="shared" si="754"/>
        <v>0</v>
      </c>
      <c r="Q986" s="237">
        <v>0</v>
      </c>
      <c r="R986" s="237">
        <f t="shared" si="755"/>
        <v>0</v>
      </c>
      <c r="S986" s="237">
        <v>0</v>
      </c>
      <c r="T986" s="254">
        <f t="shared" si="756"/>
        <v>0</v>
      </c>
      <c r="AR986" s="170" t="s">
        <v>171</v>
      </c>
      <c r="AT986" s="170" t="s">
        <v>166</v>
      </c>
      <c r="AU986" s="170" t="s">
        <v>81</v>
      </c>
      <c r="AY986" s="170" t="s">
        <v>164</v>
      </c>
      <c r="BE986" s="266">
        <f t="shared" si="757"/>
        <v>0</v>
      </c>
      <c r="BF986" s="266">
        <f t="shared" si="758"/>
        <v>0</v>
      </c>
      <c r="BG986" s="266">
        <f t="shared" si="759"/>
        <v>0</v>
      </c>
      <c r="BH986" s="266">
        <f t="shared" si="760"/>
        <v>0</v>
      </c>
      <c r="BI986" s="266">
        <f t="shared" si="761"/>
        <v>0</v>
      </c>
      <c r="BJ986" s="170" t="s">
        <v>24</v>
      </c>
      <c r="BK986" s="266">
        <f t="shared" si="762"/>
        <v>0</v>
      </c>
      <c r="BL986" s="170" t="s">
        <v>171</v>
      </c>
      <c r="BM986" s="170" t="s">
        <v>4558</v>
      </c>
    </row>
    <row r="987" spans="2:47" s="84" customFormat="1" ht="13.5">
      <c r="B987" s="105"/>
      <c r="C987" s="174"/>
      <c r="D987" s="207" t="s">
        <v>173</v>
      </c>
      <c r="E987" s="174"/>
      <c r="F987" s="270" t="s">
        <v>4233</v>
      </c>
      <c r="G987" s="174"/>
      <c r="H987" s="174"/>
      <c r="I987" s="215"/>
      <c r="J987" s="174"/>
      <c r="K987" s="174"/>
      <c r="L987" s="214"/>
      <c r="M987" s="238"/>
      <c r="N987" s="106"/>
      <c r="O987" s="106"/>
      <c r="P987" s="106"/>
      <c r="Q987" s="106"/>
      <c r="R987" s="106"/>
      <c r="S987" s="106"/>
      <c r="T987" s="255"/>
      <c r="AT987" s="170" t="s">
        <v>173</v>
      </c>
      <c r="AU987" s="170" t="s">
        <v>81</v>
      </c>
    </row>
    <row r="988" spans="2:65" s="84" customFormat="1" ht="20.4" customHeight="1">
      <c r="B988" s="105"/>
      <c r="C988" s="189" t="s">
        <v>4559</v>
      </c>
      <c r="D988" s="189" t="s">
        <v>166</v>
      </c>
      <c r="E988" s="190" t="s">
        <v>4236</v>
      </c>
      <c r="F988" s="191" t="s">
        <v>4237</v>
      </c>
      <c r="G988" s="192" t="s">
        <v>465</v>
      </c>
      <c r="H988" s="193">
        <v>75</v>
      </c>
      <c r="I988" s="233"/>
      <c r="J988" s="234">
        <f t="shared" si="753"/>
        <v>0</v>
      </c>
      <c r="K988" s="191" t="s">
        <v>22</v>
      </c>
      <c r="L988" s="214"/>
      <c r="M988" s="235" t="s">
        <v>22</v>
      </c>
      <c r="N988" s="236" t="s">
        <v>44</v>
      </c>
      <c r="O988" s="106"/>
      <c r="P988" s="237">
        <f t="shared" si="754"/>
        <v>0</v>
      </c>
      <c r="Q988" s="237">
        <v>0</v>
      </c>
      <c r="R988" s="237">
        <f t="shared" si="755"/>
        <v>0</v>
      </c>
      <c r="S988" s="237">
        <v>0</v>
      </c>
      <c r="T988" s="254">
        <f t="shared" si="756"/>
        <v>0</v>
      </c>
      <c r="AR988" s="170" t="s">
        <v>171</v>
      </c>
      <c r="AT988" s="170" t="s">
        <v>166</v>
      </c>
      <c r="AU988" s="170" t="s">
        <v>81</v>
      </c>
      <c r="AY988" s="170" t="s">
        <v>164</v>
      </c>
      <c r="BE988" s="266">
        <f t="shared" si="757"/>
        <v>0</v>
      </c>
      <c r="BF988" s="266">
        <f t="shared" si="758"/>
        <v>0</v>
      </c>
      <c r="BG988" s="266">
        <f t="shared" si="759"/>
        <v>0</v>
      </c>
      <c r="BH988" s="266">
        <f t="shared" si="760"/>
        <v>0</v>
      </c>
      <c r="BI988" s="266">
        <f t="shared" si="761"/>
        <v>0</v>
      </c>
      <c r="BJ988" s="170" t="s">
        <v>24</v>
      </c>
      <c r="BK988" s="266">
        <f t="shared" si="762"/>
        <v>0</v>
      </c>
      <c r="BL988" s="170" t="s">
        <v>171</v>
      </c>
      <c r="BM988" s="170" t="s">
        <v>4560</v>
      </c>
    </row>
    <row r="989" spans="2:47" s="84" customFormat="1" ht="13.5">
      <c r="B989" s="105"/>
      <c r="C989" s="174"/>
      <c r="D989" s="207" t="s">
        <v>173</v>
      </c>
      <c r="E989" s="174"/>
      <c r="F989" s="270" t="s">
        <v>4237</v>
      </c>
      <c r="G989" s="174"/>
      <c r="H989" s="174"/>
      <c r="I989" s="215"/>
      <c r="J989" s="174"/>
      <c r="K989" s="174"/>
      <c r="L989" s="214"/>
      <c r="M989" s="238"/>
      <c r="N989" s="106"/>
      <c r="O989" s="106"/>
      <c r="P989" s="106"/>
      <c r="Q989" s="106"/>
      <c r="R989" s="106"/>
      <c r="S989" s="106"/>
      <c r="T989" s="255"/>
      <c r="AT989" s="170" t="s">
        <v>173</v>
      </c>
      <c r="AU989" s="170" t="s">
        <v>81</v>
      </c>
    </row>
    <row r="990" spans="2:65" s="84" customFormat="1" ht="20.4" customHeight="1">
      <c r="B990" s="105"/>
      <c r="C990" s="189" t="s">
        <v>4561</v>
      </c>
      <c r="D990" s="189" t="s">
        <v>166</v>
      </c>
      <c r="E990" s="190" t="s">
        <v>4240</v>
      </c>
      <c r="F990" s="191" t="s">
        <v>4241</v>
      </c>
      <c r="G990" s="192" t="s">
        <v>465</v>
      </c>
      <c r="H990" s="193">
        <v>1405</v>
      </c>
      <c r="I990" s="233"/>
      <c r="J990" s="234">
        <f aca="true" t="shared" si="764" ref="J990:J994">ROUND(I990*H990,2)</f>
        <v>0</v>
      </c>
      <c r="K990" s="191" t="s">
        <v>22</v>
      </c>
      <c r="L990" s="214"/>
      <c r="M990" s="235" t="s">
        <v>22</v>
      </c>
      <c r="N990" s="236" t="s">
        <v>44</v>
      </c>
      <c r="O990" s="106"/>
      <c r="P990" s="237">
        <f aca="true" t="shared" si="765" ref="P990:P994">O990*H990</f>
        <v>0</v>
      </c>
      <c r="Q990" s="237">
        <v>0</v>
      </c>
      <c r="R990" s="237">
        <f aca="true" t="shared" si="766" ref="R990:R994">Q990*H990</f>
        <v>0</v>
      </c>
      <c r="S990" s="237">
        <v>0</v>
      </c>
      <c r="T990" s="254">
        <f aca="true" t="shared" si="767" ref="T990:T994">S990*H990</f>
        <v>0</v>
      </c>
      <c r="AR990" s="170" t="s">
        <v>171</v>
      </c>
      <c r="AT990" s="170" t="s">
        <v>166</v>
      </c>
      <c r="AU990" s="170" t="s">
        <v>81</v>
      </c>
      <c r="AY990" s="170" t="s">
        <v>164</v>
      </c>
      <c r="BE990" s="266">
        <f aca="true" t="shared" si="768" ref="BE990:BE994">IF(N990="základní",J990,0)</f>
        <v>0</v>
      </c>
      <c r="BF990" s="266">
        <f aca="true" t="shared" si="769" ref="BF990:BF994">IF(N990="snížená",J990,0)</f>
        <v>0</v>
      </c>
      <c r="BG990" s="266">
        <f aca="true" t="shared" si="770" ref="BG990:BG994">IF(N990="zákl. přenesená",J990,0)</f>
        <v>0</v>
      </c>
      <c r="BH990" s="266">
        <f aca="true" t="shared" si="771" ref="BH990:BH994">IF(N990="sníž. přenesená",J990,0)</f>
        <v>0</v>
      </c>
      <c r="BI990" s="266">
        <f aca="true" t="shared" si="772" ref="BI990:BI994">IF(N990="nulová",J990,0)</f>
        <v>0</v>
      </c>
      <c r="BJ990" s="170" t="s">
        <v>24</v>
      </c>
      <c r="BK990" s="266">
        <f aca="true" t="shared" si="773" ref="BK990:BK994">ROUND(I990*H990,2)</f>
        <v>0</v>
      </c>
      <c r="BL990" s="170" t="s">
        <v>171</v>
      </c>
      <c r="BM990" s="170" t="s">
        <v>4562</v>
      </c>
    </row>
    <row r="991" spans="2:47" s="84" customFormat="1" ht="13.5">
      <c r="B991" s="105"/>
      <c r="C991" s="174"/>
      <c r="D991" s="207" t="s">
        <v>173</v>
      </c>
      <c r="E991" s="174"/>
      <c r="F991" s="270" t="s">
        <v>4241</v>
      </c>
      <c r="G991" s="174"/>
      <c r="H991" s="174"/>
      <c r="I991" s="215"/>
      <c r="J991" s="174"/>
      <c r="K991" s="174"/>
      <c r="L991" s="214"/>
      <c r="M991" s="238"/>
      <c r="N991" s="106"/>
      <c r="O991" s="106"/>
      <c r="P991" s="106"/>
      <c r="Q991" s="106"/>
      <c r="R991" s="106"/>
      <c r="S991" s="106"/>
      <c r="T991" s="255"/>
      <c r="AT991" s="170" t="s">
        <v>173</v>
      </c>
      <c r="AU991" s="170" t="s">
        <v>81</v>
      </c>
    </row>
    <row r="992" spans="2:65" s="84" customFormat="1" ht="20.4" customHeight="1">
      <c r="B992" s="105"/>
      <c r="C992" s="189" t="s">
        <v>4563</v>
      </c>
      <c r="D992" s="189" t="s">
        <v>166</v>
      </c>
      <c r="E992" s="190" t="s">
        <v>4564</v>
      </c>
      <c r="F992" s="191" t="s">
        <v>4565</v>
      </c>
      <c r="G992" s="192" t="s">
        <v>465</v>
      </c>
      <c r="H992" s="193">
        <v>160</v>
      </c>
      <c r="I992" s="233"/>
      <c r="J992" s="234">
        <f t="shared" si="764"/>
        <v>0</v>
      </c>
      <c r="K992" s="191" t="s">
        <v>22</v>
      </c>
      <c r="L992" s="214"/>
      <c r="M992" s="235" t="s">
        <v>22</v>
      </c>
      <c r="N992" s="236" t="s">
        <v>44</v>
      </c>
      <c r="O992" s="106"/>
      <c r="P992" s="237">
        <f t="shared" si="765"/>
        <v>0</v>
      </c>
      <c r="Q992" s="237">
        <v>0</v>
      </c>
      <c r="R992" s="237">
        <f t="shared" si="766"/>
        <v>0</v>
      </c>
      <c r="S992" s="237">
        <v>0</v>
      </c>
      <c r="T992" s="254">
        <f t="shared" si="767"/>
        <v>0</v>
      </c>
      <c r="AR992" s="170" t="s">
        <v>171</v>
      </c>
      <c r="AT992" s="170" t="s">
        <v>166</v>
      </c>
      <c r="AU992" s="170" t="s">
        <v>81</v>
      </c>
      <c r="AY992" s="170" t="s">
        <v>164</v>
      </c>
      <c r="BE992" s="266">
        <f t="shared" si="768"/>
        <v>0</v>
      </c>
      <c r="BF992" s="266">
        <f t="shared" si="769"/>
        <v>0</v>
      </c>
      <c r="BG992" s="266">
        <f t="shared" si="770"/>
        <v>0</v>
      </c>
      <c r="BH992" s="266">
        <f t="shared" si="771"/>
        <v>0</v>
      </c>
      <c r="BI992" s="266">
        <f t="shared" si="772"/>
        <v>0</v>
      </c>
      <c r="BJ992" s="170" t="s">
        <v>24</v>
      </c>
      <c r="BK992" s="266">
        <f t="shared" si="773"/>
        <v>0</v>
      </c>
      <c r="BL992" s="170" t="s">
        <v>171</v>
      </c>
      <c r="BM992" s="170" t="s">
        <v>4566</v>
      </c>
    </row>
    <row r="993" spans="2:47" s="84" customFormat="1" ht="13.5">
      <c r="B993" s="105"/>
      <c r="C993" s="174"/>
      <c r="D993" s="207" t="s">
        <v>173</v>
      </c>
      <c r="E993" s="174"/>
      <c r="F993" s="270" t="s">
        <v>4565</v>
      </c>
      <c r="G993" s="174"/>
      <c r="H993" s="174"/>
      <c r="I993" s="215"/>
      <c r="J993" s="174"/>
      <c r="K993" s="174"/>
      <c r="L993" s="214"/>
      <c r="M993" s="238"/>
      <c r="N993" s="106"/>
      <c r="O993" s="106"/>
      <c r="P993" s="106"/>
      <c r="Q993" s="106"/>
      <c r="R993" s="106"/>
      <c r="S993" s="106"/>
      <c r="T993" s="255"/>
      <c r="AT993" s="170" t="s">
        <v>173</v>
      </c>
      <c r="AU993" s="170" t="s">
        <v>81</v>
      </c>
    </row>
    <row r="994" spans="2:65" s="84" customFormat="1" ht="20.4" customHeight="1">
      <c r="B994" s="105"/>
      <c r="C994" s="189" t="s">
        <v>4567</v>
      </c>
      <c r="D994" s="189" t="s">
        <v>166</v>
      </c>
      <c r="E994" s="190" t="s">
        <v>4244</v>
      </c>
      <c r="F994" s="191" t="s">
        <v>4245</v>
      </c>
      <c r="G994" s="192" t="s">
        <v>465</v>
      </c>
      <c r="H994" s="193">
        <v>833</v>
      </c>
      <c r="I994" s="233"/>
      <c r="J994" s="234">
        <f t="shared" si="764"/>
        <v>0</v>
      </c>
      <c r="K994" s="191" t="s">
        <v>22</v>
      </c>
      <c r="L994" s="214"/>
      <c r="M994" s="235" t="s">
        <v>22</v>
      </c>
      <c r="N994" s="236" t="s">
        <v>44</v>
      </c>
      <c r="O994" s="106"/>
      <c r="P994" s="237">
        <f t="shared" si="765"/>
        <v>0</v>
      </c>
      <c r="Q994" s="237">
        <v>0</v>
      </c>
      <c r="R994" s="237">
        <f t="shared" si="766"/>
        <v>0</v>
      </c>
      <c r="S994" s="237">
        <v>0</v>
      </c>
      <c r="T994" s="254">
        <f t="shared" si="767"/>
        <v>0</v>
      </c>
      <c r="AR994" s="170" t="s">
        <v>171</v>
      </c>
      <c r="AT994" s="170" t="s">
        <v>166</v>
      </c>
      <c r="AU994" s="170" t="s">
        <v>81</v>
      </c>
      <c r="AY994" s="170" t="s">
        <v>164</v>
      </c>
      <c r="BE994" s="266">
        <f t="shared" si="768"/>
        <v>0</v>
      </c>
      <c r="BF994" s="266">
        <f t="shared" si="769"/>
        <v>0</v>
      </c>
      <c r="BG994" s="266">
        <f t="shared" si="770"/>
        <v>0</v>
      </c>
      <c r="BH994" s="266">
        <f t="shared" si="771"/>
        <v>0</v>
      </c>
      <c r="BI994" s="266">
        <f t="shared" si="772"/>
        <v>0</v>
      </c>
      <c r="BJ994" s="170" t="s">
        <v>24</v>
      </c>
      <c r="BK994" s="266">
        <f t="shared" si="773"/>
        <v>0</v>
      </c>
      <c r="BL994" s="170" t="s">
        <v>171</v>
      </c>
      <c r="BM994" s="170" t="s">
        <v>4568</v>
      </c>
    </row>
    <row r="995" spans="2:47" s="84" customFormat="1" ht="13.5">
      <c r="B995" s="105"/>
      <c r="C995" s="174"/>
      <c r="D995" s="207" t="s">
        <v>173</v>
      </c>
      <c r="E995" s="174"/>
      <c r="F995" s="270" t="s">
        <v>4245</v>
      </c>
      <c r="G995" s="174"/>
      <c r="H995" s="174"/>
      <c r="I995" s="215"/>
      <c r="J995" s="174"/>
      <c r="K995" s="174"/>
      <c r="L995" s="214"/>
      <c r="M995" s="238"/>
      <c r="N995" s="106"/>
      <c r="O995" s="106"/>
      <c r="P995" s="106"/>
      <c r="Q995" s="106"/>
      <c r="R995" s="106"/>
      <c r="S995" s="106"/>
      <c r="T995" s="255"/>
      <c r="AT995" s="170" t="s">
        <v>173</v>
      </c>
      <c r="AU995" s="170" t="s">
        <v>81</v>
      </c>
    </row>
    <row r="996" spans="2:65" s="84" customFormat="1" ht="20.4" customHeight="1">
      <c r="B996" s="105"/>
      <c r="C996" s="189" t="s">
        <v>4569</v>
      </c>
      <c r="D996" s="189" t="s">
        <v>166</v>
      </c>
      <c r="E996" s="190" t="s">
        <v>4248</v>
      </c>
      <c r="F996" s="191" t="s">
        <v>4249</v>
      </c>
      <c r="G996" s="192" t="s">
        <v>465</v>
      </c>
      <c r="H996" s="193">
        <v>190</v>
      </c>
      <c r="I996" s="233"/>
      <c r="J996" s="234">
        <f aca="true" t="shared" si="774" ref="J996:J1000">ROUND(I996*H996,2)</f>
        <v>0</v>
      </c>
      <c r="K996" s="191" t="s">
        <v>22</v>
      </c>
      <c r="L996" s="214"/>
      <c r="M996" s="235" t="s">
        <v>22</v>
      </c>
      <c r="N996" s="236" t="s">
        <v>44</v>
      </c>
      <c r="O996" s="106"/>
      <c r="P996" s="237">
        <f aca="true" t="shared" si="775" ref="P996:P1000">O996*H996</f>
        <v>0</v>
      </c>
      <c r="Q996" s="237">
        <v>0</v>
      </c>
      <c r="R996" s="237">
        <f aca="true" t="shared" si="776" ref="R996:R1000">Q996*H996</f>
        <v>0</v>
      </c>
      <c r="S996" s="237">
        <v>0</v>
      </c>
      <c r="T996" s="254">
        <f aca="true" t="shared" si="777" ref="T996:T1000">S996*H996</f>
        <v>0</v>
      </c>
      <c r="AR996" s="170" t="s">
        <v>171</v>
      </c>
      <c r="AT996" s="170" t="s">
        <v>166</v>
      </c>
      <c r="AU996" s="170" t="s">
        <v>81</v>
      </c>
      <c r="AY996" s="170" t="s">
        <v>164</v>
      </c>
      <c r="BE996" s="266">
        <f aca="true" t="shared" si="778" ref="BE996:BE1000">IF(N996="základní",J996,0)</f>
        <v>0</v>
      </c>
      <c r="BF996" s="266">
        <f aca="true" t="shared" si="779" ref="BF996:BF1000">IF(N996="snížená",J996,0)</f>
        <v>0</v>
      </c>
      <c r="BG996" s="266">
        <f aca="true" t="shared" si="780" ref="BG996:BG1000">IF(N996="zákl. přenesená",J996,0)</f>
        <v>0</v>
      </c>
      <c r="BH996" s="266">
        <f aca="true" t="shared" si="781" ref="BH996:BH1000">IF(N996="sníž. přenesená",J996,0)</f>
        <v>0</v>
      </c>
      <c r="BI996" s="266">
        <f aca="true" t="shared" si="782" ref="BI996:BI1000">IF(N996="nulová",J996,0)</f>
        <v>0</v>
      </c>
      <c r="BJ996" s="170" t="s">
        <v>24</v>
      </c>
      <c r="BK996" s="266">
        <f aca="true" t="shared" si="783" ref="BK996:BK1000">ROUND(I996*H996,2)</f>
        <v>0</v>
      </c>
      <c r="BL996" s="170" t="s">
        <v>171</v>
      </c>
      <c r="BM996" s="170" t="s">
        <v>4570</v>
      </c>
    </row>
    <row r="997" spans="2:47" s="84" customFormat="1" ht="13.5">
      <c r="B997" s="105"/>
      <c r="C997" s="174"/>
      <c r="D997" s="207" t="s">
        <v>173</v>
      </c>
      <c r="E997" s="174"/>
      <c r="F997" s="270" t="s">
        <v>4249</v>
      </c>
      <c r="G997" s="174"/>
      <c r="H997" s="174"/>
      <c r="I997" s="215"/>
      <c r="J997" s="174"/>
      <c r="K997" s="174"/>
      <c r="L997" s="214"/>
      <c r="M997" s="238"/>
      <c r="N997" s="106"/>
      <c r="O997" s="106"/>
      <c r="P997" s="106"/>
      <c r="Q997" s="106"/>
      <c r="R997" s="106"/>
      <c r="S997" s="106"/>
      <c r="T997" s="255"/>
      <c r="AT997" s="170" t="s">
        <v>173</v>
      </c>
      <c r="AU997" s="170" t="s">
        <v>81</v>
      </c>
    </row>
    <row r="998" spans="2:65" s="84" customFormat="1" ht="20.4" customHeight="1">
      <c r="B998" s="105"/>
      <c r="C998" s="189" t="s">
        <v>4571</v>
      </c>
      <c r="D998" s="189" t="s">
        <v>166</v>
      </c>
      <c r="E998" s="190" t="s">
        <v>4252</v>
      </c>
      <c r="F998" s="191" t="s">
        <v>4253</v>
      </c>
      <c r="G998" s="192" t="s">
        <v>465</v>
      </c>
      <c r="H998" s="193">
        <v>340</v>
      </c>
      <c r="I998" s="233"/>
      <c r="J998" s="234">
        <f t="shared" si="774"/>
        <v>0</v>
      </c>
      <c r="K998" s="191" t="s">
        <v>22</v>
      </c>
      <c r="L998" s="214"/>
      <c r="M998" s="235" t="s">
        <v>22</v>
      </c>
      <c r="N998" s="236" t="s">
        <v>44</v>
      </c>
      <c r="O998" s="106"/>
      <c r="P998" s="237">
        <f t="shared" si="775"/>
        <v>0</v>
      </c>
      <c r="Q998" s="237">
        <v>0</v>
      </c>
      <c r="R998" s="237">
        <f t="shared" si="776"/>
        <v>0</v>
      </c>
      <c r="S998" s="237">
        <v>0</v>
      </c>
      <c r="T998" s="254">
        <f t="shared" si="777"/>
        <v>0</v>
      </c>
      <c r="AR998" s="170" t="s">
        <v>171</v>
      </c>
      <c r="AT998" s="170" t="s">
        <v>166</v>
      </c>
      <c r="AU998" s="170" t="s">
        <v>81</v>
      </c>
      <c r="AY998" s="170" t="s">
        <v>164</v>
      </c>
      <c r="BE998" s="266">
        <f t="shared" si="778"/>
        <v>0</v>
      </c>
      <c r="BF998" s="266">
        <f t="shared" si="779"/>
        <v>0</v>
      </c>
      <c r="BG998" s="266">
        <f t="shared" si="780"/>
        <v>0</v>
      </c>
      <c r="BH998" s="266">
        <f t="shared" si="781"/>
        <v>0</v>
      </c>
      <c r="BI998" s="266">
        <f t="shared" si="782"/>
        <v>0</v>
      </c>
      <c r="BJ998" s="170" t="s">
        <v>24</v>
      </c>
      <c r="BK998" s="266">
        <f t="shared" si="783"/>
        <v>0</v>
      </c>
      <c r="BL998" s="170" t="s">
        <v>171</v>
      </c>
      <c r="BM998" s="170" t="s">
        <v>4572</v>
      </c>
    </row>
    <row r="999" spans="2:47" s="84" customFormat="1" ht="13.5">
      <c r="B999" s="105"/>
      <c r="C999" s="174"/>
      <c r="D999" s="207" t="s">
        <v>173</v>
      </c>
      <c r="E999" s="174"/>
      <c r="F999" s="270" t="s">
        <v>4253</v>
      </c>
      <c r="G999" s="174"/>
      <c r="H999" s="174"/>
      <c r="I999" s="215"/>
      <c r="J999" s="174"/>
      <c r="K999" s="174"/>
      <c r="L999" s="214"/>
      <c r="M999" s="238"/>
      <c r="N999" s="106"/>
      <c r="O999" s="106"/>
      <c r="P999" s="106"/>
      <c r="Q999" s="106"/>
      <c r="R999" s="106"/>
      <c r="S999" s="106"/>
      <c r="T999" s="255"/>
      <c r="AT999" s="170" t="s">
        <v>173</v>
      </c>
      <c r="AU999" s="170" t="s">
        <v>81</v>
      </c>
    </row>
    <row r="1000" spans="2:65" s="84" customFormat="1" ht="20.4" customHeight="1">
      <c r="B1000" s="105"/>
      <c r="C1000" s="189" t="s">
        <v>4573</v>
      </c>
      <c r="D1000" s="189" t="s">
        <v>166</v>
      </c>
      <c r="E1000" s="190" t="s">
        <v>4574</v>
      </c>
      <c r="F1000" s="191" t="s">
        <v>4575</v>
      </c>
      <c r="G1000" s="192" t="s">
        <v>465</v>
      </c>
      <c r="H1000" s="193">
        <v>155</v>
      </c>
      <c r="I1000" s="233"/>
      <c r="J1000" s="234">
        <f t="shared" si="774"/>
        <v>0</v>
      </c>
      <c r="K1000" s="191" t="s">
        <v>22</v>
      </c>
      <c r="L1000" s="214"/>
      <c r="M1000" s="235" t="s">
        <v>22</v>
      </c>
      <c r="N1000" s="236" t="s">
        <v>44</v>
      </c>
      <c r="O1000" s="106"/>
      <c r="P1000" s="237">
        <f t="shared" si="775"/>
        <v>0</v>
      </c>
      <c r="Q1000" s="237">
        <v>0</v>
      </c>
      <c r="R1000" s="237">
        <f t="shared" si="776"/>
        <v>0</v>
      </c>
      <c r="S1000" s="237">
        <v>0</v>
      </c>
      <c r="T1000" s="254">
        <f t="shared" si="777"/>
        <v>0</v>
      </c>
      <c r="AR1000" s="170" t="s">
        <v>171</v>
      </c>
      <c r="AT1000" s="170" t="s">
        <v>166</v>
      </c>
      <c r="AU1000" s="170" t="s">
        <v>81</v>
      </c>
      <c r="AY1000" s="170" t="s">
        <v>164</v>
      </c>
      <c r="BE1000" s="266">
        <f t="shared" si="778"/>
        <v>0</v>
      </c>
      <c r="BF1000" s="266">
        <f t="shared" si="779"/>
        <v>0</v>
      </c>
      <c r="BG1000" s="266">
        <f t="shared" si="780"/>
        <v>0</v>
      </c>
      <c r="BH1000" s="266">
        <f t="shared" si="781"/>
        <v>0</v>
      </c>
      <c r="BI1000" s="266">
        <f t="shared" si="782"/>
        <v>0</v>
      </c>
      <c r="BJ1000" s="170" t="s">
        <v>24</v>
      </c>
      <c r="BK1000" s="266">
        <f t="shared" si="783"/>
        <v>0</v>
      </c>
      <c r="BL1000" s="170" t="s">
        <v>171</v>
      </c>
      <c r="BM1000" s="170" t="s">
        <v>4576</v>
      </c>
    </row>
    <row r="1001" spans="2:47" s="84" customFormat="1" ht="13.5">
      <c r="B1001" s="105"/>
      <c r="C1001" s="174"/>
      <c r="D1001" s="207" t="s">
        <v>173</v>
      </c>
      <c r="E1001" s="174"/>
      <c r="F1001" s="270" t="s">
        <v>4575</v>
      </c>
      <c r="G1001" s="174"/>
      <c r="H1001" s="174"/>
      <c r="I1001" s="215"/>
      <c r="J1001" s="174"/>
      <c r="K1001" s="174"/>
      <c r="L1001" s="214"/>
      <c r="M1001" s="238"/>
      <c r="N1001" s="106"/>
      <c r="O1001" s="106"/>
      <c r="P1001" s="106"/>
      <c r="Q1001" s="106"/>
      <c r="R1001" s="106"/>
      <c r="S1001" s="106"/>
      <c r="T1001" s="255"/>
      <c r="AT1001" s="170" t="s">
        <v>173</v>
      </c>
      <c r="AU1001" s="170" t="s">
        <v>81</v>
      </c>
    </row>
    <row r="1002" spans="2:65" s="84" customFormat="1" ht="20.4" customHeight="1">
      <c r="B1002" s="105"/>
      <c r="C1002" s="189" t="s">
        <v>4577</v>
      </c>
      <c r="D1002" s="189" t="s">
        <v>166</v>
      </c>
      <c r="E1002" s="190" t="s">
        <v>4256</v>
      </c>
      <c r="F1002" s="191" t="s">
        <v>4257</v>
      </c>
      <c r="G1002" s="192" t="s">
        <v>465</v>
      </c>
      <c r="H1002" s="193">
        <v>70</v>
      </c>
      <c r="I1002" s="233"/>
      <c r="J1002" s="234">
        <f aca="true" t="shared" si="784" ref="J1002:J1006">ROUND(I1002*H1002,2)</f>
        <v>0</v>
      </c>
      <c r="K1002" s="191" t="s">
        <v>22</v>
      </c>
      <c r="L1002" s="214"/>
      <c r="M1002" s="235" t="s">
        <v>22</v>
      </c>
      <c r="N1002" s="236" t="s">
        <v>44</v>
      </c>
      <c r="O1002" s="106"/>
      <c r="P1002" s="237">
        <f aca="true" t="shared" si="785" ref="P1002:P1006">O1002*H1002</f>
        <v>0</v>
      </c>
      <c r="Q1002" s="237">
        <v>0</v>
      </c>
      <c r="R1002" s="237">
        <f aca="true" t="shared" si="786" ref="R1002:R1006">Q1002*H1002</f>
        <v>0</v>
      </c>
      <c r="S1002" s="237">
        <v>0</v>
      </c>
      <c r="T1002" s="254">
        <f aca="true" t="shared" si="787" ref="T1002:T1006">S1002*H1002</f>
        <v>0</v>
      </c>
      <c r="AR1002" s="170" t="s">
        <v>171</v>
      </c>
      <c r="AT1002" s="170" t="s">
        <v>166</v>
      </c>
      <c r="AU1002" s="170" t="s">
        <v>81</v>
      </c>
      <c r="AY1002" s="170" t="s">
        <v>164</v>
      </c>
      <c r="BE1002" s="266">
        <f aca="true" t="shared" si="788" ref="BE1002:BE1006">IF(N1002="základní",J1002,0)</f>
        <v>0</v>
      </c>
      <c r="BF1002" s="266">
        <f aca="true" t="shared" si="789" ref="BF1002:BF1006">IF(N1002="snížená",J1002,0)</f>
        <v>0</v>
      </c>
      <c r="BG1002" s="266">
        <f aca="true" t="shared" si="790" ref="BG1002:BG1006">IF(N1002="zákl. přenesená",J1002,0)</f>
        <v>0</v>
      </c>
      <c r="BH1002" s="266">
        <f aca="true" t="shared" si="791" ref="BH1002:BH1006">IF(N1002="sníž. přenesená",J1002,0)</f>
        <v>0</v>
      </c>
      <c r="BI1002" s="266">
        <f aca="true" t="shared" si="792" ref="BI1002:BI1006">IF(N1002="nulová",J1002,0)</f>
        <v>0</v>
      </c>
      <c r="BJ1002" s="170" t="s">
        <v>24</v>
      </c>
      <c r="BK1002" s="266">
        <f aca="true" t="shared" si="793" ref="BK1002:BK1006">ROUND(I1002*H1002,2)</f>
        <v>0</v>
      </c>
      <c r="BL1002" s="170" t="s">
        <v>171</v>
      </c>
      <c r="BM1002" s="170" t="s">
        <v>4578</v>
      </c>
    </row>
    <row r="1003" spans="2:47" s="84" customFormat="1" ht="13.5">
      <c r="B1003" s="105"/>
      <c r="C1003" s="174"/>
      <c r="D1003" s="207" t="s">
        <v>173</v>
      </c>
      <c r="E1003" s="174"/>
      <c r="F1003" s="270" t="s">
        <v>4257</v>
      </c>
      <c r="G1003" s="174"/>
      <c r="H1003" s="174"/>
      <c r="I1003" s="215"/>
      <c r="J1003" s="174"/>
      <c r="K1003" s="174"/>
      <c r="L1003" s="214"/>
      <c r="M1003" s="238"/>
      <c r="N1003" s="106"/>
      <c r="O1003" s="106"/>
      <c r="P1003" s="106"/>
      <c r="Q1003" s="106"/>
      <c r="R1003" s="106"/>
      <c r="S1003" s="106"/>
      <c r="T1003" s="255"/>
      <c r="AT1003" s="170" t="s">
        <v>173</v>
      </c>
      <c r="AU1003" s="170" t="s">
        <v>81</v>
      </c>
    </row>
    <row r="1004" spans="2:65" s="84" customFormat="1" ht="20.4" customHeight="1">
      <c r="B1004" s="105"/>
      <c r="C1004" s="189" t="s">
        <v>4579</v>
      </c>
      <c r="D1004" s="189" t="s">
        <v>166</v>
      </c>
      <c r="E1004" s="190" t="s">
        <v>4580</v>
      </c>
      <c r="F1004" s="191" t="s">
        <v>4581</v>
      </c>
      <c r="G1004" s="192" t="s">
        <v>465</v>
      </c>
      <c r="H1004" s="193">
        <v>220</v>
      </c>
      <c r="I1004" s="233"/>
      <c r="J1004" s="234">
        <f t="shared" si="784"/>
        <v>0</v>
      </c>
      <c r="K1004" s="191" t="s">
        <v>22</v>
      </c>
      <c r="L1004" s="214"/>
      <c r="M1004" s="235" t="s">
        <v>22</v>
      </c>
      <c r="N1004" s="236" t="s">
        <v>44</v>
      </c>
      <c r="O1004" s="106"/>
      <c r="P1004" s="237">
        <f t="shared" si="785"/>
        <v>0</v>
      </c>
      <c r="Q1004" s="237">
        <v>0</v>
      </c>
      <c r="R1004" s="237">
        <f t="shared" si="786"/>
        <v>0</v>
      </c>
      <c r="S1004" s="237">
        <v>0</v>
      </c>
      <c r="T1004" s="254">
        <f t="shared" si="787"/>
        <v>0</v>
      </c>
      <c r="AR1004" s="170" t="s">
        <v>171</v>
      </c>
      <c r="AT1004" s="170" t="s">
        <v>166</v>
      </c>
      <c r="AU1004" s="170" t="s">
        <v>81</v>
      </c>
      <c r="AY1004" s="170" t="s">
        <v>164</v>
      </c>
      <c r="BE1004" s="266">
        <f t="shared" si="788"/>
        <v>0</v>
      </c>
      <c r="BF1004" s="266">
        <f t="shared" si="789"/>
        <v>0</v>
      </c>
      <c r="BG1004" s="266">
        <f t="shared" si="790"/>
        <v>0</v>
      </c>
      <c r="BH1004" s="266">
        <f t="shared" si="791"/>
        <v>0</v>
      </c>
      <c r="BI1004" s="266">
        <f t="shared" si="792"/>
        <v>0</v>
      </c>
      <c r="BJ1004" s="170" t="s">
        <v>24</v>
      </c>
      <c r="BK1004" s="266">
        <f t="shared" si="793"/>
        <v>0</v>
      </c>
      <c r="BL1004" s="170" t="s">
        <v>171</v>
      </c>
      <c r="BM1004" s="170" t="s">
        <v>4582</v>
      </c>
    </row>
    <row r="1005" spans="2:47" s="84" customFormat="1" ht="13.5">
      <c r="B1005" s="105"/>
      <c r="C1005" s="174"/>
      <c r="D1005" s="207" t="s">
        <v>173</v>
      </c>
      <c r="E1005" s="174"/>
      <c r="F1005" s="270" t="s">
        <v>4581</v>
      </c>
      <c r="G1005" s="174"/>
      <c r="H1005" s="174"/>
      <c r="I1005" s="215"/>
      <c r="J1005" s="174"/>
      <c r="K1005" s="174"/>
      <c r="L1005" s="214"/>
      <c r="M1005" s="238"/>
      <c r="N1005" s="106"/>
      <c r="O1005" s="106"/>
      <c r="P1005" s="106"/>
      <c r="Q1005" s="106"/>
      <c r="R1005" s="106"/>
      <c r="S1005" s="106"/>
      <c r="T1005" s="255"/>
      <c r="AT1005" s="170" t="s">
        <v>173</v>
      </c>
      <c r="AU1005" s="170" t="s">
        <v>81</v>
      </c>
    </row>
    <row r="1006" spans="2:65" s="84" customFormat="1" ht="20.4" customHeight="1">
      <c r="B1006" s="105"/>
      <c r="C1006" s="189" t="s">
        <v>4583</v>
      </c>
      <c r="D1006" s="189" t="s">
        <v>166</v>
      </c>
      <c r="E1006" s="190" t="s">
        <v>4584</v>
      </c>
      <c r="F1006" s="191" t="s">
        <v>4585</v>
      </c>
      <c r="G1006" s="192" t="s">
        <v>465</v>
      </c>
      <c r="H1006" s="193">
        <v>135</v>
      </c>
      <c r="I1006" s="233"/>
      <c r="J1006" s="234">
        <f t="shared" si="784"/>
        <v>0</v>
      </c>
      <c r="K1006" s="191" t="s">
        <v>22</v>
      </c>
      <c r="L1006" s="214"/>
      <c r="M1006" s="235" t="s">
        <v>22</v>
      </c>
      <c r="N1006" s="236" t="s">
        <v>44</v>
      </c>
      <c r="O1006" s="106"/>
      <c r="P1006" s="237">
        <f t="shared" si="785"/>
        <v>0</v>
      </c>
      <c r="Q1006" s="237">
        <v>0</v>
      </c>
      <c r="R1006" s="237">
        <f t="shared" si="786"/>
        <v>0</v>
      </c>
      <c r="S1006" s="237">
        <v>0</v>
      </c>
      <c r="T1006" s="254">
        <f t="shared" si="787"/>
        <v>0</v>
      </c>
      <c r="AR1006" s="170" t="s">
        <v>171</v>
      </c>
      <c r="AT1006" s="170" t="s">
        <v>166</v>
      </c>
      <c r="AU1006" s="170" t="s">
        <v>81</v>
      </c>
      <c r="AY1006" s="170" t="s">
        <v>164</v>
      </c>
      <c r="BE1006" s="266">
        <f t="shared" si="788"/>
        <v>0</v>
      </c>
      <c r="BF1006" s="266">
        <f t="shared" si="789"/>
        <v>0</v>
      </c>
      <c r="BG1006" s="266">
        <f t="shared" si="790"/>
        <v>0</v>
      </c>
      <c r="BH1006" s="266">
        <f t="shared" si="791"/>
        <v>0</v>
      </c>
      <c r="BI1006" s="266">
        <f t="shared" si="792"/>
        <v>0</v>
      </c>
      <c r="BJ1006" s="170" t="s">
        <v>24</v>
      </c>
      <c r="BK1006" s="266">
        <f t="shared" si="793"/>
        <v>0</v>
      </c>
      <c r="BL1006" s="170" t="s">
        <v>171</v>
      </c>
      <c r="BM1006" s="170" t="s">
        <v>4586</v>
      </c>
    </row>
    <row r="1007" spans="2:47" s="84" customFormat="1" ht="13.5">
      <c r="B1007" s="105"/>
      <c r="C1007" s="174"/>
      <c r="D1007" s="194" t="s">
        <v>173</v>
      </c>
      <c r="E1007" s="174"/>
      <c r="F1007" s="195" t="s">
        <v>4585</v>
      </c>
      <c r="G1007" s="174"/>
      <c r="H1007" s="174"/>
      <c r="I1007" s="215"/>
      <c r="J1007" s="174"/>
      <c r="K1007" s="174"/>
      <c r="L1007" s="214"/>
      <c r="M1007" s="238"/>
      <c r="N1007" s="106"/>
      <c r="O1007" s="106"/>
      <c r="P1007" s="106"/>
      <c r="Q1007" s="106"/>
      <c r="R1007" s="106"/>
      <c r="S1007" s="106"/>
      <c r="T1007" s="255"/>
      <c r="AT1007" s="170" t="s">
        <v>173</v>
      </c>
      <c r="AU1007" s="170" t="s">
        <v>81</v>
      </c>
    </row>
    <row r="1008" spans="2:63" s="89" customFormat="1" ht="29.9" customHeight="1">
      <c r="B1008" s="183"/>
      <c r="C1008" s="184"/>
      <c r="D1008" s="187" t="s">
        <v>72</v>
      </c>
      <c r="E1008" s="188" t="s">
        <v>4122</v>
      </c>
      <c r="F1008" s="188" t="s">
        <v>4123</v>
      </c>
      <c r="G1008" s="184"/>
      <c r="H1008" s="184"/>
      <c r="I1008" s="226"/>
      <c r="J1008" s="232">
        <f>BK1008</f>
        <v>0</v>
      </c>
      <c r="K1008" s="184"/>
      <c r="L1008" s="228"/>
      <c r="M1008" s="229"/>
      <c r="N1008" s="230"/>
      <c r="O1008" s="230"/>
      <c r="P1008" s="231">
        <f aca="true" t="shared" si="794" ref="P1008:T1008">SUM(P1009:P1018)</f>
        <v>0</v>
      </c>
      <c r="Q1008" s="230"/>
      <c r="R1008" s="231">
        <f t="shared" si="794"/>
        <v>0</v>
      </c>
      <c r="S1008" s="230"/>
      <c r="T1008" s="253">
        <f t="shared" si="794"/>
        <v>0</v>
      </c>
      <c r="AR1008" s="259" t="s">
        <v>24</v>
      </c>
      <c r="AT1008" s="260" t="s">
        <v>72</v>
      </c>
      <c r="AU1008" s="260" t="s">
        <v>24</v>
      </c>
      <c r="AY1008" s="259" t="s">
        <v>164</v>
      </c>
      <c r="BK1008" s="265">
        <f>SUM(BK1009:BK1018)</f>
        <v>0</v>
      </c>
    </row>
    <row r="1009" spans="2:65" s="84" customFormat="1" ht="20.4" customHeight="1">
      <c r="B1009" s="105"/>
      <c r="C1009" s="189" t="s">
        <v>4587</v>
      </c>
      <c r="D1009" s="189" t="s">
        <v>166</v>
      </c>
      <c r="E1009" s="190" t="s">
        <v>4124</v>
      </c>
      <c r="F1009" s="191" t="s">
        <v>4125</v>
      </c>
      <c r="G1009" s="192" t="s">
        <v>579</v>
      </c>
      <c r="H1009" s="193">
        <v>249</v>
      </c>
      <c r="I1009" s="233"/>
      <c r="J1009" s="234">
        <f aca="true" t="shared" si="795" ref="J1009:J1013">ROUND(I1009*H1009,2)</f>
        <v>0</v>
      </c>
      <c r="K1009" s="191" t="s">
        <v>22</v>
      </c>
      <c r="L1009" s="214"/>
      <c r="M1009" s="235" t="s">
        <v>22</v>
      </c>
      <c r="N1009" s="236" t="s">
        <v>44</v>
      </c>
      <c r="O1009" s="106"/>
      <c r="P1009" s="237">
        <f aca="true" t="shared" si="796" ref="P1009:P1013">O1009*H1009</f>
        <v>0</v>
      </c>
      <c r="Q1009" s="237">
        <v>0</v>
      </c>
      <c r="R1009" s="237">
        <f aca="true" t="shared" si="797" ref="R1009:R1013">Q1009*H1009</f>
        <v>0</v>
      </c>
      <c r="S1009" s="237">
        <v>0</v>
      </c>
      <c r="T1009" s="254">
        <f aca="true" t="shared" si="798" ref="T1009:T1013">S1009*H1009</f>
        <v>0</v>
      </c>
      <c r="AR1009" s="170" t="s">
        <v>171</v>
      </c>
      <c r="AT1009" s="170" t="s">
        <v>166</v>
      </c>
      <c r="AU1009" s="170" t="s">
        <v>81</v>
      </c>
      <c r="AY1009" s="170" t="s">
        <v>164</v>
      </c>
      <c r="BE1009" s="266">
        <f aca="true" t="shared" si="799" ref="BE1009:BE1013">IF(N1009="základní",J1009,0)</f>
        <v>0</v>
      </c>
      <c r="BF1009" s="266">
        <f aca="true" t="shared" si="800" ref="BF1009:BF1013">IF(N1009="snížená",J1009,0)</f>
        <v>0</v>
      </c>
      <c r="BG1009" s="266">
        <f aca="true" t="shared" si="801" ref="BG1009:BG1013">IF(N1009="zákl. přenesená",J1009,0)</f>
        <v>0</v>
      </c>
      <c r="BH1009" s="266">
        <f aca="true" t="shared" si="802" ref="BH1009:BH1013">IF(N1009="sníž. přenesená",J1009,0)</f>
        <v>0</v>
      </c>
      <c r="BI1009" s="266">
        <f aca="true" t="shared" si="803" ref="BI1009:BI1013">IF(N1009="nulová",J1009,0)</f>
        <v>0</v>
      </c>
      <c r="BJ1009" s="170" t="s">
        <v>24</v>
      </c>
      <c r="BK1009" s="266">
        <f aca="true" t="shared" si="804" ref="BK1009:BK1013">ROUND(I1009*H1009,2)</f>
        <v>0</v>
      </c>
      <c r="BL1009" s="170" t="s">
        <v>171</v>
      </c>
      <c r="BM1009" s="170" t="s">
        <v>4588</v>
      </c>
    </row>
    <row r="1010" spans="2:47" s="84" customFormat="1" ht="13.5">
      <c r="B1010" s="105"/>
      <c r="C1010" s="174"/>
      <c r="D1010" s="207" t="s">
        <v>173</v>
      </c>
      <c r="E1010" s="174"/>
      <c r="F1010" s="270" t="s">
        <v>4125</v>
      </c>
      <c r="G1010" s="174"/>
      <c r="H1010" s="174"/>
      <c r="I1010" s="215"/>
      <c r="J1010" s="174"/>
      <c r="K1010" s="174"/>
      <c r="L1010" s="214"/>
      <c r="M1010" s="238"/>
      <c r="N1010" s="106"/>
      <c r="O1010" s="106"/>
      <c r="P1010" s="106"/>
      <c r="Q1010" s="106"/>
      <c r="R1010" s="106"/>
      <c r="S1010" s="106"/>
      <c r="T1010" s="255"/>
      <c r="AT1010" s="170" t="s">
        <v>173</v>
      </c>
      <c r="AU1010" s="170" t="s">
        <v>81</v>
      </c>
    </row>
    <row r="1011" spans="2:65" s="84" customFormat="1" ht="20.4" customHeight="1">
      <c r="B1011" s="105"/>
      <c r="C1011" s="189" t="s">
        <v>4589</v>
      </c>
      <c r="D1011" s="189" t="s">
        <v>166</v>
      </c>
      <c r="E1011" s="190" t="s">
        <v>4127</v>
      </c>
      <c r="F1011" s="191" t="s">
        <v>4128</v>
      </c>
      <c r="G1011" s="192" t="s">
        <v>579</v>
      </c>
      <c r="H1011" s="193">
        <v>47</v>
      </c>
      <c r="I1011" s="233"/>
      <c r="J1011" s="234">
        <f t="shared" si="795"/>
        <v>0</v>
      </c>
      <c r="K1011" s="191" t="s">
        <v>22</v>
      </c>
      <c r="L1011" s="214"/>
      <c r="M1011" s="235" t="s">
        <v>22</v>
      </c>
      <c r="N1011" s="236" t="s">
        <v>44</v>
      </c>
      <c r="O1011" s="106"/>
      <c r="P1011" s="237">
        <f t="shared" si="796"/>
        <v>0</v>
      </c>
      <c r="Q1011" s="237">
        <v>0</v>
      </c>
      <c r="R1011" s="237">
        <f t="shared" si="797"/>
        <v>0</v>
      </c>
      <c r="S1011" s="237">
        <v>0</v>
      </c>
      <c r="T1011" s="254">
        <f t="shared" si="798"/>
        <v>0</v>
      </c>
      <c r="AR1011" s="170" t="s">
        <v>171</v>
      </c>
      <c r="AT1011" s="170" t="s">
        <v>166</v>
      </c>
      <c r="AU1011" s="170" t="s">
        <v>81</v>
      </c>
      <c r="AY1011" s="170" t="s">
        <v>164</v>
      </c>
      <c r="BE1011" s="266">
        <f t="shared" si="799"/>
        <v>0</v>
      </c>
      <c r="BF1011" s="266">
        <f t="shared" si="800"/>
        <v>0</v>
      </c>
      <c r="BG1011" s="266">
        <f t="shared" si="801"/>
        <v>0</v>
      </c>
      <c r="BH1011" s="266">
        <f t="shared" si="802"/>
        <v>0</v>
      </c>
      <c r="BI1011" s="266">
        <f t="shared" si="803"/>
        <v>0</v>
      </c>
      <c r="BJ1011" s="170" t="s">
        <v>24</v>
      </c>
      <c r="BK1011" s="266">
        <f t="shared" si="804"/>
        <v>0</v>
      </c>
      <c r="BL1011" s="170" t="s">
        <v>171</v>
      </c>
      <c r="BM1011" s="170" t="s">
        <v>4590</v>
      </c>
    </row>
    <row r="1012" spans="2:47" s="84" customFormat="1" ht="13.5">
      <c r="B1012" s="105"/>
      <c r="C1012" s="174"/>
      <c r="D1012" s="207" t="s">
        <v>173</v>
      </c>
      <c r="E1012" s="174"/>
      <c r="F1012" s="270" t="s">
        <v>4128</v>
      </c>
      <c r="G1012" s="174"/>
      <c r="H1012" s="174"/>
      <c r="I1012" s="215"/>
      <c r="J1012" s="174"/>
      <c r="K1012" s="174"/>
      <c r="L1012" s="214"/>
      <c r="M1012" s="238"/>
      <c r="N1012" s="106"/>
      <c r="O1012" s="106"/>
      <c r="P1012" s="106"/>
      <c r="Q1012" s="106"/>
      <c r="R1012" s="106"/>
      <c r="S1012" s="106"/>
      <c r="T1012" s="255"/>
      <c r="AT1012" s="170" t="s">
        <v>173</v>
      </c>
      <c r="AU1012" s="170" t="s">
        <v>81</v>
      </c>
    </row>
    <row r="1013" spans="2:65" s="84" customFormat="1" ht="20.4" customHeight="1">
      <c r="B1013" s="105"/>
      <c r="C1013" s="189" t="s">
        <v>4591</v>
      </c>
      <c r="D1013" s="189" t="s">
        <v>166</v>
      </c>
      <c r="E1013" s="190" t="s">
        <v>4282</v>
      </c>
      <c r="F1013" s="191" t="s">
        <v>4283</v>
      </c>
      <c r="G1013" s="192" t="s">
        <v>579</v>
      </c>
      <c r="H1013" s="193">
        <v>126</v>
      </c>
      <c r="I1013" s="233"/>
      <c r="J1013" s="234">
        <f t="shared" si="795"/>
        <v>0</v>
      </c>
      <c r="K1013" s="191" t="s">
        <v>22</v>
      </c>
      <c r="L1013" s="214"/>
      <c r="M1013" s="235" t="s">
        <v>22</v>
      </c>
      <c r="N1013" s="236" t="s">
        <v>44</v>
      </c>
      <c r="O1013" s="106"/>
      <c r="P1013" s="237">
        <f t="shared" si="796"/>
        <v>0</v>
      </c>
      <c r="Q1013" s="237">
        <v>0</v>
      </c>
      <c r="R1013" s="237">
        <f t="shared" si="797"/>
        <v>0</v>
      </c>
      <c r="S1013" s="237">
        <v>0</v>
      </c>
      <c r="T1013" s="254">
        <f t="shared" si="798"/>
        <v>0</v>
      </c>
      <c r="AR1013" s="170" t="s">
        <v>171</v>
      </c>
      <c r="AT1013" s="170" t="s">
        <v>166</v>
      </c>
      <c r="AU1013" s="170" t="s">
        <v>81</v>
      </c>
      <c r="AY1013" s="170" t="s">
        <v>164</v>
      </c>
      <c r="BE1013" s="266">
        <f t="shared" si="799"/>
        <v>0</v>
      </c>
      <c r="BF1013" s="266">
        <f t="shared" si="800"/>
        <v>0</v>
      </c>
      <c r="BG1013" s="266">
        <f t="shared" si="801"/>
        <v>0</v>
      </c>
      <c r="BH1013" s="266">
        <f t="shared" si="802"/>
        <v>0</v>
      </c>
      <c r="BI1013" s="266">
        <f t="shared" si="803"/>
        <v>0</v>
      </c>
      <c r="BJ1013" s="170" t="s">
        <v>24</v>
      </c>
      <c r="BK1013" s="266">
        <f t="shared" si="804"/>
        <v>0</v>
      </c>
      <c r="BL1013" s="170" t="s">
        <v>171</v>
      </c>
      <c r="BM1013" s="170" t="s">
        <v>4592</v>
      </c>
    </row>
    <row r="1014" spans="2:47" s="84" customFormat="1" ht="13.5">
      <c r="B1014" s="105"/>
      <c r="C1014" s="174"/>
      <c r="D1014" s="207" t="s">
        <v>173</v>
      </c>
      <c r="E1014" s="174"/>
      <c r="F1014" s="270" t="s">
        <v>4283</v>
      </c>
      <c r="G1014" s="174"/>
      <c r="H1014" s="174"/>
      <c r="I1014" s="215"/>
      <c r="J1014" s="174"/>
      <c r="K1014" s="174"/>
      <c r="L1014" s="214"/>
      <c r="M1014" s="238"/>
      <c r="N1014" s="106"/>
      <c r="O1014" s="106"/>
      <c r="P1014" s="106"/>
      <c r="Q1014" s="106"/>
      <c r="R1014" s="106"/>
      <c r="S1014" s="106"/>
      <c r="T1014" s="255"/>
      <c r="AT1014" s="170" t="s">
        <v>173</v>
      </c>
      <c r="AU1014" s="170" t="s">
        <v>81</v>
      </c>
    </row>
    <row r="1015" spans="2:65" s="84" customFormat="1" ht="20.4" customHeight="1">
      <c r="B1015" s="105"/>
      <c r="C1015" s="189" t="s">
        <v>4593</v>
      </c>
      <c r="D1015" s="189" t="s">
        <v>166</v>
      </c>
      <c r="E1015" s="190" t="s">
        <v>4594</v>
      </c>
      <c r="F1015" s="191" t="s">
        <v>4595</v>
      </c>
      <c r="G1015" s="192" t="s">
        <v>579</v>
      </c>
      <c r="H1015" s="193">
        <v>8</v>
      </c>
      <c r="I1015" s="233"/>
      <c r="J1015" s="234">
        <f aca="true" t="shared" si="805" ref="J1015:J1020">ROUND(I1015*H1015,2)</f>
        <v>0</v>
      </c>
      <c r="K1015" s="191" t="s">
        <v>22</v>
      </c>
      <c r="L1015" s="214"/>
      <c r="M1015" s="235" t="s">
        <v>22</v>
      </c>
      <c r="N1015" s="236" t="s">
        <v>44</v>
      </c>
      <c r="O1015" s="106"/>
      <c r="P1015" s="237">
        <f aca="true" t="shared" si="806" ref="P1015:P1020">O1015*H1015</f>
        <v>0</v>
      </c>
      <c r="Q1015" s="237">
        <v>0</v>
      </c>
      <c r="R1015" s="237">
        <f aca="true" t="shared" si="807" ref="R1015:R1020">Q1015*H1015</f>
        <v>0</v>
      </c>
      <c r="S1015" s="237">
        <v>0</v>
      </c>
      <c r="T1015" s="254">
        <f aca="true" t="shared" si="808" ref="T1015:T1020">S1015*H1015</f>
        <v>0</v>
      </c>
      <c r="AR1015" s="170" t="s">
        <v>171</v>
      </c>
      <c r="AT1015" s="170" t="s">
        <v>166</v>
      </c>
      <c r="AU1015" s="170" t="s">
        <v>81</v>
      </c>
      <c r="AY1015" s="170" t="s">
        <v>164</v>
      </c>
      <c r="BE1015" s="266">
        <f aca="true" t="shared" si="809" ref="BE1015:BE1020">IF(N1015="základní",J1015,0)</f>
        <v>0</v>
      </c>
      <c r="BF1015" s="266">
        <f aca="true" t="shared" si="810" ref="BF1015:BF1020">IF(N1015="snížená",J1015,0)</f>
        <v>0</v>
      </c>
      <c r="BG1015" s="266">
        <f aca="true" t="shared" si="811" ref="BG1015:BG1020">IF(N1015="zákl. přenesená",J1015,0)</f>
        <v>0</v>
      </c>
      <c r="BH1015" s="266">
        <f aca="true" t="shared" si="812" ref="BH1015:BH1020">IF(N1015="sníž. přenesená",J1015,0)</f>
        <v>0</v>
      </c>
      <c r="BI1015" s="266">
        <f aca="true" t="shared" si="813" ref="BI1015:BI1020">IF(N1015="nulová",J1015,0)</f>
        <v>0</v>
      </c>
      <c r="BJ1015" s="170" t="s">
        <v>24</v>
      </c>
      <c r="BK1015" s="266">
        <f aca="true" t="shared" si="814" ref="BK1015:BK1020">ROUND(I1015*H1015,2)</f>
        <v>0</v>
      </c>
      <c r="BL1015" s="170" t="s">
        <v>171</v>
      </c>
      <c r="BM1015" s="170" t="s">
        <v>4596</v>
      </c>
    </row>
    <row r="1016" spans="2:47" s="84" customFormat="1" ht="13.5">
      <c r="B1016" s="105"/>
      <c r="C1016" s="174"/>
      <c r="D1016" s="207" t="s">
        <v>173</v>
      </c>
      <c r="E1016" s="174"/>
      <c r="F1016" s="270" t="s">
        <v>4595</v>
      </c>
      <c r="G1016" s="174"/>
      <c r="H1016" s="174"/>
      <c r="I1016" s="215"/>
      <c r="J1016" s="174"/>
      <c r="K1016" s="174"/>
      <c r="L1016" s="214"/>
      <c r="M1016" s="238"/>
      <c r="N1016" s="106"/>
      <c r="O1016" s="106"/>
      <c r="P1016" s="106"/>
      <c r="Q1016" s="106"/>
      <c r="R1016" s="106"/>
      <c r="S1016" s="106"/>
      <c r="T1016" s="255"/>
      <c r="AT1016" s="170" t="s">
        <v>173</v>
      </c>
      <c r="AU1016" s="170" t="s">
        <v>81</v>
      </c>
    </row>
    <row r="1017" spans="2:65" s="84" customFormat="1" ht="20.4" customHeight="1">
      <c r="B1017" s="105"/>
      <c r="C1017" s="189" t="s">
        <v>4597</v>
      </c>
      <c r="D1017" s="189" t="s">
        <v>166</v>
      </c>
      <c r="E1017" s="190" t="s">
        <v>4598</v>
      </c>
      <c r="F1017" s="191" t="s">
        <v>4599</v>
      </c>
      <c r="G1017" s="192" t="s">
        <v>579</v>
      </c>
      <c r="H1017" s="193">
        <v>12</v>
      </c>
      <c r="I1017" s="233"/>
      <c r="J1017" s="234">
        <f t="shared" si="805"/>
        <v>0</v>
      </c>
      <c r="K1017" s="191" t="s">
        <v>22</v>
      </c>
      <c r="L1017" s="214"/>
      <c r="M1017" s="235" t="s">
        <v>22</v>
      </c>
      <c r="N1017" s="236" t="s">
        <v>44</v>
      </c>
      <c r="O1017" s="106"/>
      <c r="P1017" s="237">
        <f t="shared" si="806"/>
        <v>0</v>
      </c>
      <c r="Q1017" s="237">
        <v>0</v>
      </c>
      <c r="R1017" s="237">
        <f t="shared" si="807"/>
        <v>0</v>
      </c>
      <c r="S1017" s="237">
        <v>0</v>
      </c>
      <c r="T1017" s="254">
        <f t="shared" si="808"/>
        <v>0</v>
      </c>
      <c r="AR1017" s="170" t="s">
        <v>171</v>
      </c>
      <c r="AT1017" s="170" t="s">
        <v>166</v>
      </c>
      <c r="AU1017" s="170" t="s">
        <v>81</v>
      </c>
      <c r="AY1017" s="170" t="s">
        <v>164</v>
      </c>
      <c r="BE1017" s="266">
        <f t="shared" si="809"/>
        <v>0</v>
      </c>
      <c r="BF1017" s="266">
        <f t="shared" si="810"/>
        <v>0</v>
      </c>
      <c r="BG1017" s="266">
        <f t="shared" si="811"/>
        <v>0</v>
      </c>
      <c r="BH1017" s="266">
        <f t="shared" si="812"/>
        <v>0</v>
      </c>
      <c r="BI1017" s="266">
        <f t="shared" si="813"/>
        <v>0</v>
      </c>
      <c r="BJ1017" s="170" t="s">
        <v>24</v>
      </c>
      <c r="BK1017" s="266">
        <f t="shared" si="814"/>
        <v>0</v>
      </c>
      <c r="BL1017" s="170" t="s">
        <v>171</v>
      </c>
      <c r="BM1017" s="170" t="s">
        <v>4600</v>
      </c>
    </row>
    <row r="1018" spans="2:47" s="84" customFormat="1" ht="13.5">
      <c r="B1018" s="105"/>
      <c r="C1018" s="174"/>
      <c r="D1018" s="194" t="s">
        <v>173</v>
      </c>
      <c r="E1018" s="174"/>
      <c r="F1018" s="195" t="s">
        <v>4599</v>
      </c>
      <c r="G1018" s="174"/>
      <c r="H1018" s="174"/>
      <c r="I1018" s="215"/>
      <c r="J1018" s="174"/>
      <c r="K1018" s="174"/>
      <c r="L1018" s="214"/>
      <c r="M1018" s="238"/>
      <c r="N1018" s="106"/>
      <c r="O1018" s="106"/>
      <c r="P1018" s="106"/>
      <c r="Q1018" s="106"/>
      <c r="R1018" s="106"/>
      <c r="S1018" s="106"/>
      <c r="T1018" s="255"/>
      <c r="AT1018" s="170" t="s">
        <v>173</v>
      </c>
      <c r="AU1018" s="170" t="s">
        <v>81</v>
      </c>
    </row>
    <row r="1019" spans="2:63" s="89" customFormat="1" ht="29.9" customHeight="1">
      <c r="B1019" s="183"/>
      <c r="C1019" s="184"/>
      <c r="D1019" s="187" t="s">
        <v>72</v>
      </c>
      <c r="E1019" s="188" t="s">
        <v>4601</v>
      </c>
      <c r="F1019" s="188" t="s">
        <v>4602</v>
      </c>
      <c r="G1019" s="184"/>
      <c r="H1019" s="184"/>
      <c r="I1019" s="226"/>
      <c r="J1019" s="232">
        <f>BK1019</f>
        <v>0</v>
      </c>
      <c r="K1019" s="184"/>
      <c r="L1019" s="228"/>
      <c r="M1019" s="229"/>
      <c r="N1019" s="230"/>
      <c r="O1019" s="230"/>
      <c r="P1019" s="231">
        <f aca="true" t="shared" si="815" ref="P1019:T1019">SUM(P1020:P1023)</f>
        <v>0</v>
      </c>
      <c r="Q1019" s="230"/>
      <c r="R1019" s="231">
        <f t="shared" si="815"/>
        <v>0</v>
      </c>
      <c r="S1019" s="230"/>
      <c r="T1019" s="253">
        <f t="shared" si="815"/>
        <v>0</v>
      </c>
      <c r="AR1019" s="259" t="s">
        <v>24</v>
      </c>
      <c r="AT1019" s="260" t="s">
        <v>72</v>
      </c>
      <c r="AU1019" s="260" t="s">
        <v>24</v>
      </c>
      <c r="AY1019" s="259" t="s">
        <v>164</v>
      </c>
      <c r="BK1019" s="265">
        <f>SUM(BK1020:BK1023)</f>
        <v>0</v>
      </c>
    </row>
    <row r="1020" spans="2:65" s="84" customFormat="1" ht="20.4" customHeight="1">
      <c r="B1020" s="105"/>
      <c r="C1020" s="189" t="s">
        <v>4603</v>
      </c>
      <c r="D1020" s="189" t="s">
        <v>166</v>
      </c>
      <c r="E1020" s="190" t="s">
        <v>4604</v>
      </c>
      <c r="F1020" s="191" t="s">
        <v>4605</v>
      </c>
      <c r="G1020" s="192" t="s">
        <v>579</v>
      </c>
      <c r="H1020" s="193">
        <v>26</v>
      </c>
      <c r="I1020" s="233"/>
      <c r="J1020" s="234">
        <f t="shared" si="805"/>
        <v>0</v>
      </c>
      <c r="K1020" s="191" t="s">
        <v>22</v>
      </c>
      <c r="L1020" s="214"/>
      <c r="M1020" s="235" t="s">
        <v>22</v>
      </c>
      <c r="N1020" s="236" t="s">
        <v>44</v>
      </c>
      <c r="O1020" s="106"/>
      <c r="P1020" s="237">
        <f t="shared" si="806"/>
        <v>0</v>
      </c>
      <c r="Q1020" s="237">
        <v>0</v>
      </c>
      <c r="R1020" s="237">
        <f t="shared" si="807"/>
        <v>0</v>
      </c>
      <c r="S1020" s="237">
        <v>0</v>
      </c>
      <c r="T1020" s="254">
        <f t="shared" si="808"/>
        <v>0</v>
      </c>
      <c r="AR1020" s="170" t="s">
        <v>171</v>
      </c>
      <c r="AT1020" s="170" t="s">
        <v>166</v>
      </c>
      <c r="AU1020" s="170" t="s">
        <v>81</v>
      </c>
      <c r="AY1020" s="170" t="s">
        <v>164</v>
      </c>
      <c r="BE1020" s="266">
        <f t="shared" si="809"/>
        <v>0</v>
      </c>
      <c r="BF1020" s="266">
        <f t="shared" si="810"/>
        <v>0</v>
      </c>
      <c r="BG1020" s="266">
        <f t="shared" si="811"/>
        <v>0</v>
      </c>
      <c r="BH1020" s="266">
        <f t="shared" si="812"/>
        <v>0</v>
      </c>
      <c r="BI1020" s="266">
        <f t="shared" si="813"/>
        <v>0</v>
      </c>
      <c r="BJ1020" s="170" t="s">
        <v>24</v>
      </c>
      <c r="BK1020" s="266">
        <f t="shared" si="814"/>
        <v>0</v>
      </c>
      <c r="BL1020" s="170" t="s">
        <v>171</v>
      </c>
      <c r="BM1020" s="170" t="s">
        <v>4606</v>
      </c>
    </row>
    <row r="1021" spans="2:47" s="84" customFormat="1" ht="13.5">
      <c r="B1021" s="105"/>
      <c r="C1021" s="174"/>
      <c r="D1021" s="207" t="s">
        <v>173</v>
      </c>
      <c r="E1021" s="174"/>
      <c r="F1021" s="270" t="s">
        <v>4605</v>
      </c>
      <c r="G1021" s="174"/>
      <c r="H1021" s="174"/>
      <c r="I1021" s="215"/>
      <c r="J1021" s="174"/>
      <c r="K1021" s="174"/>
      <c r="L1021" s="214"/>
      <c r="M1021" s="238"/>
      <c r="N1021" s="106"/>
      <c r="O1021" s="106"/>
      <c r="P1021" s="106"/>
      <c r="Q1021" s="106"/>
      <c r="R1021" s="106"/>
      <c r="S1021" s="106"/>
      <c r="T1021" s="255"/>
      <c r="AT1021" s="170" t="s">
        <v>173</v>
      </c>
      <c r="AU1021" s="170" t="s">
        <v>81</v>
      </c>
    </row>
    <row r="1022" spans="2:65" s="84" customFormat="1" ht="20.4" customHeight="1">
      <c r="B1022" s="105"/>
      <c r="C1022" s="189" t="s">
        <v>4607</v>
      </c>
      <c r="D1022" s="189" t="s">
        <v>166</v>
      </c>
      <c r="E1022" s="190" t="s">
        <v>4608</v>
      </c>
      <c r="F1022" s="191" t="s">
        <v>4609</v>
      </c>
      <c r="G1022" s="192" t="s">
        <v>579</v>
      </c>
      <c r="H1022" s="193">
        <v>4</v>
      </c>
      <c r="I1022" s="233"/>
      <c r="J1022" s="234">
        <f aca="true" t="shared" si="816" ref="J1022:J1027">ROUND(I1022*H1022,2)</f>
        <v>0</v>
      </c>
      <c r="K1022" s="191" t="s">
        <v>22</v>
      </c>
      <c r="L1022" s="214"/>
      <c r="M1022" s="235" t="s">
        <v>22</v>
      </c>
      <c r="N1022" s="236" t="s">
        <v>44</v>
      </c>
      <c r="O1022" s="106"/>
      <c r="P1022" s="237">
        <f aca="true" t="shared" si="817" ref="P1022:P1027">O1022*H1022</f>
        <v>0</v>
      </c>
      <c r="Q1022" s="237">
        <v>0</v>
      </c>
      <c r="R1022" s="237">
        <f aca="true" t="shared" si="818" ref="R1022:R1027">Q1022*H1022</f>
        <v>0</v>
      </c>
      <c r="S1022" s="237">
        <v>0</v>
      </c>
      <c r="T1022" s="254">
        <f aca="true" t="shared" si="819" ref="T1022:T1027">S1022*H1022</f>
        <v>0</v>
      </c>
      <c r="AR1022" s="170" t="s">
        <v>171</v>
      </c>
      <c r="AT1022" s="170" t="s">
        <v>166</v>
      </c>
      <c r="AU1022" s="170" t="s">
        <v>81</v>
      </c>
      <c r="AY1022" s="170" t="s">
        <v>164</v>
      </c>
      <c r="BE1022" s="266">
        <f aca="true" t="shared" si="820" ref="BE1022:BE1027">IF(N1022="základní",J1022,0)</f>
        <v>0</v>
      </c>
      <c r="BF1022" s="266">
        <f aca="true" t="shared" si="821" ref="BF1022:BF1027">IF(N1022="snížená",J1022,0)</f>
        <v>0</v>
      </c>
      <c r="BG1022" s="266">
        <f aca="true" t="shared" si="822" ref="BG1022:BG1027">IF(N1022="zákl. přenesená",J1022,0)</f>
        <v>0</v>
      </c>
      <c r="BH1022" s="266">
        <f aca="true" t="shared" si="823" ref="BH1022:BH1027">IF(N1022="sníž. přenesená",J1022,0)</f>
        <v>0</v>
      </c>
      <c r="BI1022" s="266">
        <f aca="true" t="shared" si="824" ref="BI1022:BI1027">IF(N1022="nulová",J1022,0)</f>
        <v>0</v>
      </c>
      <c r="BJ1022" s="170" t="s">
        <v>24</v>
      </c>
      <c r="BK1022" s="266">
        <f aca="true" t="shared" si="825" ref="BK1022:BK1027">ROUND(I1022*H1022,2)</f>
        <v>0</v>
      </c>
      <c r="BL1022" s="170" t="s">
        <v>171</v>
      </c>
      <c r="BM1022" s="170" t="s">
        <v>4610</v>
      </c>
    </row>
    <row r="1023" spans="2:47" s="84" customFormat="1" ht="13.5">
      <c r="B1023" s="105"/>
      <c r="C1023" s="174"/>
      <c r="D1023" s="194" t="s">
        <v>173</v>
      </c>
      <c r="E1023" s="174"/>
      <c r="F1023" s="195" t="s">
        <v>4609</v>
      </c>
      <c r="G1023" s="174"/>
      <c r="H1023" s="174"/>
      <c r="I1023" s="215"/>
      <c r="J1023" s="174"/>
      <c r="K1023" s="174"/>
      <c r="L1023" s="214"/>
      <c r="M1023" s="238"/>
      <c r="N1023" s="106"/>
      <c r="O1023" s="106"/>
      <c r="P1023" s="106"/>
      <c r="Q1023" s="106"/>
      <c r="R1023" s="106"/>
      <c r="S1023" s="106"/>
      <c r="T1023" s="255"/>
      <c r="AT1023" s="170" t="s">
        <v>173</v>
      </c>
      <c r="AU1023" s="170" t="s">
        <v>81</v>
      </c>
    </row>
    <row r="1024" spans="2:63" s="89" customFormat="1" ht="29.9" customHeight="1">
      <c r="B1024" s="183"/>
      <c r="C1024" s="184"/>
      <c r="D1024" s="187" t="s">
        <v>72</v>
      </c>
      <c r="E1024" s="188" t="s">
        <v>4285</v>
      </c>
      <c r="F1024" s="188" t="s">
        <v>4286</v>
      </c>
      <c r="G1024" s="184"/>
      <c r="H1024" s="184"/>
      <c r="I1024" s="226"/>
      <c r="J1024" s="232">
        <f>BK1024</f>
        <v>0</v>
      </c>
      <c r="K1024" s="184"/>
      <c r="L1024" s="228"/>
      <c r="M1024" s="229"/>
      <c r="N1024" s="230"/>
      <c r="O1024" s="230"/>
      <c r="P1024" s="231">
        <f aca="true" t="shared" si="826" ref="P1024:T1024">SUM(P1025:P1028)</f>
        <v>0</v>
      </c>
      <c r="Q1024" s="230"/>
      <c r="R1024" s="231">
        <f t="shared" si="826"/>
        <v>0</v>
      </c>
      <c r="S1024" s="230"/>
      <c r="T1024" s="253">
        <f t="shared" si="826"/>
        <v>0</v>
      </c>
      <c r="AR1024" s="259" t="s">
        <v>24</v>
      </c>
      <c r="AT1024" s="260" t="s">
        <v>72</v>
      </c>
      <c r="AU1024" s="260" t="s">
        <v>24</v>
      </c>
      <c r="AY1024" s="259" t="s">
        <v>164</v>
      </c>
      <c r="BK1024" s="265">
        <f>SUM(BK1025:BK1028)</f>
        <v>0</v>
      </c>
    </row>
    <row r="1025" spans="2:65" s="84" customFormat="1" ht="20.4" customHeight="1">
      <c r="B1025" s="105"/>
      <c r="C1025" s="189" t="s">
        <v>4611</v>
      </c>
      <c r="D1025" s="189" t="s">
        <v>166</v>
      </c>
      <c r="E1025" s="190" t="s">
        <v>4298</v>
      </c>
      <c r="F1025" s="191" t="s">
        <v>4299</v>
      </c>
      <c r="G1025" s="192" t="s">
        <v>579</v>
      </c>
      <c r="H1025" s="193">
        <v>19</v>
      </c>
      <c r="I1025" s="233"/>
      <c r="J1025" s="234">
        <f t="shared" si="816"/>
        <v>0</v>
      </c>
      <c r="K1025" s="191" t="s">
        <v>22</v>
      </c>
      <c r="L1025" s="214"/>
      <c r="M1025" s="235" t="s">
        <v>22</v>
      </c>
      <c r="N1025" s="236" t="s">
        <v>44</v>
      </c>
      <c r="O1025" s="106"/>
      <c r="P1025" s="237">
        <f t="shared" si="817"/>
        <v>0</v>
      </c>
      <c r="Q1025" s="237">
        <v>0</v>
      </c>
      <c r="R1025" s="237">
        <f t="shared" si="818"/>
        <v>0</v>
      </c>
      <c r="S1025" s="237">
        <v>0</v>
      </c>
      <c r="T1025" s="254">
        <f t="shared" si="819"/>
        <v>0</v>
      </c>
      <c r="AR1025" s="170" t="s">
        <v>171</v>
      </c>
      <c r="AT1025" s="170" t="s">
        <v>166</v>
      </c>
      <c r="AU1025" s="170" t="s">
        <v>81</v>
      </c>
      <c r="AY1025" s="170" t="s">
        <v>164</v>
      </c>
      <c r="BE1025" s="266">
        <f t="shared" si="820"/>
        <v>0</v>
      </c>
      <c r="BF1025" s="266">
        <f t="shared" si="821"/>
        <v>0</v>
      </c>
      <c r="BG1025" s="266">
        <f t="shared" si="822"/>
        <v>0</v>
      </c>
      <c r="BH1025" s="266">
        <f t="shared" si="823"/>
        <v>0</v>
      </c>
      <c r="BI1025" s="266">
        <f t="shared" si="824"/>
        <v>0</v>
      </c>
      <c r="BJ1025" s="170" t="s">
        <v>24</v>
      </c>
      <c r="BK1025" s="266">
        <f t="shared" si="825"/>
        <v>0</v>
      </c>
      <c r="BL1025" s="170" t="s">
        <v>171</v>
      </c>
      <c r="BM1025" s="170" t="s">
        <v>4612</v>
      </c>
    </row>
    <row r="1026" spans="2:47" s="84" customFormat="1" ht="13.5">
      <c r="B1026" s="105"/>
      <c r="C1026" s="174"/>
      <c r="D1026" s="207" t="s">
        <v>173</v>
      </c>
      <c r="E1026" s="174"/>
      <c r="F1026" s="270" t="s">
        <v>4299</v>
      </c>
      <c r="G1026" s="174"/>
      <c r="H1026" s="174"/>
      <c r="I1026" s="215"/>
      <c r="J1026" s="174"/>
      <c r="K1026" s="174"/>
      <c r="L1026" s="214"/>
      <c r="M1026" s="238"/>
      <c r="N1026" s="106"/>
      <c r="O1026" s="106"/>
      <c r="P1026" s="106"/>
      <c r="Q1026" s="106"/>
      <c r="R1026" s="106"/>
      <c r="S1026" s="106"/>
      <c r="T1026" s="255"/>
      <c r="AT1026" s="170" t="s">
        <v>173</v>
      </c>
      <c r="AU1026" s="170" t="s">
        <v>81</v>
      </c>
    </row>
    <row r="1027" spans="2:65" s="84" customFormat="1" ht="20.4" customHeight="1">
      <c r="B1027" s="105"/>
      <c r="C1027" s="189" t="s">
        <v>4613</v>
      </c>
      <c r="D1027" s="189" t="s">
        <v>166</v>
      </c>
      <c r="E1027" s="190" t="s">
        <v>4614</v>
      </c>
      <c r="F1027" s="191" t="s">
        <v>4615</v>
      </c>
      <c r="G1027" s="192" t="s">
        <v>579</v>
      </c>
      <c r="H1027" s="193">
        <v>5</v>
      </c>
      <c r="I1027" s="233"/>
      <c r="J1027" s="234">
        <f t="shared" si="816"/>
        <v>0</v>
      </c>
      <c r="K1027" s="191" t="s">
        <v>22</v>
      </c>
      <c r="L1027" s="214"/>
      <c r="M1027" s="235" t="s">
        <v>22</v>
      </c>
      <c r="N1027" s="236" t="s">
        <v>44</v>
      </c>
      <c r="O1027" s="106"/>
      <c r="P1027" s="237">
        <f t="shared" si="817"/>
        <v>0</v>
      </c>
      <c r="Q1027" s="237">
        <v>0</v>
      </c>
      <c r="R1027" s="237">
        <f t="shared" si="818"/>
        <v>0</v>
      </c>
      <c r="S1027" s="237">
        <v>0</v>
      </c>
      <c r="T1027" s="254">
        <f t="shared" si="819"/>
        <v>0</v>
      </c>
      <c r="AR1027" s="170" t="s">
        <v>171</v>
      </c>
      <c r="AT1027" s="170" t="s">
        <v>166</v>
      </c>
      <c r="AU1027" s="170" t="s">
        <v>81</v>
      </c>
      <c r="AY1027" s="170" t="s">
        <v>164</v>
      </c>
      <c r="BE1027" s="266">
        <f t="shared" si="820"/>
        <v>0</v>
      </c>
      <c r="BF1027" s="266">
        <f t="shared" si="821"/>
        <v>0</v>
      </c>
      <c r="BG1027" s="266">
        <f t="shared" si="822"/>
        <v>0</v>
      </c>
      <c r="BH1027" s="266">
        <f t="shared" si="823"/>
        <v>0</v>
      </c>
      <c r="BI1027" s="266">
        <f t="shared" si="824"/>
        <v>0</v>
      </c>
      <c r="BJ1027" s="170" t="s">
        <v>24</v>
      </c>
      <c r="BK1027" s="266">
        <f t="shared" si="825"/>
        <v>0</v>
      </c>
      <c r="BL1027" s="170" t="s">
        <v>171</v>
      </c>
      <c r="BM1027" s="170" t="s">
        <v>4616</v>
      </c>
    </row>
    <row r="1028" spans="2:47" s="84" customFormat="1" ht="13.5">
      <c r="B1028" s="105"/>
      <c r="C1028" s="174"/>
      <c r="D1028" s="194" t="s">
        <v>173</v>
      </c>
      <c r="E1028" s="174"/>
      <c r="F1028" s="195" t="s">
        <v>4615</v>
      </c>
      <c r="G1028" s="174"/>
      <c r="H1028" s="174"/>
      <c r="I1028" s="215"/>
      <c r="J1028" s="174"/>
      <c r="K1028" s="174"/>
      <c r="L1028" s="214"/>
      <c r="M1028" s="238"/>
      <c r="N1028" s="106"/>
      <c r="O1028" s="106"/>
      <c r="P1028" s="106"/>
      <c r="Q1028" s="106"/>
      <c r="R1028" s="106"/>
      <c r="S1028" s="106"/>
      <c r="T1028" s="255"/>
      <c r="AT1028" s="170" t="s">
        <v>173</v>
      </c>
      <c r="AU1028" s="170" t="s">
        <v>81</v>
      </c>
    </row>
    <row r="1029" spans="2:63" s="89" customFormat="1" ht="29.9" customHeight="1">
      <c r="B1029" s="183"/>
      <c r="C1029" s="184"/>
      <c r="D1029" s="187" t="s">
        <v>72</v>
      </c>
      <c r="E1029" s="188" t="s">
        <v>4301</v>
      </c>
      <c r="F1029" s="188" t="s">
        <v>4302</v>
      </c>
      <c r="G1029" s="184"/>
      <c r="H1029" s="184"/>
      <c r="I1029" s="226"/>
      <c r="J1029" s="232">
        <f>BK1029</f>
        <v>0</v>
      </c>
      <c r="K1029" s="184"/>
      <c r="L1029" s="228"/>
      <c r="M1029" s="229"/>
      <c r="N1029" s="230"/>
      <c r="O1029" s="230"/>
      <c r="P1029" s="231">
        <f aca="true" t="shared" si="827" ref="P1029:T1029">SUM(P1030:P1031)</f>
        <v>0</v>
      </c>
      <c r="Q1029" s="230"/>
      <c r="R1029" s="231">
        <f t="shared" si="827"/>
        <v>0</v>
      </c>
      <c r="S1029" s="230"/>
      <c r="T1029" s="253">
        <f t="shared" si="827"/>
        <v>0</v>
      </c>
      <c r="AR1029" s="259" t="s">
        <v>24</v>
      </c>
      <c r="AT1029" s="260" t="s">
        <v>72</v>
      </c>
      <c r="AU1029" s="260" t="s">
        <v>24</v>
      </c>
      <c r="AY1029" s="259" t="s">
        <v>164</v>
      </c>
      <c r="BK1029" s="265">
        <f>SUM(BK1030:BK1031)</f>
        <v>0</v>
      </c>
    </row>
    <row r="1030" spans="2:65" s="84" customFormat="1" ht="20.4" customHeight="1">
      <c r="B1030" s="105"/>
      <c r="C1030" s="189" t="s">
        <v>4617</v>
      </c>
      <c r="D1030" s="189" t="s">
        <v>166</v>
      </c>
      <c r="E1030" s="190" t="s">
        <v>4304</v>
      </c>
      <c r="F1030" s="191" t="s">
        <v>4305</v>
      </c>
      <c r="G1030" s="192" t="s">
        <v>579</v>
      </c>
      <c r="H1030" s="193">
        <v>1</v>
      </c>
      <c r="I1030" s="233"/>
      <c r="J1030" s="234">
        <f>ROUND(I1030*H1030,2)</f>
        <v>0</v>
      </c>
      <c r="K1030" s="191" t="s">
        <v>22</v>
      </c>
      <c r="L1030" s="214"/>
      <c r="M1030" s="235" t="s">
        <v>22</v>
      </c>
      <c r="N1030" s="236" t="s">
        <v>44</v>
      </c>
      <c r="O1030" s="106"/>
      <c r="P1030" s="237">
        <f>O1030*H1030</f>
        <v>0</v>
      </c>
      <c r="Q1030" s="237">
        <v>0</v>
      </c>
      <c r="R1030" s="237">
        <f>Q1030*H1030</f>
        <v>0</v>
      </c>
      <c r="S1030" s="237">
        <v>0</v>
      </c>
      <c r="T1030" s="254">
        <f>S1030*H1030</f>
        <v>0</v>
      </c>
      <c r="AR1030" s="170" t="s">
        <v>171</v>
      </c>
      <c r="AT1030" s="170" t="s">
        <v>166</v>
      </c>
      <c r="AU1030" s="170" t="s">
        <v>81</v>
      </c>
      <c r="AY1030" s="170" t="s">
        <v>164</v>
      </c>
      <c r="BE1030" s="266">
        <f>IF(N1030="základní",J1030,0)</f>
        <v>0</v>
      </c>
      <c r="BF1030" s="266">
        <f>IF(N1030="snížená",J1030,0)</f>
        <v>0</v>
      </c>
      <c r="BG1030" s="266">
        <f>IF(N1030="zákl. přenesená",J1030,0)</f>
        <v>0</v>
      </c>
      <c r="BH1030" s="266">
        <f>IF(N1030="sníž. přenesená",J1030,0)</f>
        <v>0</v>
      </c>
      <c r="BI1030" s="266">
        <f>IF(N1030="nulová",J1030,0)</f>
        <v>0</v>
      </c>
      <c r="BJ1030" s="170" t="s">
        <v>24</v>
      </c>
      <c r="BK1030" s="266">
        <f>ROUND(I1030*H1030,2)</f>
        <v>0</v>
      </c>
      <c r="BL1030" s="170" t="s">
        <v>171</v>
      </c>
      <c r="BM1030" s="170" t="s">
        <v>4618</v>
      </c>
    </row>
    <row r="1031" spans="2:47" s="84" customFormat="1" ht="13.5">
      <c r="B1031" s="105"/>
      <c r="C1031" s="174"/>
      <c r="D1031" s="194" t="s">
        <v>173</v>
      </c>
      <c r="E1031" s="174"/>
      <c r="F1031" s="195" t="s">
        <v>4305</v>
      </c>
      <c r="G1031" s="174"/>
      <c r="H1031" s="174"/>
      <c r="I1031" s="215"/>
      <c r="J1031" s="174"/>
      <c r="K1031" s="174"/>
      <c r="L1031" s="214"/>
      <c r="M1031" s="238"/>
      <c r="N1031" s="106"/>
      <c r="O1031" s="106"/>
      <c r="P1031" s="106"/>
      <c r="Q1031" s="106"/>
      <c r="R1031" s="106"/>
      <c r="S1031" s="106"/>
      <c r="T1031" s="255"/>
      <c r="AT1031" s="170" t="s">
        <v>173</v>
      </c>
      <c r="AU1031" s="170" t="s">
        <v>81</v>
      </c>
    </row>
    <row r="1032" spans="2:63" s="89" customFormat="1" ht="29.9" customHeight="1">
      <c r="B1032" s="183"/>
      <c r="C1032" s="184"/>
      <c r="D1032" s="187" t="s">
        <v>72</v>
      </c>
      <c r="E1032" s="188" t="s">
        <v>4619</v>
      </c>
      <c r="F1032" s="188" t="s">
        <v>4620</v>
      </c>
      <c r="G1032" s="184"/>
      <c r="H1032" s="184"/>
      <c r="I1032" s="226"/>
      <c r="J1032" s="232">
        <f>BK1032</f>
        <v>0</v>
      </c>
      <c r="K1032" s="184"/>
      <c r="L1032" s="228"/>
      <c r="M1032" s="229"/>
      <c r="N1032" s="230"/>
      <c r="O1032" s="230"/>
      <c r="P1032" s="231">
        <f aca="true" t="shared" si="828" ref="P1032:T1032">SUM(P1033:P1034)</f>
        <v>0</v>
      </c>
      <c r="Q1032" s="230"/>
      <c r="R1032" s="231">
        <f t="shared" si="828"/>
        <v>0</v>
      </c>
      <c r="S1032" s="230"/>
      <c r="T1032" s="253">
        <f t="shared" si="828"/>
        <v>0</v>
      </c>
      <c r="AR1032" s="259" t="s">
        <v>24</v>
      </c>
      <c r="AT1032" s="260" t="s">
        <v>72</v>
      </c>
      <c r="AU1032" s="260" t="s">
        <v>24</v>
      </c>
      <c r="AY1032" s="259" t="s">
        <v>164</v>
      </c>
      <c r="BK1032" s="265">
        <f>SUM(BK1033:BK1034)</f>
        <v>0</v>
      </c>
    </row>
    <row r="1033" spans="2:65" s="84" customFormat="1" ht="20.4" customHeight="1">
      <c r="B1033" s="105"/>
      <c r="C1033" s="189" t="s">
        <v>4621</v>
      </c>
      <c r="D1033" s="189" t="s">
        <v>166</v>
      </c>
      <c r="E1033" s="190" t="s">
        <v>4622</v>
      </c>
      <c r="F1033" s="191" t="s">
        <v>4623</v>
      </c>
      <c r="G1033" s="192" t="s">
        <v>579</v>
      </c>
      <c r="H1033" s="193">
        <v>1</v>
      </c>
      <c r="I1033" s="233"/>
      <c r="J1033" s="234">
        <f>ROUND(I1033*H1033,2)</f>
        <v>0</v>
      </c>
      <c r="K1033" s="191" t="s">
        <v>22</v>
      </c>
      <c r="L1033" s="214"/>
      <c r="M1033" s="235" t="s">
        <v>22</v>
      </c>
      <c r="N1033" s="236" t="s">
        <v>44</v>
      </c>
      <c r="O1033" s="106"/>
      <c r="P1033" s="237">
        <f>O1033*H1033</f>
        <v>0</v>
      </c>
      <c r="Q1033" s="237">
        <v>0</v>
      </c>
      <c r="R1033" s="237">
        <f>Q1033*H1033</f>
        <v>0</v>
      </c>
      <c r="S1033" s="237">
        <v>0</v>
      </c>
      <c r="T1033" s="254">
        <f>S1033*H1033</f>
        <v>0</v>
      </c>
      <c r="AR1033" s="170" t="s">
        <v>171</v>
      </c>
      <c r="AT1033" s="170" t="s">
        <v>166</v>
      </c>
      <c r="AU1033" s="170" t="s">
        <v>81</v>
      </c>
      <c r="AY1033" s="170" t="s">
        <v>164</v>
      </c>
      <c r="BE1033" s="266">
        <f>IF(N1033="základní",J1033,0)</f>
        <v>0</v>
      </c>
      <c r="BF1033" s="266">
        <f>IF(N1033="snížená",J1033,0)</f>
        <v>0</v>
      </c>
      <c r="BG1033" s="266">
        <f>IF(N1033="zákl. přenesená",J1033,0)</f>
        <v>0</v>
      </c>
      <c r="BH1033" s="266">
        <f>IF(N1033="sníž. přenesená",J1033,0)</f>
        <v>0</v>
      </c>
      <c r="BI1033" s="266">
        <f>IF(N1033="nulová",J1033,0)</f>
        <v>0</v>
      </c>
      <c r="BJ1033" s="170" t="s">
        <v>24</v>
      </c>
      <c r="BK1033" s="266">
        <f>ROUND(I1033*H1033,2)</f>
        <v>0</v>
      </c>
      <c r="BL1033" s="170" t="s">
        <v>171</v>
      </c>
      <c r="BM1033" s="170" t="s">
        <v>4624</v>
      </c>
    </row>
    <row r="1034" spans="2:47" s="84" customFormat="1" ht="13.5">
      <c r="B1034" s="105"/>
      <c r="C1034" s="174"/>
      <c r="D1034" s="194" t="s">
        <v>173</v>
      </c>
      <c r="E1034" s="174"/>
      <c r="F1034" s="195" t="s">
        <v>4623</v>
      </c>
      <c r="G1034" s="174"/>
      <c r="H1034" s="174"/>
      <c r="I1034" s="215"/>
      <c r="J1034" s="174"/>
      <c r="K1034" s="174"/>
      <c r="L1034" s="214"/>
      <c r="M1034" s="238"/>
      <c r="N1034" s="106"/>
      <c r="O1034" s="106"/>
      <c r="P1034" s="106"/>
      <c r="Q1034" s="106"/>
      <c r="R1034" s="106"/>
      <c r="S1034" s="106"/>
      <c r="T1034" s="255"/>
      <c r="AT1034" s="170" t="s">
        <v>173</v>
      </c>
      <c r="AU1034" s="170" t="s">
        <v>81</v>
      </c>
    </row>
    <row r="1035" spans="2:63" s="89" customFormat="1" ht="29.9" customHeight="1">
      <c r="B1035" s="183"/>
      <c r="C1035" s="184"/>
      <c r="D1035" s="187" t="s">
        <v>72</v>
      </c>
      <c r="E1035" s="188" t="s">
        <v>4307</v>
      </c>
      <c r="F1035" s="188" t="s">
        <v>4308</v>
      </c>
      <c r="G1035" s="184"/>
      <c r="H1035" s="184"/>
      <c r="I1035" s="226"/>
      <c r="J1035" s="232">
        <f>BK1035</f>
        <v>0</v>
      </c>
      <c r="K1035" s="184"/>
      <c r="L1035" s="228"/>
      <c r="M1035" s="229"/>
      <c r="N1035" s="230"/>
      <c r="O1035" s="230"/>
      <c r="P1035" s="231">
        <f aca="true" t="shared" si="829" ref="P1035:T1035">SUM(P1036:P1037)</f>
        <v>0</v>
      </c>
      <c r="Q1035" s="230"/>
      <c r="R1035" s="231">
        <f t="shared" si="829"/>
        <v>0</v>
      </c>
      <c r="S1035" s="230"/>
      <c r="T1035" s="253">
        <f t="shared" si="829"/>
        <v>0</v>
      </c>
      <c r="AR1035" s="259" t="s">
        <v>24</v>
      </c>
      <c r="AT1035" s="260" t="s">
        <v>72</v>
      </c>
      <c r="AU1035" s="260" t="s">
        <v>24</v>
      </c>
      <c r="AY1035" s="259" t="s">
        <v>164</v>
      </c>
      <c r="BK1035" s="265">
        <f>SUM(BK1036:BK1037)</f>
        <v>0</v>
      </c>
    </row>
    <row r="1036" spans="2:65" s="84" customFormat="1" ht="20.4" customHeight="1">
      <c r="B1036" s="105"/>
      <c r="C1036" s="189" t="s">
        <v>4625</v>
      </c>
      <c r="D1036" s="189" t="s">
        <v>166</v>
      </c>
      <c r="E1036" s="190" t="s">
        <v>4310</v>
      </c>
      <c r="F1036" s="191" t="s">
        <v>4311</v>
      </c>
      <c r="G1036" s="192" t="s">
        <v>579</v>
      </c>
      <c r="H1036" s="193">
        <v>6</v>
      </c>
      <c r="I1036" s="233"/>
      <c r="J1036" s="234">
        <f aca="true" t="shared" si="830" ref="J1036:J1041">ROUND(I1036*H1036,2)</f>
        <v>0</v>
      </c>
      <c r="K1036" s="191" t="s">
        <v>22</v>
      </c>
      <c r="L1036" s="214"/>
      <c r="M1036" s="235" t="s">
        <v>22</v>
      </c>
      <c r="N1036" s="236" t="s">
        <v>44</v>
      </c>
      <c r="O1036" s="106"/>
      <c r="P1036" s="237">
        <f aca="true" t="shared" si="831" ref="P1036:P1041">O1036*H1036</f>
        <v>0</v>
      </c>
      <c r="Q1036" s="237">
        <v>0</v>
      </c>
      <c r="R1036" s="237">
        <f aca="true" t="shared" si="832" ref="R1036:R1041">Q1036*H1036</f>
        <v>0</v>
      </c>
      <c r="S1036" s="237">
        <v>0</v>
      </c>
      <c r="T1036" s="254">
        <f aca="true" t="shared" si="833" ref="T1036:T1041">S1036*H1036</f>
        <v>0</v>
      </c>
      <c r="AR1036" s="170" t="s">
        <v>171</v>
      </c>
      <c r="AT1036" s="170" t="s">
        <v>166</v>
      </c>
      <c r="AU1036" s="170" t="s">
        <v>81</v>
      </c>
      <c r="AY1036" s="170" t="s">
        <v>164</v>
      </c>
      <c r="BE1036" s="266">
        <f aca="true" t="shared" si="834" ref="BE1036:BE1041">IF(N1036="základní",J1036,0)</f>
        <v>0</v>
      </c>
      <c r="BF1036" s="266">
        <f aca="true" t="shared" si="835" ref="BF1036:BF1041">IF(N1036="snížená",J1036,0)</f>
        <v>0</v>
      </c>
      <c r="BG1036" s="266">
        <f aca="true" t="shared" si="836" ref="BG1036:BG1041">IF(N1036="zákl. přenesená",J1036,0)</f>
        <v>0</v>
      </c>
      <c r="BH1036" s="266">
        <f>IF(N1036="sníž. přenesená",J1036,0)</f>
        <v>0</v>
      </c>
      <c r="BI1036" s="266">
        <f aca="true" t="shared" si="837" ref="BI1036:BI1041">IF(N1036="nulová",J1036,0)</f>
        <v>0</v>
      </c>
      <c r="BJ1036" s="170" t="s">
        <v>24</v>
      </c>
      <c r="BK1036" s="266">
        <f aca="true" t="shared" si="838" ref="BK1036:BK1041">ROUND(I1036*H1036,2)</f>
        <v>0</v>
      </c>
      <c r="BL1036" s="170" t="s">
        <v>171</v>
      </c>
      <c r="BM1036" s="170" t="s">
        <v>4626</v>
      </c>
    </row>
    <row r="1037" spans="2:47" s="84" customFormat="1" ht="13.5">
      <c r="B1037" s="105"/>
      <c r="C1037" s="174"/>
      <c r="D1037" s="194" t="s">
        <v>173</v>
      </c>
      <c r="E1037" s="174"/>
      <c r="F1037" s="195" t="s">
        <v>4311</v>
      </c>
      <c r="G1037" s="174"/>
      <c r="H1037" s="174"/>
      <c r="I1037" s="215"/>
      <c r="J1037" s="174"/>
      <c r="K1037" s="174"/>
      <c r="L1037" s="214"/>
      <c r="M1037" s="238"/>
      <c r="N1037" s="106"/>
      <c r="O1037" s="106"/>
      <c r="P1037" s="106"/>
      <c r="Q1037" s="106"/>
      <c r="R1037" s="106"/>
      <c r="S1037" s="106"/>
      <c r="T1037" s="255"/>
      <c r="AT1037" s="170" t="s">
        <v>173</v>
      </c>
      <c r="AU1037" s="170" t="s">
        <v>81</v>
      </c>
    </row>
    <row r="1038" spans="2:63" s="89" customFormat="1" ht="29.9" customHeight="1">
      <c r="B1038" s="183"/>
      <c r="C1038" s="184"/>
      <c r="D1038" s="187" t="s">
        <v>72</v>
      </c>
      <c r="E1038" s="188" t="s">
        <v>4291</v>
      </c>
      <c r="F1038" s="188" t="s">
        <v>4292</v>
      </c>
      <c r="G1038" s="184"/>
      <c r="H1038" s="184"/>
      <c r="I1038" s="226"/>
      <c r="J1038" s="232">
        <f>BK1038</f>
        <v>0</v>
      </c>
      <c r="K1038" s="184"/>
      <c r="L1038" s="228"/>
      <c r="M1038" s="229"/>
      <c r="N1038" s="230"/>
      <c r="O1038" s="230"/>
      <c r="P1038" s="231">
        <f aca="true" t="shared" si="839" ref="P1038:T1038">SUM(P1039:P1048)</f>
        <v>0</v>
      </c>
      <c r="Q1038" s="230"/>
      <c r="R1038" s="231">
        <f t="shared" si="839"/>
        <v>0</v>
      </c>
      <c r="S1038" s="230"/>
      <c r="T1038" s="253">
        <f t="shared" si="839"/>
        <v>0</v>
      </c>
      <c r="AR1038" s="259" t="s">
        <v>24</v>
      </c>
      <c r="AT1038" s="260" t="s">
        <v>72</v>
      </c>
      <c r="AU1038" s="260" t="s">
        <v>24</v>
      </c>
      <c r="AY1038" s="259" t="s">
        <v>164</v>
      </c>
      <c r="BK1038" s="265">
        <f>SUM(BK1039:BK1048)</f>
        <v>0</v>
      </c>
    </row>
    <row r="1039" spans="2:65" s="84" customFormat="1" ht="20.4" customHeight="1">
      <c r="B1039" s="105"/>
      <c r="C1039" s="189" t="s">
        <v>4627</v>
      </c>
      <c r="D1039" s="189" t="s">
        <v>166</v>
      </c>
      <c r="E1039" s="190" t="s">
        <v>4326</v>
      </c>
      <c r="F1039" s="191" t="s">
        <v>4327</v>
      </c>
      <c r="G1039" s="192" t="s">
        <v>579</v>
      </c>
      <c r="H1039" s="193">
        <v>13</v>
      </c>
      <c r="I1039" s="233"/>
      <c r="J1039" s="234">
        <f t="shared" si="830"/>
        <v>0</v>
      </c>
      <c r="K1039" s="191" t="s">
        <v>22</v>
      </c>
      <c r="L1039" s="214"/>
      <c r="M1039" s="235" t="s">
        <v>22</v>
      </c>
      <c r="N1039" s="236" t="s">
        <v>44</v>
      </c>
      <c r="O1039" s="106"/>
      <c r="P1039" s="237">
        <f t="shared" si="831"/>
        <v>0</v>
      </c>
      <c r="Q1039" s="237">
        <v>0</v>
      </c>
      <c r="R1039" s="237">
        <f t="shared" si="832"/>
        <v>0</v>
      </c>
      <c r="S1039" s="237">
        <v>0</v>
      </c>
      <c r="T1039" s="254">
        <f t="shared" si="833"/>
        <v>0</v>
      </c>
      <c r="AR1039" s="170" t="s">
        <v>171</v>
      </c>
      <c r="AT1039" s="170" t="s">
        <v>166</v>
      </c>
      <c r="AU1039" s="170" t="s">
        <v>81</v>
      </c>
      <c r="AY1039" s="170" t="s">
        <v>164</v>
      </c>
      <c r="BE1039" s="266">
        <f t="shared" si="834"/>
        <v>0</v>
      </c>
      <c r="BF1039" s="266">
        <f t="shared" si="835"/>
        <v>0</v>
      </c>
      <c r="BG1039" s="266">
        <f t="shared" si="836"/>
        <v>0</v>
      </c>
      <c r="BH1039" s="266">
        <f>IF(N1039="sníž. přenesená",J1039,0)</f>
        <v>0</v>
      </c>
      <c r="BI1039" s="266">
        <f t="shared" si="837"/>
        <v>0</v>
      </c>
      <c r="BJ1039" s="170" t="s">
        <v>24</v>
      </c>
      <c r="BK1039" s="266">
        <f t="shared" si="838"/>
        <v>0</v>
      </c>
      <c r="BL1039" s="170" t="s">
        <v>171</v>
      </c>
      <c r="BM1039" s="170" t="s">
        <v>4628</v>
      </c>
    </row>
    <row r="1040" spans="2:47" s="84" customFormat="1" ht="13.5">
      <c r="B1040" s="105"/>
      <c r="C1040" s="174"/>
      <c r="D1040" s="207" t="s">
        <v>173</v>
      </c>
      <c r="E1040" s="174"/>
      <c r="F1040" s="270" t="s">
        <v>4327</v>
      </c>
      <c r="G1040" s="174"/>
      <c r="H1040" s="174"/>
      <c r="I1040" s="215"/>
      <c r="J1040" s="174"/>
      <c r="K1040" s="174"/>
      <c r="L1040" s="214"/>
      <c r="M1040" s="238"/>
      <c r="N1040" s="106"/>
      <c r="O1040" s="106"/>
      <c r="P1040" s="106"/>
      <c r="Q1040" s="106"/>
      <c r="R1040" s="106"/>
      <c r="S1040" s="106"/>
      <c r="T1040" s="255"/>
      <c r="AT1040" s="170" t="s">
        <v>173</v>
      </c>
      <c r="AU1040" s="170" t="s">
        <v>81</v>
      </c>
    </row>
    <row r="1041" spans="2:65" s="84" customFormat="1" ht="20.4" customHeight="1">
      <c r="B1041" s="105"/>
      <c r="C1041" s="189" t="s">
        <v>4629</v>
      </c>
      <c r="D1041" s="189" t="s">
        <v>166</v>
      </c>
      <c r="E1041" s="190" t="s">
        <v>4330</v>
      </c>
      <c r="F1041" s="191" t="s">
        <v>4331</v>
      </c>
      <c r="G1041" s="192" t="s">
        <v>579</v>
      </c>
      <c r="H1041" s="193">
        <v>1</v>
      </c>
      <c r="I1041" s="233"/>
      <c r="J1041" s="234">
        <f t="shared" si="830"/>
        <v>0</v>
      </c>
      <c r="K1041" s="191" t="s">
        <v>22</v>
      </c>
      <c r="L1041" s="214"/>
      <c r="M1041" s="235" t="s">
        <v>22</v>
      </c>
      <c r="N1041" s="236" t="s">
        <v>44</v>
      </c>
      <c r="O1041" s="106"/>
      <c r="P1041" s="237">
        <f t="shared" si="831"/>
        <v>0</v>
      </c>
      <c r="Q1041" s="237">
        <v>0</v>
      </c>
      <c r="R1041" s="237">
        <f t="shared" si="832"/>
        <v>0</v>
      </c>
      <c r="S1041" s="237">
        <v>0</v>
      </c>
      <c r="T1041" s="254">
        <f t="shared" si="833"/>
        <v>0</v>
      </c>
      <c r="AR1041" s="170" t="s">
        <v>171</v>
      </c>
      <c r="AT1041" s="170" t="s">
        <v>166</v>
      </c>
      <c r="AU1041" s="170" t="s">
        <v>81</v>
      </c>
      <c r="AY1041" s="170" t="s">
        <v>164</v>
      </c>
      <c r="BE1041" s="266">
        <f t="shared" si="834"/>
        <v>0</v>
      </c>
      <c r="BF1041" s="266">
        <f t="shared" si="835"/>
        <v>0</v>
      </c>
      <c r="BG1041" s="266">
        <f t="shared" si="836"/>
        <v>0</v>
      </c>
      <c r="BH1041" s="266">
        <v>0</v>
      </c>
      <c r="BI1041" s="266">
        <f t="shared" si="837"/>
        <v>0</v>
      </c>
      <c r="BJ1041" s="170" t="s">
        <v>24</v>
      </c>
      <c r="BK1041" s="266">
        <f t="shared" si="838"/>
        <v>0</v>
      </c>
      <c r="BL1041" s="170" t="s">
        <v>171</v>
      </c>
      <c r="BM1041" s="170" t="s">
        <v>4630</v>
      </c>
    </row>
    <row r="1042" spans="2:47" s="84" customFormat="1" ht="13.5">
      <c r="B1042" s="105"/>
      <c r="C1042" s="174"/>
      <c r="D1042" s="207" t="s">
        <v>173</v>
      </c>
      <c r="E1042" s="174"/>
      <c r="F1042" s="270" t="s">
        <v>4331</v>
      </c>
      <c r="G1042" s="174"/>
      <c r="H1042" s="174"/>
      <c r="I1042" s="215"/>
      <c r="J1042" s="174"/>
      <c r="K1042" s="174"/>
      <c r="L1042" s="214"/>
      <c r="M1042" s="238"/>
      <c r="N1042" s="106"/>
      <c r="O1042" s="106"/>
      <c r="P1042" s="106"/>
      <c r="Q1042" s="106"/>
      <c r="R1042" s="106"/>
      <c r="S1042" s="106"/>
      <c r="T1042" s="255"/>
      <c r="AT1042" s="170" t="s">
        <v>173</v>
      </c>
      <c r="AU1042" s="170" t="s">
        <v>81</v>
      </c>
    </row>
    <row r="1043" spans="2:65" s="84" customFormat="1" ht="20.4" customHeight="1">
      <c r="B1043" s="105"/>
      <c r="C1043" s="189" t="s">
        <v>4631</v>
      </c>
      <c r="D1043" s="189" t="s">
        <v>166</v>
      </c>
      <c r="E1043" s="190" t="s">
        <v>4632</v>
      </c>
      <c r="F1043" s="191" t="s">
        <v>4633</v>
      </c>
      <c r="G1043" s="192" t="s">
        <v>579</v>
      </c>
      <c r="H1043" s="193">
        <v>8</v>
      </c>
      <c r="I1043" s="233"/>
      <c r="J1043" s="234">
        <f>ROUND(I1043*H1043,2)</f>
        <v>0</v>
      </c>
      <c r="K1043" s="191" t="s">
        <v>22</v>
      </c>
      <c r="L1043" s="214"/>
      <c r="M1043" s="235" t="s">
        <v>22</v>
      </c>
      <c r="N1043" s="236" t="s">
        <v>44</v>
      </c>
      <c r="O1043" s="106"/>
      <c r="P1043" s="237">
        <f aca="true" t="shared" si="840" ref="P1043:P1047">O1043*H1043</f>
        <v>0</v>
      </c>
      <c r="Q1043" s="237">
        <v>0</v>
      </c>
      <c r="R1043" s="237">
        <f aca="true" t="shared" si="841" ref="R1043:R1047">Q1043*H1043</f>
        <v>0</v>
      </c>
      <c r="S1043" s="237">
        <v>0</v>
      </c>
      <c r="T1043" s="254">
        <f aca="true" t="shared" si="842" ref="T1043:T1047">S1043*H1043</f>
        <v>0</v>
      </c>
      <c r="AR1043" s="170" t="s">
        <v>171</v>
      </c>
      <c r="AT1043" s="170" t="s">
        <v>166</v>
      </c>
      <c r="AU1043" s="170" t="s">
        <v>81</v>
      </c>
      <c r="AY1043" s="170" t="s">
        <v>164</v>
      </c>
      <c r="BE1043" s="266">
        <f aca="true" t="shared" si="843" ref="BE1043:BE1047">IF(N1043="základní",J1043,0)</f>
        <v>0</v>
      </c>
      <c r="BF1043" s="266">
        <f aca="true" t="shared" si="844" ref="BF1043:BF1047">IF(N1043="snížená",J1043,0)</f>
        <v>0</v>
      </c>
      <c r="BG1043" s="266">
        <f aca="true" t="shared" si="845" ref="BG1043:BG1047">IF(N1043="zákl. přenesená",J1043,0)</f>
        <v>0</v>
      </c>
      <c r="BH1043" s="266">
        <f aca="true" t="shared" si="846" ref="BH1043:BH1047">IF(N1043="sníž. přenesená",J1043,0)</f>
        <v>0</v>
      </c>
      <c r="BI1043" s="266">
        <f aca="true" t="shared" si="847" ref="BI1043:BI1047">IF(N1043="nulová",J1043,0)</f>
        <v>0</v>
      </c>
      <c r="BJ1043" s="170" t="s">
        <v>24</v>
      </c>
      <c r="BK1043" s="266">
        <f aca="true" t="shared" si="848" ref="BK1043:BK1047">ROUND(I1043*H1043,2)</f>
        <v>0</v>
      </c>
      <c r="BL1043" s="170" t="s">
        <v>171</v>
      </c>
      <c r="BM1043" s="170" t="s">
        <v>4634</v>
      </c>
    </row>
    <row r="1044" spans="2:47" s="84" customFormat="1" ht="13.5">
      <c r="B1044" s="105"/>
      <c r="C1044" s="174"/>
      <c r="D1044" s="207" t="s">
        <v>173</v>
      </c>
      <c r="E1044" s="174"/>
      <c r="F1044" s="270" t="s">
        <v>4633</v>
      </c>
      <c r="G1044" s="174"/>
      <c r="H1044" s="174"/>
      <c r="I1044" s="215"/>
      <c r="J1044" s="174"/>
      <c r="K1044" s="174"/>
      <c r="L1044" s="214"/>
      <c r="M1044" s="238"/>
      <c r="N1044" s="106"/>
      <c r="O1044" s="106"/>
      <c r="P1044" s="106"/>
      <c r="Q1044" s="106"/>
      <c r="R1044" s="106"/>
      <c r="S1044" s="106"/>
      <c r="T1044" s="255"/>
      <c r="AT1044" s="170" t="s">
        <v>173</v>
      </c>
      <c r="AU1044" s="170" t="s">
        <v>81</v>
      </c>
    </row>
    <row r="1045" spans="2:65" s="84" customFormat="1" ht="20.4" customHeight="1">
      <c r="B1045" s="105"/>
      <c r="C1045" s="189" t="s">
        <v>4635</v>
      </c>
      <c r="D1045" s="189" t="s">
        <v>166</v>
      </c>
      <c r="E1045" s="190" t="s">
        <v>4636</v>
      </c>
      <c r="F1045" s="191" t="s">
        <v>4637</v>
      </c>
      <c r="G1045" s="192" t="s">
        <v>579</v>
      </c>
      <c r="H1045" s="193">
        <v>1</v>
      </c>
      <c r="I1045" s="233"/>
      <c r="J1045" s="234">
        <f>ROUND(I1045*H1045,2)</f>
        <v>0</v>
      </c>
      <c r="K1045" s="191" t="s">
        <v>22</v>
      </c>
      <c r="L1045" s="214"/>
      <c r="M1045" s="235" t="s">
        <v>22</v>
      </c>
      <c r="N1045" s="236" t="s">
        <v>44</v>
      </c>
      <c r="O1045" s="106"/>
      <c r="P1045" s="237">
        <f t="shared" si="840"/>
        <v>0</v>
      </c>
      <c r="Q1045" s="237">
        <v>0</v>
      </c>
      <c r="R1045" s="237">
        <f t="shared" si="841"/>
        <v>0</v>
      </c>
      <c r="S1045" s="237">
        <v>0</v>
      </c>
      <c r="T1045" s="254">
        <f t="shared" si="842"/>
        <v>0</v>
      </c>
      <c r="AR1045" s="170" t="s">
        <v>171</v>
      </c>
      <c r="AT1045" s="170" t="s">
        <v>166</v>
      </c>
      <c r="AU1045" s="170" t="s">
        <v>81</v>
      </c>
      <c r="AY1045" s="170" t="s">
        <v>164</v>
      </c>
      <c r="BE1045" s="266">
        <f t="shared" si="843"/>
        <v>0</v>
      </c>
      <c r="BF1045" s="266">
        <f t="shared" si="844"/>
        <v>0</v>
      </c>
      <c r="BG1045" s="266">
        <f t="shared" si="845"/>
        <v>0</v>
      </c>
      <c r="BH1045" s="266">
        <f t="shared" si="846"/>
        <v>0</v>
      </c>
      <c r="BI1045" s="266">
        <f t="shared" si="847"/>
        <v>0</v>
      </c>
      <c r="BJ1045" s="170" t="s">
        <v>24</v>
      </c>
      <c r="BK1045" s="266">
        <f t="shared" si="848"/>
        <v>0</v>
      </c>
      <c r="BL1045" s="170" t="s">
        <v>171</v>
      </c>
      <c r="BM1045" s="170" t="s">
        <v>4638</v>
      </c>
    </row>
    <row r="1046" spans="2:47" s="84" customFormat="1" ht="13.5">
      <c r="B1046" s="105"/>
      <c r="C1046" s="174"/>
      <c r="D1046" s="207" t="s">
        <v>173</v>
      </c>
      <c r="E1046" s="174"/>
      <c r="F1046" s="270" t="s">
        <v>4637</v>
      </c>
      <c r="G1046" s="174"/>
      <c r="H1046" s="174"/>
      <c r="I1046" s="215"/>
      <c r="J1046" s="174"/>
      <c r="K1046" s="174"/>
      <c r="L1046" s="214"/>
      <c r="M1046" s="238"/>
      <c r="N1046" s="106"/>
      <c r="O1046" s="106"/>
      <c r="P1046" s="106"/>
      <c r="Q1046" s="106"/>
      <c r="R1046" s="106"/>
      <c r="S1046" s="106"/>
      <c r="T1046" s="255"/>
      <c r="AT1046" s="170" t="s">
        <v>173</v>
      </c>
      <c r="AU1046" s="170" t="s">
        <v>81</v>
      </c>
    </row>
    <row r="1047" spans="2:65" s="84" customFormat="1" ht="20.4" customHeight="1">
      <c r="B1047" s="105"/>
      <c r="C1047" s="189" t="s">
        <v>4639</v>
      </c>
      <c r="D1047" s="189" t="s">
        <v>166</v>
      </c>
      <c r="E1047" s="190" t="s">
        <v>4640</v>
      </c>
      <c r="F1047" s="191" t="s">
        <v>4641</v>
      </c>
      <c r="G1047" s="192" t="s">
        <v>579</v>
      </c>
      <c r="H1047" s="193">
        <v>21</v>
      </c>
      <c r="I1047" s="233"/>
      <c r="J1047" s="234">
        <v>0</v>
      </c>
      <c r="K1047" s="191" t="s">
        <v>22</v>
      </c>
      <c r="L1047" s="214"/>
      <c r="M1047" s="235" t="s">
        <v>22</v>
      </c>
      <c r="N1047" s="236" t="s">
        <v>44</v>
      </c>
      <c r="O1047" s="106"/>
      <c r="P1047" s="237">
        <f t="shared" si="840"/>
        <v>0</v>
      </c>
      <c r="Q1047" s="237">
        <v>0</v>
      </c>
      <c r="R1047" s="237">
        <f t="shared" si="841"/>
        <v>0</v>
      </c>
      <c r="S1047" s="237">
        <v>0</v>
      </c>
      <c r="T1047" s="254">
        <f t="shared" si="842"/>
        <v>0</v>
      </c>
      <c r="AR1047" s="170" t="s">
        <v>171</v>
      </c>
      <c r="AT1047" s="170" t="s">
        <v>166</v>
      </c>
      <c r="AU1047" s="170" t="s">
        <v>81</v>
      </c>
      <c r="AY1047" s="170" t="s">
        <v>164</v>
      </c>
      <c r="BE1047" s="266">
        <f t="shared" si="843"/>
        <v>0</v>
      </c>
      <c r="BF1047" s="266">
        <f t="shared" si="844"/>
        <v>0</v>
      </c>
      <c r="BG1047" s="266">
        <f t="shared" si="845"/>
        <v>0</v>
      </c>
      <c r="BH1047" s="266">
        <f t="shared" si="846"/>
        <v>0</v>
      </c>
      <c r="BI1047" s="266">
        <f t="shared" si="847"/>
        <v>0</v>
      </c>
      <c r="BJ1047" s="170" t="s">
        <v>24</v>
      </c>
      <c r="BK1047" s="266">
        <f t="shared" si="848"/>
        <v>0</v>
      </c>
      <c r="BL1047" s="170" t="s">
        <v>171</v>
      </c>
      <c r="BM1047" s="170" t="s">
        <v>4642</v>
      </c>
    </row>
    <row r="1048" spans="2:47" s="84" customFormat="1" ht="13.5">
      <c r="B1048" s="105"/>
      <c r="C1048" s="174"/>
      <c r="D1048" s="194" t="s">
        <v>173</v>
      </c>
      <c r="E1048" s="174"/>
      <c r="F1048" s="195" t="s">
        <v>4641</v>
      </c>
      <c r="G1048" s="174"/>
      <c r="H1048" s="174"/>
      <c r="I1048" s="215"/>
      <c r="J1048" s="174"/>
      <c r="K1048" s="174"/>
      <c r="L1048" s="214"/>
      <c r="M1048" s="238"/>
      <c r="N1048" s="106"/>
      <c r="O1048" s="106"/>
      <c r="P1048" s="106"/>
      <c r="Q1048" s="106"/>
      <c r="R1048" s="106"/>
      <c r="S1048" s="106"/>
      <c r="T1048" s="255"/>
      <c r="AT1048" s="170" t="s">
        <v>173</v>
      </c>
      <c r="AU1048" s="170" t="s">
        <v>81</v>
      </c>
    </row>
    <row r="1049" spans="2:63" s="89" customFormat="1" ht="29.9" customHeight="1">
      <c r="B1049" s="183"/>
      <c r="C1049" s="184"/>
      <c r="D1049" s="187" t="s">
        <v>72</v>
      </c>
      <c r="E1049" s="188" t="s">
        <v>4333</v>
      </c>
      <c r="F1049" s="188" t="s">
        <v>4334</v>
      </c>
      <c r="G1049" s="184"/>
      <c r="H1049" s="184"/>
      <c r="I1049" s="226"/>
      <c r="J1049" s="232">
        <f>BK1049</f>
        <v>0</v>
      </c>
      <c r="K1049" s="184"/>
      <c r="L1049" s="228"/>
      <c r="M1049" s="229"/>
      <c r="N1049" s="230"/>
      <c r="O1049" s="230"/>
      <c r="P1049" s="231">
        <f aca="true" t="shared" si="849" ref="P1049:T1049">SUM(P1050:P1057)</f>
        <v>0</v>
      </c>
      <c r="Q1049" s="230"/>
      <c r="R1049" s="231">
        <f t="shared" si="849"/>
        <v>0</v>
      </c>
      <c r="S1049" s="230"/>
      <c r="T1049" s="253">
        <f t="shared" si="849"/>
        <v>0</v>
      </c>
      <c r="AR1049" s="259" t="s">
        <v>24</v>
      </c>
      <c r="AT1049" s="260" t="s">
        <v>72</v>
      </c>
      <c r="AU1049" s="260" t="s">
        <v>24</v>
      </c>
      <c r="AY1049" s="259" t="s">
        <v>164</v>
      </c>
      <c r="BK1049" s="265">
        <f>SUM(BK1050:BK1057)</f>
        <v>0</v>
      </c>
    </row>
    <row r="1050" spans="2:65" s="84" customFormat="1" ht="20.4" customHeight="1">
      <c r="B1050" s="105"/>
      <c r="C1050" s="189" t="s">
        <v>4643</v>
      </c>
      <c r="D1050" s="189" t="s">
        <v>166</v>
      </c>
      <c r="E1050" s="190" t="s">
        <v>4336</v>
      </c>
      <c r="F1050" s="191" t="s">
        <v>4337</v>
      </c>
      <c r="G1050" s="192" t="s">
        <v>579</v>
      </c>
      <c r="H1050" s="193">
        <v>24</v>
      </c>
      <c r="I1050" s="233"/>
      <c r="J1050" s="234">
        <f aca="true" t="shared" si="850" ref="J1050:J1054">ROUND(I1050*H1050,2)</f>
        <v>0</v>
      </c>
      <c r="K1050" s="191" t="s">
        <v>22</v>
      </c>
      <c r="L1050" s="214"/>
      <c r="M1050" s="235" t="s">
        <v>22</v>
      </c>
      <c r="N1050" s="236" t="s">
        <v>44</v>
      </c>
      <c r="O1050" s="106"/>
      <c r="P1050" s="237">
        <f aca="true" t="shared" si="851" ref="P1050:P1054">O1050*H1050</f>
        <v>0</v>
      </c>
      <c r="Q1050" s="237">
        <v>0</v>
      </c>
      <c r="R1050" s="237">
        <f aca="true" t="shared" si="852" ref="R1050:R1054">Q1050*H1050</f>
        <v>0</v>
      </c>
      <c r="S1050" s="237">
        <v>0</v>
      </c>
      <c r="T1050" s="254">
        <f aca="true" t="shared" si="853" ref="T1050:T1054">S1050*H1050</f>
        <v>0</v>
      </c>
      <c r="AR1050" s="170" t="s">
        <v>171</v>
      </c>
      <c r="AT1050" s="170" t="s">
        <v>166</v>
      </c>
      <c r="AU1050" s="170" t="s">
        <v>81</v>
      </c>
      <c r="AY1050" s="170" t="s">
        <v>164</v>
      </c>
      <c r="BE1050" s="266">
        <f aca="true" t="shared" si="854" ref="BE1050:BE1054">IF(N1050="základní",J1050,0)</f>
        <v>0</v>
      </c>
      <c r="BF1050" s="266">
        <f aca="true" t="shared" si="855" ref="BF1050:BF1054">IF(N1050="snížená",J1050,0)</f>
        <v>0</v>
      </c>
      <c r="BG1050" s="266">
        <f aca="true" t="shared" si="856" ref="BG1050:BG1054">IF(N1050="zákl. přenesená",J1050,0)</f>
        <v>0</v>
      </c>
      <c r="BH1050" s="266">
        <f aca="true" t="shared" si="857" ref="BH1050:BH1054">IF(N1050="sníž. přenesená",J1050,0)</f>
        <v>0</v>
      </c>
      <c r="BI1050" s="266">
        <f aca="true" t="shared" si="858" ref="BI1050:BI1054">IF(N1050="nulová",J1050,0)</f>
        <v>0</v>
      </c>
      <c r="BJ1050" s="170" t="s">
        <v>24</v>
      </c>
      <c r="BK1050" s="266">
        <f aca="true" t="shared" si="859" ref="BK1050:BK1054">ROUND(I1050*H1050,2)</f>
        <v>0</v>
      </c>
      <c r="BL1050" s="170" t="s">
        <v>171</v>
      </c>
      <c r="BM1050" s="170" t="s">
        <v>4644</v>
      </c>
    </row>
    <row r="1051" spans="2:47" s="84" customFormat="1" ht="13.5">
      <c r="B1051" s="105"/>
      <c r="C1051" s="174"/>
      <c r="D1051" s="207" t="s">
        <v>173</v>
      </c>
      <c r="E1051" s="174"/>
      <c r="F1051" s="270" t="s">
        <v>4337</v>
      </c>
      <c r="G1051" s="174"/>
      <c r="H1051" s="174"/>
      <c r="I1051" s="215"/>
      <c r="J1051" s="174"/>
      <c r="K1051" s="174"/>
      <c r="L1051" s="214"/>
      <c r="M1051" s="238"/>
      <c r="N1051" s="106"/>
      <c r="O1051" s="106"/>
      <c r="P1051" s="106"/>
      <c r="Q1051" s="106"/>
      <c r="R1051" s="106"/>
      <c r="S1051" s="106"/>
      <c r="T1051" s="255"/>
      <c r="AT1051" s="170" t="s">
        <v>173</v>
      </c>
      <c r="AU1051" s="170" t="s">
        <v>81</v>
      </c>
    </row>
    <row r="1052" spans="2:65" s="84" customFormat="1" ht="20.4" customHeight="1">
      <c r="B1052" s="105"/>
      <c r="C1052" s="189" t="s">
        <v>4645</v>
      </c>
      <c r="D1052" s="189" t="s">
        <v>166</v>
      </c>
      <c r="E1052" s="190" t="s">
        <v>4340</v>
      </c>
      <c r="F1052" s="191" t="s">
        <v>4341</v>
      </c>
      <c r="G1052" s="192" t="s">
        <v>579</v>
      </c>
      <c r="H1052" s="193">
        <v>6</v>
      </c>
      <c r="I1052" s="233"/>
      <c r="J1052" s="234">
        <f t="shared" si="850"/>
        <v>0</v>
      </c>
      <c r="K1052" s="191" t="s">
        <v>22</v>
      </c>
      <c r="L1052" s="214"/>
      <c r="M1052" s="235" t="s">
        <v>22</v>
      </c>
      <c r="N1052" s="236" t="s">
        <v>44</v>
      </c>
      <c r="O1052" s="106"/>
      <c r="P1052" s="237">
        <f t="shared" si="851"/>
        <v>0</v>
      </c>
      <c r="Q1052" s="237">
        <v>0</v>
      </c>
      <c r="R1052" s="237">
        <f t="shared" si="852"/>
        <v>0</v>
      </c>
      <c r="S1052" s="237">
        <v>0</v>
      </c>
      <c r="T1052" s="254">
        <f t="shared" si="853"/>
        <v>0</v>
      </c>
      <c r="AR1052" s="170" t="s">
        <v>171</v>
      </c>
      <c r="AT1052" s="170" t="s">
        <v>166</v>
      </c>
      <c r="AU1052" s="170" t="s">
        <v>81</v>
      </c>
      <c r="AY1052" s="170" t="s">
        <v>164</v>
      </c>
      <c r="BE1052" s="266">
        <f t="shared" si="854"/>
        <v>0</v>
      </c>
      <c r="BF1052" s="266">
        <f t="shared" si="855"/>
        <v>0</v>
      </c>
      <c r="BG1052" s="266">
        <f t="shared" si="856"/>
        <v>0</v>
      </c>
      <c r="BH1052" s="266">
        <f t="shared" si="857"/>
        <v>0</v>
      </c>
      <c r="BI1052" s="266">
        <f t="shared" si="858"/>
        <v>0</v>
      </c>
      <c r="BJ1052" s="170" t="s">
        <v>24</v>
      </c>
      <c r="BK1052" s="266">
        <f t="shared" si="859"/>
        <v>0</v>
      </c>
      <c r="BL1052" s="170" t="s">
        <v>171</v>
      </c>
      <c r="BM1052" s="170" t="s">
        <v>4646</v>
      </c>
    </row>
    <row r="1053" spans="2:47" s="84" customFormat="1" ht="13.5">
      <c r="B1053" s="105"/>
      <c r="C1053" s="174"/>
      <c r="D1053" s="207" t="s">
        <v>173</v>
      </c>
      <c r="E1053" s="174"/>
      <c r="F1053" s="270" t="s">
        <v>4341</v>
      </c>
      <c r="G1053" s="174"/>
      <c r="H1053" s="174"/>
      <c r="I1053" s="215"/>
      <c r="J1053" s="174"/>
      <c r="K1053" s="174"/>
      <c r="L1053" s="214"/>
      <c r="M1053" s="238"/>
      <c r="N1053" s="106"/>
      <c r="O1053" s="106"/>
      <c r="P1053" s="106"/>
      <c r="Q1053" s="106"/>
      <c r="R1053" s="106"/>
      <c r="S1053" s="106"/>
      <c r="T1053" s="255"/>
      <c r="AT1053" s="170" t="s">
        <v>173</v>
      </c>
      <c r="AU1053" s="170" t="s">
        <v>81</v>
      </c>
    </row>
    <row r="1054" spans="2:65" s="84" customFormat="1" ht="20.4" customHeight="1">
      <c r="B1054" s="105"/>
      <c r="C1054" s="189" t="s">
        <v>4647</v>
      </c>
      <c r="D1054" s="189" t="s">
        <v>166</v>
      </c>
      <c r="E1054" s="190" t="s">
        <v>4648</v>
      </c>
      <c r="F1054" s="191" t="s">
        <v>4649</v>
      </c>
      <c r="G1054" s="192" t="s">
        <v>579</v>
      </c>
      <c r="H1054" s="193">
        <v>12</v>
      </c>
      <c r="I1054" s="233"/>
      <c r="J1054" s="234">
        <f t="shared" si="850"/>
        <v>0</v>
      </c>
      <c r="K1054" s="191" t="s">
        <v>22</v>
      </c>
      <c r="L1054" s="214"/>
      <c r="M1054" s="235" t="s">
        <v>22</v>
      </c>
      <c r="N1054" s="236" t="s">
        <v>44</v>
      </c>
      <c r="O1054" s="106"/>
      <c r="P1054" s="237">
        <f t="shared" si="851"/>
        <v>0</v>
      </c>
      <c r="Q1054" s="237">
        <v>0</v>
      </c>
      <c r="R1054" s="237">
        <f t="shared" si="852"/>
        <v>0</v>
      </c>
      <c r="S1054" s="237">
        <v>0</v>
      </c>
      <c r="T1054" s="254">
        <f t="shared" si="853"/>
        <v>0</v>
      </c>
      <c r="AR1054" s="170" t="s">
        <v>171</v>
      </c>
      <c r="AT1054" s="170" t="s">
        <v>166</v>
      </c>
      <c r="AU1054" s="170" t="s">
        <v>81</v>
      </c>
      <c r="AY1054" s="170" t="s">
        <v>164</v>
      </c>
      <c r="BE1054" s="266">
        <f t="shared" si="854"/>
        <v>0</v>
      </c>
      <c r="BF1054" s="266">
        <f t="shared" si="855"/>
        <v>0</v>
      </c>
      <c r="BG1054" s="266">
        <f t="shared" si="856"/>
        <v>0</v>
      </c>
      <c r="BH1054" s="266">
        <f t="shared" si="857"/>
        <v>0</v>
      </c>
      <c r="BI1054" s="266">
        <f t="shared" si="858"/>
        <v>0</v>
      </c>
      <c r="BJ1054" s="170" t="s">
        <v>24</v>
      </c>
      <c r="BK1054" s="266">
        <f t="shared" si="859"/>
        <v>0</v>
      </c>
      <c r="BL1054" s="170" t="s">
        <v>171</v>
      </c>
      <c r="BM1054" s="170" t="s">
        <v>4650</v>
      </c>
    </row>
    <row r="1055" spans="2:47" s="84" customFormat="1" ht="13.5">
      <c r="B1055" s="105"/>
      <c r="C1055" s="174"/>
      <c r="D1055" s="207" t="s">
        <v>173</v>
      </c>
      <c r="E1055" s="174"/>
      <c r="F1055" s="270" t="s">
        <v>4649</v>
      </c>
      <c r="G1055" s="174"/>
      <c r="H1055" s="174"/>
      <c r="I1055" s="215"/>
      <c r="J1055" s="174"/>
      <c r="K1055" s="174"/>
      <c r="L1055" s="214"/>
      <c r="M1055" s="238"/>
      <c r="N1055" s="106"/>
      <c r="O1055" s="106"/>
      <c r="P1055" s="106"/>
      <c r="Q1055" s="106"/>
      <c r="R1055" s="106"/>
      <c r="S1055" s="106"/>
      <c r="T1055" s="255"/>
      <c r="AT1055" s="170" t="s">
        <v>173</v>
      </c>
      <c r="AU1055" s="170" t="s">
        <v>81</v>
      </c>
    </row>
    <row r="1056" spans="2:65" s="84" customFormat="1" ht="20.4" customHeight="1">
      <c r="B1056" s="105"/>
      <c r="C1056" s="189" t="s">
        <v>4651</v>
      </c>
      <c r="D1056" s="189" t="s">
        <v>166</v>
      </c>
      <c r="E1056" s="190" t="s">
        <v>4652</v>
      </c>
      <c r="F1056" s="191" t="s">
        <v>4653</v>
      </c>
      <c r="G1056" s="192" t="s">
        <v>579</v>
      </c>
      <c r="H1056" s="193">
        <v>2</v>
      </c>
      <c r="I1056" s="233"/>
      <c r="J1056" s="234">
        <f aca="true" t="shared" si="860" ref="J1056:J1061">ROUND(I1056*H1056,2)</f>
        <v>0</v>
      </c>
      <c r="K1056" s="191" t="s">
        <v>22</v>
      </c>
      <c r="L1056" s="214"/>
      <c r="M1056" s="235" t="s">
        <v>22</v>
      </c>
      <c r="N1056" s="236" t="s">
        <v>44</v>
      </c>
      <c r="O1056" s="106"/>
      <c r="P1056" s="237">
        <f aca="true" t="shared" si="861" ref="P1056:P1061">O1056*H1056</f>
        <v>0</v>
      </c>
      <c r="Q1056" s="237">
        <v>0</v>
      </c>
      <c r="R1056" s="237">
        <f aca="true" t="shared" si="862" ref="R1056:R1061">Q1056*H1056</f>
        <v>0</v>
      </c>
      <c r="S1056" s="237">
        <v>0</v>
      </c>
      <c r="T1056" s="254">
        <f aca="true" t="shared" si="863" ref="T1056:T1061">S1056*H1056</f>
        <v>0</v>
      </c>
      <c r="AR1056" s="170" t="s">
        <v>171</v>
      </c>
      <c r="AT1056" s="170" t="s">
        <v>166</v>
      </c>
      <c r="AU1056" s="170" t="s">
        <v>81</v>
      </c>
      <c r="AY1056" s="170" t="s">
        <v>164</v>
      </c>
      <c r="BE1056" s="266">
        <f aca="true" t="shared" si="864" ref="BE1056:BE1061">IF(N1056="základní",J1056,0)</f>
        <v>0</v>
      </c>
      <c r="BF1056" s="266">
        <f aca="true" t="shared" si="865" ref="BF1056:BF1061">IF(N1056="snížená",J1056,0)</f>
        <v>0</v>
      </c>
      <c r="BG1056" s="266">
        <f aca="true" t="shared" si="866" ref="BG1056:BG1061">IF(N1056="zákl. přenesená",J1056,0)</f>
        <v>0</v>
      </c>
      <c r="BH1056" s="266">
        <f aca="true" t="shared" si="867" ref="BH1056:BH1061">IF(N1056="sníž. přenesená",J1056,0)</f>
        <v>0</v>
      </c>
      <c r="BI1056" s="266">
        <f aca="true" t="shared" si="868" ref="BI1056:BI1061">IF(N1056="nulová",J1056,0)</f>
        <v>0</v>
      </c>
      <c r="BJ1056" s="170" t="s">
        <v>24</v>
      </c>
      <c r="BK1056" s="266">
        <f aca="true" t="shared" si="869" ref="BK1056:BK1061">ROUND(I1056*H1056,2)</f>
        <v>0</v>
      </c>
      <c r="BL1056" s="170" t="s">
        <v>171</v>
      </c>
      <c r="BM1056" s="170" t="s">
        <v>4654</v>
      </c>
    </row>
    <row r="1057" spans="2:47" s="84" customFormat="1" ht="13.5">
      <c r="B1057" s="105"/>
      <c r="C1057" s="174"/>
      <c r="D1057" s="194" t="s">
        <v>173</v>
      </c>
      <c r="E1057" s="174"/>
      <c r="F1057" s="195" t="s">
        <v>4653</v>
      </c>
      <c r="G1057" s="174"/>
      <c r="H1057" s="174"/>
      <c r="I1057" s="215"/>
      <c r="J1057" s="174"/>
      <c r="K1057" s="174"/>
      <c r="L1057" s="214"/>
      <c r="M1057" s="238"/>
      <c r="N1057" s="106"/>
      <c r="O1057" s="106"/>
      <c r="P1057" s="106"/>
      <c r="Q1057" s="106"/>
      <c r="R1057" s="106"/>
      <c r="S1057" s="106"/>
      <c r="T1057" s="255"/>
      <c r="AT1057" s="170" t="s">
        <v>173</v>
      </c>
      <c r="AU1057" s="170" t="s">
        <v>81</v>
      </c>
    </row>
    <row r="1058" spans="2:63" s="89" customFormat="1" ht="29.9" customHeight="1">
      <c r="B1058" s="183"/>
      <c r="C1058" s="184"/>
      <c r="D1058" s="187" t="s">
        <v>72</v>
      </c>
      <c r="E1058" s="188" t="s">
        <v>4365</v>
      </c>
      <c r="F1058" s="188" t="s">
        <v>4366</v>
      </c>
      <c r="G1058" s="184"/>
      <c r="H1058" s="184"/>
      <c r="I1058" s="226"/>
      <c r="J1058" s="232">
        <f>BK1058</f>
        <v>0</v>
      </c>
      <c r="K1058" s="184"/>
      <c r="L1058" s="228"/>
      <c r="M1058" s="229"/>
      <c r="N1058" s="230"/>
      <c r="O1058" s="230"/>
      <c r="P1058" s="231">
        <f aca="true" t="shared" si="870" ref="P1058:T1058">SUM(P1059:P1074)</f>
        <v>0</v>
      </c>
      <c r="Q1058" s="230"/>
      <c r="R1058" s="231">
        <f t="shared" si="870"/>
        <v>0</v>
      </c>
      <c r="S1058" s="230"/>
      <c r="T1058" s="253">
        <f t="shared" si="870"/>
        <v>0</v>
      </c>
      <c r="AR1058" s="259" t="s">
        <v>24</v>
      </c>
      <c r="AT1058" s="260" t="s">
        <v>72</v>
      </c>
      <c r="AU1058" s="260" t="s">
        <v>24</v>
      </c>
      <c r="AY1058" s="259" t="s">
        <v>164</v>
      </c>
      <c r="BK1058" s="265">
        <f>SUM(BK1059:BK1074)</f>
        <v>0</v>
      </c>
    </row>
    <row r="1059" spans="2:65" s="84" customFormat="1" ht="20.4" customHeight="1">
      <c r="B1059" s="105"/>
      <c r="C1059" s="189" t="s">
        <v>4655</v>
      </c>
      <c r="D1059" s="189" t="s">
        <v>166</v>
      </c>
      <c r="E1059" s="190" t="s">
        <v>4656</v>
      </c>
      <c r="F1059" s="191" t="s">
        <v>4657</v>
      </c>
      <c r="G1059" s="192" t="s">
        <v>579</v>
      </c>
      <c r="H1059" s="193">
        <v>15</v>
      </c>
      <c r="I1059" s="233"/>
      <c r="J1059" s="234">
        <f t="shared" si="860"/>
        <v>0</v>
      </c>
      <c r="K1059" s="191" t="s">
        <v>22</v>
      </c>
      <c r="L1059" s="214"/>
      <c r="M1059" s="235" t="s">
        <v>22</v>
      </c>
      <c r="N1059" s="236" t="s">
        <v>44</v>
      </c>
      <c r="O1059" s="106"/>
      <c r="P1059" s="237">
        <f t="shared" si="861"/>
        <v>0</v>
      </c>
      <c r="Q1059" s="237">
        <v>0</v>
      </c>
      <c r="R1059" s="237">
        <f t="shared" si="862"/>
        <v>0</v>
      </c>
      <c r="S1059" s="237">
        <v>0</v>
      </c>
      <c r="T1059" s="254">
        <f t="shared" si="863"/>
        <v>0</v>
      </c>
      <c r="AR1059" s="170" t="s">
        <v>171</v>
      </c>
      <c r="AT1059" s="170" t="s">
        <v>166</v>
      </c>
      <c r="AU1059" s="170" t="s">
        <v>81</v>
      </c>
      <c r="AY1059" s="170" t="s">
        <v>164</v>
      </c>
      <c r="BE1059" s="266">
        <f t="shared" si="864"/>
        <v>0</v>
      </c>
      <c r="BF1059" s="266">
        <f t="shared" si="865"/>
        <v>0</v>
      </c>
      <c r="BG1059" s="266">
        <f t="shared" si="866"/>
        <v>0</v>
      </c>
      <c r="BH1059" s="266">
        <f t="shared" si="867"/>
        <v>0</v>
      </c>
      <c r="BI1059" s="266">
        <f t="shared" si="868"/>
        <v>0</v>
      </c>
      <c r="BJ1059" s="170" t="s">
        <v>24</v>
      </c>
      <c r="BK1059" s="266">
        <f t="shared" si="869"/>
        <v>0</v>
      </c>
      <c r="BL1059" s="170" t="s">
        <v>171</v>
      </c>
      <c r="BM1059" s="170" t="s">
        <v>4658</v>
      </c>
    </row>
    <row r="1060" spans="2:47" s="84" customFormat="1" ht="13.5">
      <c r="B1060" s="105"/>
      <c r="C1060" s="174"/>
      <c r="D1060" s="207" t="s">
        <v>173</v>
      </c>
      <c r="E1060" s="174"/>
      <c r="F1060" s="270" t="s">
        <v>4657</v>
      </c>
      <c r="G1060" s="174"/>
      <c r="H1060" s="174"/>
      <c r="I1060" s="215"/>
      <c r="J1060" s="174"/>
      <c r="K1060" s="174"/>
      <c r="L1060" s="214"/>
      <c r="M1060" s="238"/>
      <c r="N1060" s="106"/>
      <c r="O1060" s="106"/>
      <c r="P1060" s="106"/>
      <c r="Q1060" s="106"/>
      <c r="R1060" s="106"/>
      <c r="S1060" s="106"/>
      <c r="T1060" s="255"/>
      <c r="AT1060" s="170" t="s">
        <v>173</v>
      </c>
      <c r="AU1060" s="170" t="s">
        <v>81</v>
      </c>
    </row>
    <row r="1061" spans="2:65" s="84" customFormat="1" ht="20.4" customHeight="1">
      <c r="B1061" s="105"/>
      <c r="C1061" s="189" t="s">
        <v>4659</v>
      </c>
      <c r="D1061" s="189" t="s">
        <v>166</v>
      </c>
      <c r="E1061" s="190" t="s">
        <v>4660</v>
      </c>
      <c r="F1061" s="191" t="s">
        <v>4661</v>
      </c>
      <c r="G1061" s="192" t="s">
        <v>579</v>
      </c>
      <c r="H1061" s="193">
        <v>54</v>
      </c>
      <c r="I1061" s="233"/>
      <c r="J1061" s="234">
        <f t="shared" si="860"/>
        <v>0</v>
      </c>
      <c r="K1061" s="191" t="s">
        <v>22</v>
      </c>
      <c r="L1061" s="214"/>
      <c r="M1061" s="235" t="s">
        <v>22</v>
      </c>
      <c r="N1061" s="236" t="s">
        <v>44</v>
      </c>
      <c r="O1061" s="106"/>
      <c r="P1061" s="237">
        <f t="shared" si="861"/>
        <v>0</v>
      </c>
      <c r="Q1061" s="237">
        <v>0</v>
      </c>
      <c r="R1061" s="237">
        <f t="shared" si="862"/>
        <v>0</v>
      </c>
      <c r="S1061" s="237">
        <v>0</v>
      </c>
      <c r="T1061" s="254">
        <f t="shared" si="863"/>
        <v>0</v>
      </c>
      <c r="AR1061" s="170" t="s">
        <v>171</v>
      </c>
      <c r="AT1061" s="170" t="s">
        <v>166</v>
      </c>
      <c r="AU1061" s="170" t="s">
        <v>81</v>
      </c>
      <c r="AY1061" s="170" t="s">
        <v>164</v>
      </c>
      <c r="BE1061" s="266">
        <f t="shared" si="864"/>
        <v>0</v>
      </c>
      <c r="BF1061" s="266">
        <f t="shared" si="865"/>
        <v>0</v>
      </c>
      <c r="BG1061" s="266">
        <f t="shared" si="866"/>
        <v>0</v>
      </c>
      <c r="BH1061" s="266">
        <f t="shared" si="867"/>
        <v>0</v>
      </c>
      <c r="BI1061" s="266">
        <f t="shared" si="868"/>
        <v>0</v>
      </c>
      <c r="BJ1061" s="170" t="s">
        <v>24</v>
      </c>
      <c r="BK1061" s="266">
        <f t="shared" si="869"/>
        <v>0</v>
      </c>
      <c r="BL1061" s="170" t="s">
        <v>171</v>
      </c>
      <c r="BM1061" s="170" t="s">
        <v>4662</v>
      </c>
    </row>
    <row r="1062" spans="2:47" s="84" customFormat="1" ht="13.5">
      <c r="B1062" s="105"/>
      <c r="C1062" s="174"/>
      <c r="D1062" s="207" t="s">
        <v>173</v>
      </c>
      <c r="E1062" s="174"/>
      <c r="F1062" s="270" t="s">
        <v>4661</v>
      </c>
      <c r="G1062" s="174"/>
      <c r="H1062" s="174"/>
      <c r="I1062" s="215"/>
      <c r="J1062" s="174"/>
      <c r="K1062" s="174"/>
      <c r="L1062" s="214"/>
      <c r="M1062" s="238"/>
      <c r="N1062" s="106"/>
      <c r="O1062" s="106"/>
      <c r="P1062" s="106"/>
      <c r="Q1062" s="106"/>
      <c r="R1062" s="106"/>
      <c r="S1062" s="106"/>
      <c r="T1062" s="255"/>
      <c r="AT1062" s="170" t="s">
        <v>173</v>
      </c>
      <c r="AU1062" s="170" t="s">
        <v>81</v>
      </c>
    </row>
    <row r="1063" spans="2:65" s="84" customFormat="1" ht="20.4" customHeight="1">
      <c r="B1063" s="105"/>
      <c r="C1063" s="189" t="s">
        <v>4663</v>
      </c>
      <c r="D1063" s="189" t="s">
        <v>166</v>
      </c>
      <c r="E1063" s="190" t="s">
        <v>4664</v>
      </c>
      <c r="F1063" s="191" t="s">
        <v>4665</v>
      </c>
      <c r="G1063" s="192" t="s">
        <v>579</v>
      </c>
      <c r="H1063" s="193">
        <v>14</v>
      </c>
      <c r="I1063" s="233"/>
      <c r="J1063" s="234">
        <f aca="true" t="shared" si="871" ref="J1063:J1067">ROUND(I1063*H1063,2)</f>
        <v>0</v>
      </c>
      <c r="K1063" s="191" t="s">
        <v>22</v>
      </c>
      <c r="L1063" s="214"/>
      <c r="M1063" s="235" t="s">
        <v>22</v>
      </c>
      <c r="N1063" s="236" t="s">
        <v>44</v>
      </c>
      <c r="O1063" s="106"/>
      <c r="P1063" s="237">
        <f aca="true" t="shared" si="872" ref="P1063:P1067">O1063*H1063</f>
        <v>0</v>
      </c>
      <c r="Q1063" s="237">
        <v>0</v>
      </c>
      <c r="R1063" s="237">
        <f aca="true" t="shared" si="873" ref="R1063:R1067">Q1063*H1063</f>
        <v>0</v>
      </c>
      <c r="S1063" s="237">
        <v>0</v>
      </c>
      <c r="T1063" s="254">
        <f aca="true" t="shared" si="874" ref="T1063:T1067">S1063*H1063</f>
        <v>0</v>
      </c>
      <c r="AR1063" s="170" t="s">
        <v>171</v>
      </c>
      <c r="AT1063" s="170" t="s">
        <v>166</v>
      </c>
      <c r="AU1063" s="170" t="s">
        <v>81</v>
      </c>
      <c r="AY1063" s="170" t="s">
        <v>164</v>
      </c>
      <c r="BE1063" s="266">
        <f aca="true" t="shared" si="875" ref="BE1063:BE1067">IF(N1063="základní",J1063,0)</f>
        <v>0</v>
      </c>
      <c r="BF1063" s="266">
        <f aca="true" t="shared" si="876" ref="BF1063:BF1067">IF(N1063="snížená",J1063,0)</f>
        <v>0</v>
      </c>
      <c r="BG1063" s="266">
        <f aca="true" t="shared" si="877" ref="BG1063:BG1067">IF(N1063="zákl. přenesená",J1063,0)</f>
        <v>0</v>
      </c>
      <c r="BH1063" s="266">
        <f aca="true" t="shared" si="878" ref="BH1063:BH1067">IF(N1063="sníž. přenesená",J1063,0)</f>
        <v>0</v>
      </c>
      <c r="BI1063" s="266">
        <f aca="true" t="shared" si="879" ref="BI1063:BI1067">IF(N1063="nulová",J1063,0)</f>
        <v>0</v>
      </c>
      <c r="BJ1063" s="170" t="s">
        <v>24</v>
      </c>
      <c r="BK1063" s="266">
        <f aca="true" t="shared" si="880" ref="BK1063:BK1067">ROUND(I1063*H1063,2)</f>
        <v>0</v>
      </c>
      <c r="BL1063" s="170" t="s">
        <v>171</v>
      </c>
      <c r="BM1063" s="170" t="s">
        <v>4666</v>
      </c>
    </row>
    <row r="1064" spans="2:47" s="84" customFormat="1" ht="13.5">
      <c r="B1064" s="105"/>
      <c r="C1064" s="174"/>
      <c r="D1064" s="207" t="s">
        <v>173</v>
      </c>
      <c r="E1064" s="174"/>
      <c r="F1064" s="270" t="s">
        <v>4665</v>
      </c>
      <c r="G1064" s="174"/>
      <c r="H1064" s="174"/>
      <c r="I1064" s="215"/>
      <c r="J1064" s="174"/>
      <c r="K1064" s="174"/>
      <c r="L1064" s="214"/>
      <c r="M1064" s="238"/>
      <c r="N1064" s="106"/>
      <c r="O1064" s="106"/>
      <c r="P1064" s="106"/>
      <c r="Q1064" s="106"/>
      <c r="R1064" s="106"/>
      <c r="S1064" s="106"/>
      <c r="T1064" s="255"/>
      <c r="AT1064" s="170" t="s">
        <v>173</v>
      </c>
      <c r="AU1064" s="170" t="s">
        <v>81</v>
      </c>
    </row>
    <row r="1065" spans="2:65" s="84" customFormat="1" ht="20.4" customHeight="1">
      <c r="B1065" s="105"/>
      <c r="C1065" s="189" t="s">
        <v>4667</v>
      </c>
      <c r="D1065" s="189" t="s">
        <v>166</v>
      </c>
      <c r="E1065" s="190" t="s">
        <v>4376</v>
      </c>
      <c r="F1065" s="191" t="s">
        <v>4377</v>
      </c>
      <c r="G1065" s="192" t="s">
        <v>579</v>
      </c>
      <c r="H1065" s="193">
        <v>30</v>
      </c>
      <c r="I1065" s="233"/>
      <c r="J1065" s="234">
        <f t="shared" si="871"/>
        <v>0</v>
      </c>
      <c r="K1065" s="191" t="s">
        <v>22</v>
      </c>
      <c r="L1065" s="214"/>
      <c r="M1065" s="235" t="s">
        <v>22</v>
      </c>
      <c r="N1065" s="236" t="s">
        <v>44</v>
      </c>
      <c r="O1065" s="106"/>
      <c r="P1065" s="237">
        <f t="shared" si="872"/>
        <v>0</v>
      </c>
      <c r="Q1065" s="237">
        <v>0</v>
      </c>
      <c r="R1065" s="237">
        <f t="shared" si="873"/>
        <v>0</v>
      </c>
      <c r="S1065" s="237">
        <v>0</v>
      </c>
      <c r="T1065" s="254">
        <f t="shared" si="874"/>
        <v>0</v>
      </c>
      <c r="AR1065" s="170" t="s">
        <v>171</v>
      </c>
      <c r="AT1065" s="170" t="s">
        <v>166</v>
      </c>
      <c r="AU1065" s="170" t="s">
        <v>81</v>
      </c>
      <c r="AY1065" s="170" t="s">
        <v>164</v>
      </c>
      <c r="BE1065" s="266">
        <f t="shared" si="875"/>
        <v>0</v>
      </c>
      <c r="BF1065" s="266">
        <f t="shared" si="876"/>
        <v>0</v>
      </c>
      <c r="BG1065" s="266">
        <f t="shared" si="877"/>
        <v>0</v>
      </c>
      <c r="BH1065" s="266">
        <f t="shared" si="878"/>
        <v>0</v>
      </c>
      <c r="BI1065" s="266">
        <f t="shared" si="879"/>
        <v>0</v>
      </c>
      <c r="BJ1065" s="170" t="s">
        <v>24</v>
      </c>
      <c r="BK1065" s="266">
        <f t="shared" si="880"/>
        <v>0</v>
      </c>
      <c r="BL1065" s="170" t="s">
        <v>171</v>
      </c>
      <c r="BM1065" s="170" t="s">
        <v>4668</v>
      </c>
    </row>
    <row r="1066" spans="2:47" s="84" customFormat="1" ht="13.5">
      <c r="B1066" s="105"/>
      <c r="C1066" s="174"/>
      <c r="D1066" s="207" t="s">
        <v>173</v>
      </c>
      <c r="E1066" s="174"/>
      <c r="F1066" s="270" t="s">
        <v>4377</v>
      </c>
      <c r="G1066" s="174"/>
      <c r="H1066" s="174"/>
      <c r="I1066" s="215"/>
      <c r="J1066" s="174"/>
      <c r="K1066" s="174"/>
      <c r="L1066" s="214"/>
      <c r="M1066" s="238"/>
      <c r="N1066" s="106"/>
      <c r="O1066" s="106"/>
      <c r="P1066" s="106"/>
      <c r="Q1066" s="106"/>
      <c r="R1066" s="106"/>
      <c r="S1066" s="106"/>
      <c r="T1066" s="255"/>
      <c r="AT1066" s="170" t="s">
        <v>173</v>
      </c>
      <c r="AU1066" s="170" t="s">
        <v>81</v>
      </c>
    </row>
    <row r="1067" spans="2:65" s="84" customFormat="1" ht="20.4" customHeight="1">
      <c r="B1067" s="105"/>
      <c r="C1067" s="189" t="s">
        <v>4669</v>
      </c>
      <c r="D1067" s="189" t="s">
        <v>166</v>
      </c>
      <c r="E1067" s="190" t="s">
        <v>4392</v>
      </c>
      <c r="F1067" s="191" t="s">
        <v>4393</v>
      </c>
      <c r="G1067" s="192" t="s">
        <v>579</v>
      </c>
      <c r="H1067" s="193">
        <v>19</v>
      </c>
      <c r="I1067" s="233"/>
      <c r="J1067" s="234">
        <f t="shared" si="871"/>
        <v>0</v>
      </c>
      <c r="K1067" s="191" t="s">
        <v>22</v>
      </c>
      <c r="L1067" s="214"/>
      <c r="M1067" s="235" t="s">
        <v>22</v>
      </c>
      <c r="N1067" s="236" t="s">
        <v>44</v>
      </c>
      <c r="O1067" s="106"/>
      <c r="P1067" s="237">
        <f t="shared" si="872"/>
        <v>0</v>
      </c>
      <c r="Q1067" s="237">
        <v>0</v>
      </c>
      <c r="R1067" s="237">
        <f t="shared" si="873"/>
        <v>0</v>
      </c>
      <c r="S1067" s="237">
        <v>0</v>
      </c>
      <c r="T1067" s="254">
        <f t="shared" si="874"/>
        <v>0</v>
      </c>
      <c r="AR1067" s="170" t="s">
        <v>171</v>
      </c>
      <c r="AT1067" s="170" t="s">
        <v>166</v>
      </c>
      <c r="AU1067" s="170" t="s">
        <v>81</v>
      </c>
      <c r="AY1067" s="170" t="s">
        <v>164</v>
      </c>
      <c r="BE1067" s="266">
        <f t="shared" si="875"/>
        <v>0</v>
      </c>
      <c r="BF1067" s="266">
        <f t="shared" si="876"/>
        <v>0</v>
      </c>
      <c r="BG1067" s="266">
        <f t="shared" si="877"/>
        <v>0</v>
      </c>
      <c r="BH1067" s="266">
        <f t="shared" si="878"/>
        <v>0</v>
      </c>
      <c r="BI1067" s="266">
        <f t="shared" si="879"/>
        <v>0</v>
      </c>
      <c r="BJ1067" s="170" t="s">
        <v>24</v>
      </c>
      <c r="BK1067" s="266">
        <f t="shared" si="880"/>
        <v>0</v>
      </c>
      <c r="BL1067" s="170" t="s">
        <v>171</v>
      </c>
      <c r="BM1067" s="170" t="s">
        <v>4670</v>
      </c>
    </row>
    <row r="1068" spans="2:47" s="84" customFormat="1" ht="13.5">
      <c r="B1068" s="105"/>
      <c r="C1068" s="174"/>
      <c r="D1068" s="207" t="s">
        <v>173</v>
      </c>
      <c r="E1068" s="174"/>
      <c r="F1068" s="270" t="s">
        <v>4393</v>
      </c>
      <c r="G1068" s="174"/>
      <c r="H1068" s="174"/>
      <c r="I1068" s="215"/>
      <c r="J1068" s="174"/>
      <c r="K1068" s="174"/>
      <c r="L1068" s="214"/>
      <c r="M1068" s="238"/>
      <c r="N1068" s="106"/>
      <c r="O1068" s="106"/>
      <c r="P1068" s="106"/>
      <c r="Q1068" s="106"/>
      <c r="R1068" s="106"/>
      <c r="S1068" s="106"/>
      <c r="T1068" s="255"/>
      <c r="AT1068" s="170" t="s">
        <v>173</v>
      </c>
      <c r="AU1068" s="170" t="s">
        <v>81</v>
      </c>
    </row>
    <row r="1069" spans="2:65" s="84" customFormat="1" ht="20.4" customHeight="1">
      <c r="B1069" s="105"/>
      <c r="C1069" s="189" t="s">
        <v>4671</v>
      </c>
      <c r="D1069" s="189" t="s">
        <v>166</v>
      </c>
      <c r="E1069" s="190" t="s">
        <v>4672</v>
      </c>
      <c r="F1069" s="191" t="s">
        <v>4673</v>
      </c>
      <c r="G1069" s="192" t="s">
        <v>579</v>
      </c>
      <c r="H1069" s="193">
        <v>20</v>
      </c>
      <c r="I1069" s="233"/>
      <c r="J1069" s="234">
        <f aca="true" t="shared" si="881" ref="J1069:J1073">ROUND(I1069*H1069,2)</f>
        <v>0</v>
      </c>
      <c r="K1069" s="191" t="s">
        <v>22</v>
      </c>
      <c r="L1069" s="214"/>
      <c r="M1069" s="235" t="s">
        <v>22</v>
      </c>
      <c r="N1069" s="236" t="s">
        <v>44</v>
      </c>
      <c r="O1069" s="106"/>
      <c r="P1069" s="237">
        <f aca="true" t="shared" si="882" ref="P1069:P1073">O1069*H1069</f>
        <v>0</v>
      </c>
      <c r="Q1069" s="237">
        <v>0</v>
      </c>
      <c r="R1069" s="237">
        <f aca="true" t="shared" si="883" ref="R1069:R1073">Q1069*H1069</f>
        <v>0</v>
      </c>
      <c r="S1069" s="237">
        <v>0</v>
      </c>
      <c r="T1069" s="254">
        <f aca="true" t="shared" si="884" ref="T1069:T1073">S1069*H1069</f>
        <v>0</v>
      </c>
      <c r="AR1069" s="170" t="s">
        <v>171</v>
      </c>
      <c r="AT1069" s="170" t="s">
        <v>166</v>
      </c>
      <c r="AU1069" s="170" t="s">
        <v>81</v>
      </c>
      <c r="AY1069" s="170" t="s">
        <v>164</v>
      </c>
      <c r="BE1069" s="266">
        <f aca="true" t="shared" si="885" ref="BE1069:BE1073">IF(N1069="základní",J1069,0)</f>
        <v>0</v>
      </c>
      <c r="BF1069" s="266">
        <f aca="true" t="shared" si="886" ref="BF1069:BF1073">IF(N1069="snížená",J1069,0)</f>
        <v>0</v>
      </c>
      <c r="BG1069" s="266">
        <f aca="true" t="shared" si="887" ref="BG1069:BG1073">IF(N1069="zákl. přenesená",J1069,0)</f>
        <v>0</v>
      </c>
      <c r="BH1069" s="266">
        <f aca="true" t="shared" si="888" ref="BH1069:BH1073">IF(N1069="sníž. přenesená",J1069,0)</f>
        <v>0</v>
      </c>
      <c r="BI1069" s="266">
        <f aca="true" t="shared" si="889" ref="BI1069:BI1073">IF(N1069="nulová",J1069,0)</f>
        <v>0</v>
      </c>
      <c r="BJ1069" s="170" t="s">
        <v>24</v>
      </c>
      <c r="BK1069" s="266">
        <f aca="true" t="shared" si="890" ref="BK1069:BK1073">ROUND(I1069*H1069,2)</f>
        <v>0</v>
      </c>
      <c r="BL1069" s="170" t="s">
        <v>171</v>
      </c>
      <c r="BM1069" s="170" t="s">
        <v>4674</v>
      </c>
    </row>
    <row r="1070" spans="2:47" s="84" customFormat="1" ht="13.5">
      <c r="B1070" s="105"/>
      <c r="C1070" s="174"/>
      <c r="D1070" s="207" t="s">
        <v>173</v>
      </c>
      <c r="E1070" s="174"/>
      <c r="F1070" s="270" t="s">
        <v>4673</v>
      </c>
      <c r="G1070" s="174"/>
      <c r="H1070" s="174"/>
      <c r="I1070" s="215"/>
      <c r="J1070" s="174"/>
      <c r="K1070" s="174"/>
      <c r="L1070" s="214"/>
      <c r="M1070" s="238"/>
      <c r="N1070" s="106"/>
      <c r="O1070" s="106"/>
      <c r="P1070" s="106"/>
      <c r="Q1070" s="106"/>
      <c r="R1070" s="106"/>
      <c r="S1070" s="106"/>
      <c r="T1070" s="255"/>
      <c r="AT1070" s="170" t="s">
        <v>173</v>
      </c>
      <c r="AU1070" s="170" t="s">
        <v>81</v>
      </c>
    </row>
    <row r="1071" spans="2:65" s="84" customFormat="1" ht="20.4" customHeight="1">
      <c r="B1071" s="105"/>
      <c r="C1071" s="189" t="s">
        <v>4675</v>
      </c>
      <c r="D1071" s="189" t="s">
        <v>166</v>
      </c>
      <c r="E1071" s="190" t="s">
        <v>4676</v>
      </c>
      <c r="F1071" s="191" t="s">
        <v>4677</v>
      </c>
      <c r="G1071" s="192" t="s">
        <v>579</v>
      </c>
      <c r="H1071" s="193">
        <v>24</v>
      </c>
      <c r="I1071" s="233"/>
      <c r="J1071" s="234">
        <f t="shared" si="881"/>
        <v>0</v>
      </c>
      <c r="K1071" s="191" t="s">
        <v>22</v>
      </c>
      <c r="L1071" s="214"/>
      <c r="M1071" s="235" t="s">
        <v>22</v>
      </c>
      <c r="N1071" s="236" t="s">
        <v>44</v>
      </c>
      <c r="O1071" s="106"/>
      <c r="P1071" s="237">
        <f t="shared" si="882"/>
        <v>0</v>
      </c>
      <c r="Q1071" s="237">
        <v>0</v>
      </c>
      <c r="R1071" s="237">
        <f t="shared" si="883"/>
        <v>0</v>
      </c>
      <c r="S1071" s="237">
        <v>0</v>
      </c>
      <c r="T1071" s="254">
        <f t="shared" si="884"/>
        <v>0</v>
      </c>
      <c r="AR1071" s="170" t="s">
        <v>171</v>
      </c>
      <c r="AT1071" s="170" t="s">
        <v>166</v>
      </c>
      <c r="AU1071" s="170" t="s">
        <v>81</v>
      </c>
      <c r="AY1071" s="170" t="s">
        <v>164</v>
      </c>
      <c r="BE1071" s="266">
        <f t="shared" si="885"/>
        <v>0</v>
      </c>
      <c r="BF1071" s="266">
        <f t="shared" si="886"/>
        <v>0</v>
      </c>
      <c r="BG1071" s="266">
        <f t="shared" si="887"/>
        <v>0</v>
      </c>
      <c r="BH1071" s="266">
        <f t="shared" si="888"/>
        <v>0</v>
      </c>
      <c r="BI1071" s="266">
        <f t="shared" si="889"/>
        <v>0</v>
      </c>
      <c r="BJ1071" s="170" t="s">
        <v>24</v>
      </c>
      <c r="BK1071" s="266">
        <f t="shared" si="890"/>
        <v>0</v>
      </c>
      <c r="BL1071" s="170" t="s">
        <v>171</v>
      </c>
      <c r="BM1071" s="170" t="s">
        <v>4678</v>
      </c>
    </row>
    <row r="1072" spans="2:47" s="84" customFormat="1" ht="13.5">
      <c r="B1072" s="105"/>
      <c r="C1072" s="174"/>
      <c r="D1072" s="207" t="s">
        <v>173</v>
      </c>
      <c r="E1072" s="174"/>
      <c r="F1072" s="270" t="s">
        <v>4677</v>
      </c>
      <c r="G1072" s="174"/>
      <c r="H1072" s="174"/>
      <c r="I1072" s="215"/>
      <c r="J1072" s="174"/>
      <c r="K1072" s="174"/>
      <c r="L1072" s="214"/>
      <c r="M1072" s="238"/>
      <c r="N1072" s="106"/>
      <c r="O1072" s="106"/>
      <c r="P1072" s="106"/>
      <c r="Q1072" s="106"/>
      <c r="R1072" s="106"/>
      <c r="S1072" s="106"/>
      <c r="T1072" s="255"/>
      <c r="AT1072" s="170" t="s">
        <v>173</v>
      </c>
      <c r="AU1072" s="170" t="s">
        <v>81</v>
      </c>
    </row>
    <row r="1073" spans="2:65" s="84" customFormat="1" ht="20.4" customHeight="1">
      <c r="B1073" s="105"/>
      <c r="C1073" s="189" t="s">
        <v>4679</v>
      </c>
      <c r="D1073" s="189" t="s">
        <v>166</v>
      </c>
      <c r="E1073" s="190" t="s">
        <v>4680</v>
      </c>
      <c r="F1073" s="191" t="s">
        <v>4681</v>
      </c>
      <c r="G1073" s="192" t="s">
        <v>579</v>
      </c>
      <c r="H1073" s="193">
        <v>6</v>
      </c>
      <c r="I1073" s="233"/>
      <c r="J1073" s="234">
        <f t="shared" si="881"/>
        <v>0</v>
      </c>
      <c r="K1073" s="191" t="s">
        <v>22</v>
      </c>
      <c r="L1073" s="214"/>
      <c r="M1073" s="235" t="s">
        <v>22</v>
      </c>
      <c r="N1073" s="236" t="s">
        <v>44</v>
      </c>
      <c r="O1073" s="106"/>
      <c r="P1073" s="237">
        <f t="shared" si="882"/>
        <v>0</v>
      </c>
      <c r="Q1073" s="237">
        <v>0</v>
      </c>
      <c r="R1073" s="237">
        <f t="shared" si="883"/>
        <v>0</v>
      </c>
      <c r="S1073" s="237">
        <v>0</v>
      </c>
      <c r="T1073" s="254">
        <f t="shared" si="884"/>
        <v>0</v>
      </c>
      <c r="AR1073" s="170" t="s">
        <v>171</v>
      </c>
      <c r="AT1073" s="170" t="s">
        <v>166</v>
      </c>
      <c r="AU1073" s="170" t="s">
        <v>81</v>
      </c>
      <c r="AY1073" s="170" t="s">
        <v>164</v>
      </c>
      <c r="BE1073" s="266">
        <f t="shared" si="885"/>
        <v>0</v>
      </c>
      <c r="BF1073" s="266">
        <f t="shared" si="886"/>
        <v>0</v>
      </c>
      <c r="BG1073" s="266">
        <f t="shared" si="887"/>
        <v>0</v>
      </c>
      <c r="BH1073" s="266">
        <f t="shared" si="888"/>
        <v>0</v>
      </c>
      <c r="BI1073" s="266">
        <f t="shared" si="889"/>
        <v>0</v>
      </c>
      <c r="BJ1073" s="170" t="s">
        <v>24</v>
      </c>
      <c r="BK1073" s="266">
        <f t="shared" si="890"/>
        <v>0</v>
      </c>
      <c r="BL1073" s="170" t="s">
        <v>171</v>
      </c>
      <c r="BM1073" s="170" t="s">
        <v>4682</v>
      </c>
    </row>
    <row r="1074" spans="2:47" s="84" customFormat="1" ht="13.5">
      <c r="B1074" s="105"/>
      <c r="C1074" s="174"/>
      <c r="D1074" s="194" t="s">
        <v>173</v>
      </c>
      <c r="E1074" s="174"/>
      <c r="F1074" s="195" t="s">
        <v>4681</v>
      </c>
      <c r="G1074" s="174"/>
      <c r="H1074" s="174"/>
      <c r="I1074" s="215"/>
      <c r="J1074" s="174"/>
      <c r="K1074" s="174"/>
      <c r="L1074" s="214"/>
      <c r="M1074" s="238"/>
      <c r="N1074" s="106"/>
      <c r="O1074" s="106"/>
      <c r="P1074" s="106"/>
      <c r="Q1074" s="106"/>
      <c r="R1074" s="106"/>
      <c r="S1074" s="106"/>
      <c r="T1074" s="255"/>
      <c r="AT1074" s="170" t="s">
        <v>173</v>
      </c>
      <c r="AU1074" s="170" t="s">
        <v>81</v>
      </c>
    </row>
    <row r="1075" spans="2:63" s="89" customFormat="1" ht="29.9" customHeight="1">
      <c r="B1075" s="183"/>
      <c r="C1075" s="184"/>
      <c r="D1075" s="187" t="s">
        <v>72</v>
      </c>
      <c r="E1075" s="188" t="s">
        <v>4130</v>
      </c>
      <c r="F1075" s="188" t="s">
        <v>4131</v>
      </c>
      <c r="G1075" s="184"/>
      <c r="H1075" s="184"/>
      <c r="I1075" s="226"/>
      <c r="J1075" s="232">
        <f>BK1075</f>
        <v>0</v>
      </c>
      <c r="K1075" s="184"/>
      <c r="L1075" s="228"/>
      <c r="M1075" s="229"/>
      <c r="N1075" s="230"/>
      <c r="O1075" s="230"/>
      <c r="P1075" s="231">
        <f aca="true" t="shared" si="891" ref="P1075:T1075">SUM(P1076:P1087)</f>
        <v>0</v>
      </c>
      <c r="Q1075" s="230"/>
      <c r="R1075" s="231">
        <f t="shared" si="891"/>
        <v>0</v>
      </c>
      <c r="S1075" s="230"/>
      <c r="T1075" s="253">
        <f t="shared" si="891"/>
        <v>0</v>
      </c>
      <c r="AR1075" s="259" t="s">
        <v>24</v>
      </c>
      <c r="AT1075" s="260" t="s">
        <v>72</v>
      </c>
      <c r="AU1075" s="260" t="s">
        <v>24</v>
      </c>
      <c r="AY1075" s="259" t="s">
        <v>164</v>
      </c>
      <c r="BK1075" s="265">
        <f>SUM(BK1076:BK1087)</f>
        <v>0</v>
      </c>
    </row>
    <row r="1076" spans="2:65" s="84" customFormat="1" ht="20.4" customHeight="1">
      <c r="B1076" s="105"/>
      <c r="C1076" s="189" t="s">
        <v>4683</v>
      </c>
      <c r="D1076" s="189" t="s">
        <v>166</v>
      </c>
      <c r="E1076" s="190" t="s">
        <v>4404</v>
      </c>
      <c r="F1076" s="191" t="s">
        <v>4405</v>
      </c>
      <c r="G1076" s="192" t="s">
        <v>579</v>
      </c>
      <c r="H1076" s="193">
        <v>6</v>
      </c>
      <c r="I1076" s="233"/>
      <c r="J1076" s="234">
        <f aca="true" t="shared" si="892" ref="J1076:J1080">ROUND(I1076*H1076,2)</f>
        <v>0</v>
      </c>
      <c r="K1076" s="191" t="s">
        <v>22</v>
      </c>
      <c r="L1076" s="214"/>
      <c r="M1076" s="235" t="s">
        <v>22</v>
      </c>
      <c r="N1076" s="236" t="s">
        <v>44</v>
      </c>
      <c r="O1076" s="106"/>
      <c r="P1076" s="237">
        <f aca="true" t="shared" si="893" ref="P1076:P1080">O1076*H1076</f>
        <v>0</v>
      </c>
      <c r="Q1076" s="237">
        <v>0</v>
      </c>
      <c r="R1076" s="237">
        <f aca="true" t="shared" si="894" ref="R1076:R1080">Q1076*H1076</f>
        <v>0</v>
      </c>
      <c r="S1076" s="237">
        <v>0</v>
      </c>
      <c r="T1076" s="254">
        <f aca="true" t="shared" si="895" ref="T1076:T1080">S1076*H1076</f>
        <v>0</v>
      </c>
      <c r="AR1076" s="170" t="s">
        <v>171</v>
      </c>
      <c r="AT1076" s="170" t="s">
        <v>166</v>
      </c>
      <c r="AU1076" s="170" t="s">
        <v>81</v>
      </c>
      <c r="AY1076" s="170" t="s">
        <v>164</v>
      </c>
      <c r="BE1076" s="266">
        <f aca="true" t="shared" si="896" ref="BE1076:BE1080">IF(N1076="základní",J1076,0)</f>
        <v>0</v>
      </c>
      <c r="BF1076" s="266">
        <f aca="true" t="shared" si="897" ref="BF1076:BF1080">IF(N1076="snížená",J1076,0)</f>
        <v>0</v>
      </c>
      <c r="BG1076" s="266">
        <f aca="true" t="shared" si="898" ref="BG1076:BG1080">IF(N1076="zákl. přenesená",J1076,0)</f>
        <v>0</v>
      </c>
      <c r="BH1076" s="266">
        <f aca="true" t="shared" si="899" ref="BH1076:BH1080">IF(N1076="sníž. přenesená",J1076,0)</f>
        <v>0</v>
      </c>
      <c r="BI1076" s="266">
        <f aca="true" t="shared" si="900" ref="BI1076:BI1080">IF(N1076="nulová",J1076,0)</f>
        <v>0</v>
      </c>
      <c r="BJ1076" s="170" t="s">
        <v>24</v>
      </c>
      <c r="BK1076" s="266">
        <f aca="true" t="shared" si="901" ref="BK1076:BK1080">ROUND(I1076*H1076,2)</f>
        <v>0</v>
      </c>
      <c r="BL1076" s="170" t="s">
        <v>171</v>
      </c>
      <c r="BM1076" s="170" t="s">
        <v>4684</v>
      </c>
    </row>
    <row r="1077" spans="2:47" s="84" customFormat="1" ht="13.5">
      <c r="B1077" s="105"/>
      <c r="C1077" s="174"/>
      <c r="D1077" s="207" t="s">
        <v>173</v>
      </c>
      <c r="E1077" s="174"/>
      <c r="F1077" s="270" t="s">
        <v>4405</v>
      </c>
      <c r="G1077" s="174"/>
      <c r="H1077" s="174"/>
      <c r="I1077" s="215"/>
      <c r="J1077" s="174"/>
      <c r="K1077" s="174"/>
      <c r="L1077" s="214"/>
      <c r="M1077" s="238"/>
      <c r="N1077" s="106"/>
      <c r="O1077" s="106"/>
      <c r="P1077" s="106"/>
      <c r="Q1077" s="106"/>
      <c r="R1077" s="106"/>
      <c r="S1077" s="106"/>
      <c r="T1077" s="255"/>
      <c r="AT1077" s="170" t="s">
        <v>173</v>
      </c>
      <c r="AU1077" s="170" t="s">
        <v>81</v>
      </c>
    </row>
    <row r="1078" spans="2:65" s="84" customFormat="1" ht="20.4" customHeight="1">
      <c r="B1078" s="105"/>
      <c r="C1078" s="189" t="s">
        <v>4685</v>
      </c>
      <c r="D1078" s="189" t="s">
        <v>166</v>
      </c>
      <c r="E1078" s="190" t="s">
        <v>4686</v>
      </c>
      <c r="F1078" s="191" t="s">
        <v>4687</v>
      </c>
      <c r="G1078" s="192" t="s">
        <v>579</v>
      </c>
      <c r="H1078" s="193">
        <v>5</v>
      </c>
      <c r="I1078" s="233"/>
      <c r="J1078" s="234">
        <f t="shared" si="892"/>
        <v>0</v>
      </c>
      <c r="K1078" s="191" t="s">
        <v>22</v>
      </c>
      <c r="L1078" s="214"/>
      <c r="M1078" s="235" t="s">
        <v>22</v>
      </c>
      <c r="N1078" s="236" t="s">
        <v>44</v>
      </c>
      <c r="O1078" s="106"/>
      <c r="P1078" s="237">
        <f t="shared" si="893"/>
        <v>0</v>
      </c>
      <c r="Q1078" s="237">
        <v>0</v>
      </c>
      <c r="R1078" s="237">
        <f t="shared" si="894"/>
        <v>0</v>
      </c>
      <c r="S1078" s="237">
        <v>0</v>
      </c>
      <c r="T1078" s="254">
        <f t="shared" si="895"/>
        <v>0</v>
      </c>
      <c r="AR1078" s="170" t="s">
        <v>171</v>
      </c>
      <c r="AT1078" s="170" t="s">
        <v>166</v>
      </c>
      <c r="AU1078" s="170" t="s">
        <v>81</v>
      </c>
      <c r="AY1078" s="170" t="s">
        <v>164</v>
      </c>
      <c r="BE1078" s="266">
        <f t="shared" si="896"/>
        <v>0</v>
      </c>
      <c r="BF1078" s="266">
        <f t="shared" si="897"/>
        <v>0</v>
      </c>
      <c r="BG1078" s="266">
        <f t="shared" si="898"/>
        <v>0</v>
      </c>
      <c r="BH1078" s="266">
        <f t="shared" si="899"/>
        <v>0</v>
      </c>
      <c r="BI1078" s="266">
        <f t="shared" si="900"/>
        <v>0</v>
      </c>
      <c r="BJ1078" s="170" t="s">
        <v>24</v>
      </c>
      <c r="BK1078" s="266">
        <f t="shared" si="901"/>
        <v>0</v>
      </c>
      <c r="BL1078" s="170" t="s">
        <v>171</v>
      </c>
      <c r="BM1078" s="170" t="s">
        <v>4688</v>
      </c>
    </row>
    <row r="1079" spans="2:47" s="84" customFormat="1" ht="13.5">
      <c r="B1079" s="105"/>
      <c r="C1079" s="174"/>
      <c r="D1079" s="207" t="s">
        <v>173</v>
      </c>
      <c r="E1079" s="174"/>
      <c r="F1079" s="270" t="s">
        <v>4687</v>
      </c>
      <c r="G1079" s="174"/>
      <c r="H1079" s="174"/>
      <c r="I1079" s="215"/>
      <c r="J1079" s="174"/>
      <c r="K1079" s="174"/>
      <c r="L1079" s="214"/>
      <c r="M1079" s="238"/>
      <c r="N1079" s="106"/>
      <c r="O1079" s="106"/>
      <c r="P1079" s="106"/>
      <c r="Q1079" s="106"/>
      <c r="R1079" s="106"/>
      <c r="S1079" s="106"/>
      <c r="T1079" s="255"/>
      <c r="AT1079" s="170" t="s">
        <v>173</v>
      </c>
      <c r="AU1079" s="170" t="s">
        <v>81</v>
      </c>
    </row>
    <row r="1080" spans="2:65" s="84" customFormat="1" ht="20.4" customHeight="1">
      <c r="B1080" s="105"/>
      <c r="C1080" s="189" t="s">
        <v>4689</v>
      </c>
      <c r="D1080" s="189" t="s">
        <v>166</v>
      </c>
      <c r="E1080" s="190" t="s">
        <v>4412</v>
      </c>
      <c r="F1080" s="191" t="s">
        <v>4413</v>
      </c>
      <c r="G1080" s="192" t="s">
        <v>579</v>
      </c>
      <c r="H1080" s="193">
        <v>18</v>
      </c>
      <c r="I1080" s="233"/>
      <c r="J1080" s="234">
        <f t="shared" si="892"/>
        <v>0</v>
      </c>
      <c r="K1080" s="191" t="s">
        <v>22</v>
      </c>
      <c r="L1080" s="214"/>
      <c r="M1080" s="235" t="s">
        <v>22</v>
      </c>
      <c r="N1080" s="236" t="s">
        <v>44</v>
      </c>
      <c r="O1080" s="106"/>
      <c r="P1080" s="237">
        <f t="shared" si="893"/>
        <v>0</v>
      </c>
      <c r="Q1080" s="237">
        <v>0</v>
      </c>
      <c r="R1080" s="237">
        <f t="shared" si="894"/>
        <v>0</v>
      </c>
      <c r="S1080" s="237">
        <v>0</v>
      </c>
      <c r="T1080" s="254">
        <f t="shared" si="895"/>
        <v>0</v>
      </c>
      <c r="AR1080" s="170" t="s">
        <v>171</v>
      </c>
      <c r="AT1080" s="170" t="s">
        <v>166</v>
      </c>
      <c r="AU1080" s="170" t="s">
        <v>81</v>
      </c>
      <c r="AY1080" s="170" t="s">
        <v>164</v>
      </c>
      <c r="BE1080" s="266">
        <f t="shared" si="896"/>
        <v>0</v>
      </c>
      <c r="BF1080" s="266">
        <f t="shared" si="897"/>
        <v>0</v>
      </c>
      <c r="BG1080" s="266">
        <f t="shared" si="898"/>
        <v>0</v>
      </c>
      <c r="BH1080" s="266">
        <f t="shared" si="899"/>
        <v>0</v>
      </c>
      <c r="BI1080" s="266">
        <f t="shared" si="900"/>
        <v>0</v>
      </c>
      <c r="BJ1080" s="170" t="s">
        <v>24</v>
      </c>
      <c r="BK1080" s="266">
        <f t="shared" si="901"/>
        <v>0</v>
      </c>
      <c r="BL1080" s="170" t="s">
        <v>171</v>
      </c>
      <c r="BM1080" s="170" t="s">
        <v>4690</v>
      </c>
    </row>
    <row r="1081" spans="2:47" s="84" customFormat="1" ht="13.5">
      <c r="B1081" s="105"/>
      <c r="C1081" s="174"/>
      <c r="D1081" s="207" t="s">
        <v>173</v>
      </c>
      <c r="E1081" s="174"/>
      <c r="F1081" s="270" t="s">
        <v>4413</v>
      </c>
      <c r="G1081" s="174"/>
      <c r="H1081" s="174"/>
      <c r="I1081" s="215"/>
      <c r="J1081" s="174"/>
      <c r="K1081" s="174"/>
      <c r="L1081" s="214"/>
      <c r="M1081" s="238"/>
      <c r="N1081" s="106"/>
      <c r="O1081" s="106"/>
      <c r="P1081" s="106"/>
      <c r="Q1081" s="106"/>
      <c r="R1081" s="106"/>
      <c r="S1081" s="106"/>
      <c r="T1081" s="255"/>
      <c r="AT1081" s="170" t="s">
        <v>173</v>
      </c>
      <c r="AU1081" s="170" t="s">
        <v>81</v>
      </c>
    </row>
    <row r="1082" spans="2:65" s="84" customFormat="1" ht="20.4" customHeight="1">
      <c r="B1082" s="105"/>
      <c r="C1082" s="189" t="s">
        <v>4691</v>
      </c>
      <c r="D1082" s="189" t="s">
        <v>166</v>
      </c>
      <c r="E1082" s="190" t="s">
        <v>4416</v>
      </c>
      <c r="F1082" s="191" t="s">
        <v>4417</v>
      </c>
      <c r="G1082" s="192" t="s">
        <v>579</v>
      </c>
      <c r="H1082" s="193">
        <v>1</v>
      </c>
      <c r="I1082" s="233"/>
      <c r="J1082" s="234">
        <f aca="true" t="shared" si="902" ref="J1082:J1086">ROUND(I1082*H1082,2)</f>
        <v>0</v>
      </c>
      <c r="K1082" s="191" t="s">
        <v>22</v>
      </c>
      <c r="L1082" s="214"/>
      <c r="M1082" s="235" t="s">
        <v>22</v>
      </c>
      <c r="N1082" s="236" t="s">
        <v>44</v>
      </c>
      <c r="O1082" s="106"/>
      <c r="P1082" s="237">
        <f aca="true" t="shared" si="903" ref="P1082:P1086">O1082*H1082</f>
        <v>0</v>
      </c>
      <c r="Q1082" s="237">
        <v>0</v>
      </c>
      <c r="R1082" s="237">
        <f aca="true" t="shared" si="904" ref="R1082:R1086">Q1082*H1082</f>
        <v>0</v>
      </c>
      <c r="S1082" s="237">
        <v>0</v>
      </c>
      <c r="T1082" s="254">
        <f aca="true" t="shared" si="905" ref="T1082:T1086">S1082*H1082</f>
        <v>0</v>
      </c>
      <c r="AR1082" s="170" t="s">
        <v>171</v>
      </c>
      <c r="AT1082" s="170" t="s">
        <v>166</v>
      </c>
      <c r="AU1082" s="170" t="s">
        <v>81</v>
      </c>
      <c r="AY1082" s="170" t="s">
        <v>164</v>
      </c>
      <c r="BE1082" s="266">
        <f aca="true" t="shared" si="906" ref="BE1082:BE1086">IF(N1082="základní",J1082,0)</f>
        <v>0</v>
      </c>
      <c r="BF1082" s="266">
        <f aca="true" t="shared" si="907" ref="BF1082:BF1086">IF(N1082="snížená",J1082,0)</f>
        <v>0</v>
      </c>
      <c r="BG1082" s="266">
        <f aca="true" t="shared" si="908" ref="BG1082:BG1086">IF(N1082="zákl. přenesená",J1082,0)</f>
        <v>0</v>
      </c>
      <c r="BH1082" s="266">
        <f aca="true" t="shared" si="909" ref="BH1082:BH1086">IF(N1082="sníž. přenesená",J1082,0)</f>
        <v>0</v>
      </c>
      <c r="BI1082" s="266">
        <f aca="true" t="shared" si="910" ref="BI1082:BI1086">IF(N1082="nulová",J1082,0)</f>
        <v>0</v>
      </c>
      <c r="BJ1082" s="170" t="s">
        <v>24</v>
      </c>
      <c r="BK1082" s="266">
        <f aca="true" t="shared" si="911" ref="BK1082:BK1086">ROUND(I1082*H1082,2)</f>
        <v>0</v>
      </c>
      <c r="BL1082" s="170" t="s">
        <v>171</v>
      </c>
      <c r="BM1082" s="170" t="s">
        <v>4692</v>
      </c>
    </row>
    <row r="1083" spans="2:47" s="84" customFormat="1" ht="13.5">
      <c r="B1083" s="105"/>
      <c r="C1083" s="174"/>
      <c r="D1083" s="207" t="s">
        <v>173</v>
      </c>
      <c r="E1083" s="174"/>
      <c r="F1083" s="270" t="s">
        <v>4417</v>
      </c>
      <c r="G1083" s="174"/>
      <c r="H1083" s="174"/>
      <c r="I1083" s="215"/>
      <c r="J1083" s="174"/>
      <c r="K1083" s="174"/>
      <c r="L1083" s="214"/>
      <c r="M1083" s="238"/>
      <c r="N1083" s="106"/>
      <c r="O1083" s="106"/>
      <c r="P1083" s="106"/>
      <c r="Q1083" s="106"/>
      <c r="R1083" s="106"/>
      <c r="S1083" s="106"/>
      <c r="T1083" s="255"/>
      <c r="AT1083" s="170" t="s">
        <v>173</v>
      </c>
      <c r="AU1083" s="170" t="s">
        <v>81</v>
      </c>
    </row>
    <row r="1084" spans="2:65" s="84" customFormat="1" ht="20.4" customHeight="1">
      <c r="B1084" s="105"/>
      <c r="C1084" s="189" t="s">
        <v>4693</v>
      </c>
      <c r="D1084" s="189" t="s">
        <v>166</v>
      </c>
      <c r="E1084" s="190" t="s">
        <v>4694</v>
      </c>
      <c r="F1084" s="191" t="s">
        <v>4695</v>
      </c>
      <c r="G1084" s="192" t="s">
        <v>579</v>
      </c>
      <c r="H1084" s="193">
        <v>17</v>
      </c>
      <c r="I1084" s="233"/>
      <c r="J1084" s="234">
        <f t="shared" si="902"/>
        <v>0</v>
      </c>
      <c r="K1084" s="191" t="s">
        <v>22</v>
      </c>
      <c r="L1084" s="214"/>
      <c r="M1084" s="235" t="s">
        <v>22</v>
      </c>
      <c r="N1084" s="236" t="s">
        <v>44</v>
      </c>
      <c r="O1084" s="106"/>
      <c r="P1084" s="237">
        <f t="shared" si="903"/>
        <v>0</v>
      </c>
      <c r="Q1084" s="237">
        <v>0</v>
      </c>
      <c r="R1084" s="237">
        <f t="shared" si="904"/>
        <v>0</v>
      </c>
      <c r="S1084" s="237">
        <v>0</v>
      </c>
      <c r="T1084" s="254">
        <f t="shared" si="905"/>
        <v>0</v>
      </c>
      <c r="AR1084" s="170" t="s">
        <v>171</v>
      </c>
      <c r="AT1084" s="170" t="s">
        <v>166</v>
      </c>
      <c r="AU1084" s="170" t="s">
        <v>81</v>
      </c>
      <c r="AY1084" s="170" t="s">
        <v>164</v>
      </c>
      <c r="BE1084" s="266">
        <f t="shared" si="906"/>
        <v>0</v>
      </c>
      <c r="BF1084" s="266">
        <f t="shared" si="907"/>
        <v>0</v>
      </c>
      <c r="BG1084" s="266">
        <f t="shared" si="908"/>
        <v>0</v>
      </c>
      <c r="BH1084" s="266">
        <f t="shared" si="909"/>
        <v>0</v>
      </c>
      <c r="BI1084" s="266">
        <f t="shared" si="910"/>
        <v>0</v>
      </c>
      <c r="BJ1084" s="170" t="s">
        <v>24</v>
      </c>
      <c r="BK1084" s="266">
        <f t="shared" si="911"/>
        <v>0</v>
      </c>
      <c r="BL1084" s="170" t="s">
        <v>171</v>
      </c>
      <c r="BM1084" s="170" t="s">
        <v>4696</v>
      </c>
    </row>
    <row r="1085" spans="2:47" s="84" customFormat="1" ht="13.5">
      <c r="B1085" s="105"/>
      <c r="C1085" s="174"/>
      <c r="D1085" s="207" t="s">
        <v>173</v>
      </c>
      <c r="E1085" s="174"/>
      <c r="F1085" s="270" t="s">
        <v>4695</v>
      </c>
      <c r="G1085" s="174"/>
      <c r="H1085" s="174"/>
      <c r="I1085" s="215"/>
      <c r="J1085" s="174"/>
      <c r="K1085" s="174"/>
      <c r="L1085" s="214"/>
      <c r="M1085" s="238"/>
      <c r="N1085" s="106"/>
      <c r="O1085" s="106"/>
      <c r="P1085" s="106"/>
      <c r="Q1085" s="106"/>
      <c r="R1085" s="106"/>
      <c r="S1085" s="106"/>
      <c r="T1085" s="255"/>
      <c r="AT1085" s="170" t="s">
        <v>173</v>
      </c>
      <c r="AU1085" s="170" t="s">
        <v>81</v>
      </c>
    </row>
    <row r="1086" spans="2:65" s="84" customFormat="1" ht="20.4" customHeight="1">
      <c r="B1086" s="105"/>
      <c r="C1086" s="189" t="s">
        <v>4697</v>
      </c>
      <c r="D1086" s="189" t="s">
        <v>166</v>
      </c>
      <c r="E1086" s="190" t="s">
        <v>4698</v>
      </c>
      <c r="F1086" s="191" t="s">
        <v>4699</v>
      </c>
      <c r="G1086" s="192" t="s">
        <v>579</v>
      </c>
      <c r="H1086" s="193">
        <v>5</v>
      </c>
      <c r="I1086" s="233"/>
      <c r="J1086" s="234">
        <f t="shared" si="902"/>
        <v>0</v>
      </c>
      <c r="K1086" s="191" t="s">
        <v>22</v>
      </c>
      <c r="L1086" s="214"/>
      <c r="M1086" s="235" t="s">
        <v>22</v>
      </c>
      <c r="N1086" s="236" t="s">
        <v>44</v>
      </c>
      <c r="O1086" s="106"/>
      <c r="P1086" s="237">
        <f t="shared" si="903"/>
        <v>0</v>
      </c>
      <c r="Q1086" s="237">
        <v>0</v>
      </c>
      <c r="R1086" s="237">
        <f t="shared" si="904"/>
        <v>0</v>
      </c>
      <c r="S1086" s="237">
        <v>0</v>
      </c>
      <c r="T1086" s="254">
        <f t="shared" si="905"/>
        <v>0</v>
      </c>
      <c r="AR1086" s="170" t="s">
        <v>171</v>
      </c>
      <c r="AT1086" s="170" t="s">
        <v>166</v>
      </c>
      <c r="AU1086" s="170" t="s">
        <v>81</v>
      </c>
      <c r="AY1086" s="170" t="s">
        <v>164</v>
      </c>
      <c r="BE1086" s="266">
        <f t="shared" si="906"/>
        <v>0</v>
      </c>
      <c r="BF1086" s="266">
        <f t="shared" si="907"/>
        <v>0</v>
      </c>
      <c r="BG1086" s="266">
        <f t="shared" si="908"/>
        <v>0</v>
      </c>
      <c r="BH1086" s="266">
        <f t="shared" si="909"/>
        <v>0</v>
      </c>
      <c r="BI1086" s="266">
        <f t="shared" si="910"/>
        <v>0</v>
      </c>
      <c r="BJ1086" s="170" t="s">
        <v>24</v>
      </c>
      <c r="BK1086" s="266">
        <f t="shared" si="911"/>
        <v>0</v>
      </c>
      <c r="BL1086" s="170" t="s">
        <v>171</v>
      </c>
      <c r="BM1086" s="170" t="s">
        <v>4700</v>
      </c>
    </row>
    <row r="1087" spans="2:47" s="84" customFormat="1" ht="13.5">
      <c r="B1087" s="105"/>
      <c r="C1087" s="174"/>
      <c r="D1087" s="194" t="s">
        <v>173</v>
      </c>
      <c r="E1087" s="174"/>
      <c r="F1087" s="195" t="s">
        <v>4699</v>
      </c>
      <c r="G1087" s="174"/>
      <c r="H1087" s="174"/>
      <c r="I1087" s="215"/>
      <c r="J1087" s="174"/>
      <c r="K1087" s="174"/>
      <c r="L1087" s="214"/>
      <c r="M1087" s="238"/>
      <c r="N1087" s="106"/>
      <c r="O1087" s="106"/>
      <c r="P1087" s="106"/>
      <c r="Q1087" s="106"/>
      <c r="R1087" s="106"/>
      <c r="S1087" s="106"/>
      <c r="T1087" s="255"/>
      <c r="AT1087" s="170" t="s">
        <v>173</v>
      </c>
      <c r="AU1087" s="170" t="s">
        <v>81</v>
      </c>
    </row>
    <row r="1088" spans="2:63" s="89" customFormat="1" ht="29.9" customHeight="1">
      <c r="B1088" s="183"/>
      <c r="C1088" s="184"/>
      <c r="D1088" s="187" t="s">
        <v>72</v>
      </c>
      <c r="E1088" s="188" t="s">
        <v>4138</v>
      </c>
      <c r="F1088" s="188" t="s">
        <v>4139</v>
      </c>
      <c r="G1088" s="184"/>
      <c r="H1088" s="184"/>
      <c r="I1088" s="226"/>
      <c r="J1088" s="232">
        <f>BK1088</f>
        <v>0</v>
      </c>
      <c r="K1088" s="184"/>
      <c r="L1088" s="228"/>
      <c r="M1088" s="229"/>
      <c r="N1088" s="230"/>
      <c r="O1088" s="230"/>
      <c r="P1088" s="231">
        <f aca="true" t="shared" si="912" ref="P1088:T1088">SUM(P1089:P1090)</f>
        <v>0</v>
      </c>
      <c r="Q1088" s="230"/>
      <c r="R1088" s="231">
        <f t="shared" si="912"/>
        <v>0</v>
      </c>
      <c r="S1088" s="230"/>
      <c r="T1088" s="253">
        <f t="shared" si="912"/>
        <v>0</v>
      </c>
      <c r="AR1088" s="259" t="s">
        <v>24</v>
      </c>
      <c r="AT1088" s="260" t="s">
        <v>72</v>
      </c>
      <c r="AU1088" s="260" t="s">
        <v>24</v>
      </c>
      <c r="AY1088" s="259" t="s">
        <v>164</v>
      </c>
      <c r="BK1088" s="265">
        <f>SUM(BK1089:BK1090)</f>
        <v>0</v>
      </c>
    </row>
    <row r="1089" spans="2:65" s="84" customFormat="1" ht="20.4" customHeight="1">
      <c r="B1089" s="105"/>
      <c r="C1089" s="189" t="s">
        <v>4701</v>
      </c>
      <c r="D1089" s="189" t="s">
        <v>166</v>
      </c>
      <c r="E1089" s="190" t="s">
        <v>4143</v>
      </c>
      <c r="F1089" s="191" t="s">
        <v>4144</v>
      </c>
      <c r="G1089" s="192" t="s">
        <v>192</v>
      </c>
      <c r="H1089" s="193">
        <v>0.5</v>
      </c>
      <c r="I1089" s="233"/>
      <c r="J1089" s="234">
        <f aca="true" t="shared" si="913" ref="J1089:J1094">ROUND(I1089*H1089,2)</f>
        <v>0</v>
      </c>
      <c r="K1089" s="191" t="s">
        <v>22</v>
      </c>
      <c r="L1089" s="214"/>
      <c r="M1089" s="235" t="s">
        <v>22</v>
      </c>
      <c r="N1089" s="236" t="s">
        <v>44</v>
      </c>
      <c r="O1089" s="106"/>
      <c r="P1089" s="237">
        <f aca="true" t="shared" si="914" ref="P1089:P1094">O1089*H1089</f>
        <v>0</v>
      </c>
      <c r="Q1089" s="237">
        <v>0</v>
      </c>
      <c r="R1089" s="237">
        <f aca="true" t="shared" si="915" ref="R1089:R1094">Q1089*H1089</f>
        <v>0</v>
      </c>
      <c r="S1089" s="237">
        <v>0</v>
      </c>
      <c r="T1089" s="254">
        <f aca="true" t="shared" si="916" ref="T1089:T1094">S1089*H1089</f>
        <v>0</v>
      </c>
      <c r="AR1089" s="170" t="s">
        <v>171</v>
      </c>
      <c r="AT1089" s="170" t="s">
        <v>166</v>
      </c>
      <c r="AU1089" s="170" t="s">
        <v>81</v>
      </c>
      <c r="AY1089" s="170" t="s">
        <v>164</v>
      </c>
      <c r="BE1089" s="266">
        <f aca="true" t="shared" si="917" ref="BE1089:BE1094">IF(N1089="základní",J1089,0)</f>
        <v>0</v>
      </c>
      <c r="BF1089" s="266">
        <v>0</v>
      </c>
      <c r="BG1089" s="266">
        <v>0</v>
      </c>
      <c r="BH1089" s="266">
        <f aca="true" t="shared" si="918" ref="BH1089:BH1094">IF(N1089="sníž. přenesená",J1089,0)</f>
        <v>0</v>
      </c>
      <c r="BI1089" s="266">
        <f aca="true" t="shared" si="919" ref="BI1089:BI1094">IF(N1089="nulová",J1089,0)</f>
        <v>0</v>
      </c>
      <c r="BJ1089" s="170" t="s">
        <v>24</v>
      </c>
      <c r="BK1089" s="266">
        <f aca="true" t="shared" si="920" ref="BK1089:BK1094">ROUND(I1089*H1089,2)</f>
        <v>0</v>
      </c>
      <c r="BL1089" s="170" t="s">
        <v>171</v>
      </c>
      <c r="BM1089" s="170" t="s">
        <v>4702</v>
      </c>
    </row>
    <row r="1090" spans="2:47" s="84" customFormat="1" ht="13.5">
      <c r="B1090" s="105"/>
      <c r="C1090" s="174"/>
      <c r="D1090" s="194" t="s">
        <v>173</v>
      </c>
      <c r="E1090" s="174"/>
      <c r="F1090" s="195" t="s">
        <v>4144</v>
      </c>
      <c r="G1090" s="174"/>
      <c r="H1090" s="174"/>
      <c r="I1090" s="215"/>
      <c r="J1090" s="174"/>
      <c r="K1090" s="174"/>
      <c r="L1090" s="214"/>
      <c r="M1090" s="238"/>
      <c r="N1090" s="106"/>
      <c r="O1090" s="106"/>
      <c r="P1090" s="106"/>
      <c r="Q1090" s="106"/>
      <c r="R1090" s="106"/>
      <c r="S1090" s="106"/>
      <c r="T1090" s="255"/>
      <c r="AT1090" s="170" t="s">
        <v>173</v>
      </c>
      <c r="AU1090" s="170" t="s">
        <v>81</v>
      </c>
    </row>
    <row r="1091" spans="2:63" s="89" customFormat="1" ht="29.9" customHeight="1">
      <c r="B1091" s="183"/>
      <c r="C1091" s="184"/>
      <c r="D1091" s="187" t="s">
        <v>72</v>
      </c>
      <c r="E1091" s="188" t="s">
        <v>4454</v>
      </c>
      <c r="F1091" s="188" t="s">
        <v>4455</v>
      </c>
      <c r="G1091" s="184"/>
      <c r="H1091" s="184"/>
      <c r="I1091" s="226"/>
      <c r="J1091" s="232">
        <f>BK1091</f>
        <v>0</v>
      </c>
      <c r="K1091" s="184"/>
      <c r="L1091" s="228"/>
      <c r="M1091" s="229"/>
      <c r="N1091" s="230"/>
      <c r="O1091" s="230"/>
      <c r="P1091" s="231">
        <f aca="true" t="shared" si="921" ref="P1091:T1091">SUM(P1092:P1099)</f>
        <v>0</v>
      </c>
      <c r="Q1091" s="230"/>
      <c r="R1091" s="231">
        <f t="shared" si="921"/>
        <v>0</v>
      </c>
      <c r="S1091" s="230"/>
      <c r="T1091" s="253">
        <f t="shared" si="921"/>
        <v>0</v>
      </c>
      <c r="AR1091" s="259" t="s">
        <v>24</v>
      </c>
      <c r="AT1091" s="260" t="s">
        <v>72</v>
      </c>
      <c r="AU1091" s="260" t="s">
        <v>24</v>
      </c>
      <c r="AY1091" s="259" t="s">
        <v>164</v>
      </c>
      <c r="BK1091" s="265">
        <f>SUM(BK1092:BK1099)</f>
        <v>0</v>
      </c>
    </row>
    <row r="1092" spans="2:65" s="84" customFormat="1" ht="20.4" customHeight="1">
      <c r="B1092" s="105"/>
      <c r="C1092" s="189" t="s">
        <v>4703</v>
      </c>
      <c r="D1092" s="189" t="s">
        <v>166</v>
      </c>
      <c r="E1092" s="190" t="s">
        <v>4486</v>
      </c>
      <c r="F1092" s="191" t="s">
        <v>4487</v>
      </c>
      <c r="G1092" s="192" t="s">
        <v>4459</v>
      </c>
      <c r="H1092" s="193">
        <v>8</v>
      </c>
      <c r="I1092" s="233"/>
      <c r="J1092" s="234">
        <f t="shared" si="913"/>
        <v>0</v>
      </c>
      <c r="K1092" s="191" t="s">
        <v>22</v>
      </c>
      <c r="L1092" s="214"/>
      <c r="M1092" s="235" t="s">
        <v>22</v>
      </c>
      <c r="N1092" s="236" t="s">
        <v>44</v>
      </c>
      <c r="O1092" s="106"/>
      <c r="P1092" s="237">
        <f t="shared" si="914"/>
        <v>0</v>
      </c>
      <c r="Q1092" s="237">
        <v>0</v>
      </c>
      <c r="R1092" s="237">
        <f t="shared" si="915"/>
        <v>0</v>
      </c>
      <c r="S1092" s="237">
        <v>0</v>
      </c>
      <c r="T1092" s="254">
        <f t="shared" si="916"/>
        <v>0</v>
      </c>
      <c r="AR1092" s="170" t="s">
        <v>171</v>
      </c>
      <c r="AT1092" s="170" t="s">
        <v>166</v>
      </c>
      <c r="AU1092" s="170" t="s">
        <v>81</v>
      </c>
      <c r="AY1092" s="170" t="s">
        <v>164</v>
      </c>
      <c r="BE1092" s="266">
        <f t="shared" si="917"/>
        <v>0</v>
      </c>
      <c r="BF1092" s="266">
        <f aca="true" t="shared" si="922" ref="BF1092:BF1096">IF(N1092="snížená",J1092,0)</f>
        <v>0</v>
      </c>
      <c r="BG1092" s="266">
        <f aca="true" t="shared" si="923" ref="BG1092:BG1096">IF(N1092="zákl. přenesená",J1092,0)</f>
        <v>0</v>
      </c>
      <c r="BH1092" s="266">
        <f t="shared" si="918"/>
        <v>0</v>
      </c>
      <c r="BI1092" s="266">
        <f t="shared" si="919"/>
        <v>0</v>
      </c>
      <c r="BJ1092" s="170" t="s">
        <v>24</v>
      </c>
      <c r="BK1092" s="266">
        <f t="shared" si="920"/>
        <v>0</v>
      </c>
      <c r="BL1092" s="170" t="s">
        <v>171</v>
      </c>
      <c r="BM1092" s="170" t="s">
        <v>4704</v>
      </c>
    </row>
    <row r="1093" spans="2:47" s="84" customFormat="1" ht="13.5">
      <c r="B1093" s="105"/>
      <c r="C1093" s="174"/>
      <c r="D1093" s="207" t="s">
        <v>173</v>
      </c>
      <c r="E1093" s="174"/>
      <c r="F1093" s="270" t="s">
        <v>4487</v>
      </c>
      <c r="G1093" s="174"/>
      <c r="H1093" s="174"/>
      <c r="I1093" s="215"/>
      <c r="J1093" s="174"/>
      <c r="K1093" s="174"/>
      <c r="L1093" s="214"/>
      <c r="M1093" s="238"/>
      <c r="N1093" s="106"/>
      <c r="O1093" s="106"/>
      <c r="P1093" s="106"/>
      <c r="Q1093" s="106"/>
      <c r="R1093" s="106"/>
      <c r="S1093" s="106"/>
      <c r="T1093" s="255"/>
      <c r="AT1093" s="170" t="s">
        <v>173</v>
      </c>
      <c r="AU1093" s="170" t="s">
        <v>81</v>
      </c>
    </row>
    <row r="1094" spans="2:65" s="84" customFormat="1" ht="20.4" customHeight="1">
      <c r="B1094" s="105"/>
      <c r="C1094" s="189" t="s">
        <v>4705</v>
      </c>
      <c r="D1094" s="189" t="s">
        <v>166</v>
      </c>
      <c r="E1094" s="190" t="s">
        <v>4490</v>
      </c>
      <c r="F1094" s="191" t="s">
        <v>4491</v>
      </c>
      <c r="G1094" s="192" t="s">
        <v>4459</v>
      </c>
      <c r="H1094" s="193">
        <v>4</v>
      </c>
      <c r="I1094" s="233"/>
      <c r="J1094" s="234">
        <f t="shared" si="913"/>
        <v>0</v>
      </c>
      <c r="K1094" s="191" t="s">
        <v>22</v>
      </c>
      <c r="L1094" s="214"/>
      <c r="M1094" s="235" t="s">
        <v>22</v>
      </c>
      <c r="N1094" s="236" t="s">
        <v>44</v>
      </c>
      <c r="O1094" s="106"/>
      <c r="P1094" s="237">
        <f t="shared" si="914"/>
        <v>0</v>
      </c>
      <c r="Q1094" s="237">
        <v>0</v>
      </c>
      <c r="R1094" s="237">
        <f t="shared" si="915"/>
        <v>0</v>
      </c>
      <c r="S1094" s="237">
        <v>0</v>
      </c>
      <c r="T1094" s="254">
        <f t="shared" si="916"/>
        <v>0</v>
      </c>
      <c r="AR1094" s="170" t="s">
        <v>171</v>
      </c>
      <c r="AT1094" s="170" t="s">
        <v>166</v>
      </c>
      <c r="AU1094" s="170" t="s">
        <v>81</v>
      </c>
      <c r="AY1094" s="170" t="s">
        <v>164</v>
      </c>
      <c r="BE1094" s="266">
        <f t="shared" si="917"/>
        <v>0</v>
      </c>
      <c r="BF1094" s="266">
        <f t="shared" si="922"/>
        <v>0</v>
      </c>
      <c r="BG1094" s="266">
        <f t="shared" si="923"/>
        <v>0</v>
      </c>
      <c r="BH1094" s="266">
        <f t="shared" si="918"/>
        <v>0</v>
      </c>
      <c r="BI1094" s="266">
        <f t="shared" si="919"/>
        <v>0</v>
      </c>
      <c r="BJ1094" s="170" t="s">
        <v>24</v>
      </c>
      <c r="BK1094" s="266">
        <f t="shared" si="920"/>
        <v>0</v>
      </c>
      <c r="BL1094" s="170" t="s">
        <v>171</v>
      </c>
      <c r="BM1094" s="170" t="s">
        <v>4706</v>
      </c>
    </row>
    <row r="1095" spans="2:47" s="84" customFormat="1" ht="13.5">
      <c r="B1095" s="105"/>
      <c r="C1095" s="174"/>
      <c r="D1095" s="207" t="s">
        <v>173</v>
      </c>
      <c r="E1095" s="174"/>
      <c r="F1095" s="270" t="s">
        <v>4491</v>
      </c>
      <c r="G1095" s="174"/>
      <c r="H1095" s="174"/>
      <c r="I1095" s="215"/>
      <c r="J1095" s="174"/>
      <c r="K1095" s="174"/>
      <c r="L1095" s="214"/>
      <c r="M1095" s="238"/>
      <c r="N1095" s="106"/>
      <c r="O1095" s="106"/>
      <c r="P1095" s="106"/>
      <c r="Q1095" s="106"/>
      <c r="R1095" s="106"/>
      <c r="S1095" s="106"/>
      <c r="T1095" s="255"/>
      <c r="AT1095" s="170" t="s">
        <v>173</v>
      </c>
      <c r="AU1095" s="170" t="s">
        <v>81</v>
      </c>
    </row>
    <row r="1096" spans="2:65" s="84" customFormat="1" ht="20.4" customHeight="1">
      <c r="B1096" s="105"/>
      <c r="C1096" s="189" t="s">
        <v>4707</v>
      </c>
      <c r="D1096" s="189" t="s">
        <v>166</v>
      </c>
      <c r="E1096" s="190" t="s">
        <v>4494</v>
      </c>
      <c r="F1096" s="191" t="s">
        <v>4495</v>
      </c>
      <c r="G1096" s="192" t="s">
        <v>4459</v>
      </c>
      <c r="H1096" s="193">
        <v>16</v>
      </c>
      <c r="I1096" s="233"/>
      <c r="J1096" s="234">
        <f aca="true" t="shared" si="924" ref="J1096:J1101">ROUND(I1096*H1096,2)</f>
        <v>0</v>
      </c>
      <c r="K1096" s="191" t="s">
        <v>22</v>
      </c>
      <c r="L1096" s="214"/>
      <c r="M1096" s="235" t="s">
        <v>22</v>
      </c>
      <c r="N1096" s="236" t="s">
        <v>44</v>
      </c>
      <c r="O1096" s="106"/>
      <c r="P1096" s="237">
        <f aca="true" t="shared" si="925" ref="P1096:P1101">O1096*H1096</f>
        <v>0</v>
      </c>
      <c r="Q1096" s="237">
        <v>0</v>
      </c>
      <c r="R1096" s="237">
        <f aca="true" t="shared" si="926" ref="R1096:R1101">Q1096*H1096</f>
        <v>0</v>
      </c>
      <c r="S1096" s="237">
        <v>0</v>
      </c>
      <c r="T1096" s="254">
        <f aca="true" t="shared" si="927" ref="T1096:T1101">S1096*H1096</f>
        <v>0</v>
      </c>
      <c r="AR1096" s="170" t="s">
        <v>171</v>
      </c>
      <c r="AT1096" s="170" t="s">
        <v>166</v>
      </c>
      <c r="AU1096" s="170" t="s">
        <v>81</v>
      </c>
      <c r="AY1096" s="170" t="s">
        <v>164</v>
      </c>
      <c r="BE1096" s="266">
        <f aca="true" t="shared" si="928" ref="BE1096:BE1101">IF(N1096="základní",J1096,0)</f>
        <v>0</v>
      </c>
      <c r="BF1096" s="266">
        <f t="shared" si="922"/>
        <v>0</v>
      </c>
      <c r="BG1096" s="266">
        <f t="shared" si="923"/>
        <v>0</v>
      </c>
      <c r="BH1096" s="266">
        <f>IF(N1096="sníž. přenesená",J1096,0)</f>
        <v>0</v>
      </c>
      <c r="BI1096" s="266">
        <f aca="true" t="shared" si="929" ref="BI1096:BI1101">IF(N1096="nulová",J1096,0)</f>
        <v>0</v>
      </c>
      <c r="BJ1096" s="170" t="s">
        <v>24</v>
      </c>
      <c r="BK1096" s="266">
        <f aca="true" t="shared" si="930" ref="BK1096:BK1101">ROUND(I1096*H1096,2)</f>
        <v>0</v>
      </c>
      <c r="BL1096" s="170" t="s">
        <v>171</v>
      </c>
      <c r="BM1096" s="170" t="s">
        <v>4708</v>
      </c>
    </row>
    <row r="1097" spans="2:47" s="84" customFormat="1" ht="13.5">
      <c r="B1097" s="105"/>
      <c r="C1097" s="174"/>
      <c r="D1097" s="207" t="s">
        <v>173</v>
      </c>
      <c r="E1097" s="174"/>
      <c r="F1097" s="270" t="s">
        <v>4495</v>
      </c>
      <c r="G1097" s="174"/>
      <c r="H1097" s="174"/>
      <c r="I1097" s="215"/>
      <c r="J1097" s="174"/>
      <c r="K1097" s="174"/>
      <c r="L1097" s="214"/>
      <c r="M1097" s="238"/>
      <c r="N1097" s="106"/>
      <c r="O1097" s="106"/>
      <c r="P1097" s="106"/>
      <c r="Q1097" s="106"/>
      <c r="R1097" s="106"/>
      <c r="S1097" s="106"/>
      <c r="T1097" s="255"/>
      <c r="AT1097" s="170" t="s">
        <v>173</v>
      </c>
      <c r="AU1097" s="170" t="s">
        <v>81</v>
      </c>
    </row>
    <row r="1098" spans="2:65" s="84" customFormat="1" ht="20.4" customHeight="1">
      <c r="B1098" s="105"/>
      <c r="C1098" s="189" t="s">
        <v>4709</v>
      </c>
      <c r="D1098" s="189" t="s">
        <v>166</v>
      </c>
      <c r="E1098" s="190" t="s">
        <v>4498</v>
      </c>
      <c r="F1098" s="191" t="s">
        <v>4499</v>
      </c>
      <c r="G1098" s="192" t="s">
        <v>4459</v>
      </c>
      <c r="H1098" s="193">
        <v>24</v>
      </c>
      <c r="I1098" s="233"/>
      <c r="J1098" s="234">
        <f t="shared" si="924"/>
        <v>0</v>
      </c>
      <c r="K1098" s="191" t="s">
        <v>22</v>
      </c>
      <c r="L1098" s="214"/>
      <c r="M1098" s="235" t="s">
        <v>22</v>
      </c>
      <c r="N1098" s="236" t="s">
        <v>44</v>
      </c>
      <c r="O1098" s="106"/>
      <c r="P1098" s="237">
        <f t="shared" si="925"/>
        <v>0</v>
      </c>
      <c r="Q1098" s="237">
        <v>0</v>
      </c>
      <c r="R1098" s="237">
        <f t="shared" si="926"/>
        <v>0</v>
      </c>
      <c r="S1098" s="237">
        <v>0</v>
      </c>
      <c r="T1098" s="254">
        <f t="shared" si="927"/>
        <v>0</v>
      </c>
      <c r="AR1098" s="170" t="s">
        <v>171</v>
      </c>
      <c r="AT1098" s="170" t="s">
        <v>166</v>
      </c>
      <c r="AU1098" s="170" t="s">
        <v>81</v>
      </c>
      <c r="AY1098" s="170" t="s">
        <v>164</v>
      </c>
      <c r="BE1098" s="266">
        <f t="shared" si="928"/>
        <v>0</v>
      </c>
      <c r="BF1098" s="266">
        <f>IF(N1098="snížená",J1098,0)</f>
        <v>0</v>
      </c>
      <c r="BG1098" s="266">
        <f>IF(N1098="zákl. přenesená",J1098,0)</f>
        <v>0</v>
      </c>
      <c r="BH1098" s="266">
        <f>IF(N1098="sníž. přenesená",J1098,0)</f>
        <v>0</v>
      </c>
      <c r="BI1098" s="266">
        <f t="shared" si="929"/>
        <v>0</v>
      </c>
      <c r="BJ1098" s="170" t="s">
        <v>24</v>
      </c>
      <c r="BK1098" s="266">
        <f t="shared" si="930"/>
        <v>0</v>
      </c>
      <c r="BL1098" s="170" t="s">
        <v>171</v>
      </c>
      <c r="BM1098" s="170" t="s">
        <v>4710</v>
      </c>
    </row>
    <row r="1099" spans="2:47" s="84" customFormat="1" ht="13.5">
      <c r="B1099" s="105"/>
      <c r="C1099" s="174"/>
      <c r="D1099" s="194" t="s">
        <v>173</v>
      </c>
      <c r="E1099" s="174"/>
      <c r="F1099" s="195" t="s">
        <v>4499</v>
      </c>
      <c r="G1099" s="174"/>
      <c r="H1099" s="174"/>
      <c r="I1099" s="215"/>
      <c r="J1099" s="174"/>
      <c r="K1099" s="174"/>
      <c r="L1099" s="214"/>
      <c r="M1099" s="238"/>
      <c r="N1099" s="106"/>
      <c r="O1099" s="106"/>
      <c r="P1099" s="106"/>
      <c r="Q1099" s="106"/>
      <c r="R1099" s="106"/>
      <c r="S1099" s="106"/>
      <c r="T1099" s="255"/>
      <c r="AT1099" s="170" t="s">
        <v>173</v>
      </c>
      <c r="AU1099" s="170" t="s">
        <v>81</v>
      </c>
    </row>
    <row r="1100" spans="2:63" s="89" customFormat="1" ht="29.9" customHeight="1">
      <c r="B1100" s="183"/>
      <c r="C1100" s="184"/>
      <c r="D1100" s="187" t="s">
        <v>72</v>
      </c>
      <c r="E1100" s="188" t="s">
        <v>4711</v>
      </c>
      <c r="F1100" s="188" t="s">
        <v>4712</v>
      </c>
      <c r="G1100" s="184"/>
      <c r="H1100" s="184"/>
      <c r="I1100" s="226"/>
      <c r="J1100" s="232">
        <f>BK1100</f>
        <v>0</v>
      </c>
      <c r="K1100" s="184"/>
      <c r="L1100" s="228"/>
      <c r="M1100" s="229"/>
      <c r="N1100" s="230"/>
      <c r="O1100" s="230"/>
      <c r="P1100" s="231">
        <f aca="true" t="shared" si="931" ref="P1100:T1100">SUM(P1101:P1102)</f>
        <v>0</v>
      </c>
      <c r="Q1100" s="230"/>
      <c r="R1100" s="231">
        <f t="shared" si="931"/>
        <v>0</v>
      </c>
      <c r="S1100" s="230"/>
      <c r="T1100" s="253">
        <f t="shared" si="931"/>
        <v>0</v>
      </c>
      <c r="AR1100" s="259" t="s">
        <v>24</v>
      </c>
      <c r="AT1100" s="260" t="s">
        <v>72</v>
      </c>
      <c r="AU1100" s="260" t="s">
        <v>24</v>
      </c>
      <c r="AY1100" s="259" t="s">
        <v>164</v>
      </c>
      <c r="BK1100" s="265">
        <f>SUM(BK1101:BK1102)</f>
        <v>0</v>
      </c>
    </row>
    <row r="1101" spans="2:65" s="84" customFormat="1" ht="20.4" customHeight="1">
      <c r="B1101" s="105"/>
      <c r="C1101" s="189" t="s">
        <v>4713</v>
      </c>
      <c r="D1101" s="189" t="s">
        <v>166</v>
      </c>
      <c r="E1101" s="190" t="s">
        <v>4714</v>
      </c>
      <c r="F1101" s="191" t="s">
        <v>4715</v>
      </c>
      <c r="G1101" s="192" t="s">
        <v>4459</v>
      </c>
      <c r="H1101" s="193">
        <v>16</v>
      </c>
      <c r="I1101" s="233"/>
      <c r="J1101" s="234">
        <f t="shared" si="924"/>
        <v>0</v>
      </c>
      <c r="K1101" s="191" t="s">
        <v>22</v>
      </c>
      <c r="L1101" s="214"/>
      <c r="M1101" s="235" t="s">
        <v>22</v>
      </c>
      <c r="N1101" s="236" t="s">
        <v>44</v>
      </c>
      <c r="O1101" s="106"/>
      <c r="P1101" s="237">
        <f t="shared" si="925"/>
        <v>0</v>
      </c>
      <c r="Q1101" s="237">
        <v>0</v>
      </c>
      <c r="R1101" s="237">
        <f t="shared" si="926"/>
        <v>0</v>
      </c>
      <c r="S1101" s="237">
        <v>0</v>
      </c>
      <c r="T1101" s="254">
        <f t="shared" si="927"/>
        <v>0</v>
      </c>
      <c r="AR1101" s="170" t="s">
        <v>171</v>
      </c>
      <c r="AT1101" s="170" t="s">
        <v>166</v>
      </c>
      <c r="AU1101" s="170" t="s">
        <v>81</v>
      </c>
      <c r="AY1101" s="170" t="s">
        <v>164</v>
      </c>
      <c r="BE1101" s="266">
        <f t="shared" si="928"/>
        <v>0</v>
      </c>
      <c r="BF1101" s="266">
        <f>IF(N1101="snížená",J1101,0)</f>
        <v>0</v>
      </c>
      <c r="BG1101" s="266">
        <f>IF(N1101="zákl. přenesená",J1101,0)</f>
        <v>0</v>
      </c>
      <c r="BH1101" s="266">
        <v>0</v>
      </c>
      <c r="BI1101" s="266">
        <f t="shared" si="929"/>
        <v>0</v>
      </c>
      <c r="BJ1101" s="170" t="s">
        <v>24</v>
      </c>
      <c r="BK1101" s="266">
        <f t="shared" si="930"/>
        <v>0</v>
      </c>
      <c r="BL1101" s="170" t="s">
        <v>171</v>
      </c>
      <c r="BM1101" s="170" t="s">
        <v>4716</v>
      </c>
    </row>
    <row r="1102" spans="2:47" s="84" customFormat="1" ht="13.5">
      <c r="B1102" s="105"/>
      <c r="C1102" s="174"/>
      <c r="D1102" s="194" t="s">
        <v>173</v>
      </c>
      <c r="E1102" s="174"/>
      <c r="F1102" s="195" t="s">
        <v>4715</v>
      </c>
      <c r="G1102" s="174"/>
      <c r="H1102" s="174"/>
      <c r="I1102" s="215"/>
      <c r="J1102" s="174"/>
      <c r="K1102" s="174"/>
      <c r="L1102" s="214"/>
      <c r="M1102" s="238"/>
      <c r="N1102" s="106"/>
      <c r="O1102" s="106"/>
      <c r="P1102" s="106"/>
      <c r="Q1102" s="106"/>
      <c r="R1102" s="106"/>
      <c r="S1102" s="106"/>
      <c r="T1102" s="255"/>
      <c r="AT1102" s="170" t="s">
        <v>173</v>
      </c>
      <c r="AU1102" s="170" t="s">
        <v>81</v>
      </c>
    </row>
    <row r="1103" spans="2:63" s="89" customFormat="1" ht="29.9" customHeight="1">
      <c r="B1103" s="183"/>
      <c r="C1103" s="184"/>
      <c r="D1103" s="187" t="s">
        <v>72</v>
      </c>
      <c r="E1103" s="188" t="s">
        <v>4717</v>
      </c>
      <c r="F1103" s="188" t="s">
        <v>4718</v>
      </c>
      <c r="G1103" s="184"/>
      <c r="H1103" s="184"/>
      <c r="I1103" s="226"/>
      <c r="J1103" s="232">
        <f>BK1103</f>
        <v>0</v>
      </c>
      <c r="K1103" s="184"/>
      <c r="L1103" s="228"/>
      <c r="M1103" s="229"/>
      <c r="N1103" s="230"/>
      <c r="O1103" s="230"/>
      <c r="P1103" s="231">
        <f aca="true" t="shared" si="932" ref="P1103:T1103">SUM(P1104:P1105)</f>
        <v>0</v>
      </c>
      <c r="Q1103" s="230"/>
      <c r="R1103" s="231">
        <f t="shared" si="932"/>
        <v>0</v>
      </c>
      <c r="S1103" s="230"/>
      <c r="T1103" s="253">
        <f t="shared" si="932"/>
        <v>0</v>
      </c>
      <c r="AR1103" s="259" t="s">
        <v>24</v>
      </c>
      <c r="AT1103" s="260" t="s">
        <v>72</v>
      </c>
      <c r="AU1103" s="260" t="s">
        <v>24</v>
      </c>
      <c r="AY1103" s="259" t="s">
        <v>164</v>
      </c>
      <c r="BK1103" s="265">
        <f>SUM(BK1104:BK1105)</f>
        <v>0</v>
      </c>
    </row>
    <row r="1104" spans="2:65" s="84" customFormat="1" ht="20.4" customHeight="1">
      <c r="B1104" s="105"/>
      <c r="C1104" s="189" t="s">
        <v>4719</v>
      </c>
      <c r="D1104" s="189" t="s">
        <v>166</v>
      </c>
      <c r="E1104" s="190" t="s">
        <v>4720</v>
      </c>
      <c r="F1104" s="191" t="s">
        <v>4721</v>
      </c>
      <c r="G1104" s="192" t="s">
        <v>4459</v>
      </c>
      <c r="H1104" s="193">
        <v>8</v>
      </c>
      <c r="I1104" s="233"/>
      <c r="J1104" s="234">
        <f>ROUND(I1104*H1104,2)</f>
        <v>0</v>
      </c>
      <c r="K1104" s="191" t="s">
        <v>22</v>
      </c>
      <c r="L1104" s="214"/>
      <c r="M1104" s="235" t="s">
        <v>22</v>
      </c>
      <c r="N1104" s="236" t="s">
        <v>44</v>
      </c>
      <c r="O1104" s="106"/>
      <c r="P1104" s="237">
        <f>O1104*H1104</f>
        <v>0</v>
      </c>
      <c r="Q1104" s="237">
        <v>0</v>
      </c>
      <c r="R1104" s="237">
        <f>Q1104*H1104</f>
        <v>0</v>
      </c>
      <c r="S1104" s="237">
        <v>0</v>
      </c>
      <c r="T1104" s="254">
        <f>S1104*H1104</f>
        <v>0</v>
      </c>
      <c r="AR1104" s="170" t="s">
        <v>171</v>
      </c>
      <c r="AT1104" s="170" t="s">
        <v>166</v>
      </c>
      <c r="AU1104" s="170" t="s">
        <v>81</v>
      </c>
      <c r="AY1104" s="170" t="s">
        <v>164</v>
      </c>
      <c r="BE1104" s="266">
        <f>IF(N1104="základní",J1104,0)</f>
        <v>0</v>
      </c>
      <c r="BF1104" s="266">
        <f>IF(N1104="snížená",J1104,0)</f>
        <v>0</v>
      </c>
      <c r="BG1104" s="266">
        <f>IF(N1104="zákl. přenesená",J1104,0)</f>
        <v>0</v>
      </c>
      <c r="BH1104" s="266">
        <f>IF(N1104="sníž. přenesená",J1104,0)</f>
        <v>0</v>
      </c>
      <c r="BI1104" s="266">
        <f>IF(N1104="nulová",J1104,0)</f>
        <v>0</v>
      </c>
      <c r="BJ1104" s="170" t="s">
        <v>24</v>
      </c>
      <c r="BK1104" s="266">
        <f>ROUND(I1104*H1104,2)</f>
        <v>0</v>
      </c>
      <c r="BL1104" s="170" t="s">
        <v>171</v>
      </c>
      <c r="BM1104" s="170" t="s">
        <v>4722</v>
      </c>
    </row>
    <row r="1105" spans="2:47" s="84" customFormat="1" ht="13.5">
      <c r="B1105" s="105"/>
      <c r="C1105" s="174"/>
      <c r="D1105" s="194" t="s">
        <v>173</v>
      </c>
      <c r="E1105" s="174"/>
      <c r="F1105" s="195" t="s">
        <v>4721</v>
      </c>
      <c r="G1105" s="174"/>
      <c r="H1105" s="174"/>
      <c r="I1105" s="215"/>
      <c r="J1105" s="174"/>
      <c r="K1105" s="174"/>
      <c r="L1105" s="214"/>
      <c r="M1105" s="238"/>
      <c r="N1105" s="106"/>
      <c r="O1105" s="106"/>
      <c r="P1105" s="106"/>
      <c r="Q1105" s="106"/>
      <c r="R1105" s="106"/>
      <c r="S1105" s="106"/>
      <c r="T1105" s="255"/>
      <c r="AT1105" s="170" t="s">
        <v>173</v>
      </c>
      <c r="AU1105" s="170" t="s">
        <v>81</v>
      </c>
    </row>
    <row r="1106" spans="2:63" s="89" customFormat="1" ht="37.5" customHeight="1">
      <c r="B1106" s="183"/>
      <c r="C1106" s="184"/>
      <c r="D1106" s="187" t="s">
        <v>72</v>
      </c>
      <c r="E1106" s="275" t="s">
        <v>4723</v>
      </c>
      <c r="F1106" s="275" t="s">
        <v>4724</v>
      </c>
      <c r="G1106" s="184"/>
      <c r="H1106" s="184"/>
      <c r="I1106" s="226"/>
      <c r="J1106" s="276">
        <f>BK1106</f>
        <v>0</v>
      </c>
      <c r="K1106" s="184"/>
      <c r="L1106" s="228"/>
      <c r="M1106" s="229"/>
      <c r="N1106" s="230"/>
      <c r="O1106" s="230"/>
      <c r="P1106" s="231">
        <f aca="true" t="shared" si="933" ref="P1106:T1106">SUM(P1107:P1108)</f>
        <v>0</v>
      </c>
      <c r="Q1106" s="230"/>
      <c r="R1106" s="231">
        <f t="shared" si="933"/>
        <v>0</v>
      </c>
      <c r="S1106" s="230"/>
      <c r="T1106" s="253">
        <f t="shared" si="933"/>
        <v>0</v>
      </c>
      <c r="AR1106" s="259" t="s">
        <v>24</v>
      </c>
      <c r="AT1106" s="260" t="s">
        <v>72</v>
      </c>
      <c r="AU1106" s="260" t="s">
        <v>73</v>
      </c>
      <c r="AY1106" s="259" t="s">
        <v>164</v>
      </c>
      <c r="BK1106" s="265">
        <f>SUM(BK1107:BK1108)</f>
        <v>0</v>
      </c>
    </row>
    <row r="1107" spans="2:65" s="84" customFormat="1" ht="20.4" customHeight="1">
      <c r="B1107" s="105"/>
      <c r="C1107" s="189" t="s">
        <v>4725</v>
      </c>
      <c r="D1107" s="189" t="s">
        <v>166</v>
      </c>
      <c r="E1107" s="190" t="s">
        <v>4726</v>
      </c>
      <c r="F1107" s="191" t="s">
        <v>4727</v>
      </c>
      <c r="G1107" s="192" t="s">
        <v>465</v>
      </c>
      <c r="H1107" s="193">
        <v>495</v>
      </c>
      <c r="I1107" s="233"/>
      <c r="J1107" s="234">
        <f>ROUND(I1107*H1107,2)</f>
        <v>0</v>
      </c>
      <c r="K1107" s="191" t="s">
        <v>22</v>
      </c>
      <c r="L1107" s="214"/>
      <c r="M1107" s="235" t="s">
        <v>22</v>
      </c>
      <c r="N1107" s="236" t="s">
        <v>44</v>
      </c>
      <c r="O1107" s="106"/>
      <c r="P1107" s="237">
        <f>O1107*H1107</f>
        <v>0</v>
      </c>
      <c r="Q1107" s="237">
        <v>0</v>
      </c>
      <c r="R1107" s="237">
        <f>Q1107*H1107</f>
        <v>0</v>
      </c>
      <c r="S1107" s="237">
        <v>0</v>
      </c>
      <c r="T1107" s="254">
        <f>S1107*H1107</f>
        <v>0</v>
      </c>
      <c r="AR1107" s="170" t="s">
        <v>171</v>
      </c>
      <c r="AT1107" s="170" t="s">
        <v>166</v>
      </c>
      <c r="AU1107" s="170" t="s">
        <v>24</v>
      </c>
      <c r="AY1107" s="170" t="s">
        <v>164</v>
      </c>
      <c r="BE1107" s="266">
        <f>IF(N1107="základní",J1107,0)</f>
        <v>0</v>
      </c>
      <c r="BF1107" s="266">
        <f>IF(N1107="snížená",J1107,0)</f>
        <v>0</v>
      </c>
      <c r="BG1107" s="266">
        <f>IF(N1107="zákl. přenesená",J1107,0)</f>
        <v>0</v>
      </c>
      <c r="BH1107" s="266">
        <f>IF(N1107="sníž. přenesená",J1107,0)</f>
        <v>0</v>
      </c>
      <c r="BI1107" s="266">
        <f>IF(N1107="nulová",J1107,0)</f>
        <v>0</v>
      </c>
      <c r="BJ1107" s="170" t="s">
        <v>24</v>
      </c>
      <c r="BK1107" s="266">
        <f>ROUND(I1107*H1107,2)</f>
        <v>0</v>
      </c>
      <c r="BL1107" s="170" t="s">
        <v>171</v>
      </c>
      <c r="BM1107" s="170" t="s">
        <v>4728</v>
      </c>
    </row>
    <row r="1108" spans="2:47" s="84" customFormat="1" ht="13.5">
      <c r="B1108" s="105"/>
      <c r="C1108" s="174"/>
      <c r="D1108" s="194" t="s">
        <v>173</v>
      </c>
      <c r="E1108" s="174"/>
      <c r="F1108" s="195" t="s">
        <v>4727</v>
      </c>
      <c r="G1108" s="174"/>
      <c r="H1108" s="174"/>
      <c r="I1108" s="215"/>
      <c r="J1108" s="174"/>
      <c r="K1108" s="174"/>
      <c r="L1108" s="214"/>
      <c r="M1108" s="238"/>
      <c r="N1108" s="106"/>
      <c r="O1108" s="106"/>
      <c r="P1108" s="106"/>
      <c r="Q1108" s="106"/>
      <c r="R1108" s="106"/>
      <c r="S1108" s="106"/>
      <c r="T1108" s="255"/>
      <c r="AT1108" s="170" t="s">
        <v>173</v>
      </c>
      <c r="AU1108" s="170" t="s">
        <v>24</v>
      </c>
    </row>
    <row r="1109" spans="2:63" s="89" customFormat="1" ht="37.5" customHeight="1">
      <c r="B1109" s="183"/>
      <c r="C1109" s="184"/>
      <c r="D1109" s="187" t="s">
        <v>72</v>
      </c>
      <c r="E1109" s="275" t="s">
        <v>4729</v>
      </c>
      <c r="F1109" s="275" t="s">
        <v>4730</v>
      </c>
      <c r="G1109" s="184"/>
      <c r="H1109" s="184"/>
      <c r="I1109" s="226"/>
      <c r="J1109" s="276">
        <f>BK1109</f>
        <v>0</v>
      </c>
      <c r="K1109" s="184"/>
      <c r="L1109" s="228"/>
      <c r="M1109" s="229"/>
      <c r="N1109" s="230"/>
      <c r="O1109" s="230"/>
      <c r="P1109" s="231">
        <f aca="true" t="shared" si="934" ref="P1109:T1109">P1110+P1111+P1112+P1115+P1118+P1121+P1124+P1129+P1132+P1135+P1140+P1145+P1148+P1151+P1154+P1157</f>
        <v>0</v>
      </c>
      <c r="Q1109" s="230"/>
      <c r="R1109" s="231">
        <f t="shared" si="934"/>
        <v>0</v>
      </c>
      <c r="S1109" s="230"/>
      <c r="T1109" s="253">
        <f t="shared" si="934"/>
        <v>0</v>
      </c>
      <c r="AR1109" s="259" t="s">
        <v>24</v>
      </c>
      <c r="AT1109" s="260" t="s">
        <v>72</v>
      </c>
      <c r="AU1109" s="260" t="s">
        <v>73</v>
      </c>
      <c r="AY1109" s="259" t="s">
        <v>164</v>
      </c>
      <c r="BK1109" s="265">
        <f>BK1110+BK1111+BK1112+BK1115+BK1118+BK1121+BK1124+BK1129+BK1132+BK1135+BK1140+BK1145+BK1148+BK1151+BK1154+BK1157</f>
        <v>0</v>
      </c>
    </row>
    <row r="1110" spans="2:65" s="84" customFormat="1" ht="20.4" customHeight="1">
      <c r="B1110" s="105"/>
      <c r="C1110" s="189" t="s">
        <v>4731</v>
      </c>
      <c r="D1110" s="189" t="s">
        <v>166</v>
      </c>
      <c r="E1110" s="190" t="s">
        <v>4732</v>
      </c>
      <c r="F1110" s="191" t="s">
        <v>4727</v>
      </c>
      <c r="G1110" s="192" t="s">
        <v>465</v>
      </c>
      <c r="H1110" s="193">
        <v>605</v>
      </c>
      <c r="I1110" s="233"/>
      <c r="J1110" s="234">
        <f>ROUND(I1110*H1110,2)</f>
        <v>0</v>
      </c>
      <c r="K1110" s="191" t="s">
        <v>22</v>
      </c>
      <c r="L1110" s="214"/>
      <c r="M1110" s="235" t="s">
        <v>22</v>
      </c>
      <c r="N1110" s="236" t="s">
        <v>44</v>
      </c>
      <c r="O1110" s="106"/>
      <c r="P1110" s="237">
        <f>O1110*H1110</f>
        <v>0</v>
      </c>
      <c r="Q1110" s="237">
        <v>0</v>
      </c>
      <c r="R1110" s="237">
        <f>Q1110*H1110</f>
        <v>0</v>
      </c>
      <c r="S1110" s="237">
        <v>0</v>
      </c>
      <c r="T1110" s="254">
        <f>S1110*H1110</f>
        <v>0</v>
      </c>
      <c r="AR1110" s="170" t="s">
        <v>171</v>
      </c>
      <c r="AT1110" s="170" t="s">
        <v>166</v>
      </c>
      <c r="AU1110" s="170" t="s">
        <v>24</v>
      </c>
      <c r="AY1110" s="170" t="s">
        <v>164</v>
      </c>
      <c r="BE1110" s="266">
        <f>IF(N1110="základní",J1110,0)</f>
        <v>0</v>
      </c>
      <c r="BF1110" s="266">
        <f>IF(N1110="snížená",J1110,0)</f>
        <v>0</v>
      </c>
      <c r="BG1110" s="266">
        <f>IF(N1110="zákl. přenesená",J1110,0)</f>
        <v>0</v>
      </c>
      <c r="BH1110" s="266">
        <f>IF(N1110="sníž. přenesená",J1110,0)</f>
        <v>0</v>
      </c>
      <c r="BI1110" s="266">
        <f>IF(N1110="nulová",J1110,0)</f>
        <v>0</v>
      </c>
      <c r="BJ1110" s="170" t="s">
        <v>24</v>
      </c>
      <c r="BK1110" s="266">
        <f>ROUND(I1110*H1110,2)</f>
        <v>0</v>
      </c>
      <c r="BL1110" s="170" t="s">
        <v>171</v>
      </c>
      <c r="BM1110" s="170" t="s">
        <v>4733</v>
      </c>
    </row>
    <row r="1111" spans="2:47" s="84" customFormat="1" ht="13.5">
      <c r="B1111" s="105"/>
      <c r="C1111" s="174"/>
      <c r="D1111" s="194" t="s">
        <v>173</v>
      </c>
      <c r="E1111" s="174"/>
      <c r="F1111" s="195" t="s">
        <v>4727</v>
      </c>
      <c r="G1111" s="174"/>
      <c r="H1111" s="174"/>
      <c r="I1111" s="215"/>
      <c r="J1111" s="174"/>
      <c r="K1111" s="174"/>
      <c r="L1111" s="214"/>
      <c r="M1111" s="238"/>
      <c r="N1111" s="106"/>
      <c r="O1111" s="106"/>
      <c r="P1111" s="106"/>
      <c r="Q1111" s="106"/>
      <c r="R1111" s="106"/>
      <c r="S1111" s="106"/>
      <c r="T1111" s="255"/>
      <c r="AT1111" s="170" t="s">
        <v>173</v>
      </c>
      <c r="AU1111" s="170" t="s">
        <v>24</v>
      </c>
    </row>
    <row r="1112" spans="2:63" s="89" customFormat="1" ht="29.9" customHeight="1">
      <c r="B1112" s="183"/>
      <c r="C1112" s="184"/>
      <c r="D1112" s="187" t="s">
        <v>72</v>
      </c>
      <c r="E1112" s="188" t="s">
        <v>4734</v>
      </c>
      <c r="F1112" s="188" t="s">
        <v>4735</v>
      </c>
      <c r="G1112" s="184"/>
      <c r="H1112" s="184"/>
      <c r="I1112" s="226"/>
      <c r="J1112" s="232">
        <f>BK1112</f>
        <v>0</v>
      </c>
      <c r="K1112" s="184"/>
      <c r="L1112" s="228"/>
      <c r="M1112" s="229"/>
      <c r="N1112" s="230"/>
      <c r="O1112" s="230"/>
      <c r="P1112" s="231">
        <f aca="true" t="shared" si="935" ref="P1112:T1112">SUM(P1113:P1114)</f>
        <v>0</v>
      </c>
      <c r="Q1112" s="230"/>
      <c r="R1112" s="231">
        <f t="shared" si="935"/>
        <v>0</v>
      </c>
      <c r="S1112" s="230"/>
      <c r="T1112" s="253">
        <f t="shared" si="935"/>
        <v>0</v>
      </c>
      <c r="AR1112" s="259" t="s">
        <v>24</v>
      </c>
      <c r="AT1112" s="260" t="s">
        <v>72</v>
      </c>
      <c r="AU1112" s="260" t="s">
        <v>24</v>
      </c>
      <c r="AY1112" s="259" t="s">
        <v>164</v>
      </c>
      <c r="BK1112" s="265">
        <f>SUM(BK1113:BK1114)</f>
        <v>0</v>
      </c>
    </row>
    <row r="1113" spans="2:65" s="84" customFormat="1" ht="20.4" customHeight="1">
      <c r="B1113" s="105"/>
      <c r="C1113" s="189" t="s">
        <v>4736</v>
      </c>
      <c r="D1113" s="189" t="s">
        <v>166</v>
      </c>
      <c r="E1113" s="190" t="s">
        <v>4737</v>
      </c>
      <c r="F1113" s="191" t="s">
        <v>4738</v>
      </c>
      <c r="G1113" s="192" t="s">
        <v>465</v>
      </c>
      <c r="H1113" s="193">
        <v>65</v>
      </c>
      <c r="I1113" s="233"/>
      <c r="J1113" s="234">
        <f>ROUND(I1113*H1113,2)</f>
        <v>0</v>
      </c>
      <c r="K1113" s="191" t="s">
        <v>22</v>
      </c>
      <c r="L1113" s="214"/>
      <c r="M1113" s="235" t="s">
        <v>22</v>
      </c>
      <c r="N1113" s="236" t="s">
        <v>44</v>
      </c>
      <c r="O1113" s="106"/>
      <c r="P1113" s="237">
        <f>O1113*H1113</f>
        <v>0</v>
      </c>
      <c r="Q1113" s="237">
        <v>0</v>
      </c>
      <c r="R1113" s="237">
        <f>Q1113*H1113</f>
        <v>0</v>
      </c>
      <c r="S1113" s="237">
        <v>0</v>
      </c>
      <c r="T1113" s="254">
        <f>S1113*H1113</f>
        <v>0</v>
      </c>
      <c r="AR1113" s="170" t="s">
        <v>171</v>
      </c>
      <c r="AT1113" s="170" t="s">
        <v>166</v>
      </c>
      <c r="AU1113" s="170" t="s">
        <v>81</v>
      </c>
      <c r="AY1113" s="170" t="s">
        <v>164</v>
      </c>
      <c r="BE1113" s="266">
        <f>IF(N1113="základní",J1113,0)</f>
        <v>0</v>
      </c>
      <c r="BF1113" s="266">
        <f>IF(N1113="snížená",J1113,0)</f>
        <v>0</v>
      </c>
      <c r="BG1113" s="266">
        <f>IF(N1113="zákl. přenesená",J1113,0)</f>
        <v>0</v>
      </c>
      <c r="BH1113" s="266">
        <f>IF(N1113="sníž. přenesená",J1113,0)</f>
        <v>0</v>
      </c>
      <c r="BI1113" s="266">
        <f>IF(N1113="nulová",J1113,0)</f>
        <v>0</v>
      </c>
      <c r="BJ1113" s="170" t="s">
        <v>24</v>
      </c>
      <c r="BK1113" s="266">
        <f>ROUND(I1113*H1113,2)</f>
        <v>0</v>
      </c>
      <c r="BL1113" s="170" t="s">
        <v>171</v>
      </c>
      <c r="BM1113" s="170" t="s">
        <v>4739</v>
      </c>
    </row>
    <row r="1114" spans="2:47" s="84" customFormat="1" ht="13.5">
      <c r="B1114" s="105"/>
      <c r="C1114" s="174"/>
      <c r="D1114" s="194" t="s">
        <v>173</v>
      </c>
      <c r="E1114" s="174"/>
      <c r="F1114" s="195" t="s">
        <v>4738</v>
      </c>
      <c r="G1114" s="174"/>
      <c r="H1114" s="174"/>
      <c r="I1114" s="215"/>
      <c r="J1114" s="174"/>
      <c r="K1114" s="174"/>
      <c r="L1114" s="214"/>
      <c r="M1114" s="238"/>
      <c r="N1114" s="106"/>
      <c r="O1114" s="106"/>
      <c r="P1114" s="106"/>
      <c r="Q1114" s="106"/>
      <c r="R1114" s="106"/>
      <c r="S1114" s="106"/>
      <c r="T1114" s="255"/>
      <c r="AT1114" s="170" t="s">
        <v>173</v>
      </c>
      <c r="AU1114" s="170" t="s">
        <v>81</v>
      </c>
    </row>
    <row r="1115" spans="2:63" s="89" customFormat="1" ht="29.9" customHeight="1">
      <c r="B1115" s="183"/>
      <c r="C1115" s="184"/>
      <c r="D1115" s="187" t="s">
        <v>72</v>
      </c>
      <c r="E1115" s="188" t="s">
        <v>4740</v>
      </c>
      <c r="F1115" s="188" t="s">
        <v>4741</v>
      </c>
      <c r="G1115" s="184"/>
      <c r="H1115" s="184"/>
      <c r="I1115" s="226"/>
      <c r="J1115" s="232">
        <f>BK1115</f>
        <v>0</v>
      </c>
      <c r="K1115" s="184"/>
      <c r="L1115" s="228"/>
      <c r="M1115" s="229"/>
      <c r="N1115" s="230"/>
      <c r="O1115" s="230"/>
      <c r="P1115" s="231">
        <f aca="true" t="shared" si="936" ref="P1115:T1115">SUM(P1116:P1117)</f>
        <v>0</v>
      </c>
      <c r="Q1115" s="230"/>
      <c r="R1115" s="231">
        <f t="shared" si="936"/>
        <v>0</v>
      </c>
      <c r="S1115" s="230"/>
      <c r="T1115" s="253">
        <f t="shared" si="936"/>
        <v>0</v>
      </c>
      <c r="AR1115" s="259" t="s">
        <v>24</v>
      </c>
      <c r="AT1115" s="260" t="s">
        <v>72</v>
      </c>
      <c r="AU1115" s="260" t="s">
        <v>24</v>
      </c>
      <c r="AY1115" s="259" t="s">
        <v>164</v>
      </c>
      <c r="BK1115" s="265">
        <f>SUM(BK1116:BK1117)</f>
        <v>0</v>
      </c>
    </row>
    <row r="1116" spans="2:65" s="84" customFormat="1" ht="20.4" customHeight="1">
      <c r="B1116" s="105"/>
      <c r="C1116" s="189" t="s">
        <v>4742</v>
      </c>
      <c r="D1116" s="189" t="s">
        <v>166</v>
      </c>
      <c r="E1116" s="190" t="s">
        <v>4743</v>
      </c>
      <c r="F1116" s="191" t="s">
        <v>4744</v>
      </c>
      <c r="G1116" s="192" t="s">
        <v>579</v>
      </c>
      <c r="H1116" s="193">
        <v>270</v>
      </c>
      <c r="I1116" s="233"/>
      <c r="J1116" s="234">
        <f>ROUND(I1116*H1116,2)</f>
        <v>0</v>
      </c>
      <c r="K1116" s="191" t="s">
        <v>22</v>
      </c>
      <c r="L1116" s="214"/>
      <c r="M1116" s="235" t="s">
        <v>22</v>
      </c>
      <c r="N1116" s="236" t="s">
        <v>44</v>
      </c>
      <c r="O1116" s="106"/>
      <c r="P1116" s="237">
        <f>O1116*H1116</f>
        <v>0</v>
      </c>
      <c r="Q1116" s="237">
        <v>0</v>
      </c>
      <c r="R1116" s="237">
        <f>Q1116*H1116</f>
        <v>0</v>
      </c>
      <c r="S1116" s="237">
        <v>0</v>
      </c>
      <c r="T1116" s="254">
        <f>S1116*H1116</f>
        <v>0</v>
      </c>
      <c r="AR1116" s="170" t="s">
        <v>171</v>
      </c>
      <c r="AT1116" s="170" t="s">
        <v>166</v>
      </c>
      <c r="AU1116" s="170" t="s">
        <v>81</v>
      </c>
      <c r="AY1116" s="170" t="s">
        <v>164</v>
      </c>
      <c r="BE1116" s="266">
        <f>IF(N1116="základní",J1116,0)</f>
        <v>0</v>
      </c>
      <c r="BF1116" s="266">
        <f>IF(N1116="snížená",J1116,0)</f>
        <v>0</v>
      </c>
      <c r="BG1116" s="266">
        <f>IF(N1116="zákl. přenesená",J1116,0)</f>
        <v>0</v>
      </c>
      <c r="BH1116" s="266">
        <f>IF(N1116="sníž. přenesená",J1116,0)</f>
        <v>0</v>
      </c>
      <c r="BI1116" s="266">
        <f>IF(N1116="nulová",J1116,0)</f>
        <v>0</v>
      </c>
      <c r="BJ1116" s="170" t="s">
        <v>24</v>
      </c>
      <c r="BK1116" s="266">
        <f>ROUND(I1116*H1116,2)</f>
        <v>0</v>
      </c>
      <c r="BL1116" s="170" t="s">
        <v>171</v>
      </c>
      <c r="BM1116" s="170" t="s">
        <v>4745</v>
      </c>
    </row>
    <row r="1117" spans="2:47" s="84" customFormat="1" ht="13.5">
      <c r="B1117" s="105"/>
      <c r="C1117" s="174"/>
      <c r="D1117" s="194" t="s">
        <v>173</v>
      </c>
      <c r="E1117" s="174"/>
      <c r="F1117" s="195" t="s">
        <v>4744</v>
      </c>
      <c r="G1117" s="174"/>
      <c r="H1117" s="174"/>
      <c r="I1117" s="215"/>
      <c r="J1117" s="174"/>
      <c r="K1117" s="174"/>
      <c r="L1117" s="214"/>
      <c r="M1117" s="238"/>
      <c r="N1117" s="106"/>
      <c r="O1117" s="106"/>
      <c r="P1117" s="106"/>
      <c r="Q1117" s="106"/>
      <c r="R1117" s="106"/>
      <c r="S1117" s="106"/>
      <c r="T1117" s="255"/>
      <c r="AT1117" s="170" t="s">
        <v>173</v>
      </c>
      <c r="AU1117" s="170" t="s">
        <v>81</v>
      </c>
    </row>
    <row r="1118" spans="2:63" s="89" customFormat="1" ht="29.9" customHeight="1">
      <c r="B1118" s="183"/>
      <c r="C1118" s="184"/>
      <c r="D1118" s="187" t="s">
        <v>72</v>
      </c>
      <c r="E1118" s="188" t="s">
        <v>4746</v>
      </c>
      <c r="F1118" s="188" t="s">
        <v>4747</v>
      </c>
      <c r="G1118" s="184"/>
      <c r="H1118" s="184"/>
      <c r="I1118" s="226"/>
      <c r="J1118" s="232">
        <f>BK1118</f>
        <v>0</v>
      </c>
      <c r="K1118" s="184"/>
      <c r="L1118" s="228"/>
      <c r="M1118" s="229"/>
      <c r="N1118" s="230"/>
      <c r="O1118" s="230"/>
      <c r="P1118" s="231">
        <f aca="true" t="shared" si="937" ref="P1118:T1118">SUM(P1119:P1120)</f>
        <v>0</v>
      </c>
      <c r="Q1118" s="230"/>
      <c r="R1118" s="231">
        <f t="shared" si="937"/>
        <v>0</v>
      </c>
      <c r="S1118" s="230"/>
      <c r="T1118" s="253">
        <f t="shared" si="937"/>
        <v>0</v>
      </c>
      <c r="AR1118" s="259" t="s">
        <v>24</v>
      </c>
      <c r="AT1118" s="260" t="s">
        <v>72</v>
      </c>
      <c r="AU1118" s="260" t="s">
        <v>24</v>
      </c>
      <c r="AY1118" s="259" t="s">
        <v>164</v>
      </c>
      <c r="BK1118" s="265">
        <f>SUM(BK1119:BK1120)</f>
        <v>0</v>
      </c>
    </row>
    <row r="1119" spans="2:65" s="84" customFormat="1" ht="20.4" customHeight="1">
      <c r="B1119" s="105"/>
      <c r="C1119" s="189" t="s">
        <v>4748</v>
      </c>
      <c r="D1119" s="189" t="s">
        <v>166</v>
      </c>
      <c r="E1119" s="190" t="s">
        <v>4749</v>
      </c>
      <c r="F1119" s="191" t="s">
        <v>4750</v>
      </c>
      <c r="G1119" s="192" t="s">
        <v>579</v>
      </c>
      <c r="H1119" s="193">
        <v>475</v>
      </c>
      <c r="I1119" s="233"/>
      <c r="J1119" s="234">
        <f>ROUND(I1119*H1119,2)</f>
        <v>0</v>
      </c>
      <c r="K1119" s="191" t="s">
        <v>22</v>
      </c>
      <c r="L1119" s="214"/>
      <c r="M1119" s="235" t="s">
        <v>22</v>
      </c>
      <c r="N1119" s="236" t="s">
        <v>44</v>
      </c>
      <c r="O1119" s="106"/>
      <c r="P1119" s="237">
        <f>O1119*H1119</f>
        <v>0</v>
      </c>
      <c r="Q1119" s="237">
        <v>0</v>
      </c>
      <c r="R1119" s="237">
        <f>Q1119*H1119</f>
        <v>0</v>
      </c>
      <c r="S1119" s="237">
        <v>0</v>
      </c>
      <c r="T1119" s="254">
        <f>S1119*H1119</f>
        <v>0</v>
      </c>
      <c r="AR1119" s="170" t="s">
        <v>171</v>
      </c>
      <c r="AT1119" s="170" t="s">
        <v>166</v>
      </c>
      <c r="AU1119" s="170" t="s">
        <v>81</v>
      </c>
      <c r="AY1119" s="170" t="s">
        <v>164</v>
      </c>
      <c r="BE1119" s="266">
        <f>IF(N1119="základní",J1119,0)</f>
        <v>0</v>
      </c>
      <c r="BF1119" s="266">
        <f>IF(N1119="snížená",J1119,0)</f>
        <v>0</v>
      </c>
      <c r="BG1119" s="266">
        <f>IF(N1119="zákl. přenesená",J1119,0)</f>
        <v>0</v>
      </c>
      <c r="BH1119" s="266">
        <f>IF(N1119="sníž. přenesená",J1119,0)</f>
        <v>0</v>
      </c>
      <c r="BI1119" s="266">
        <f>IF(N1119="nulová",J1119,0)</f>
        <v>0</v>
      </c>
      <c r="BJ1119" s="170" t="s">
        <v>24</v>
      </c>
      <c r="BK1119" s="266">
        <f>ROUND(I1119*H1119,2)</f>
        <v>0</v>
      </c>
      <c r="BL1119" s="170" t="s">
        <v>171</v>
      </c>
      <c r="BM1119" s="170" t="s">
        <v>4751</v>
      </c>
    </row>
    <row r="1120" spans="2:47" s="84" customFormat="1" ht="13.5">
      <c r="B1120" s="105"/>
      <c r="C1120" s="174"/>
      <c r="D1120" s="194" t="s">
        <v>173</v>
      </c>
      <c r="E1120" s="174"/>
      <c r="F1120" s="195" t="s">
        <v>4750</v>
      </c>
      <c r="G1120" s="174"/>
      <c r="H1120" s="174"/>
      <c r="I1120" s="215"/>
      <c r="J1120" s="174"/>
      <c r="K1120" s="174"/>
      <c r="L1120" s="214"/>
      <c r="M1120" s="238"/>
      <c r="N1120" s="106"/>
      <c r="O1120" s="106"/>
      <c r="P1120" s="106"/>
      <c r="Q1120" s="106"/>
      <c r="R1120" s="106"/>
      <c r="S1120" s="106"/>
      <c r="T1120" s="255"/>
      <c r="AT1120" s="170" t="s">
        <v>173</v>
      </c>
      <c r="AU1120" s="170" t="s">
        <v>81</v>
      </c>
    </row>
    <row r="1121" spans="2:63" s="89" customFormat="1" ht="29.9" customHeight="1">
      <c r="B1121" s="183"/>
      <c r="C1121" s="184"/>
      <c r="D1121" s="187" t="s">
        <v>72</v>
      </c>
      <c r="E1121" s="188" t="s">
        <v>4752</v>
      </c>
      <c r="F1121" s="188" t="s">
        <v>4753</v>
      </c>
      <c r="G1121" s="184"/>
      <c r="H1121" s="184"/>
      <c r="I1121" s="226"/>
      <c r="J1121" s="232">
        <f>BK1121</f>
        <v>0</v>
      </c>
      <c r="K1121" s="184"/>
      <c r="L1121" s="228"/>
      <c r="M1121" s="229"/>
      <c r="N1121" s="230"/>
      <c r="O1121" s="230"/>
      <c r="P1121" s="231">
        <f aca="true" t="shared" si="938" ref="P1121:T1121">SUM(P1122:P1123)</f>
        <v>0</v>
      </c>
      <c r="Q1121" s="230"/>
      <c r="R1121" s="231">
        <f t="shared" si="938"/>
        <v>0</v>
      </c>
      <c r="S1121" s="230"/>
      <c r="T1121" s="253">
        <f t="shared" si="938"/>
        <v>0</v>
      </c>
      <c r="AR1121" s="259" t="s">
        <v>24</v>
      </c>
      <c r="AT1121" s="260" t="s">
        <v>72</v>
      </c>
      <c r="AU1121" s="260" t="s">
        <v>24</v>
      </c>
      <c r="AY1121" s="259" t="s">
        <v>164</v>
      </c>
      <c r="BK1121" s="265">
        <f>SUM(BK1122:BK1123)</f>
        <v>0</v>
      </c>
    </row>
    <row r="1122" spans="2:65" s="84" customFormat="1" ht="20.4" customHeight="1">
      <c r="B1122" s="105"/>
      <c r="C1122" s="189" t="s">
        <v>4754</v>
      </c>
      <c r="D1122" s="189" t="s">
        <v>166</v>
      </c>
      <c r="E1122" s="190" t="s">
        <v>4755</v>
      </c>
      <c r="F1122" s="191" t="s">
        <v>4756</v>
      </c>
      <c r="G1122" s="192" t="s">
        <v>579</v>
      </c>
      <c r="H1122" s="193">
        <v>152</v>
      </c>
      <c r="I1122" s="233"/>
      <c r="J1122" s="234">
        <f aca="true" t="shared" si="939" ref="J1122:J1127">ROUND(I1122*H1122,2)</f>
        <v>0</v>
      </c>
      <c r="K1122" s="191" t="s">
        <v>22</v>
      </c>
      <c r="L1122" s="214"/>
      <c r="M1122" s="235" t="s">
        <v>22</v>
      </c>
      <c r="N1122" s="236" t="s">
        <v>44</v>
      </c>
      <c r="O1122" s="106"/>
      <c r="P1122" s="237">
        <f aca="true" t="shared" si="940" ref="P1122:P1127">O1122*H1122</f>
        <v>0</v>
      </c>
      <c r="Q1122" s="237">
        <v>0</v>
      </c>
      <c r="R1122" s="237">
        <f aca="true" t="shared" si="941" ref="R1122:R1127">Q1122*H1122</f>
        <v>0</v>
      </c>
      <c r="S1122" s="237">
        <v>0</v>
      </c>
      <c r="T1122" s="254">
        <f aca="true" t="shared" si="942" ref="T1122:T1127">S1122*H1122</f>
        <v>0</v>
      </c>
      <c r="AR1122" s="170" t="s">
        <v>171</v>
      </c>
      <c r="AT1122" s="170" t="s">
        <v>166</v>
      </c>
      <c r="AU1122" s="170" t="s">
        <v>81</v>
      </c>
      <c r="AY1122" s="170" t="s">
        <v>164</v>
      </c>
      <c r="BE1122" s="266">
        <f aca="true" t="shared" si="943" ref="BE1122:BE1127">IF(N1122="základní",J1122,0)</f>
        <v>0</v>
      </c>
      <c r="BF1122" s="266">
        <f aca="true" t="shared" si="944" ref="BF1122:BF1127">IF(N1122="snížená",J1122,0)</f>
        <v>0</v>
      </c>
      <c r="BG1122" s="266">
        <f aca="true" t="shared" si="945" ref="BG1122:BG1127">IF(N1122="zákl. přenesená",J1122,0)</f>
        <v>0</v>
      </c>
      <c r="BH1122" s="266">
        <f aca="true" t="shared" si="946" ref="BH1122:BH1127">IF(N1122="sníž. přenesená",J1122,0)</f>
        <v>0</v>
      </c>
      <c r="BI1122" s="266">
        <f aca="true" t="shared" si="947" ref="BI1122:BI1127">IF(N1122="nulová",J1122,0)</f>
        <v>0</v>
      </c>
      <c r="BJ1122" s="170" t="s">
        <v>24</v>
      </c>
      <c r="BK1122" s="266">
        <f aca="true" t="shared" si="948" ref="BK1122:BK1127">ROUND(I1122*H1122,2)</f>
        <v>0</v>
      </c>
      <c r="BL1122" s="170" t="s">
        <v>171</v>
      </c>
      <c r="BM1122" s="170" t="s">
        <v>4757</v>
      </c>
    </row>
    <row r="1123" spans="2:47" s="84" customFormat="1" ht="13.5">
      <c r="B1123" s="105"/>
      <c r="C1123" s="174"/>
      <c r="D1123" s="194" t="s">
        <v>173</v>
      </c>
      <c r="E1123" s="174"/>
      <c r="F1123" s="195" t="s">
        <v>4756</v>
      </c>
      <c r="G1123" s="174"/>
      <c r="H1123" s="174"/>
      <c r="I1123" s="215"/>
      <c r="J1123" s="174"/>
      <c r="K1123" s="174"/>
      <c r="L1123" s="214"/>
      <c r="M1123" s="238"/>
      <c r="N1123" s="106"/>
      <c r="O1123" s="106"/>
      <c r="P1123" s="106"/>
      <c r="Q1123" s="106"/>
      <c r="R1123" s="106"/>
      <c r="S1123" s="106"/>
      <c r="T1123" s="255"/>
      <c r="AT1123" s="170" t="s">
        <v>173</v>
      </c>
      <c r="AU1123" s="170" t="s">
        <v>81</v>
      </c>
    </row>
    <row r="1124" spans="2:63" s="89" customFormat="1" ht="29.9" customHeight="1">
      <c r="B1124" s="183"/>
      <c r="C1124" s="184"/>
      <c r="D1124" s="187" t="s">
        <v>72</v>
      </c>
      <c r="E1124" s="188" t="s">
        <v>4758</v>
      </c>
      <c r="F1124" s="188" t="s">
        <v>4759</v>
      </c>
      <c r="G1124" s="184"/>
      <c r="H1124" s="184"/>
      <c r="I1124" s="226"/>
      <c r="J1124" s="232">
        <f>BK1124</f>
        <v>0</v>
      </c>
      <c r="K1124" s="184"/>
      <c r="L1124" s="228"/>
      <c r="M1124" s="229"/>
      <c r="N1124" s="230"/>
      <c r="O1124" s="230"/>
      <c r="P1124" s="231">
        <f aca="true" t="shared" si="949" ref="P1124:T1124">SUM(P1125:P1128)</f>
        <v>0</v>
      </c>
      <c r="Q1124" s="230"/>
      <c r="R1124" s="231">
        <f t="shared" si="949"/>
        <v>0</v>
      </c>
      <c r="S1124" s="230"/>
      <c r="T1124" s="253">
        <f t="shared" si="949"/>
        <v>0</v>
      </c>
      <c r="AR1124" s="259" t="s">
        <v>24</v>
      </c>
      <c r="AT1124" s="260" t="s">
        <v>72</v>
      </c>
      <c r="AU1124" s="260" t="s">
        <v>24</v>
      </c>
      <c r="AY1124" s="259" t="s">
        <v>164</v>
      </c>
      <c r="BK1124" s="265">
        <f>SUM(BK1125:BK1128)</f>
        <v>0</v>
      </c>
    </row>
    <row r="1125" spans="2:65" s="84" customFormat="1" ht="20.4" customHeight="1">
      <c r="B1125" s="105"/>
      <c r="C1125" s="189" t="s">
        <v>4760</v>
      </c>
      <c r="D1125" s="189" t="s">
        <v>166</v>
      </c>
      <c r="E1125" s="190" t="s">
        <v>4761</v>
      </c>
      <c r="F1125" s="191" t="s">
        <v>4762</v>
      </c>
      <c r="G1125" s="192" t="s">
        <v>579</v>
      </c>
      <c r="H1125" s="193">
        <v>8</v>
      </c>
      <c r="I1125" s="233"/>
      <c r="J1125" s="234">
        <f t="shared" si="939"/>
        <v>0</v>
      </c>
      <c r="K1125" s="191" t="s">
        <v>22</v>
      </c>
      <c r="L1125" s="214"/>
      <c r="M1125" s="235" t="s">
        <v>22</v>
      </c>
      <c r="N1125" s="236" t="s">
        <v>44</v>
      </c>
      <c r="O1125" s="106"/>
      <c r="P1125" s="237">
        <f t="shared" si="940"/>
        <v>0</v>
      </c>
      <c r="Q1125" s="237">
        <v>0</v>
      </c>
      <c r="R1125" s="237">
        <f t="shared" si="941"/>
        <v>0</v>
      </c>
      <c r="S1125" s="237">
        <v>0</v>
      </c>
      <c r="T1125" s="254">
        <f t="shared" si="942"/>
        <v>0</v>
      </c>
      <c r="AR1125" s="170" t="s">
        <v>171</v>
      </c>
      <c r="AT1125" s="170" t="s">
        <v>166</v>
      </c>
      <c r="AU1125" s="170" t="s">
        <v>81</v>
      </c>
      <c r="AY1125" s="170" t="s">
        <v>164</v>
      </c>
      <c r="BE1125" s="266">
        <f t="shared" si="943"/>
        <v>0</v>
      </c>
      <c r="BF1125" s="266">
        <f t="shared" si="944"/>
        <v>0</v>
      </c>
      <c r="BG1125" s="266">
        <f t="shared" si="945"/>
        <v>0</v>
      </c>
      <c r="BH1125" s="266">
        <f t="shared" si="946"/>
        <v>0</v>
      </c>
      <c r="BI1125" s="266">
        <f t="shared" si="947"/>
        <v>0</v>
      </c>
      <c r="BJ1125" s="170" t="s">
        <v>24</v>
      </c>
      <c r="BK1125" s="266">
        <f t="shared" si="948"/>
        <v>0</v>
      </c>
      <c r="BL1125" s="170" t="s">
        <v>171</v>
      </c>
      <c r="BM1125" s="170" t="s">
        <v>4763</v>
      </c>
    </row>
    <row r="1126" spans="2:47" s="84" customFormat="1" ht="13.5">
      <c r="B1126" s="105"/>
      <c r="C1126" s="174"/>
      <c r="D1126" s="207" t="s">
        <v>173</v>
      </c>
      <c r="E1126" s="174"/>
      <c r="F1126" s="270" t="s">
        <v>4762</v>
      </c>
      <c r="G1126" s="174"/>
      <c r="H1126" s="174"/>
      <c r="I1126" s="215"/>
      <c r="J1126" s="174"/>
      <c r="K1126" s="174"/>
      <c r="L1126" s="214"/>
      <c r="M1126" s="238"/>
      <c r="N1126" s="106"/>
      <c r="O1126" s="106"/>
      <c r="P1126" s="106"/>
      <c r="Q1126" s="106"/>
      <c r="R1126" s="106"/>
      <c r="S1126" s="106"/>
      <c r="T1126" s="255"/>
      <c r="AT1126" s="170" t="s">
        <v>173</v>
      </c>
      <c r="AU1126" s="170" t="s">
        <v>81</v>
      </c>
    </row>
    <row r="1127" spans="2:65" s="84" customFormat="1" ht="20.4" customHeight="1">
      <c r="B1127" s="105"/>
      <c r="C1127" s="189" t="s">
        <v>4764</v>
      </c>
      <c r="D1127" s="189" t="s">
        <v>166</v>
      </c>
      <c r="E1127" s="190" t="s">
        <v>4765</v>
      </c>
      <c r="F1127" s="191" t="s">
        <v>4766</v>
      </c>
      <c r="G1127" s="192" t="s">
        <v>579</v>
      </c>
      <c r="H1127" s="193">
        <v>40</v>
      </c>
      <c r="I1127" s="233"/>
      <c r="J1127" s="234">
        <f t="shared" si="939"/>
        <v>0</v>
      </c>
      <c r="K1127" s="191" t="s">
        <v>22</v>
      </c>
      <c r="L1127" s="214"/>
      <c r="M1127" s="235" t="s">
        <v>22</v>
      </c>
      <c r="N1127" s="236" t="s">
        <v>44</v>
      </c>
      <c r="O1127" s="106"/>
      <c r="P1127" s="237">
        <f t="shared" si="940"/>
        <v>0</v>
      </c>
      <c r="Q1127" s="237">
        <v>0</v>
      </c>
      <c r="R1127" s="237">
        <f t="shared" si="941"/>
        <v>0</v>
      </c>
      <c r="S1127" s="237">
        <v>0</v>
      </c>
      <c r="T1127" s="254">
        <f t="shared" si="942"/>
        <v>0</v>
      </c>
      <c r="AR1127" s="170" t="s">
        <v>171</v>
      </c>
      <c r="AT1127" s="170" t="s">
        <v>166</v>
      </c>
      <c r="AU1127" s="170" t="s">
        <v>81</v>
      </c>
      <c r="AY1127" s="170" t="s">
        <v>164</v>
      </c>
      <c r="BE1127" s="266">
        <f t="shared" si="943"/>
        <v>0</v>
      </c>
      <c r="BF1127" s="266">
        <f t="shared" si="944"/>
        <v>0</v>
      </c>
      <c r="BG1127" s="266">
        <f t="shared" si="945"/>
        <v>0</v>
      </c>
      <c r="BH1127" s="266">
        <f t="shared" si="946"/>
        <v>0</v>
      </c>
      <c r="BI1127" s="266">
        <f t="shared" si="947"/>
        <v>0</v>
      </c>
      <c r="BJ1127" s="170" t="s">
        <v>24</v>
      </c>
      <c r="BK1127" s="266">
        <f t="shared" si="948"/>
        <v>0</v>
      </c>
      <c r="BL1127" s="170" t="s">
        <v>171</v>
      </c>
      <c r="BM1127" s="170" t="s">
        <v>4767</v>
      </c>
    </row>
    <row r="1128" spans="2:47" s="84" customFormat="1" ht="13.5">
      <c r="B1128" s="105"/>
      <c r="C1128" s="174"/>
      <c r="D1128" s="194" t="s">
        <v>173</v>
      </c>
      <c r="E1128" s="174"/>
      <c r="F1128" s="195" t="s">
        <v>4766</v>
      </c>
      <c r="G1128" s="174"/>
      <c r="H1128" s="174"/>
      <c r="I1128" s="215"/>
      <c r="J1128" s="174"/>
      <c r="K1128" s="174"/>
      <c r="L1128" s="214"/>
      <c r="M1128" s="238"/>
      <c r="N1128" s="106"/>
      <c r="O1128" s="106"/>
      <c r="P1128" s="106"/>
      <c r="Q1128" s="106"/>
      <c r="R1128" s="106"/>
      <c r="S1128" s="106"/>
      <c r="T1128" s="255"/>
      <c r="AT1128" s="170" t="s">
        <v>173</v>
      </c>
      <c r="AU1128" s="170" t="s">
        <v>81</v>
      </c>
    </row>
    <row r="1129" spans="2:63" s="89" customFormat="1" ht="29.9" customHeight="1">
      <c r="B1129" s="183"/>
      <c r="C1129" s="184"/>
      <c r="D1129" s="187" t="s">
        <v>72</v>
      </c>
      <c r="E1129" s="188" t="s">
        <v>4768</v>
      </c>
      <c r="F1129" s="188" t="s">
        <v>4769</v>
      </c>
      <c r="G1129" s="184"/>
      <c r="H1129" s="184"/>
      <c r="I1129" s="226"/>
      <c r="J1129" s="232">
        <f>BK1129</f>
        <v>0</v>
      </c>
      <c r="K1129" s="184"/>
      <c r="L1129" s="228"/>
      <c r="M1129" s="229"/>
      <c r="N1129" s="230"/>
      <c r="O1129" s="230"/>
      <c r="P1129" s="231">
        <f aca="true" t="shared" si="950" ref="P1129:T1129">SUM(P1130:P1131)</f>
        <v>0</v>
      </c>
      <c r="Q1129" s="230"/>
      <c r="R1129" s="231">
        <f t="shared" si="950"/>
        <v>0</v>
      </c>
      <c r="S1129" s="230"/>
      <c r="T1129" s="253">
        <f t="shared" si="950"/>
        <v>0</v>
      </c>
      <c r="AR1129" s="259" t="s">
        <v>24</v>
      </c>
      <c r="AT1129" s="260" t="s">
        <v>72</v>
      </c>
      <c r="AU1129" s="260" t="s">
        <v>24</v>
      </c>
      <c r="AY1129" s="259" t="s">
        <v>164</v>
      </c>
      <c r="BK1129" s="265">
        <f>SUM(BK1130:BK1131)</f>
        <v>0</v>
      </c>
    </row>
    <row r="1130" spans="2:65" s="84" customFormat="1" ht="20.4" customHeight="1">
      <c r="B1130" s="105"/>
      <c r="C1130" s="189" t="s">
        <v>4770</v>
      </c>
      <c r="D1130" s="189" t="s">
        <v>166</v>
      </c>
      <c r="E1130" s="190" t="s">
        <v>4771</v>
      </c>
      <c r="F1130" s="191" t="s">
        <v>4772</v>
      </c>
      <c r="G1130" s="192" t="s">
        <v>579</v>
      </c>
      <c r="H1130" s="193">
        <v>79</v>
      </c>
      <c r="I1130" s="233"/>
      <c r="J1130" s="234">
        <f>ROUND(I1130*H1130,2)</f>
        <v>0</v>
      </c>
      <c r="K1130" s="191" t="s">
        <v>22</v>
      </c>
      <c r="L1130" s="214"/>
      <c r="M1130" s="235" t="s">
        <v>22</v>
      </c>
      <c r="N1130" s="236" t="s">
        <v>44</v>
      </c>
      <c r="O1130" s="106"/>
      <c r="P1130" s="237">
        <f>O1130*H1130</f>
        <v>0</v>
      </c>
      <c r="Q1130" s="237">
        <v>0</v>
      </c>
      <c r="R1130" s="237">
        <f>Q1130*H1130</f>
        <v>0</v>
      </c>
      <c r="S1130" s="237">
        <v>0</v>
      </c>
      <c r="T1130" s="254">
        <f>S1130*H1130</f>
        <v>0</v>
      </c>
      <c r="AR1130" s="170" t="s">
        <v>171</v>
      </c>
      <c r="AT1130" s="170" t="s">
        <v>166</v>
      </c>
      <c r="AU1130" s="170" t="s">
        <v>81</v>
      </c>
      <c r="AY1130" s="170" t="s">
        <v>164</v>
      </c>
      <c r="BE1130" s="266">
        <f>IF(N1130="základní",J1130,0)</f>
        <v>0</v>
      </c>
      <c r="BF1130" s="266">
        <f>IF(N1130="snížená",J1130,0)</f>
        <v>0</v>
      </c>
      <c r="BG1130" s="266">
        <f>IF(N1130="zákl. přenesená",J1130,0)</f>
        <v>0</v>
      </c>
      <c r="BH1130" s="266">
        <f>IF(N1130="sníž. přenesená",J1130,0)</f>
        <v>0</v>
      </c>
      <c r="BI1130" s="266">
        <v>0</v>
      </c>
      <c r="BJ1130" s="170" t="s">
        <v>24</v>
      </c>
      <c r="BK1130" s="266">
        <f>ROUND(I1130*H1130,2)</f>
        <v>0</v>
      </c>
      <c r="BL1130" s="170" t="s">
        <v>171</v>
      </c>
      <c r="BM1130" s="170" t="s">
        <v>4773</v>
      </c>
    </row>
    <row r="1131" spans="2:47" s="84" customFormat="1" ht="13.5">
      <c r="B1131" s="105"/>
      <c r="C1131" s="174"/>
      <c r="D1131" s="194" t="s">
        <v>173</v>
      </c>
      <c r="E1131" s="174"/>
      <c r="F1131" s="195" t="s">
        <v>4772</v>
      </c>
      <c r="G1131" s="174"/>
      <c r="H1131" s="174"/>
      <c r="I1131" s="215"/>
      <c r="J1131" s="174"/>
      <c r="K1131" s="174"/>
      <c r="L1131" s="214"/>
      <c r="M1131" s="238"/>
      <c r="N1131" s="106"/>
      <c r="O1131" s="106"/>
      <c r="P1131" s="106"/>
      <c r="Q1131" s="106"/>
      <c r="R1131" s="106"/>
      <c r="S1131" s="106"/>
      <c r="T1131" s="255"/>
      <c r="AT1131" s="170" t="s">
        <v>173</v>
      </c>
      <c r="AU1131" s="170" t="s">
        <v>81</v>
      </c>
    </row>
    <row r="1132" spans="2:63" s="89" customFormat="1" ht="29.9" customHeight="1">
      <c r="B1132" s="183"/>
      <c r="C1132" s="184"/>
      <c r="D1132" s="187" t="s">
        <v>72</v>
      </c>
      <c r="E1132" s="188" t="s">
        <v>4774</v>
      </c>
      <c r="F1132" s="188" t="s">
        <v>4775</v>
      </c>
      <c r="G1132" s="184"/>
      <c r="H1132" s="184"/>
      <c r="I1132" s="226"/>
      <c r="J1132" s="232">
        <f>BK1132</f>
        <v>0</v>
      </c>
      <c r="K1132" s="184"/>
      <c r="L1132" s="228"/>
      <c r="M1132" s="229"/>
      <c r="N1132" s="230"/>
      <c r="O1132" s="230"/>
      <c r="P1132" s="231">
        <f aca="true" t="shared" si="951" ref="P1132:T1132">SUM(P1133:P1134)</f>
        <v>0</v>
      </c>
      <c r="Q1132" s="230"/>
      <c r="R1132" s="231">
        <f t="shared" si="951"/>
        <v>0</v>
      </c>
      <c r="S1132" s="230"/>
      <c r="T1132" s="253">
        <f t="shared" si="951"/>
        <v>0</v>
      </c>
      <c r="AR1132" s="259" t="s">
        <v>24</v>
      </c>
      <c r="AT1132" s="260" t="s">
        <v>72</v>
      </c>
      <c r="AU1132" s="260" t="s">
        <v>24</v>
      </c>
      <c r="AY1132" s="259" t="s">
        <v>164</v>
      </c>
      <c r="BK1132" s="265">
        <f>SUM(BK1133:BK1134)</f>
        <v>0</v>
      </c>
    </row>
    <row r="1133" spans="2:65" s="84" customFormat="1" ht="20.4" customHeight="1">
      <c r="B1133" s="105"/>
      <c r="C1133" s="189" t="s">
        <v>4776</v>
      </c>
      <c r="D1133" s="189" t="s">
        <v>166</v>
      </c>
      <c r="E1133" s="190" t="s">
        <v>4777</v>
      </c>
      <c r="F1133" s="191" t="s">
        <v>4778</v>
      </c>
      <c r="G1133" s="192" t="s">
        <v>579</v>
      </c>
      <c r="H1133" s="193">
        <v>16</v>
      </c>
      <c r="I1133" s="233"/>
      <c r="J1133" s="234">
        <f aca="true" t="shared" si="952" ref="J1133:J1138">ROUND(I1133*H1133,2)</f>
        <v>0</v>
      </c>
      <c r="K1133" s="191" t="s">
        <v>22</v>
      </c>
      <c r="L1133" s="214"/>
      <c r="M1133" s="235" t="s">
        <v>22</v>
      </c>
      <c r="N1133" s="236" t="s">
        <v>44</v>
      </c>
      <c r="O1133" s="106"/>
      <c r="P1133" s="237">
        <f aca="true" t="shared" si="953" ref="P1133:P1138">O1133*H1133</f>
        <v>0</v>
      </c>
      <c r="Q1133" s="237">
        <v>0</v>
      </c>
      <c r="R1133" s="237">
        <f aca="true" t="shared" si="954" ref="R1133:R1138">Q1133*H1133</f>
        <v>0</v>
      </c>
      <c r="S1133" s="237">
        <v>0</v>
      </c>
      <c r="T1133" s="254">
        <f aca="true" t="shared" si="955" ref="T1133:T1138">S1133*H1133</f>
        <v>0</v>
      </c>
      <c r="AR1133" s="170" t="s">
        <v>171</v>
      </c>
      <c r="AT1133" s="170" t="s">
        <v>166</v>
      </c>
      <c r="AU1133" s="170" t="s">
        <v>81</v>
      </c>
      <c r="AY1133" s="170" t="s">
        <v>164</v>
      </c>
      <c r="BE1133" s="266">
        <f aca="true" t="shared" si="956" ref="BE1133:BE1138">IF(N1133="základní",J1133,0)</f>
        <v>0</v>
      </c>
      <c r="BF1133" s="266">
        <f aca="true" t="shared" si="957" ref="BF1133:BF1138">IF(N1133="snížená",J1133,0)</f>
        <v>0</v>
      </c>
      <c r="BG1133" s="266">
        <f aca="true" t="shared" si="958" ref="BG1133:BG1138">IF(N1133="zákl. přenesená",J1133,0)</f>
        <v>0</v>
      </c>
      <c r="BH1133" s="266">
        <f aca="true" t="shared" si="959" ref="BH1133:BH1138">IF(N1133="sníž. přenesená",J1133,0)</f>
        <v>0</v>
      </c>
      <c r="BI1133" s="266">
        <f aca="true" t="shared" si="960" ref="BI1133:BI1138">IF(N1133="nulová",J1133,0)</f>
        <v>0</v>
      </c>
      <c r="BJ1133" s="170" t="s">
        <v>24</v>
      </c>
      <c r="BK1133" s="266">
        <f aca="true" t="shared" si="961" ref="BK1133:BK1138">ROUND(I1133*H1133,2)</f>
        <v>0</v>
      </c>
      <c r="BL1133" s="170" t="s">
        <v>171</v>
      </c>
      <c r="BM1133" s="170" t="s">
        <v>4779</v>
      </c>
    </row>
    <row r="1134" spans="2:47" s="84" customFormat="1" ht="13.5">
      <c r="B1134" s="105"/>
      <c r="C1134" s="174"/>
      <c r="D1134" s="194" t="s">
        <v>173</v>
      </c>
      <c r="E1134" s="174"/>
      <c r="F1134" s="195" t="s">
        <v>4778</v>
      </c>
      <c r="G1134" s="174"/>
      <c r="H1134" s="174"/>
      <c r="I1134" s="215"/>
      <c r="J1134" s="174"/>
      <c r="K1134" s="174"/>
      <c r="L1134" s="214"/>
      <c r="M1134" s="238"/>
      <c r="N1134" s="106"/>
      <c r="O1134" s="106"/>
      <c r="P1134" s="106"/>
      <c r="Q1134" s="106"/>
      <c r="R1134" s="106"/>
      <c r="S1134" s="106"/>
      <c r="T1134" s="255"/>
      <c r="AT1134" s="170" t="s">
        <v>173</v>
      </c>
      <c r="AU1134" s="170" t="s">
        <v>81</v>
      </c>
    </row>
    <row r="1135" spans="2:63" s="89" customFormat="1" ht="29.9" customHeight="1">
      <c r="B1135" s="183"/>
      <c r="C1135" s="184"/>
      <c r="D1135" s="187" t="s">
        <v>72</v>
      </c>
      <c r="E1135" s="188" t="s">
        <v>4780</v>
      </c>
      <c r="F1135" s="188" t="s">
        <v>4781</v>
      </c>
      <c r="G1135" s="184"/>
      <c r="H1135" s="184"/>
      <c r="I1135" s="226"/>
      <c r="J1135" s="232">
        <f>BK1135</f>
        <v>0</v>
      </c>
      <c r="K1135" s="184"/>
      <c r="L1135" s="228"/>
      <c r="M1135" s="229"/>
      <c r="N1135" s="230"/>
      <c r="O1135" s="230"/>
      <c r="P1135" s="231">
        <f aca="true" t="shared" si="962" ref="P1135:T1135">SUM(P1136:P1139)</f>
        <v>0</v>
      </c>
      <c r="Q1135" s="230"/>
      <c r="R1135" s="231">
        <f t="shared" si="962"/>
        <v>0</v>
      </c>
      <c r="S1135" s="230"/>
      <c r="T1135" s="253">
        <f t="shared" si="962"/>
        <v>0</v>
      </c>
      <c r="AR1135" s="259" t="s">
        <v>24</v>
      </c>
      <c r="AT1135" s="260" t="s">
        <v>72</v>
      </c>
      <c r="AU1135" s="260" t="s">
        <v>24</v>
      </c>
      <c r="AY1135" s="259" t="s">
        <v>164</v>
      </c>
      <c r="BK1135" s="265">
        <f>SUM(BK1136:BK1139)</f>
        <v>0</v>
      </c>
    </row>
    <row r="1136" spans="2:65" s="84" customFormat="1" ht="20.4" customHeight="1">
      <c r="B1136" s="105"/>
      <c r="C1136" s="189" t="s">
        <v>4782</v>
      </c>
      <c r="D1136" s="189" t="s">
        <v>166</v>
      </c>
      <c r="E1136" s="190" t="s">
        <v>4783</v>
      </c>
      <c r="F1136" s="191" t="s">
        <v>4784</v>
      </c>
      <c r="G1136" s="192" t="s">
        <v>579</v>
      </c>
      <c r="H1136" s="193">
        <v>16</v>
      </c>
      <c r="I1136" s="233"/>
      <c r="J1136" s="234">
        <f t="shared" si="952"/>
        <v>0</v>
      </c>
      <c r="K1136" s="191" t="s">
        <v>22</v>
      </c>
      <c r="L1136" s="214"/>
      <c r="M1136" s="235" t="s">
        <v>22</v>
      </c>
      <c r="N1136" s="236" t="s">
        <v>44</v>
      </c>
      <c r="O1136" s="106"/>
      <c r="P1136" s="237">
        <f t="shared" si="953"/>
        <v>0</v>
      </c>
      <c r="Q1136" s="237">
        <v>0</v>
      </c>
      <c r="R1136" s="237">
        <f t="shared" si="954"/>
        <v>0</v>
      </c>
      <c r="S1136" s="237">
        <v>0</v>
      </c>
      <c r="T1136" s="254">
        <f t="shared" si="955"/>
        <v>0</v>
      </c>
      <c r="AR1136" s="170" t="s">
        <v>171</v>
      </c>
      <c r="AT1136" s="170" t="s">
        <v>166</v>
      </c>
      <c r="AU1136" s="170" t="s">
        <v>81</v>
      </c>
      <c r="AY1136" s="170" t="s">
        <v>164</v>
      </c>
      <c r="BE1136" s="266">
        <f t="shared" si="956"/>
        <v>0</v>
      </c>
      <c r="BF1136" s="266">
        <f t="shared" si="957"/>
        <v>0</v>
      </c>
      <c r="BG1136" s="266">
        <f t="shared" si="958"/>
        <v>0</v>
      </c>
      <c r="BH1136" s="266">
        <f t="shared" si="959"/>
        <v>0</v>
      </c>
      <c r="BI1136" s="266">
        <f t="shared" si="960"/>
        <v>0</v>
      </c>
      <c r="BJ1136" s="170" t="s">
        <v>24</v>
      </c>
      <c r="BK1136" s="266">
        <f t="shared" si="961"/>
        <v>0</v>
      </c>
      <c r="BL1136" s="170" t="s">
        <v>171</v>
      </c>
      <c r="BM1136" s="170" t="s">
        <v>4785</v>
      </c>
    </row>
    <row r="1137" spans="2:47" s="84" customFormat="1" ht="13.5">
      <c r="B1137" s="105"/>
      <c r="C1137" s="174"/>
      <c r="D1137" s="207" t="s">
        <v>173</v>
      </c>
      <c r="E1137" s="174"/>
      <c r="F1137" s="270" t="s">
        <v>4784</v>
      </c>
      <c r="G1137" s="174"/>
      <c r="H1137" s="174"/>
      <c r="I1137" s="215"/>
      <c r="J1137" s="174"/>
      <c r="K1137" s="174"/>
      <c r="L1137" s="214"/>
      <c r="M1137" s="238"/>
      <c r="N1137" s="106"/>
      <c r="O1137" s="106"/>
      <c r="P1137" s="106"/>
      <c r="Q1137" s="106"/>
      <c r="R1137" s="106"/>
      <c r="S1137" s="106"/>
      <c r="T1137" s="255"/>
      <c r="AT1137" s="170" t="s">
        <v>173</v>
      </c>
      <c r="AU1137" s="170" t="s">
        <v>81</v>
      </c>
    </row>
    <row r="1138" spans="2:65" s="84" customFormat="1" ht="20.4" customHeight="1">
      <c r="B1138" s="105"/>
      <c r="C1138" s="189" t="s">
        <v>4786</v>
      </c>
      <c r="D1138" s="189" t="s">
        <v>166</v>
      </c>
      <c r="E1138" s="190" t="s">
        <v>4787</v>
      </c>
      <c r="F1138" s="191" t="s">
        <v>4788</v>
      </c>
      <c r="G1138" s="192" t="s">
        <v>579</v>
      </c>
      <c r="H1138" s="193">
        <v>32</v>
      </c>
      <c r="I1138" s="233"/>
      <c r="J1138" s="234">
        <f t="shared" si="952"/>
        <v>0</v>
      </c>
      <c r="K1138" s="191" t="s">
        <v>22</v>
      </c>
      <c r="L1138" s="214"/>
      <c r="M1138" s="235" t="s">
        <v>22</v>
      </c>
      <c r="N1138" s="236" t="s">
        <v>44</v>
      </c>
      <c r="O1138" s="106"/>
      <c r="P1138" s="237">
        <f t="shared" si="953"/>
        <v>0</v>
      </c>
      <c r="Q1138" s="237">
        <v>0</v>
      </c>
      <c r="R1138" s="237">
        <f t="shared" si="954"/>
        <v>0</v>
      </c>
      <c r="S1138" s="237">
        <v>0</v>
      </c>
      <c r="T1138" s="254">
        <f t="shared" si="955"/>
        <v>0</v>
      </c>
      <c r="AR1138" s="170" t="s">
        <v>171</v>
      </c>
      <c r="AT1138" s="170" t="s">
        <v>166</v>
      </c>
      <c r="AU1138" s="170" t="s">
        <v>81</v>
      </c>
      <c r="AY1138" s="170" t="s">
        <v>164</v>
      </c>
      <c r="BE1138" s="266">
        <f t="shared" si="956"/>
        <v>0</v>
      </c>
      <c r="BF1138" s="266">
        <f t="shared" si="957"/>
        <v>0</v>
      </c>
      <c r="BG1138" s="266">
        <f t="shared" si="958"/>
        <v>0</v>
      </c>
      <c r="BH1138" s="266">
        <f t="shared" si="959"/>
        <v>0</v>
      </c>
      <c r="BI1138" s="266">
        <f t="shared" si="960"/>
        <v>0</v>
      </c>
      <c r="BJ1138" s="170" t="s">
        <v>24</v>
      </c>
      <c r="BK1138" s="266">
        <f t="shared" si="961"/>
        <v>0</v>
      </c>
      <c r="BL1138" s="170" t="s">
        <v>171</v>
      </c>
      <c r="BM1138" s="170" t="s">
        <v>4789</v>
      </c>
    </row>
    <row r="1139" spans="2:47" s="84" customFormat="1" ht="13.5">
      <c r="B1139" s="105"/>
      <c r="C1139" s="174"/>
      <c r="D1139" s="194" t="s">
        <v>173</v>
      </c>
      <c r="E1139" s="174"/>
      <c r="F1139" s="195" t="s">
        <v>4788</v>
      </c>
      <c r="G1139" s="174"/>
      <c r="H1139" s="174"/>
      <c r="I1139" s="215"/>
      <c r="J1139" s="174"/>
      <c r="K1139" s="174"/>
      <c r="L1139" s="214"/>
      <c r="M1139" s="238"/>
      <c r="N1139" s="106"/>
      <c r="O1139" s="106"/>
      <c r="P1139" s="106"/>
      <c r="Q1139" s="106"/>
      <c r="R1139" s="106"/>
      <c r="S1139" s="106"/>
      <c r="T1139" s="255"/>
      <c r="AT1139" s="170" t="s">
        <v>173</v>
      </c>
      <c r="AU1139" s="170" t="s">
        <v>81</v>
      </c>
    </row>
    <row r="1140" spans="2:63" s="89" customFormat="1" ht="29.9" customHeight="1">
      <c r="B1140" s="183"/>
      <c r="C1140" s="184"/>
      <c r="D1140" s="187" t="s">
        <v>72</v>
      </c>
      <c r="E1140" s="188" t="s">
        <v>4790</v>
      </c>
      <c r="F1140" s="188" t="s">
        <v>4791</v>
      </c>
      <c r="G1140" s="184"/>
      <c r="H1140" s="184"/>
      <c r="I1140" s="226"/>
      <c r="J1140" s="232">
        <f>BK1140</f>
        <v>0</v>
      </c>
      <c r="K1140" s="184"/>
      <c r="L1140" s="228"/>
      <c r="M1140" s="229"/>
      <c r="N1140" s="230"/>
      <c r="O1140" s="230"/>
      <c r="P1140" s="231">
        <f aca="true" t="shared" si="963" ref="P1140:T1140">SUM(P1141:P1144)</f>
        <v>0</v>
      </c>
      <c r="Q1140" s="230"/>
      <c r="R1140" s="231">
        <f t="shared" si="963"/>
        <v>0</v>
      </c>
      <c r="S1140" s="230"/>
      <c r="T1140" s="253">
        <f t="shared" si="963"/>
        <v>0</v>
      </c>
      <c r="AR1140" s="259" t="s">
        <v>24</v>
      </c>
      <c r="AT1140" s="260" t="s">
        <v>72</v>
      </c>
      <c r="AU1140" s="260" t="s">
        <v>24</v>
      </c>
      <c r="AY1140" s="259" t="s">
        <v>164</v>
      </c>
      <c r="BK1140" s="265">
        <f>SUM(BK1141:BK1144)</f>
        <v>0</v>
      </c>
    </row>
    <row r="1141" spans="2:65" s="84" customFormat="1" ht="20.4" customHeight="1">
      <c r="B1141" s="105"/>
      <c r="C1141" s="189" t="s">
        <v>4792</v>
      </c>
      <c r="D1141" s="189" t="s">
        <v>166</v>
      </c>
      <c r="E1141" s="190" t="s">
        <v>4793</v>
      </c>
      <c r="F1141" s="191" t="s">
        <v>4794</v>
      </c>
      <c r="G1141" s="192" t="s">
        <v>579</v>
      </c>
      <c r="H1141" s="193">
        <v>16</v>
      </c>
      <c r="I1141" s="233"/>
      <c r="J1141" s="234">
        <f aca="true" t="shared" si="964" ref="J1141:J1146">ROUND(I1141*H1141,2)</f>
        <v>0</v>
      </c>
      <c r="K1141" s="191" t="s">
        <v>22</v>
      </c>
      <c r="L1141" s="214"/>
      <c r="M1141" s="235" t="s">
        <v>22</v>
      </c>
      <c r="N1141" s="236" t="s">
        <v>44</v>
      </c>
      <c r="O1141" s="106"/>
      <c r="P1141" s="237">
        <f aca="true" t="shared" si="965" ref="P1141:P1146">O1141*H1141</f>
        <v>0</v>
      </c>
      <c r="Q1141" s="237">
        <v>0</v>
      </c>
      <c r="R1141" s="237">
        <f aca="true" t="shared" si="966" ref="R1141:R1146">Q1141*H1141</f>
        <v>0</v>
      </c>
      <c r="S1141" s="237">
        <v>0</v>
      </c>
      <c r="T1141" s="254">
        <f aca="true" t="shared" si="967" ref="T1141:T1146">S1141*H1141</f>
        <v>0</v>
      </c>
      <c r="AR1141" s="170" t="s">
        <v>171</v>
      </c>
      <c r="AT1141" s="170" t="s">
        <v>166</v>
      </c>
      <c r="AU1141" s="170" t="s">
        <v>81</v>
      </c>
      <c r="AY1141" s="170" t="s">
        <v>164</v>
      </c>
      <c r="BE1141" s="266">
        <f aca="true" t="shared" si="968" ref="BE1141:BE1146">IF(N1141="základní",J1141,0)</f>
        <v>0</v>
      </c>
      <c r="BF1141" s="266">
        <f aca="true" t="shared" si="969" ref="BF1141:BF1146">IF(N1141="snížená",J1141,0)</f>
        <v>0</v>
      </c>
      <c r="BG1141" s="266">
        <f aca="true" t="shared" si="970" ref="BG1141:BG1146">IF(N1141="zákl. přenesená",J1141,0)</f>
        <v>0</v>
      </c>
      <c r="BH1141" s="266">
        <f aca="true" t="shared" si="971" ref="BH1141:BH1146">IF(N1141="sníž. přenesená",J1141,0)</f>
        <v>0</v>
      </c>
      <c r="BI1141" s="266">
        <f aca="true" t="shared" si="972" ref="BI1141:BI1146">IF(N1141="nulová",J1141,0)</f>
        <v>0</v>
      </c>
      <c r="BJ1141" s="170" t="s">
        <v>24</v>
      </c>
      <c r="BK1141" s="266">
        <f aca="true" t="shared" si="973" ref="BK1141:BK1146">ROUND(I1141*H1141,2)</f>
        <v>0</v>
      </c>
      <c r="BL1141" s="170" t="s">
        <v>171</v>
      </c>
      <c r="BM1141" s="170" t="s">
        <v>4795</v>
      </c>
    </row>
    <row r="1142" spans="2:47" s="84" customFormat="1" ht="13.5">
      <c r="B1142" s="105"/>
      <c r="C1142" s="174"/>
      <c r="D1142" s="207" t="s">
        <v>173</v>
      </c>
      <c r="E1142" s="174"/>
      <c r="F1142" s="270" t="s">
        <v>4794</v>
      </c>
      <c r="G1142" s="174"/>
      <c r="H1142" s="174"/>
      <c r="I1142" s="215"/>
      <c r="J1142" s="174"/>
      <c r="K1142" s="174"/>
      <c r="L1142" s="214"/>
      <c r="M1142" s="238"/>
      <c r="N1142" s="106"/>
      <c r="O1142" s="106"/>
      <c r="P1142" s="106"/>
      <c r="Q1142" s="106"/>
      <c r="R1142" s="106"/>
      <c r="S1142" s="106"/>
      <c r="T1142" s="255"/>
      <c r="AT1142" s="170" t="s">
        <v>173</v>
      </c>
      <c r="AU1142" s="170" t="s">
        <v>81</v>
      </c>
    </row>
    <row r="1143" spans="2:65" s="84" customFormat="1" ht="20.4" customHeight="1">
      <c r="B1143" s="105"/>
      <c r="C1143" s="189" t="s">
        <v>4796</v>
      </c>
      <c r="D1143" s="189" t="s">
        <v>166</v>
      </c>
      <c r="E1143" s="190" t="s">
        <v>4797</v>
      </c>
      <c r="F1143" s="191" t="s">
        <v>4798</v>
      </c>
      <c r="G1143" s="192" t="s">
        <v>579</v>
      </c>
      <c r="H1143" s="193">
        <v>40</v>
      </c>
      <c r="I1143" s="233"/>
      <c r="J1143" s="234">
        <f t="shared" si="964"/>
        <v>0</v>
      </c>
      <c r="K1143" s="191" t="s">
        <v>22</v>
      </c>
      <c r="L1143" s="214"/>
      <c r="M1143" s="235" t="s">
        <v>22</v>
      </c>
      <c r="N1143" s="236" t="s">
        <v>44</v>
      </c>
      <c r="O1143" s="106"/>
      <c r="P1143" s="237">
        <f t="shared" si="965"/>
        <v>0</v>
      </c>
      <c r="Q1143" s="237">
        <v>0</v>
      </c>
      <c r="R1143" s="237">
        <f t="shared" si="966"/>
        <v>0</v>
      </c>
      <c r="S1143" s="237">
        <v>0</v>
      </c>
      <c r="T1143" s="254">
        <f t="shared" si="967"/>
        <v>0</v>
      </c>
      <c r="AR1143" s="170" t="s">
        <v>171</v>
      </c>
      <c r="AT1143" s="170" t="s">
        <v>166</v>
      </c>
      <c r="AU1143" s="170" t="s">
        <v>81</v>
      </c>
      <c r="AY1143" s="170" t="s">
        <v>164</v>
      </c>
      <c r="BE1143" s="266">
        <f t="shared" si="968"/>
        <v>0</v>
      </c>
      <c r="BF1143" s="266">
        <f t="shared" si="969"/>
        <v>0</v>
      </c>
      <c r="BG1143" s="266">
        <f t="shared" si="970"/>
        <v>0</v>
      </c>
      <c r="BH1143" s="266">
        <f t="shared" si="971"/>
        <v>0</v>
      </c>
      <c r="BI1143" s="266">
        <f t="shared" si="972"/>
        <v>0</v>
      </c>
      <c r="BJ1143" s="170" t="s">
        <v>24</v>
      </c>
      <c r="BK1143" s="266">
        <f t="shared" si="973"/>
        <v>0</v>
      </c>
      <c r="BL1143" s="170" t="s">
        <v>171</v>
      </c>
      <c r="BM1143" s="170" t="s">
        <v>4799</v>
      </c>
    </row>
    <row r="1144" spans="2:47" s="84" customFormat="1" ht="13.5">
      <c r="B1144" s="105"/>
      <c r="C1144" s="174"/>
      <c r="D1144" s="194" t="s">
        <v>173</v>
      </c>
      <c r="E1144" s="174"/>
      <c r="F1144" s="195" t="s">
        <v>4798</v>
      </c>
      <c r="G1144" s="174"/>
      <c r="H1144" s="174"/>
      <c r="I1144" s="215"/>
      <c r="J1144" s="174"/>
      <c r="K1144" s="174"/>
      <c r="L1144" s="214"/>
      <c r="M1144" s="238"/>
      <c r="N1144" s="106"/>
      <c r="O1144" s="106"/>
      <c r="P1144" s="106"/>
      <c r="Q1144" s="106"/>
      <c r="R1144" s="106"/>
      <c r="S1144" s="106"/>
      <c r="T1144" s="255"/>
      <c r="AT1144" s="170" t="s">
        <v>173</v>
      </c>
      <c r="AU1144" s="170" t="s">
        <v>81</v>
      </c>
    </row>
    <row r="1145" spans="2:63" s="89" customFormat="1" ht="29.9" customHeight="1">
      <c r="B1145" s="183"/>
      <c r="C1145" s="184"/>
      <c r="D1145" s="187" t="s">
        <v>72</v>
      </c>
      <c r="E1145" s="188" t="s">
        <v>4800</v>
      </c>
      <c r="F1145" s="188" t="s">
        <v>4801</v>
      </c>
      <c r="G1145" s="184"/>
      <c r="H1145" s="184"/>
      <c r="I1145" s="226"/>
      <c r="J1145" s="232">
        <f>BK1145</f>
        <v>0</v>
      </c>
      <c r="K1145" s="184"/>
      <c r="L1145" s="228"/>
      <c r="M1145" s="229"/>
      <c r="N1145" s="230"/>
      <c r="O1145" s="230"/>
      <c r="P1145" s="231">
        <f aca="true" t="shared" si="974" ref="P1145:T1145">SUM(P1146:P1147)</f>
        <v>0</v>
      </c>
      <c r="Q1145" s="230"/>
      <c r="R1145" s="231">
        <f t="shared" si="974"/>
        <v>0</v>
      </c>
      <c r="S1145" s="230"/>
      <c r="T1145" s="253">
        <f t="shared" si="974"/>
        <v>0</v>
      </c>
      <c r="AR1145" s="259" t="s">
        <v>24</v>
      </c>
      <c r="AT1145" s="260" t="s">
        <v>72</v>
      </c>
      <c r="AU1145" s="260" t="s">
        <v>24</v>
      </c>
      <c r="AY1145" s="259" t="s">
        <v>164</v>
      </c>
      <c r="BK1145" s="265">
        <f>SUM(BK1146:BK1147)</f>
        <v>0</v>
      </c>
    </row>
    <row r="1146" spans="2:65" s="84" customFormat="1" ht="20.4" customHeight="1">
      <c r="B1146" s="105"/>
      <c r="C1146" s="189" t="s">
        <v>4802</v>
      </c>
      <c r="D1146" s="189" t="s">
        <v>166</v>
      </c>
      <c r="E1146" s="190" t="s">
        <v>4803</v>
      </c>
      <c r="F1146" s="191" t="s">
        <v>4804</v>
      </c>
      <c r="G1146" s="192" t="s">
        <v>579</v>
      </c>
      <c r="H1146" s="193">
        <v>21</v>
      </c>
      <c r="I1146" s="233"/>
      <c r="J1146" s="234">
        <f t="shared" si="964"/>
        <v>0</v>
      </c>
      <c r="K1146" s="191" t="s">
        <v>22</v>
      </c>
      <c r="L1146" s="214"/>
      <c r="M1146" s="235" t="s">
        <v>22</v>
      </c>
      <c r="N1146" s="236" t="s">
        <v>44</v>
      </c>
      <c r="O1146" s="106"/>
      <c r="P1146" s="237">
        <f t="shared" si="965"/>
        <v>0</v>
      </c>
      <c r="Q1146" s="237">
        <v>0</v>
      </c>
      <c r="R1146" s="237">
        <f t="shared" si="966"/>
        <v>0</v>
      </c>
      <c r="S1146" s="237">
        <v>0</v>
      </c>
      <c r="T1146" s="254">
        <f t="shared" si="967"/>
        <v>0</v>
      </c>
      <c r="AR1146" s="170" t="s">
        <v>171</v>
      </c>
      <c r="AT1146" s="170" t="s">
        <v>166</v>
      </c>
      <c r="AU1146" s="170" t="s">
        <v>81</v>
      </c>
      <c r="AY1146" s="170" t="s">
        <v>164</v>
      </c>
      <c r="BE1146" s="266">
        <f t="shared" si="968"/>
        <v>0</v>
      </c>
      <c r="BF1146" s="266">
        <f t="shared" si="969"/>
        <v>0</v>
      </c>
      <c r="BG1146" s="266">
        <f t="shared" si="970"/>
        <v>0</v>
      </c>
      <c r="BH1146" s="266">
        <f t="shared" si="971"/>
        <v>0</v>
      </c>
      <c r="BI1146" s="266">
        <f t="shared" si="972"/>
        <v>0</v>
      </c>
      <c r="BJ1146" s="170" t="s">
        <v>24</v>
      </c>
      <c r="BK1146" s="266">
        <f t="shared" si="973"/>
        <v>0</v>
      </c>
      <c r="BL1146" s="170" t="s">
        <v>171</v>
      </c>
      <c r="BM1146" s="170" t="s">
        <v>4805</v>
      </c>
    </row>
    <row r="1147" spans="2:47" s="84" customFormat="1" ht="13.5">
      <c r="B1147" s="105"/>
      <c r="C1147" s="174"/>
      <c r="D1147" s="194" t="s">
        <v>173</v>
      </c>
      <c r="E1147" s="174"/>
      <c r="F1147" s="195" t="s">
        <v>4804</v>
      </c>
      <c r="G1147" s="174"/>
      <c r="H1147" s="174"/>
      <c r="I1147" s="215"/>
      <c r="J1147" s="174"/>
      <c r="K1147" s="174"/>
      <c r="L1147" s="214"/>
      <c r="M1147" s="238"/>
      <c r="N1147" s="106"/>
      <c r="O1147" s="106"/>
      <c r="P1147" s="106"/>
      <c r="Q1147" s="106"/>
      <c r="R1147" s="106"/>
      <c r="S1147" s="106"/>
      <c r="T1147" s="255"/>
      <c r="AT1147" s="170" t="s">
        <v>173</v>
      </c>
      <c r="AU1147" s="170" t="s">
        <v>81</v>
      </c>
    </row>
    <row r="1148" spans="2:63" s="89" customFormat="1" ht="29.9" customHeight="1">
      <c r="B1148" s="183"/>
      <c r="C1148" s="184"/>
      <c r="D1148" s="187" t="s">
        <v>72</v>
      </c>
      <c r="E1148" s="188" t="s">
        <v>4774</v>
      </c>
      <c r="F1148" s="188" t="s">
        <v>4775</v>
      </c>
      <c r="G1148" s="184"/>
      <c r="H1148" s="184"/>
      <c r="I1148" s="226"/>
      <c r="J1148" s="232">
        <f>BK1148</f>
        <v>0</v>
      </c>
      <c r="K1148" s="184"/>
      <c r="L1148" s="228"/>
      <c r="M1148" s="229"/>
      <c r="N1148" s="230"/>
      <c r="O1148" s="230"/>
      <c r="P1148" s="231">
        <f aca="true" t="shared" si="975" ref="P1148:T1148">SUM(P1149:P1150)</f>
        <v>0</v>
      </c>
      <c r="Q1148" s="230"/>
      <c r="R1148" s="231">
        <f t="shared" si="975"/>
        <v>0</v>
      </c>
      <c r="S1148" s="230"/>
      <c r="T1148" s="253">
        <f t="shared" si="975"/>
        <v>0</v>
      </c>
      <c r="AR1148" s="259" t="s">
        <v>24</v>
      </c>
      <c r="AT1148" s="260" t="s">
        <v>72</v>
      </c>
      <c r="AU1148" s="260" t="s">
        <v>24</v>
      </c>
      <c r="AY1148" s="259" t="s">
        <v>164</v>
      </c>
      <c r="BK1148" s="265">
        <f>SUM(BK1149:BK1150)</f>
        <v>0</v>
      </c>
    </row>
    <row r="1149" spans="2:65" s="84" customFormat="1" ht="20.4" customHeight="1">
      <c r="B1149" s="105"/>
      <c r="C1149" s="189" t="s">
        <v>4806</v>
      </c>
      <c r="D1149" s="189" t="s">
        <v>166</v>
      </c>
      <c r="E1149" s="190" t="s">
        <v>4807</v>
      </c>
      <c r="F1149" s="191" t="s">
        <v>4808</v>
      </c>
      <c r="G1149" s="192" t="s">
        <v>579</v>
      </c>
      <c r="H1149" s="193">
        <v>42</v>
      </c>
      <c r="I1149" s="233"/>
      <c r="J1149" s="234">
        <f>ROUND(I1149*H1149,2)</f>
        <v>0</v>
      </c>
      <c r="K1149" s="191" t="s">
        <v>22</v>
      </c>
      <c r="L1149" s="214"/>
      <c r="M1149" s="235" t="s">
        <v>22</v>
      </c>
      <c r="N1149" s="236" t="s">
        <v>44</v>
      </c>
      <c r="O1149" s="106"/>
      <c r="P1149" s="237">
        <f>O1149*H1149</f>
        <v>0</v>
      </c>
      <c r="Q1149" s="237">
        <v>0</v>
      </c>
      <c r="R1149" s="237">
        <f>Q1149*H1149</f>
        <v>0</v>
      </c>
      <c r="S1149" s="237">
        <v>0</v>
      </c>
      <c r="T1149" s="254">
        <f>S1149*H1149</f>
        <v>0</v>
      </c>
      <c r="AR1149" s="170" t="s">
        <v>171</v>
      </c>
      <c r="AT1149" s="170" t="s">
        <v>166</v>
      </c>
      <c r="AU1149" s="170" t="s">
        <v>81</v>
      </c>
      <c r="AY1149" s="170" t="s">
        <v>164</v>
      </c>
      <c r="BE1149" s="266">
        <f>IF(N1149="základní",J1149,0)</f>
        <v>0</v>
      </c>
      <c r="BF1149" s="266">
        <f>IF(N1149="snížená",J1149,0)</f>
        <v>0</v>
      </c>
      <c r="BG1149" s="266">
        <f>IF(N1149="zákl. přenesená",J1149,0)</f>
        <v>0</v>
      </c>
      <c r="BH1149" s="266">
        <f>IF(N1149="sníž. přenesená",J1149,0)</f>
        <v>0</v>
      </c>
      <c r="BI1149" s="266">
        <f>IF(N1149="nulová",J1149,0)</f>
        <v>0</v>
      </c>
      <c r="BJ1149" s="170" t="s">
        <v>24</v>
      </c>
      <c r="BK1149" s="266">
        <f>ROUND(I1149*H1149,2)</f>
        <v>0</v>
      </c>
      <c r="BL1149" s="170" t="s">
        <v>171</v>
      </c>
      <c r="BM1149" s="170" t="s">
        <v>4809</v>
      </c>
    </row>
    <row r="1150" spans="2:47" s="84" customFormat="1" ht="13.5">
      <c r="B1150" s="105"/>
      <c r="C1150" s="174"/>
      <c r="D1150" s="194" t="s">
        <v>173</v>
      </c>
      <c r="E1150" s="174"/>
      <c r="F1150" s="195" t="s">
        <v>4808</v>
      </c>
      <c r="G1150" s="174"/>
      <c r="H1150" s="174"/>
      <c r="I1150" s="215"/>
      <c r="J1150" s="174"/>
      <c r="K1150" s="174"/>
      <c r="L1150" s="214"/>
      <c r="M1150" s="238"/>
      <c r="N1150" s="106"/>
      <c r="O1150" s="106"/>
      <c r="P1150" s="106"/>
      <c r="Q1150" s="106"/>
      <c r="R1150" s="106"/>
      <c r="S1150" s="106"/>
      <c r="T1150" s="255"/>
      <c r="AT1150" s="170" t="s">
        <v>173</v>
      </c>
      <c r="AU1150" s="170" t="s">
        <v>81</v>
      </c>
    </row>
    <row r="1151" spans="2:63" s="89" customFormat="1" ht="29.9" customHeight="1">
      <c r="B1151" s="183"/>
      <c r="C1151" s="184"/>
      <c r="D1151" s="187" t="s">
        <v>72</v>
      </c>
      <c r="E1151" s="188" t="s">
        <v>4810</v>
      </c>
      <c r="F1151" s="188" t="s">
        <v>4811</v>
      </c>
      <c r="G1151" s="184"/>
      <c r="H1151" s="184"/>
      <c r="I1151" s="226"/>
      <c r="J1151" s="232">
        <f>BK1151</f>
        <v>0</v>
      </c>
      <c r="K1151" s="184"/>
      <c r="L1151" s="228"/>
      <c r="M1151" s="229"/>
      <c r="N1151" s="230"/>
      <c r="O1151" s="230"/>
      <c r="P1151" s="231">
        <f aca="true" t="shared" si="976" ref="P1151:T1151">SUM(P1152:P1153)</f>
        <v>0</v>
      </c>
      <c r="Q1151" s="230"/>
      <c r="R1151" s="231">
        <f t="shared" si="976"/>
        <v>0</v>
      </c>
      <c r="S1151" s="230"/>
      <c r="T1151" s="253">
        <f t="shared" si="976"/>
        <v>0</v>
      </c>
      <c r="AR1151" s="259" t="s">
        <v>24</v>
      </c>
      <c r="AT1151" s="260" t="s">
        <v>72</v>
      </c>
      <c r="AU1151" s="260" t="s">
        <v>24</v>
      </c>
      <c r="AY1151" s="259" t="s">
        <v>164</v>
      </c>
      <c r="BK1151" s="265">
        <f>SUM(BK1152:BK1153)</f>
        <v>0</v>
      </c>
    </row>
    <row r="1152" spans="2:65" s="84" customFormat="1" ht="20.4" customHeight="1">
      <c r="B1152" s="105"/>
      <c r="C1152" s="189" t="s">
        <v>4812</v>
      </c>
      <c r="D1152" s="189" t="s">
        <v>166</v>
      </c>
      <c r="E1152" s="190" t="s">
        <v>4813</v>
      </c>
      <c r="F1152" s="191" t="s">
        <v>4814</v>
      </c>
      <c r="G1152" s="192" t="s">
        <v>579</v>
      </c>
      <c r="H1152" s="193">
        <v>61</v>
      </c>
      <c r="I1152" s="233"/>
      <c r="J1152" s="234">
        <f>ROUND(I1152*H1152,2)</f>
        <v>0</v>
      </c>
      <c r="K1152" s="191" t="s">
        <v>22</v>
      </c>
      <c r="L1152" s="214"/>
      <c r="M1152" s="235" t="s">
        <v>22</v>
      </c>
      <c r="N1152" s="236" t="s">
        <v>44</v>
      </c>
      <c r="O1152" s="106"/>
      <c r="P1152" s="237">
        <f>O1152*H1152</f>
        <v>0</v>
      </c>
      <c r="Q1152" s="237">
        <v>0</v>
      </c>
      <c r="R1152" s="237">
        <f>Q1152*H1152</f>
        <v>0</v>
      </c>
      <c r="S1152" s="237">
        <v>0</v>
      </c>
      <c r="T1152" s="254">
        <f>S1152*H1152</f>
        <v>0</v>
      </c>
      <c r="AR1152" s="170" t="s">
        <v>171</v>
      </c>
      <c r="AT1152" s="170" t="s">
        <v>166</v>
      </c>
      <c r="AU1152" s="170" t="s">
        <v>81</v>
      </c>
      <c r="AY1152" s="170" t="s">
        <v>164</v>
      </c>
      <c r="BE1152" s="266">
        <f>IF(N1152="základní",J1152,0)</f>
        <v>0</v>
      </c>
      <c r="BF1152" s="266">
        <f>IF(N1152="snížená",J1152,0)</f>
        <v>0</v>
      </c>
      <c r="BG1152" s="266">
        <f>IF(N1152="zákl. přenesená",J1152,0)</f>
        <v>0</v>
      </c>
      <c r="BH1152" s="266">
        <f>IF(N1152="sníž. přenesená",J1152,0)</f>
        <v>0</v>
      </c>
      <c r="BI1152" s="266">
        <f>IF(N1152="nulová",J1152,0)</f>
        <v>0</v>
      </c>
      <c r="BJ1152" s="170" t="s">
        <v>24</v>
      </c>
      <c r="BK1152" s="266">
        <f>ROUND(I1152*H1152,2)</f>
        <v>0</v>
      </c>
      <c r="BL1152" s="170" t="s">
        <v>171</v>
      </c>
      <c r="BM1152" s="170" t="s">
        <v>4815</v>
      </c>
    </row>
    <row r="1153" spans="2:47" s="84" customFormat="1" ht="13.5">
      <c r="B1153" s="105"/>
      <c r="C1153" s="174"/>
      <c r="D1153" s="194" t="s">
        <v>173</v>
      </c>
      <c r="E1153" s="174"/>
      <c r="F1153" s="195" t="s">
        <v>4814</v>
      </c>
      <c r="G1153" s="174"/>
      <c r="H1153" s="174"/>
      <c r="I1153" s="215"/>
      <c r="J1153" s="174"/>
      <c r="K1153" s="174"/>
      <c r="L1153" s="214"/>
      <c r="M1153" s="238"/>
      <c r="N1153" s="106"/>
      <c r="O1153" s="106"/>
      <c r="P1153" s="106"/>
      <c r="Q1153" s="106"/>
      <c r="R1153" s="106"/>
      <c r="S1153" s="106"/>
      <c r="T1153" s="255"/>
      <c r="AT1153" s="170" t="s">
        <v>173</v>
      </c>
      <c r="AU1153" s="170" t="s">
        <v>81</v>
      </c>
    </row>
    <row r="1154" spans="2:63" s="89" customFormat="1" ht="29.9" customHeight="1">
      <c r="B1154" s="183"/>
      <c r="C1154" s="184"/>
      <c r="D1154" s="187" t="s">
        <v>72</v>
      </c>
      <c r="E1154" s="188" t="s">
        <v>4816</v>
      </c>
      <c r="F1154" s="188" t="s">
        <v>4817</v>
      </c>
      <c r="G1154" s="184"/>
      <c r="H1154" s="184"/>
      <c r="I1154" s="226"/>
      <c r="J1154" s="232">
        <f>BK1154</f>
        <v>0</v>
      </c>
      <c r="K1154" s="184"/>
      <c r="L1154" s="228"/>
      <c r="M1154" s="229"/>
      <c r="N1154" s="230"/>
      <c r="O1154" s="230"/>
      <c r="P1154" s="231">
        <f aca="true" t="shared" si="977" ref="P1154:T1154">SUM(P1155:P1156)</f>
        <v>0</v>
      </c>
      <c r="Q1154" s="230"/>
      <c r="R1154" s="231">
        <f t="shared" si="977"/>
        <v>0</v>
      </c>
      <c r="S1154" s="230"/>
      <c r="T1154" s="253">
        <f t="shared" si="977"/>
        <v>0</v>
      </c>
      <c r="AR1154" s="259" t="s">
        <v>24</v>
      </c>
      <c r="AT1154" s="260" t="s">
        <v>72</v>
      </c>
      <c r="AU1154" s="260" t="s">
        <v>24</v>
      </c>
      <c r="AY1154" s="259" t="s">
        <v>164</v>
      </c>
      <c r="BK1154" s="265">
        <f>SUM(BK1155:BK1156)</f>
        <v>0</v>
      </c>
    </row>
    <row r="1155" spans="2:65" s="84" customFormat="1" ht="20.4" customHeight="1">
      <c r="B1155" s="105"/>
      <c r="C1155" s="189" t="s">
        <v>4818</v>
      </c>
      <c r="D1155" s="189" t="s">
        <v>166</v>
      </c>
      <c r="E1155" s="190" t="s">
        <v>4819</v>
      </c>
      <c r="F1155" s="191" t="s">
        <v>4820</v>
      </c>
      <c r="G1155" s="192" t="s">
        <v>579</v>
      </c>
      <c r="H1155" s="193">
        <v>4</v>
      </c>
      <c r="I1155" s="233"/>
      <c r="J1155" s="234">
        <f>ROUND(I1155*H1155,2)</f>
        <v>0</v>
      </c>
      <c r="K1155" s="191" t="s">
        <v>22</v>
      </c>
      <c r="L1155" s="214"/>
      <c r="M1155" s="235" t="s">
        <v>22</v>
      </c>
      <c r="N1155" s="236" t="s">
        <v>44</v>
      </c>
      <c r="O1155" s="106"/>
      <c r="P1155" s="237">
        <f>O1155*H1155</f>
        <v>0</v>
      </c>
      <c r="Q1155" s="237">
        <v>0</v>
      </c>
      <c r="R1155" s="237">
        <f>Q1155*H1155</f>
        <v>0</v>
      </c>
      <c r="S1155" s="237">
        <v>0</v>
      </c>
      <c r="T1155" s="254">
        <f>S1155*H1155</f>
        <v>0</v>
      </c>
      <c r="AR1155" s="170" t="s">
        <v>171</v>
      </c>
      <c r="AT1155" s="170" t="s">
        <v>166</v>
      </c>
      <c r="AU1155" s="170" t="s">
        <v>81</v>
      </c>
      <c r="AY1155" s="170" t="s">
        <v>164</v>
      </c>
      <c r="BE1155" s="266">
        <f>IF(N1155="základní",J1155,0)</f>
        <v>0</v>
      </c>
      <c r="BF1155" s="266">
        <f>IF(N1155="snížená",J1155,0)</f>
        <v>0</v>
      </c>
      <c r="BG1155" s="266">
        <f>IF(N1155="zákl. přenesená",J1155,0)</f>
        <v>0</v>
      </c>
      <c r="BH1155" s="266">
        <f>IF(N1155="sníž. přenesená",J1155,0)</f>
        <v>0</v>
      </c>
      <c r="BI1155" s="266">
        <f>IF(N1155="nulová",J1155,0)</f>
        <v>0</v>
      </c>
      <c r="BJ1155" s="170" t="s">
        <v>24</v>
      </c>
      <c r="BK1155" s="266">
        <f>ROUND(I1155*H1155,2)</f>
        <v>0</v>
      </c>
      <c r="BL1155" s="170" t="s">
        <v>171</v>
      </c>
      <c r="BM1155" s="170" t="s">
        <v>4821</v>
      </c>
    </row>
    <row r="1156" spans="2:47" s="84" customFormat="1" ht="13.5">
      <c r="B1156" s="105"/>
      <c r="C1156" s="174"/>
      <c r="D1156" s="194" t="s">
        <v>173</v>
      </c>
      <c r="E1156" s="174"/>
      <c r="F1156" s="195" t="s">
        <v>4820</v>
      </c>
      <c r="G1156" s="174"/>
      <c r="H1156" s="174"/>
      <c r="I1156" s="215"/>
      <c r="J1156" s="174"/>
      <c r="K1156" s="174"/>
      <c r="L1156" s="214"/>
      <c r="M1156" s="238"/>
      <c r="N1156" s="106"/>
      <c r="O1156" s="106"/>
      <c r="P1156" s="106"/>
      <c r="Q1156" s="106"/>
      <c r="R1156" s="106"/>
      <c r="S1156" s="106"/>
      <c r="T1156" s="255"/>
      <c r="AT1156" s="170" t="s">
        <v>173</v>
      </c>
      <c r="AU1156" s="170" t="s">
        <v>81</v>
      </c>
    </row>
    <row r="1157" spans="2:63" s="89" customFormat="1" ht="29.9" customHeight="1">
      <c r="B1157" s="183"/>
      <c r="C1157" s="184"/>
      <c r="D1157" s="187" t="s">
        <v>72</v>
      </c>
      <c r="E1157" s="188" t="s">
        <v>4822</v>
      </c>
      <c r="F1157" s="188" t="s">
        <v>4823</v>
      </c>
      <c r="G1157" s="184"/>
      <c r="H1157" s="184"/>
      <c r="I1157" s="226"/>
      <c r="J1157" s="232">
        <f>BK1157</f>
        <v>0</v>
      </c>
      <c r="K1157" s="184"/>
      <c r="L1157" s="228"/>
      <c r="M1157" s="229"/>
      <c r="N1157" s="230"/>
      <c r="O1157" s="230"/>
      <c r="P1157" s="231">
        <f aca="true" t="shared" si="978" ref="P1157:T1157">SUM(P1158:P1160)</f>
        <v>0</v>
      </c>
      <c r="Q1157" s="230"/>
      <c r="R1157" s="231">
        <f t="shared" si="978"/>
        <v>0</v>
      </c>
      <c r="S1157" s="230"/>
      <c r="T1157" s="253">
        <f t="shared" si="978"/>
        <v>0</v>
      </c>
      <c r="AR1157" s="259" t="s">
        <v>24</v>
      </c>
      <c r="AT1157" s="260" t="s">
        <v>72</v>
      </c>
      <c r="AU1157" s="260" t="s">
        <v>24</v>
      </c>
      <c r="AY1157" s="259" t="s">
        <v>164</v>
      </c>
      <c r="BK1157" s="265">
        <f>SUM(BK1158:BK1160)</f>
        <v>0</v>
      </c>
    </row>
    <row r="1158" spans="2:65" s="84" customFormat="1" ht="20.4" customHeight="1">
      <c r="B1158" s="105"/>
      <c r="C1158" s="189" t="s">
        <v>4824</v>
      </c>
      <c r="D1158" s="189" t="s">
        <v>166</v>
      </c>
      <c r="E1158" s="190" t="s">
        <v>4825</v>
      </c>
      <c r="F1158" s="191" t="s">
        <v>4826</v>
      </c>
      <c r="G1158" s="192" t="s">
        <v>4459</v>
      </c>
      <c r="H1158" s="193">
        <v>60</v>
      </c>
      <c r="I1158" s="233"/>
      <c r="J1158" s="234">
        <f>ROUND(I1158*H1158,2)</f>
        <v>0</v>
      </c>
      <c r="K1158" s="191" t="s">
        <v>22</v>
      </c>
      <c r="L1158" s="214"/>
      <c r="M1158" s="235" t="s">
        <v>22</v>
      </c>
      <c r="N1158" s="236" t="s">
        <v>44</v>
      </c>
      <c r="O1158" s="106"/>
      <c r="P1158" s="237">
        <f>O1158*H1158</f>
        <v>0</v>
      </c>
      <c r="Q1158" s="237">
        <v>0</v>
      </c>
      <c r="R1158" s="237">
        <f>Q1158*H1158</f>
        <v>0</v>
      </c>
      <c r="S1158" s="237">
        <v>0</v>
      </c>
      <c r="T1158" s="254">
        <f>S1158*H1158</f>
        <v>0</v>
      </c>
      <c r="AR1158" s="170" t="s">
        <v>171</v>
      </c>
      <c r="AT1158" s="170" t="s">
        <v>166</v>
      </c>
      <c r="AU1158" s="170" t="s">
        <v>81</v>
      </c>
      <c r="AY1158" s="170" t="s">
        <v>164</v>
      </c>
      <c r="BE1158" s="266">
        <f>IF(N1158="základní",J1158,0)</f>
        <v>0</v>
      </c>
      <c r="BF1158" s="266">
        <f>IF(N1158="snížená",J1158,0)</f>
        <v>0</v>
      </c>
      <c r="BG1158" s="266">
        <f>IF(N1158="zákl. přenesená",J1158,0)</f>
        <v>0</v>
      </c>
      <c r="BH1158" s="266">
        <f>IF(N1158="sníž. přenesená",J1158,0)</f>
        <v>0</v>
      </c>
      <c r="BI1158" s="266">
        <f>IF(N1158="nulová",J1158,0)</f>
        <v>0</v>
      </c>
      <c r="BJ1158" s="170" t="s">
        <v>24</v>
      </c>
      <c r="BK1158" s="266">
        <f>ROUND(I1158*H1158,2)</f>
        <v>0</v>
      </c>
      <c r="BL1158" s="170" t="s">
        <v>171</v>
      </c>
      <c r="BM1158" s="170" t="s">
        <v>4827</v>
      </c>
    </row>
    <row r="1159" spans="2:47" s="84" customFormat="1" ht="13.5">
      <c r="B1159" s="105"/>
      <c r="C1159" s="174"/>
      <c r="D1159" s="194" t="s">
        <v>173</v>
      </c>
      <c r="E1159" s="174"/>
      <c r="F1159" s="195" t="s">
        <v>4826</v>
      </c>
      <c r="G1159" s="174"/>
      <c r="H1159" s="174"/>
      <c r="I1159" s="215"/>
      <c r="J1159" s="174"/>
      <c r="K1159" s="174"/>
      <c r="L1159" s="214"/>
      <c r="M1159" s="238"/>
      <c r="N1159" s="106"/>
      <c r="O1159" s="106"/>
      <c r="P1159" s="106"/>
      <c r="Q1159" s="106"/>
      <c r="R1159" s="106"/>
      <c r="S1159" s="106"/>
      <c r="T1159" s="255"/>
      <c r="AT1159" s="170" t="s">
        <v>173</v>
      </c>
      <c r="AU1159" s="170" t="s">
        <v>81</v>
      </c>
    </row>
    <row r="1160" spans="2:47" s="84" customFormat="1" ht="24">
      <c r="B1160" s="105"/>
      <c r="C1160" s="174"/>
      <c r="D1160" s="194" t="s">
        <v>1077</v>
      </c>
      <c r="E1160" s="174"/>
      <c r="F1160" s="279" t="s">
        <v>4828</v>
      </c>
      <c r="G1160" s="174"/>
      <c r="H1160" s="174"/>
      <c r="I1160" s="215"/>
      <c r="J1160" s="174"/>
      <c r="K1160" s="174"/>
      <c r="L1160" s="214"/>
      <c r="M1160" s="238"/>
      <c r="N1160" s="106"/>
      <c r="O1160" s="106"/>
      <c r="P1160" s="106"/>
      <c r="Q1160" s="106"/>
      <c r="R1160" s="106"/>
      <c r="S1160" s="106"/>
      <c r="T1160" s="255"/>
      <c r="AT1160" s="170" t="s">
        <v>1077</v>
      </c>
      <c r="AU1160" s="170" t="s">
        <v>81</v>
      </c>
    </row>
    <row r="1161" spans="2:63" s="89" customFormat="1" ht="37.5" customHeight="1">
      <c r="B1161" s="183"/>
      <c r="C1161" s="184"/>
      <c r="D1161" s="187" t="s">
        <v>72</v>
      </c>
      <c r="E1161" s="275" t="s">
        <v>4829</v>
      </c>
      <c r="F1161" s="275" t="s">
        <v>3575</v>
      </c>
      <c r="G1161" s="184"/>
      <c r="H1161" s="184"/>
      <c r="I1161" s="226"/>
      <c r="J1161" s="276">
        <f>BK1161</f>
        <v>0</v>
      </c>
      <c r="K1161" s="184"/>
      <c r="L1161" s="228"/>
      <c r="M1161" s="229"/>
      <c r="N1161" s="230"/>
      <c r="O1161" s="230"/>
      <c r="P1161" s="231">
        <f aca="true" t="shared" si="979" ref="P1161:T1161">SUM(P1162:P1169)</f>
        <v>0</v>
      </c>
      <c r="Q1161" s="230"/>
      <c r="R1161" s="231">
        <f t="shared" si="979"/>
        <v>0</v>
      </c>
      <c r="S1161" s="230"/>
      <c r="T1161" s="253">
        <f t="shared" si="979"/>
        <v>0</v>
      </c>
      <c r="AR1161" s="259" t="s">
        <v>171</v>
      </c>
      <c r="AT1161" s="260" t="s">
        <v>72</v>
      </c>
      <c r="AU1161" s="260" t="s">
        <v>73</v>
      </c>
      <c r="AY1161" s="259" t="s">
        <v>164</v>
      </c>
      <c r="BK1161" s="265">
        <f>SUM(BK1162:BK1169)</f>
        <v>0</v>
      </c>
    </row>
    <row r="1162" spans="2:65" s="84" customFormat="1" ht="20.4" customHeight="1">
      <c r="B1162" s="105"/>
      <c r="C1162" s="189" t="s">
        <v>4830</v>
      </c>
      <c r="D1162" s="189" t="s">
        <v>166</v>
      </c>
      <c r="E1162" s="190" t="s">
        <v>4831</v>
      </c>
      <c r="F1162" s="191" t="s">
        <v>4832</v>
      </c>
      <c r="G1162" s="192" t="s">
        <v>4833</v>
      </c>
      <c r="H1162" s="193">
        <v>1</v>
      </c>
      <c r="I1162" s="233"/>
      <c r="J1162" s="234">
        <f aca="true" t="shared" si="980" ref="J1162:J1166">ROUND(I1162*H1162,2)</f>
        <v>0</v>
      </c>
      <c r="K1162" s="191" t="s">
        <v>22</v>
      </c>
      <c r="L1162" s="214"/>
      <c r="M1162" s="235" t="s">
        <v>22</v>
      </c>
      <c r="N1162" s="236" t="s">
        <v>44</v>
      </c>
      <c r="O1162" s="106"/>
      <c r="P1162" s="237">
        <f aca="true" t="shared" si="981" ref="P1162:P1166">O1162*H1162</f>
        <v>0</v>
      </c>
      <c r="Q1162" s="237">
        <v>0</v>
      </c>
      <c r="R1162" s="237">
        <f aca="true" t="shared" si="982" ref="R1162:R1166">Q1162*H1162</f>
        <v>0</v>
      </c>
      <c r="S1162" s="237">
        <v>0</v>
      </c>
      <c r="T1162" s="254">
        <f aca="true" t="shared" si="983" ref="T1162:T1166">S1162*H1162</f>
        <v>0</v>
      </c>
      <c r="AR1162" s="170" t="s">
        <v>4834</v>
      </c>
      <c r="AT1162" s="170" t="s">
        <v>166</v>
      </c>
      <c r="AU1162" s="170" t="s">
        <v>24</v>
      </c>
      <c r="AY1162" s="170" t="s">
        <v>164</v>
      </c>
      <c r="BE1162" s="266">
        <f aca="true" t="shared" si="984" ref="BE1162:BE1166">IF(N1162="základní",J1162,0)</f>
        <v>0</v>
      </c>
      <c r="BF1162" s="266">
        <f aca="true" t="shared" si="985" ref="BF1162:BF1166">IF(N1162="snížená",J1162,0)</f>
        <v>0</v>
      </c>
      <c r="BG1162" s="266">
        <f aca="true" t="shared" si="986" ref="BG1162:BG1166">IF(N1162="zákl. přenesená",J1162,0)</f>
        <v>0</v>
      </c>
      <c r="BH1162" s="266">
        <f aca="true" t="shared" si="987" ref="BH1162:BH1166">IF(N1162="sníž. přenesená",J1162,0)</f>
        <v>0</v>
      </c>
      <c r="BI1162" s="266">
        <f aca="true" t="shared" si="988" ref="BI1162:BI1166">IF(N1162="nulová",J1162,0)</f>
        <v>0</v>
      </c>
      <c r="BJ1162" s="170" t="s">
        <v>24</v>
      </c>
      <c r="BK1162" s="266">
        <f aca="true" t="shared" si="989" ref="BK1162:BK1166">ROUND(I1162*H1162,2)</f>
        <v>0</v>
      </c>
      <c r="BL1162" s="170" t="s">
        <v>4834</v>
      </c>
      <c r="BM1162" s="170" t="s">
        <v>4835</v>
      </c>
    </row>
    <row r="1163" spans="2:47" s="84" customFormat="1" ht="13.5">
      <c r="B1163" s="105"/>
      <c r="C1163" s="174"/>
      <c r="D1163" s="207" t="s">
        <v>173</v>
      </c>
      <c r="E1163" s="174"/>
      <c r="F1163" s="270" t="s">
        <v>4832</v>
      </c>
      <c r="G1163" s="174"/>
      <c r="H1163" s="174"/>
      <c r="I1163" s="215"/>
      <c r="J1163" s="174"/>
      <c r="K1163" s="174"/>
      <c r="L1163" s="214"/>
      <c r="M1163" s="238"/>
      <c r="N1163" s="106"/>
      <c r="O1163" s="106"/>
      <c r="P1163" s="106"/>
      <c r="Q1163" s="106"/>
      <c r="R1163" s="106"/>
      <c r="S1163" s="106"/>
      <c r="T1163" s="255"/>
      <c r="AT1163" s="170" t="s">
        <v>173</v>
      </c>
      <c r="AU1163" s="170" t="s">
        <v>24</v>
      </c>
    </row>
    <row r="1164" spans="2:65" s="84" customFormat="1" ht="20.4" customHeight="1">
      <c r="B1164" s="105"/>
      <c r="C1164" s="189" t="s">
        <v>4836</v>
      </c>
      <c r="D1164" s="189" t="s">
        <v>166</v>
      </c>
      <c r="E1164" s="190" t="s">
        <v>4837</v>
      </c>
      <c r="F1164" s="191" t="s">
        <v>4838</v>
      </c>
      <c r="G1164" s="192" t="s">
        <v>4833</v>
      </c>
      <c r="H1164" s="193">
        <v>1</v>
      </c>
      <c r="I1164" s="233"/>
      <c r="J1164" s="234">
        <f t="shared" si="980"/>
        <v>0</v>
      </c>
      <c r="K1164" s="191" t="s">
        <v>22</v>
      </c>
      <c r="L1164" s="214"/>
      <c r="M1164" s="235" t="s">
        <v>22</v>
      </c>
      <c r="N1164" s="236" t="s">
        <v>44</v>
      </c>
      <c r="O1164" s="106"/>
      <c r="P1164" s="237">
        <f t="shared" si="981"/>
        <v>0</v>
      </c>
      <c r="Q1164" s="237">
        <v>0</v>
      </c>
      <c r="R1164" s="237">
        <f t="shared" si="982"/>
        <v>0</v>
      </c>
      <c r="S1164" s="237">
        <v>0</v>
      </c>
      <c r="T1164" s="254">
        <f t="shared" si="983"/>
        <v>0</v>
      </c>
      <c r="AR1164" s="170" t="s">
        <v>4834</v>
      </c>
      <c r="AT1164" s="170" t="s">
        <v>166</v>
      </c>
      <c r="AU1164" s="170" t="s">
        <v>24</v>
      </c>
      <c r="AY1164" s="170" t="s">
        <v>164</v>
      </c>
      <c r="BE1164" s="266">
        <f t="shared" si="984"/>
        <v>0</v>
      </c>
      <c r="BF1164" s="266">
        <f t="shared" si="985"/>
        <v>0</v>
      </c>
      <c r="BG1164" s="266">
        <f t="shared" si="986"/>
        <v>0</v>
      </c>
      <c r="BH1164" s="266">
        <f t="shared" si="987"/>
        <v>0</v>
      </c>
      <c r="BI1164" s="266">
        <f t="shared" si="988"/>
        <v>0</v>
      </c>
      <c r="BJ1164" s="170" t="s">
        <v>24</v>
      </c>
      <c r="BK1164" s="266">
        <f t="shared" si="989"/>
        <v>0</v>
      </c>
      <c r="BL1164" s="170" t="s">
        <v>4834</v>
      </c>
      <c r="BM1164" s="170" t="s">
        <v>4839</v>
      </c>
    </row>
    <row r="1165" spans="2:47" s="84" customFormat="1" ht="13.5">
      <c r="B1165" s="105"/>
      <c r="C1165" s="174"/>
      <c r="D1165" s="207" t="s">
        <v>173</v>
      </c>
      <c r="E1165" s="174"/>
      <c r="F1165" s="270" t="s">
        <v>4838</v>
      </c>
      <c r="G1165" s="174"/>
      <c r="H1165" s="174"/>
      <c r="I1165" s="215"/>
      <c r="J1165" s="174"/>
      <c r="K1165" s="174"/>
      <c r="L1165" s="214"/>
      <c r="M1165" s="238"/>
      <c r="N1165" s="106"/>
      <c r="O1165" s="106"/>
      <c r="P1165" s="106"/>
      <c r="Q1165" s="106"/>
      <c r="R1165" s="106"/>
      <c r="S1165" s="106"/>
      <c r="T1165" s="255"/>
      <c r="AT1165" s="170" t="s">
        <v>173</v>
      </c>
      <c r="AU1165" s="170" t="s">
        <v>24</v>
      </c>
    </row>
    <row r="1166" spans="2:65" s="84" customFormat="1" ht="20.4" customHeight="1">
      <c r="B1166" s="105"/>
      <c r="C1166" s="189" t="s">
        <v>4840</v>
      </c>
      <c r="D1166" s="189" t="s">
        <v>166</v>
      </c>
      <c r="E1166" s="190" t="s">
        <v>4841</v>
      </c>
      <c r="F1166" s="191" t="s">
        <v>4842</v>
      </c>
      <c r="G1166" s="192" t="s">
        <v>4833</v>
      </c>
      <c r="H1166" s="193">
        <v>1</v>
      </c>
      <c r="I1166" s="233"/>
      <c r="J1166" s="234">
        <f t="shared" si="980"/>
        <v>0</v>
      </c>
      <c r="K1166" s="191" t="s">
        <v>22</v>
      </c>
      <c r="L1166" s="214"/>
      <c r="M1166" s="235" t="s">
        <v>22</v>
      </c>
      <c r="N1166" s="236" t="s">
        <v>44</v>
      </c>
      <c r="O1166" s="106"/>
      <c r="P1166" s="237">
        <f t="shared" si="981"/>
        <v>0</v>
      </c>
      <c r="Q1166" s="237">
        <v>0</v>
      </c>
      <c r="R1166" s="237">
        <f t="shared" si="982"/>
        <v>0</v>
      </c>
      <c r="S1166" s="237">
        <v>0</v>
      </c>
      <c r="T1166" s="254">
        <f t="shared" si="983"/>
        <v>0</v>
      </c>
      <c r="AR1166" s="170" t="s">
        <v>4834</v>
      </c>
      <c r="AT1166" s="170" t="s">
        <v>166</v>
      </c>
      <c r="AU1166" s="170" t="s">
        <v>24</v>
      </c>
      <c r="AY1166" s="170" t="s">
        <v>164</v>
      </c>
      <c r="BE1166" s="266">
        <f t="shared" si="984"/>
        <v>0</v>
      </c>
      <c r="BF1166" s="266">
        <f t="shared" si="985"/>
        <v>0</v>
      </c>
      <c r="BG1166" s="266">
        <f t="shared" si="986"/>
        <v>0</v>
      </c>
      <c r="BH1166" s="266">
        <f t="shared" si="987"/>
        <v>0</v>
      </c>
      <c r="BI1166" s="266">
        <f t="shared" si="988"/>
        <v>0</v>
      </c>
      <c r="BJ1166" s="170" t="s">
        <v>24</v>
      </c>
      <c r="BK1166" s="266">
        <f t="shared" si="989"/>
        <v>0</v>
      </c>
      <c r="BL1166" s="170" t="s">
        <v>4834</v>
      </c>
      <c r="BM1166" s="170" t="s">
        <v>4843</v>
      </c>
    </row>
    <row r="1167" spans="2:47" s="84" customFormat="1" ht="13.5">
      <c r="B1167" s="105"/>
      <c r="C1167" s="174"/>
      <c r="D1167" s="207" t="s">
        <v>173</v>
      </c>
      <c r="E1167" s="174"/>
      <c r="F1167" s="270" t="s">
        <v>4842</v>
      </c>
      <c r="G1167" s="174"/>
      <c r="H1167" s="174"/>
      <c r="I1167" s="215"/>
      <c r="J1167" s="174"/>
      <c r="K1167" s="174"/>
      <c r="L1167" s="214"/>
      <c r="M1167" s="238"/>
      <c r="N1167" s="106"/>
      <c r="O1167" s="106"/>
      <c r="P1167" s="106"/>
      <c r="Q1167" s="106"/>
      <c r="R1167" s="106"/>
      <c r="S1167" s="106"/>
      <c r="T1167" s="255"/>
      <c r="AT1167" s="170" t="s">
        <v>173</v>
      </c>
      <c r="AU1167" s="170" t="s">
        <v>24</v>
      </c>
    </row>
    <row r="1168" spans="2:65" s="84" customFormat="1" ht="20.4" customHeight="1">
      <c r="B1168" s="105"/>
      <c r="C1168" s="189" t="s">
        <v>4844</v>
      </c>
      <c r="D1168" s="189" t="s">
        <v>166</v>
      </c>
      <c r="E1168" s="190" t="s">
        <v>4845</v>
      </c>
      <c r="F1168" s="191" t="s">
        <v>3597</v>
      </c>
      <c r="G1168" s="192" t="s">
        <v>4833</v>
      </c>
      <c r="H1168" s="193">
        <v>1</v>
      </c>
      <c r="I1168" s="233"/>
      <c r="J1168" s="234">
        <f>ROUND(I1168*H1168,2)</f>
        <v>0</v>
      </c>
      <c r="K1168" s="191" t="s">
        <v>22</v>
      </c>
      <c r="L1168" s="214"/>
      <c r="M1168" s="235" t="s">
        <v>22</v>
      </c>
      <c r="N1168" s="236" t="s">
        <v>44</v>
      </c>
      <c r="O1168" s="106"/>
      <c r="P1168" s="237">
        <f>O1168*H1168</f>
        <v>0</v>
      </c>
      <c r="Q1168" s="237">
        <v>0</v>
      </c>
      <c r="R1168" s="237">
        <f>Q1168*H1168</f>
        <v>0</v>
      </c>
      <c r="S1168" s="237">
        <v>0</v>
      </c>
      <c r="T1168" s="254">
        <f>S1168*H1168</f>
        <v>0</v>
      </c>
      <c r="AR1168" s="170" t="s">
        <v>4834</v>
      </c>
      <c r="AT1168" s="170" t="s">
        <v>166</v>
      </c>
      <c r="AU1168" s="170" t="s">
        <v>24</v>
      </c>
      <c r="AY1168" s="170" t="s">
        <v>164</v>
      </c>
      <c r="BE1168" s="266">
        <f>IF(N1168="základní",J1168,0)</f>
        <v>0</v>
      </c>
      <c r="BF1168" s="266">
        <f>IF(N1168="snížená",J1168,0)</f>
        <v>0</v>
      </c>
      <c r="BG1168" s="266">
        <f>IF(N1168="zákl. přenesená",J1168,0)</f>
        <v>0</v>
      </c>
      <c r="BH1168" s="266">
        <f>IF(N1168="sníž. přenesená",J1168,0)</f>
        <v>0</v>
      </c>
      <c r="BI1168" s="266">
        <f>IF(N1168="nulová",J1168,0)</f>
        <v>0</v>
      </c>
      <c r="BJ1168" s="170" t="s">
        <v>24</v>
      </c>
      <c r="BK1168" s="266">
        <f>ROUND(I1168*H1168,2)</f>
        <v>0</v>
      </c>
      <c r="BL1168" s="170" t="s">
        <v>4834</v>
      </c>
      <c r="BM1168" s="170" t="s">
        <v>4846</v>
      </c>
    </row>
    <row r="1169" spans="2:47" s="84" customFormat="1" ht="13.5">
      <c r="B1169" s="105"/>
      <c r="C1169" s="174"/>
      <c r="D1169" s="194" t="s">
        <v>173</v>
      </c>
      <c r="E1169" s="174"/>
      <c r="F1169" s="195" t="s">
        <v>3597</v>
      </c>
      <c r="G1169" s="174"/>
      <c r="H1169" s="174"/>
      <c r="I1169" s="215"/>
      <c r="J1169" s="174"/>
      <c r="K1169" s="174"/>
      <c r="L1169" s="214"/>
      <c r="M1169" s="277"/>
      <c r="N1169" s="272"/>
      <c r="O1169" s="272"/>
      <c r="P1169" s="272"/>
      <c r="Q1169" s="272"/>
      <c r="R1169" s="272"/>
      <c r="S1169" s="272"/>
      <c r="T1169" s="278"/>
      <c r="AT1169" s="170" t="s">
        <v>173</v>
      </c>
      <c r="AU1169" s="170" t="s">
        <v>24</v>
      </c>
    </row>
    <row r="1170" spans="2:12" s="84" customFormat="1" ht="6.95" customHeight="1">
      <c r="B1170" s="122"/>
      <c r="C1170" s="123"/>
      <c r="D1170" s="123"/>
      <c r="E1170" s="123"/>
      <c r="F1170" s="123"/>
      <c r="G1170" s="123"/>
      <c r="H1170" s="123"/>
      <c r="I1170" s="156"/>
      <c r="J1170" s="123"/>
      <c r="K1170" s="123"/>
      <c r="L1170" s="214"/>
    </row>
  </sheetData>
  <sheetProtection password="CC35" sheet="1" objects="1" formatCells="0" formatColumns="0" formatRows="0" sort="0" autoFilter="0"/>
  <autoFilter ref="C284:K1169"/>
  <mergeCells count="9">
    <mergeCell ref="G1:H1"/>
    <mergeCell ref="L2:V2"/>
    <mergeCell ref="E7:H7"/>
    <mergeCell ref="E9:H9"/>
    <mergeCell ref="E24:H24"/>
    <mergeCell ref="E45:H45"/>
    <mergeCell ref="E47:H47"/>
    <mergeCell ref="E275:H275"/>
    <mergeCell ref="E277:H277"/>
  </mergeCells>
  <hyperlinks>
    <hyperlink ref="F1:G1" location="C2" display="1) Krycí list soupisu"/>
    <hyperlink ref="G1:H1" location="C54" display="2) Rekapitulace"/>
    <hyperlink ref="J1" location="C284" display="3) Soupis prací"/>
    <hyperlink ref="L1:V1" location="'Rekapitulace stavby'!C2" display="Rekapitulace stavby"/>
  </hyperlinks>
  <printOptions/>
  <pageMargins left="0.582638888888889" right="0.582638888888889" top="0.582638888888889" bottom="0.582638888888889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R32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12.8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93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85" customHeight="1">
      <c r="A1" s="94"/>
      <c r="B1" s="95"/>
      <c r="C1" s="95"/>
      <c r="D1" s="96" t="s">
        <v>1</v>
      </c>
      <c r="E1" s="95"/>
      <c r="F1" s="97" t="s">
        <v>112</v>
      </c>
      <c r="G1" s="97" t="s">
        <v>113</v>
      </c>
      <c r="H1" s="97"/>
      <c r="I1" s="136"/>
      <c r="J1" s="97" t="s">
        <v>114</v>
      </c>
      <c r="K1" s="96" t="s">
        <v>115</v>
      </c>
      <c r="L1" s="97" t="s">
        <v>116</v>
      </c>
      <c r="M1" s="97"/>
      <c r="N1" s="97"/>
      <c r="O1" s="97"/>
      <c r="P1" s="97"/>
      <c r="Q1" s="97"/>
      <c r="R1" s="97"/>
      <c r="S1" s="97"/>
      <c r="T1" s="97"/>
      <c r="U1" s="169"/>
      <c r="V1" s="169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</row>
    <row r="2" spans="3:46" ht="36.95" customHeight="1">
      <c r="AT2" s="170" t="s">
        <v>108</v>
      </c>
    </row>
    <row r="3" spans="2:46" ht="6.95" customHeight="1">
      <c r="B3" s="98"/>
      <c r="C3" s="99"/>
      <c r="D3" s="99"/>
      <c r="E3" s="99"/>
      <c r="F3" s="99"/>
      <c r="G3" s="99"/>
      <c r="H3" s="99"/>
      <c r="I3" s="137"/>
      <c r="J3" s="99"/>
      <c r="K3" s="138"/>
      <c r="AT3" s="170" t="s">
        <v>81</v>
      </c>
    </row>
    <row r="4" spans="2:46" ht="36.95" customHeight="1">
      <c r="B4" s="100"/>
      <c r="C4" s="101"/>
      <c r="D4" s="102" t="s">
        <v>121</v>
      </c>
      <c r="E4" s="101"/>
      <c r="F4" s="101"/>
      <c r="G4" s="101"/>
      <c r="H4" s="101"/>
      <c r="I4" s="139"/>
      <c r="J4" s="101"/>
      <c r="K4" s="140"/>
      <c r="M4" s="141" t="s">
        <v>12</v>
      </c>
      <c r="AT4" s="170" t="s">
        <v>6</v>
      </c>
    </row>
    <row r="5" spans="2:11" ht="6.95" customHeight="1">
      <c r="B5" s="100"/>
      <c r="C5" s="101"/>
      <c r="D5" s="101"/>
      <c r="E5" s="101"/>
      <c r="F5" s="101"/>
      <c r="G5" s="101"/>
      <c r="H5" s="101"/>
      <c r="I5" s="139"/>
      <c r="J5" s="101"/>
      <c r="K5" s="140"/>
    </row>
    <row r="6" spans="2:11" ht="13.2">
      <c r="B6" s="100"/>
      <c r="C6" s="101"/>
      <c r="D6" s="103" t="s">
        <v>18</v>
      </c>
      <c r="E6" s="101"/>
      <c r="F6" s="101"/>
      <c r="G6" s="101"/>
      <c r="H6" s="101"/>
      <c r="I6" s="139"/>
      <c r="J6" s="101"/>
      <c r="K6" s="140"/>
    </row>
    <row r="7" spans="2:11" ht="20.4" customHeight="1">
      <c r="B7" s="100"/>
      <c r="C7" s="101"/>
      <c r="D7" s="101"/>
      <c r="E7" s="104" t="str">
        <f>'Rekapitulace stavby'!K6</f>
        <v>SPŠ, SOŠ a SOU Hradec Králové - nástavba školních dílen - konečné zadání</v>
      </c>
      <c r="F7" s="103"/>
      <c r="G7" s="103"/>
      <c r="H7" s="103"/>
      <c r="I7" s="139"/>
      <c r="J7" s="101"/>
      <c r="K7" s="140"/>
    </row>
    <row r="8" spans="2:11" s="84" customFormat="1" ht="13.2">
      <c r="B8" s="105"/>
      <c r="C8" s="106"/>
      <c r="D8" s="103" t="s">
        <v>122</v>
      </c>
      <c r="E8" s="106"/>
      <c r="F8" s="106"/>
      <c r="G8" s="106"/>
      <c r="H8" s="106"/>
      <c r="I8" s="142"/>
      <c r="J8" s="106"/>
      <c r="K8" s="143"/>
    </row>
    <row r="9" spans="2:11" s="84" customFormat="1" ht="36.95" customHeight="1">
      <c r="B9" s="105"/>
      <c r="C9" s="106"/>
      <c r="D9" s="106"/>
      <c r="E9" s="107" t="s">
        <v>4847</v>
      </c>
      <c r="F9" s="106"/>
      <c r="G9" s="106"/>
      <c r="H9" s="106"/>
      <c r="I9" s="142"/>
      <c r="J9" s="106"/>
      <c r="K9" s="143"/>
    </row>
    <row r="10" spans="2:11" s="84" customFormat="1" ht="13.5">
      <c r="B10" s="105"/>
      <c r="C10" s="106"/>
      <c r="D10" s="106"/>
      <c r="E10" s="106"/>
      <c r="F10" s="106"/>
      <c r="G10" s="106"/>
      <c r="H10" s="106"/>
      <c r="I10" s="142"/>
      <c r="J10" s="106"/>
      <c r="K10" s="143"/>
    </row>
    <row r="11" spans="2:11" s="84" customFormat="1" ht="14.4" customHeight="1">
      <c r="B11" s="105"/>
      <c r="C11" s="106"/>
      <c r="D11" s="103" t="s">
        <v>21</v>
      </c>
      <c r="E11" s="106"/>
      <c r="F11" s="108" t="s">
        <v>22</v>
      </c>
      <c r="G11" s="106"/>
      <c r="H11" s="106"/>
      <c r="I11" s="144" t="s">
        <v>23</v>
      </c>
      <c r="J11" s="108" t="s">
        <v>22</v>
      </c>
      <c r="K11" s="143"/>
    </row>
    <row r="12" spans="2:11" s="84" customFormat="1" ht="14.4" customHeight="1">
      <c r="B12" s="105"/>
      <c r="C12" s="106"/>
      <c r="D12" s="103" t="s">
        <v>25</v>
      </c>
      <c r="E12" s="106"/>
      <c r="F12" s="108" t="s">
        <v>26</v>
      </c>
      <c r="G12" s="106"/>
      <c r="H12" s="106"/>
      <c r="I12" s="144" t="s">
        <v>27</v>
      </c>
      <c r="J12" s="145" t="str">
        <f>'Rekapitulace stavby'!AN8</f>
        <v>30.1.2017</v>
      </c>
      <c r="K12" s="143"/>
    </row>
    <row r="13" spans="2:11" s="84" customFormat="1" ht="10.8" customHeight="1">
      <c r="B13" s="105"/>
      <c r="C13" s="106"/>
      <c r="D13" s="106"/>
      <c r="E13" s="106"/>
      <c r="F13" s="106"/>
      <c r="G13" s="106"/>
      <c r="H13" s="106"/>
      <c r="I13" s="142"/>
      <c r="J13" s="106"/>
      <c r="K13" s="143"/>
    </row>
    <row r="14" spans="2:11" s="84" customFormat="1" ht="14.4" customHeight="1">
      <c r="B14" s="105"/>
      <c r="C14" s="106"/>
      <c r="D14" s="103" t="s">
        <v>29</v>
      </c>
      <c r="E14" s="106"/>
      <c r="F14" s="106"/>
      <c r="G14" s="106"/>
      <c r="H14" s="106"/>
      <c r="I14" s="144" t="s">
        <v>30</v>
      </c>
      <c r="J14" s="108" t="s">
        <v>22</v>
      </c>
      <c r="K14" s="143"/>
    </row>
    <row r="15" spans="2:11" s="84" customFormat="1" ht="18" customHeight="1">
      <c r="B15" s="105"/>
      <c r="C15" s="106"/>
      <c r="D15" s="106"/>
      <c r="E15" s="108" t="s">
        <v>31</v>
      </c>
      <c r="F15" s="106"/>
      <c r="G15" s="106"/>
      <c r="H15" s="106"/>
      <c r="I15" s="144" t="s">
        <v>32</v>
      </c>
      <c r="J15" s="108" t="s">
        <v>22</v>
      </c>
      <c r="K15" s="143"/>
    </row>
    <row r="16" spans="2:11" s="84" customFormat="1" ht="6.95" customHeight="1">
      <c r="B16" s="105"/>
      <c r="C16" s="106"/>
      <c r="D16" s="106"/>
      <c r="E16" s="106"/>
      <c r="F16" s="106"/>
      <c r="G16" s="106"/>
      <c r="H16" s="106"/>
      <c r="I16" s="142"/>
      <c r="J16" s="106"/>
      <c r="K16" s="143"/>
    </row>
    <row r="17" spans="2:11" s="84" customFormat="1" ht="14.4" customHeight="1">
      <c r="B17" s="105"/>
      <c r="C17" s="106"/>
      <c r="D17" s="103" t="s">
        <v>33</v>
      </c>
      <c r="E17" s="106"/>
      <c r="F17" s="106"/>
      <c r="G17" s="106"/>
      <c r="H17" s="106"/>
      <c r="I17" s="144" t="s">
        <v>30</v>
      </c>
      <c r="J17" s="108" t="str">
        <f>IF('Rekapitulace stavby'!AN13="Vyplň údaj","",IF('Rekapitulace stavby'!AN13="","",'Rekapitulace stavby'!AN13))</f>
        <v/>
      </c>
      <c r="K17" s="143"/>
    </row>
    <row r="18" spans="2:11" s="84" customFormat="1" ht="18" customHeight="1">
      <c r="B18" s="105"/>
      <c r="C18" s="106"/>
      <c r="D18" s="106"/>
      <c r="E18" s="108" t="str">
        <f>IF('Rekapitulace stavby'!E14="Vyplň údaj","",IF('Rekapitulace stavby'!E14="","",'Rekapitulace stavby'!E14))</f>
        <v/>
      </c>
      <c r="F18" s="106"/>
      <c r="G18" s="106"/>
      <c r="H18" s="106"/>
      <c r="I18" s="144" t="s">
        <v>32</v>
      </c>
      <c r="J18" s="108" t="str">
        <f>IF('Rekapitulace stavby'!AN14="Vyplň údaj","",IF('Rekapitulace stavby'!AN14="","",'Rekapitulace stavby'!AN14))</f>
        <v/>
      </c>
      <c r="K18" s="143"/>
    </row>
    <row r="19" spans="2:11" s="84" customFormat="1" ht="6.95" customHeight="1">
      <c r="B19" s="105"/>
      <c r="C19" s="106"/>
      <c r="D19" s="106"/>
      <c r="E19" s="106"/>
      <c r="F19" s="106"/>
      <c r="G19" s="106"/>
      <c r="H19" s="106"/>
      <c r="I19" s="142"/>
      <c r="J19" s="106"/>
      <c r="K19" s="143"/>
    </row>
    <row r="20" spans="2:11" s="84" customFormat="1" ht="14.4" customHeight="1">
      <c r="B20" s="105"/>
      <c r="C20" s="106"/>
      <c r="D20" s="103" t="s">
        <v>35</v>
      </c>
      <c r="E20" s="106"/>
      <c r="F20" s="106"/>
      <c r="G20" s="106"/>
      <c r="H20" s="106"/>
      <c r="I20" s="144" t="s">
        <v>30</v>
      </c>
      <c r="J20" s="108" t="s">
        <v>22</v>
      </c>
      <c r="K20" s="143"/>
    </row>
    <row r="21" spans="2:11" s="84" customFormat="1" ht="18" customHeight="1">
      <c r="B21" s="105"/>
      <c r="C21" s="106"/>
      <c r="D21" s="106"/>
      <c r="E21" s="108" t="s">
        <v>126</v>
      </c>
      <c r="F21" s="106"/>
      <c r="G21" s="106"/>
      <c r="H21" s="106"/>
      <c r="I21" s="144" t="s">
        <v>32</v>
      </c>
      <c r="J21" s="108" t="s">
        <v>22</v>
      </c>
      <c r="K21" s="143"/>
    </row>
    <row r="22" spans="2:11" s="84" customFormat="1" ht="6.95" customHeight="1">
      <c r="B22" s="105"/>
      <c r="C22" s="106"/>
      <c r="D22" s="106"/>
      <c r="E22" s="106"/>
      <c r="F22" s="106"/>
      <c r="G22" s="106"/>
      <c r="H22" s="106"/>
      <c r="I22" s="142"/>
      <c r="J22" s="106"/>
      <c r="K22" s="143"/>
    </row>
    <row r="23" spans="2:11" s="84" customFormat="1" ht="14.4" customHeight="1">
      <c r="B23" s="105"/>
      <c r="C23" s="106"/>
      <c r="D23" s="103" t="s">
        <v>38</v>
      </c>
      <c r="E23" s="106"/>
      <c r="F23" s="106"/>
      <c r="G23" s="106"/>
      <c r="H23" s="106"/>
      <c r="I23" s="142"/>
      <c r="J23" s="106"/>
      <c r="K23" s="143"/>
    </row>
    <row r="24" spans="2:11" s="85" customFormat="1" ht="31.2" customHeight="1">
      <c r="B24" s="109"/>
      <c r="C24" s="110"/>
      <c r="D24" s="110"/>
      <c r="E24" s="111" t="s">
        <v>3049</v>
      </c>
      <c r="F24" s="111"/>
      <c r="G24" s="111"/>
      <c r="H24" s="111"/>
      <c r="I24" s="146"/>
      <c r="J24" s="110"/>
      <c r="K24" s="147"/>
    </row>
    <row r="25" spans="2:11" s="84" customFormat="1" ht="6.95" customHeight="1">
      <c r="B25" s="105"/>
      <c r="C25" s="106"/>
      <c r="D25" s="106"/>
      <c r="E25" s="106"/>
      <c r="F25" s="106"/>
      <c r="G25" s="106"/>
      <c r="H25" s="106"/>
      <c r="I25" s="142"/>
      <c r="J25" s="106"/>
      <c r="K25" s="143"/>
    </row>
    <row r="26" spans="2:11" s="84" customFormat="1" ht="6.95" customHeight="1">
      <c r="B26" s="105"/>
      <c r="C26" s="106"/>
      <c r="D26" s="112"/>
      <c r="E26" s="112"/>
      <c r="F26" s="112"/>
      <c r="G26" s="112"/>
      <c r="H26" s="112"/>
      <c r="I26" s="148"/>
      <c r="J26" s="112"/>
      <c r="K26" s="149"/>
    </row>
    <row r="27" spans="2:11" s="84" customFormat="1" ht="25.5" customHeight="1">
      <c r="B27" s="105"/>
      <c r="C27" s="106"/>
      <c r="D27" s="113" t="s">
        <v>39</v>
      </c>
      <c r="E27" s="106"/>
      <c r="F27" s="106"/>
      <c r="G27" s="106"/>
      <c r="H27" s="106"/>
      <c r="I27" s="142"/>
      <c r="J27" s="150">
        <f>ROUND(J82,2)</f>
        <v>0</v>
      </c>
      <c r="K27" s="143"/>
    </row>
    <row r="28" spans="2:11" s="84" customFormat="1" ht="6.95" customHeight="1">
      <c r="B28" s="105"/>
      <c r="C28" s="106"/>
      <c r="D28" s="112"/>
      <c r="E28" s="112"/>
      <c r="F28" s="112"/>
      <c r="G28" s="112"/>
      <c r="H28" s="112"/>
      <c r="I28" s="148"/>
      <c r="J28" s="112"/>
      <c r="K28" s="149"/>
    </row>
    <row r="29" spans="2:11" s="84" customFormat="1" ht="14.4" customHeight="1">
      <c r="B29" s="105"/>
      <c r="C29" s="106"/>
      <c r="D29" s="106"/>
      <c r="E29" s="106"/>
      <c r="F29" s="114" t="s">
        <v>41</v>
      </c>
      <c r="G29" s="106"/>
      <c r="H29" s="106"/>
      <c r="I29" s="151" t="s">
        <v>40</v>
      </c>
      <c r="J29" s="114" t="s">
        <v>42</v>
      </c>
      <c r="K29" s="143"/>
    </row>
    <row r="30" spans="2:11" s="84" customFormat="1" ht="14.4" customHeight="1">
      <c r="B30" s="105"/>
      <c r="C30" s="106"/>
      <c r="D30" s="115" t="s">
        <v>43</v>
      </c>
      <c r="E30" s="115" t="s">
        <v>44</v>
      </c>
      <c r="F30" s="116">
        <f>ROUND(SUM(BE82:BE320),2)</f>
        <v>0</v>
      </c>
      <c r="G30" s="106"/>
      <c r="H30" s="106"/>
      <c r="I30" s="152">
        <v>0.21</v>
      </c>
      <c r="J30" s="116">
        <f>ROUND(ROUND((SUM(BE82:BE320)),2)*I30,2)</f>
        <v>0</v>
      </c>
      <c r="K30" s="143"/>
    </row>
    <row r="31" spans="2:11" s="84" customFormat="1" ht="14.4" customHeight="1">
      <c r="B31" s="105"/>
      <c r="C31" s="106"/>
      <c r="D31" s="106"/>
      <c r="E31" s="115" t="s">
        <v>45</v>
      </c>
      <c r="F31" s="116">
        <f>ROUND(SUM(BF82:BF320),2)</f>
        <v>0</v>
      </c>
      <c r="G31" s="106"/>
      <c r="H31" s="106"/>
      <c r="I31" s="152">
        <v>0.15</v>
      </c>
      <c r="J31" s="116">
        <f>ROUND(ROUND((SUM(BF82:BF320)),2)*I31,2)</f>
        <v>0</v>
      </c>
      <c r="K31" s="143"/>
    </row>
    <row r="32" spans="2:11" s="84" customFormat="1" ht="14.4" customHeight="1" hidden="1">
      <c r="B32" s="105"/>
      <c r="C32" s="106"/>
      <c r="D32" s="106"/>
      <c r="E32" s="115" t="s">
        <v>46</v>
      </c>
      <c r="F32" s="116">
        <f>ROUND(SUM(BG82:BG320),2)</f>
        <v>0</v>
      </c>
      <c r="G32" s="106"/>
      <c r="H32" s="106"/>
      <c r="I32" s="152">
        <v>0.21</v>
      </c>
      <c r="J32" s="116">
        <v>0</v>
      </c>
      <c r="K32" s="143"/>
    </row>
    <row r="33" spans="2:11" s="84" customFormat="1" ht="14.4" customHeight="1" hidden="1">
      <c r="B33" s="105"/>
      <c r="C33" s="106"/>
      <c r="D33" s="106"/>
      <c r="E33" s="115" t="s">
        <v>47</v>
      </c>
      <c r="F33" s="116">
        <f>ROUND(SUM(BH82:BH320),2)</f>
        <v>0</v>
      </c>
      <c r="G33" s="106"/>
      <c r="H33" s="106"/>
      <c r="I33" s="152">
        <v>0.15</v>
      </c>
      <c r="J33" s="116">
        <v>0</v>
      </c>
      <c r="K33" s="143"/>
    </row>
    <row r="34" spans="2:11" s="84" customFormat="1" ht="14.4" customHeight="1" hidden="1">
      <c r="B34" s="105"/>
      <c r="C34" s="106"/>
      <c r="D34" s="106"/>
      <c r="E34" s="115" t="s">
        <v>48</v>
      </c>
      <c r="F34" s="116">
        <f>ROUND(SUM(BI82:BI320),2)</f>
        <v>0</v>
      </c>
      <c r="G34" s="106"/>
      <c r="H34" s="106"/>
      <c r="I34" s="152">
        <v>0</v>
      </c>
      <c r="J34" s="116">
        <v>0</v>
      </c>
      <c r="K34" s="143"/>
    </row>
    <row r="35" spans="2:11" s="84" customFormat="1" ht="6.95" customHeight="1">
      <c r="B35" s="105"/>
      <c r="C35" s="106"/>
      <c r="D35" s="106"/>
      <c r="E35" s="106"/>
      <c r="F35" s="106"/>
      <c r="G35" s="106"/>
      <c r="H35" s="106"/>
      <c r="I35" s="142"/>
      <c r="J35" s="106"/>
      <c r="K35" s="143"/>
    </row>
    <row r="36" spans="2:11" s="84" customFormat="1" ht="25.5" customHeight="1">
      <c r="B36" s="105"/>
      <c r="C36" s="117"/>
      <c r="D36" s="118" t="s">
        <v>49</v>
      </c>
      <c r="E36" s="119"/>
      <c r="F36" s="119"/>
      <c r="G36" s="120" t="s">
        <v>50</v>
      </c>
      <c r="H36" s="121" t="s">
        <v>51</v>
      </c>
      <c r="I36" s="153"/>
      <c r="J36" s="154">
        <f>SUM(J27:J34)</f>
        <v>0</v>
      </c>
      <c r="K36" s="155"/>
    </row>
    <row r="37" spans="2:11" s="84" customFormat="1" ht="14.4" customHeight="1">
      <c r="B37" s="122"/>
      <c r="C37" s="123"/>
      <c r="D37" s="123"/>
      <c r="E37" s="123"/>
      <c r="F37" s="123"/>
      <c r="G37" s="123"/>
      <c r="H37" s="123"/>
      <c r="I37" s="156"/>
      <c r="J37" s="123"/>
      <c r="K37" s="157"/>
    </row>
    <row r="41" spans="2:11" s="84" customFormat="1" ht="6.95" customHeight="1">
      <c r="B41" s="124"/>
      <c r="C41" s="125"/>
      <c r="D41" s="125"/>
      <c r="E41" s="125"/>
      <c r="F41" s="125"/>
      <c r="G41" s="125"/>
      <c r="H41" s="125"/>
      <c r="I41" s="158"/>
      <c r="J41" s="125"/>
      <c r="K41" s="159"/>
    </row>
    <row r="42" spans="2:11" s="84" customFormat="1" ht="36.95" customHeight="1">
      <c r="B42" s="105"/>
      <c r="C42" s="102" t="s">
        <v>127</v>
      </c>
      <c r="D42" s="106"/>
      <c r="E42" s="106"/>
      <c r="F42" s="106"/>
      <c r="G42" s="106"/>
      <c r="H42" s="106"/>
      <c r="I42" s="142"/>
      <c r="J42" s="106"/>
      <c r="K42" s="143"/>
    </row>
    <row r="43" spans="2:11" s="84" customFormat="1" ht="6.95" customHeight="1">
      <c r="B43" s="105"/>
      <c r="C43" s="106"/>
      <c r="D43" s="106"/>
      <c r="E43" s="106"/>
      <c r="F43" s="106"/>
      <c r="G43" s="106"/>
      <c r="H43" s="106"/>
      <c r="I43" s="142"/>
      <c r="J43" s="106"/>
      <c r="K43" s="143"/>
    </row>
    <row r="44" spans="2:11" s="84" customFormat="1" ht="14.4" customHeight="1">
      <c r="B44" s="105"/>
      <c r="C44" s="103" t="s">
        <v>18</v>
      </c>
      <c r="D44" s="106"/>
      <c r="E44" s="106"/>
      <c r="F44" s="106"/>
      <c r="G44" s="106"/>
      <c r="H44" s="106"/>
      <c r="I44" s="142"/>
      <c r="J44" s="106"/>
      <c r="K44" s="143"/>
    </row>
    <row r="45" spans="2:11" s="84" customFormat="1" ht="20.4" customHeight="1">
      <c r="B45" s="105"/>
      <c r="C45" s="106"/>
      <c r="D45" s="106"/>
      <c r="E45" s="104" t="str">
        <f>E7</f>
        <v>SPŠ, SOŠ a SOU Hradec Králové - nástavba školních dílen - konečné zadání</v>
      </c>
      <c r="F45" s="103"/>
      <c r="G45" s="103"/>
      <c r="H45" s="103"/>
      <c r="I45" s="142"/>
      <c r="J45" s="106"/>
      <c r="K45" s="143"/>
    </row>
    <row r="46" spans="2:11" s="84" customFormat="1" ht="14.4" customHeight="1">
      <c r="B46" s="105"/>
      <c r="C46" s="103" t="s">
        <v>122</v>
      </c>
      <c r="D46" s="106"/>
      <c r="E46" s="106"/>
      <c r="F46" s="106"/>
      <c r="G46" s="106"/>
      <c r="H46" s="106"/>
      <c r="I46" s="142"/>
      <c r="J46" s="106"/>
      <c r="K46" s="143"/>
    </row>
    <row r="47" spans="2:11" s="84" customFormat="1" ht="22.2" customHeight="1">
      <c r="B47" s="105"/>
      <c r="C47" s="106"/>
      <c r="D47" s="106"/>
      <c r="E47" s="107" t="str">
        <f>E9</f>
        <v>06 - MaR</v>
      </c>
      <c r="F47" s="106"/>
      <c r="G47" s="106"/>
      <c r="H47" s="106"/>
      <c r="I47" s="142"/>
      <c r="J47" s="106"/>
      <c r="K47" s="143"/>
    </row>
    <row r="48" spans="2:11" s="84" customFormat="1" ht="6.95" customHeight="1">
      <c r="B48" s="105"/>
      <c r="C48" s="106"/>
      <c r="D48" s="106"/>
      <c r="E48" s="106"/>
      <c r="F48" s="106"/>
      <c r="G48" s="106"/>
      <c r="H48" s="106"/>
      <c r="I48" s="142"/>
      <c r="J48" s="106"/>
      <c r="K48" s="143"/>
    </row>
    <row r="49" spans="2:11" s="84" customFormat="1" ht="18" customHeight="1">
      <c r="B49" s="105"/>
      <c r="C49" s="103" t="s">
        <v>25</v>
      </c>
      <c r="D49" s="106"/>
      <c r="E49" s="106"/>
      <c r="F49" s="108" t="str">
        <f>F12</f>
        <v>Hradecká p.č.st. 1780</v>
      </c>
      <c r="G49" s="106"/>
      <c r="H49" s="106"/>
      <c r="I49" s="144" t="s">
        <v>27</v>
      </c>
      <c r="J49" s="145" t="str">
        <f>IF(J12="","",J12)</f>
        <v>30.1.2017</v>
      </c>
      <c r="K49" s="143"/>
    </row>
    <row r="50" spans="2:11" s="84" customFormat="1" ht="6.95" customHeight="1">
      <c r="B50" s="105"/>
      <c r="C50" s="106"/>
      <c r="D50" s="106"/>
      <c r="E50" s="106"/>
      <c r="F50" s="106"/>
      <c r="G50" s="106"/>
      <c r="H50" s="106"/>
      <c r="I50" s="142"/>
      <c r="J50" s="106"/>
      <c r="K50" s="143"/>
    </row>
    <row r="51" spans="2:11" s="84" customFormat="1" ht="13.2">
      <c r="B51" s="105"/>
      <c r="C51" s="103" t="s">
        <v>29</v>
      </c>
      <c r="D51" s="106"/>
      <c r="E51" s="106"/>
      <c r="F51" s="108" t="str">
        <f>E15</f>
        <v>SPŠ, SOŠ a SOU HK - Hradební 1029</v>
      </c>
      <c r="G51" s="106"/>
      <c r="H51" s="106"/>
      <c r="I51" s="144" t="s">
        <v>35</v>
      </c>
      <c r="J51" s="108" t="str">
        <f>E21</f>
        <v>Ing. Pavel Pich</v>
      </c>
      <c r="K51" s="143"/>
    </row>
    <row r="52" spans="2:11" s="84" customFormat="1" ht="14.4" customHeight="1">
      <c r="B52" s="105"/>
      <c r="C52" s="103" t="s">
        <v>33</v>
      </c>
      <c r="D52" s="106"/>
      <c r="E52" s="106"/>
      <c r="F52" s="108" t="str">
        <f>IF(E18="","",E18)</f>
        <v/>
      </c>
      <c r="G52" s="106"/>
      <c r="H52" s="106"/>
      <c r="I52" s="142"/>
      <c r="J52" s="106"/>
      <c r="K52" s="143"/>
    </row>
    <row r="53" spans="2:11" s="84" customFormat="1" ht="10.3" customHeight="1">
      <c r="B53" s="105"/>
      <c r="C53" s="106"/>
      <c r="D53" s="106"/>
      <c r="E53" s="106"/>
      <c r="F53" s="106"/>
      <c r="G53" s="106"/>
      <c r="H53" s="106"/>
      <c r="I53" s="142"/>
      <c r="J53" s="106"/>
      <c r="K53" s="143"/>
    </row>
    <row r="54" spans="2:11" s="84" customFormat="1" ht="29.3" customHeight="1">
      <c r="B54" s="105"/>
      <c r="C54" s="126" t="s">
        <v>128</v>
      </c>
      <c r="D54" s="117"/>
      <c r="E54" s="117"/>
      <c r="F54" s="117"/>
      <c r="G54" s="117"/>
      <c r="H54" s="117"/>
      <c r="I54" s="160"/>
      <c r="J54" s="161" t="s">
        <v>129</v>
      </c>
      <c r="K54" s="162"/>
    </row>
    <row r="55" spans="2:11" s="84" customFormat="1" ht="10.3" customHeight="1">
      <c r="B55" s="105"/>
      <c r="C55" s="106"/>
      <c r="D55" s="106"/>
      <c r="E55" s="106"/>
      <c r="F55" s="106"/>
      <c r="G55" s="106"/>
      <c r="H55" s="106"/>
      <c r="I55" s="142"/>
      <c r="J55" s="106"/>
      <c r="K55" s="143"/>
    </row>
    <row r="56" spans="2:47" s="84" customFormat="1" ht="29.3" customHeight="1">
      <c r="B56" s="105"/>
      <c r="C56" s="127" t="s">
        <v>130</v>
      </c>
      <c r="D56" s="106"/>
      <c r="E56" s="106"/>
      <c r="F56" s="106"/>
      <c r="G56" s="106"/>
      <c r="H56" s="106"/>
      <c r="I56" s="142"/>
      <c r="J56" s="150">
        <f>J82</f>
        <v>0</v>
      </c>
      <c r="K56" s="143"/>
      <c r="AU56" s="170" t="s">
        <v>131</v>
      </c>
    </row>
    <row r="57" spans="2:11" s="86" customFormat="1" ht="24.95" customHeight="1">
      <c r="B57" s="128"/>
      <c r="C57" s="129"/>
      <c r="D57" s="130" t="s">
        <v>4848</v>
      </c>
      <c r="E57" s="131"/>
      <c r="F57" s="131"/>
      <c r="G57" s="131"/>
      <c r="H57" s="131"/>
      <c r="I57" s="163"/>
      <c r="J57" s="164">
        <f>J83</f>
        <v>0</v>
      </c>
      <c r="K57" s="165"/>
    </row>
    <row r="58" spans="2:11" s="86" customFormat="1" ht="24.95" customHeight="1">
      <c r="B58" s="128"/>
      <c r="C58" s="129"/>
      <c r="D58" s="130" t="s">
        <v>4849</v>
      </c>
      <c r="E58" s="131"/>
      <c r="F58" s="131"/>
      <c r="G58" s="131"/>
      <c r="H58" s="131"/>
      <c r="I58" s="163"/>
      <c r="J58" s="164">
        <f>J94</f>
        <v>0</v>
      </c>
      <c r="K58" s="165"/>
    </row>
    <row r="59" spans="2:11" s="86" customFormat="1" ht="24.95" customHeight="1">
      <c r="B59" s="128"/>
      <c r="C59" s="129"/>
      <c r="D59" s="130" t="s">
        <v>4850</v>
      </c>
      <c r="E59" s="131"/>
      <c r="F59" s="131"/>
      <c r="G59" s="131"/>
      <c r="H59" s="131"/>
      <c r="I59" s="163"/>
      <c r="J59" s="164">
        <f>J105</f>
        <v>0</v>
      </c>
      <c r="K59" s="165"/>
    </row>
    <row r="60" spans="2:11" s="86" customFormat="1" ht="24.95" customHeight="1">
      <c r="B60" s="128"/>
      <c r="C60" s="129"/>
      <c r="D60" s="130" t="s">
        <v>4851</v>
      </c>
      <c r="E60" s="131"/>
      <c r="F60" s="131"/>
      <c r="G60" s="131"/>
      <c r="H60" s="131"/>
      <c r="I60" s="163"/>
      <c r="J60" s="164">
        <f>J154</f>
        <v>0</v>
      </c>
      <c r="K60" s="165"/>
    </row>
    <row r="61" spans="2:11" s="86" customFormat="1" ht="24.95" customHeight="1">
      <c r="B61" s="128"/>
      <c r="C61" s="129"/>
      <c r="D61" s="130" t="s">
        <v>4852</v>
      </c>
      <c r="E61" s="131"/>
      <c r="F61" s="131"/>
      <c r="G61" s="131"/>
      <c r="H61" s="131"/>
      <c r="I61" s="163"/>
      <c r="J61" s="164">
        <f>J211</f>
        <v>0</v>
      </c>
      <c r="K61" s="165"/>
    </row>
    <row r="62" spans="2:11" s="86" customFormat="1" ht="24.95" customHeight="1">
      <c r="B62" s="128"/>
      <c r="C62" s="129"/>
      <c r="D62" s="130" t="s">
        <v>4853</v>
      </c>
      <c r="E62" s="131"/>
      <c r="F62" s="131"/>
      <c r="G62" s="131"/>
      <c r="H62" s="131"/>
      <c r="I62" s="163"/>
      <c r="J62" s="164">
        <f>J266</f>
        <v>0</v>
      </c>
      <c r="K62" s="165"/>
    </row>
    <row r="63" spans="2:11" s="84" customFormat="1" ht="21.85" customHeight="1">
      <c r="B63" s="105"/>
      <c r="C63" s="106"/>
      <c r="D63" s="106"/>
      <c r="E63" s="106"/>
      <c r="F63" s="106"/>
      <c r="G63" s="106"/>
      <c r="H63" s="106"/>
      <c r="I63" s="142"/>
      <c r="J63" s="106"/>
      <c r="K63" s="143"/>
    </row>
    <row r="64" spans="2:11" s="84" customFormat="1" ht="6.95" customHeight="1">
      <c r="B64" s="122"/>
      <c r="C64" s="123"/>
      <c r="D64" s="123"/>
      <c r="E64" s="123"/>
      <c r="F64" s="123"/>
      <c r="G64" s="123"/>
      <c r="H64" s="123"/>
      <c r="I64" s="156"/>
      <c r="J64" s="123"/>
      <c r="K64" s="157"/>
    </row>
    <row r="68" spans="2:12" s="84" customFormat="1" ht="6.95" customHeight="1">
      <c r="B68" s="171"/>
      <c r="C68" s="172"/>
      <c r="D68" s="172"/>
      <c r="E68" s="172"/>
      <c r="F68" s="172"/>
      <c r="G68" s="172"/>
      <c r="H68" s="172"/>
      <c r="I68" s="158"/>
      <c r="J68" s="172"/>
      <c r="K68" s="172"/>
      <c r="L68" s="214"/>
    </row>
    <row r="69" spans="2:12" s="84" customFormat="1" ht="36.95" customHeight="1">
      <c r="B69" s="105"/>
      <c r="C69" s="173" t="s">
        <v>148</v>
      </c>
      <c r="D69" s="174"/>
      <c r="E69" s="174"/>
      <c r="F69" s="174"/>
      <c r="G69" s="174"/>
      <c r="H69" s="174"/>
      <c r="I69" s="215"/>
      <c r="J69" s="174"/>
      <c r="K69" s="174"/>
      <c r="L69" s="214"/>
    </row>
    <row r="70" spans="2:12" s="84" customFormat="1" ht="6.95" customHeight="1">
      <c r="B70" s="105"/>
      <c r="C70" s="174"/>
      <c r="D70" s="174"/>
      <c r="E70" s="174"/>
      <c r="F70" s="174"/>
      <c r="G70" s="174"/>
      <c r="H70" s="174"/>
      <c r="I70" s="215"/>
      <c r="J70" s="174"/>
      <c r="K70" s="174"/>
      <c r="L70" s="214"/>
    </row>
    <row r="71" spans="2:12" s="84" customFormat="1" ht="14.4" customHeight="1">
      <c r="B71" s="105"/>
      <c r="C71" s="175" t="s">
        <v>18</v>
      </c>
      <c r="D71" s="174"/>
      <c r="E71" s="174"/>
      <c r="F71" s="174"/>
      <c r="G71" s="174"/>
      <c r="H71" s="174"/>
      <c r="I71" s="215"/>
      <c r="J71" s="174"/>
      <c r="K71" s="174"/>
      <c r="L71" s="214"/>
    </row>
    <row r="72" spans="2:12" s="84" customFormat="1" ht="20.4" customHeight="1">
      <c r="B72" s="105"/>
      <c r="C72" s="174"/>
      <c r="D72" s="174"/>
      <c r="E72" s="176" t="str">
        <f>E7</f>
        <v>SPŠ, SOŠ a SOU Hradec Králové - nástavba školních dílen - konečné zadání</v>
      </c>
      <c r="F72" s="175"/>
      <c r="G72" s="175"/>
      <c r="H72" s="175"/>
      <c r="I72" s="215"/>
      <c r="J72" s="174"/>
      <c r="K72" s="174"/>
      <c r="L72" s="214"/>
    </row>
    <row r="73" spans="2:12" s="84" customFormat="1" ht="14.4" customHeight="1">
      <c r="B73" s="105"/>
      <c r="C73" s="175" t="s">
        <v>122</v>
      </c>
      <c r="D73" s="174"/>
      <c r="E73" s="174"/>
      <c r="F73" s="174"/>
      <c r="G73" s="174"/>
      <c r="H73" s="174"/>
      <c r="I73" s="215"/>
      <c r="J73" s="174"/>
      <c r="K73" s="174"/>
      <c r="L73" s="214"/>
    </row>
    <row r="74" spans="2:12" s="84" customFormat="1" ht="22.2" customHeight="1">
      <c r="B74" s="105"/>
      <c r="C74" s="174"/>
      <c r="D74" s="174"/>
      <c r="E74" s="177" t="str">
        <f>E9</f>
        <v>06 - MaR</v>
      </c>
      <c r="F74" s="174"/>
      <c r="G74" s="174"/>
      <c r="H74" s="174"/>
      <c r="I74" s="215"/>
      <c r="J74" s="174"/>
      <c r="K74" s="174"/>
      <c r="L74" s="214"/>
    </row>
    <row r="75" spans="2:12" s="84" customFormat="1" ht="6.95" customHeight="1">
      <c r="B75" s="105"/>
      <c r="C75" s="174"/>
      <c r="D75" s="174"/>
      <c r="E75" s="174"/>
      <c r="F75" s="174"/>
      <c r="G75" s="174"/>
      <c r="H75" s="174"/>
      <c r="I75" s="215"/>
      <c r="J75" s="174"/>
      <c r="K75" s="174"/>
      <c r="L75" s="214"/>
    </row>
    <row r="76" spans="2:12" s="84" customFormat="1" ht="18" customHeight="1">
      <c r="B76" s="105"/>
      <c r="C76" s="175" t="s">
        <v>25</v>
      </c>
      <c r="D76" s="174"/>
      <c r="E76" s="174"/>
      <c r="F76" s="178" t="str">
        <f>F12</f>
        <v>Hradecká p.č.st. 1780</v>
      </c>
      <c r="G76" s="174"/>
      <c r="H76" s="174"/>
      <c r="I76" s="216" t="s">
        <v>27</v>
      </c>
      <c r="J76" s="217" t="str">
        <f>IF(J12="","",J12)</f>
        <v>30.1.2017</v>
      </c>
      <c r="K76" s="174"/>
      <c r="L76" s="214"/>
    </row>
    <row r="77" spans="2:12" s="84" customFormat="1" ht="6.95" customHeight="1">
      <c r="B77" s="105"/>
      <c r="C77" s="174"/>
      <c r="D77" s="174"/>
      <c r="E77" s="174"/>
      <c r="F77" s="174"/>
      <c r="G77" s="174"/>
      <c r="H77" s="174"/>
      <c r="I77" s="215"/>
      <c r="J77" s="174"/>
      <c r="K77" s="174"/>
      <c r="L77" s="214"/>
    </row>
    <row r="78" spans="2:12" s="84" customFormat="1" ht="13.2">
      <c r="B78" s="105"/>
      <c r="C78" s="175" t="s">
        <v>29</v>
      </c>
      <c r="D78" s="174"/>
      <c r="E78" s="174"/>
      <c r="F78" s="178" t="str">
        <f>E15</f>
        <v>SPŠ, SOŠ a SOU HK - Hradební 1029</v>
      </c>
      <c r="G78" s="174"/>
      <c r="H78" s="174"/>
      <c r="I78" s="216" t="s">
        <v>35</v>
      </c>
      <c r="J78" s="178" t="str">
        <f>E21</f>
        <v>Ing. Pavel Pich</v>
      </c>
      <c r="K78" s="174"/>
      <c r="L78" s="214"/>
    </row>
    <row r="79" spans="2:12" s="84" customFormat="1" ht="14.4" customHeight="1">
      <c r="B79" s="105"/>
      <c r="C79" s="175" t="s">
        <v>33</v>
      </c>
      <c r="D79" s="174"/>
      <c r="E79" s="174"/>
      <c r="F79" s="178" t="str">
        <f>IF(E18="","",E18)</f>
        <v/>
      </c>
      <c r="G79" s="174"/>
      <c r="H79" s="174"/>
      <c r="I79" s="215"/>
      <c r="J79" s="174"/>
      <c r="K79" s="174"/>
      <c r="L79" s="214"/>
    </row>
    <row r="80" spans="2:12" s="84" customFormat="1" ht="10.3" customHeight="1">
      <c r="B80" s="105"/>
      <c r="C80" s="174"/>
      <c r="D80" s="174"/>
      <c r="E80" s="174"/>
      <c r="F80" s="174"/>
      <c r="G80" s="174"/>
      <c r="H80" s="174"/>
      <c r="I80" s="215"/>
      <c r="J80" s="174"/>
      <c r="K80" s="174"/>
      <c r="L80" s="214"/>
    </row>
    <row r="81" spans="2:20" s="88" customFormat="1" ht="29.3" customHeight="1">
      <c r="B81" s="179"/>
      <c r="C81" s="180" t="s">
        <v>149</v>
      </c>
      <c r="D81" s="181" t="s">
        <v>58</v>
      </c>
      <c r="E81" s="181" t="s">
        <v>54</v>
      </c>
      <c r="F81" s="181" t="s">
        <v>150</v>
      </c>
      <c r="G81" s="181" t="s">
        <v>151</v>
      </c>
      <c r="H81" s="181" t="s">
        <v>152</v>
      </c>
      <c r="I81" s="218" t="s">
        <v>153</v>
      </c>
      <c r="J81" s="181" t="s">
        <v>129</v>
      </c>
      <c r="K81" s="219" t="s">
        <v>154</v>
      </c>
      <c r="L81" s="220"/>
      <c r="M81" s="221" t="s">
        <v>155</v>
      </c>
      <c r="N81" s="222" t="s">
        <v>43</v>
      </c>
      <c r="O81" s="222" t="s">
        <v>156</v>
      </c>
      <c r="P81" s="222" t="s">
        <v>157</v>
      </c>
      <c r="Q81" s="222" t="s">
        <v>158</v>
      </c>
      <c r="R81" s="222" t="s">
        <v>159</v>
      </c>
      <c r="S81" s="222" t="s">
        <v>160</v>
      </c>
      <c r="T81" s="251" t="s">
        <v>161</v>
      </c>
    </row>
    <row r="82" spans="2:63" s="84" customFormat="1" ht="29.3" customHeight="1">
      <c r="B82" s="105"/>
      <c r="C82" s="182" t="s">
        <v>130</v>
      </c>
      <c r="D82" s="174"/>
      <c r="E82" s="174"/>
      <c r="F82" s="174"/>
      <c r="G82" s="174"/>
      <c r="H82" s="174"/>
      <c r="I82" s="215"/>
      <c r="J82" s="223">
        <f>BK82</f>
        <v>0</v>
      </c>
      <c r="K82" s="174"/>
      <c r="L82" s="214"/>
      <c r="M82" s="224"/>
      <c r="N82" s="112"/>
      <c r="O82" s="112"/>
      <c r="P82" s="225">
        <f aca="true" t="shared" si="0" ref="P82:T82">P83+P94+P105+P154+P211+P266</f>
        <v>0</v>
      </c>
      <c r="Q82" s="112"/>
      <c r="R82" s="225">
        <f t="shared" si="0"/>
        <v>0</v>
      </c>
      <c r="S82" s="112"/>
      <c r="T82" s="252">
        <f t="shared" si="0"/>
        <v>0</v>
      </c>
      <c r="AT82" s="170" t="s">
        <v>72</v>
      </c>
      <c r="AU82" s="170" t="s">
        <v>131</v>
      </c>
      <c r="BK82" s="264">
        <f>BK83+BK94+BK105+BK154+BK211+BK266</f>
        <v>0</v>
      </c>
    </row>
    <row r="83" spans="2:63" s="89" customFormat="1" ht="37.5" customHeight="1">
      <c r="B83" s="183"/>
      <c r="C83" s="184"/>
      <c r="D83" s="187" t="s">
        <v>72</v>
      </c>
      <c r="E83" s="275" t="s">
        <v>3716</v>
      </c>
      <c r="F83" s="275" t="s">
        <v>4854</v>
      </c>
      <c r="G83" s="184"/>
      <c r="H83" s="184"/>
      <c r="I83" s="226"/>
      <c r="J83" s="276">
        <f>BK83</f>
        <v>0</v>
      </c>
      <c r="K83" s="184"/>
      <c r="L83" s="228"/>
      <c r="M83" s="229"/>
      <c r="N83" s="230"/>
      <c r="O83" s="230"/>
      <c r="P83" s="231">
        <f aca="true" t="shared" si="1" ref="P83:T83">SUM(P84:P93)</f>
        <v>0</v>
      </c>
      <c r="Q83" s="230"/>
      <c r="R83" s="231">
        <f t="shared" si="1"/>
        <v>0</v>
      </c>
      <c r="S83" s="230"/>
      <c r="T83" s="253">
        <f t="shared" si="1"/>
        <v>0</v>
      </c>
      <c r="AR83" s="259" t="s">
        <v>24</v>
      </c>
      <c r="AT83" s="260" t="s">
        <v>72</v>
      </c>
      <c r="AU83" s="260" t="s">
        <v>73</v>
      </c>
      <c r="AY83" s="259" t="s">
        <v>164</v>
      </c>
      <c r="BK83" s="265">
        <f>SUM(BK84:BK93)</f>
        <v>0</v>
      </c>
    </row>
    <row r="84" spans="2:65" s="84" customFormat="1" ht="40.2" customHeight="1">
      <c r="B84" s="105"/>
      <c r="C84" s="189" t="s">
        <v>81</v>
      </c>
      <c r="D84" s="189" t="s">
        <v>166</v>
      </c>
      <c r="E84" s="190" t="s">
        <v>3368</v>
      </c>
      <c r="F84" s="191" t="s">
        <v>4855</v>
      </c>
      <c r="G84" s="192" t="s">
        <v>579</v>
      </c>
      <c r="H84" s="193">
        <v>1</v>
      </c>
      <c r="I84" s="233"/>
      <c r="J84" s="234">
        <f aca="true" t="shared" si="2" ref="J84:J88">ROUND(I84*H84,2)</f>
        <v>0</v>
      </c>
      <c r="K84" s="191" t="s">
        <v>22</v>
      </c>
      <c r="L84" s="214"/>
      <c r="M84" s="235" t="s">
        <v>22</v>
      </c>
      <c r="N84" s="236" t="s">
        <v>44</v>
      </c>
      <c r="O84" s="106"/>
      <c r="P84" s="237">
        <f aca="true" t="shared" si="3" ref="P84:P88">O84*H84</f>
        <v>0</v>
      </c>
      <c r="Q84" s="237">
        <v>0</v>
      </c>
      <c r="R84" s="237">
        <f aca="true" t="shared" si="4" ref="R84:R88">Q84*H84</f>
        <v>0</v>
      </c>
      <c r="S84" s="237">
        <v>0</v>
      </c>
      <c r="T84" s="254">
        <f aca="true" t="shared" si="5" ref="T84:T88">S84*H84</f>
        <v>0</v>
      </c>
      <c r="AR84" s="170" t="s">
        <v>298</v>
      </c>
      <c r="AT84" s="170" t="s">
        <v>166</v>
      </c>
      <c r="AU84" s="170" t="s">
        <v>24</v>
      </c>
      <c r="AY84" s="170" t="s">
        <v>164</v>
      </c>
      <c r="BE84" s="266">
        <f aca="true" t="shared" si="6" ref="BE84:BE88">IF(N84="základní",J84,0)</f>
        <v>0</v>
      </c>
      <c r="BF84" s="266">
        <f aca="true" t="shared" si="7" ref="BF84:BF88">IF(N84="snížená",J84,0)</f>
        <v>0</v>
      </c>
      <c r="BG84" s="266">
        <f aca="true" t="shared" si="8" ref="BG84:BG88">IF(N84="zákl. přenesená",J84,0)</f>
        <v>0</v>
      </c>
      <c r="BH84" s="266">
        <f aca="true" t="shared" si="9" ref="BH84:BH88">IF(N84="sníž. přenesená",J84,0)</f>
        <v>0</v>
      </c>
      <c r="BI84" s="266">
        <f aca="true" t="shared" si="10" ref="BI84:BI88">IF(N84="nulová",J84,0)</f>
        <v>0</v>
      </c>
      <c r="BJ84" s="170" t="s">
        <v>24</v>
      </c>
      <c r="BK84" s="266">
        <f aca="true" t="shared" si="11" ref="BK84:BK88">ROUND(I84*H84,2)</f>
        <v>0</v>
      </c>
      <c r="BL84" s="170" t="s">
        <v>298</v>
      </c>
      <c r="BM84" s="170" t="s">
        <v>4856</v>
      </c>
    </row>
    <row r="85" spans="2:47" s="84" customFormat="1" ht="36">
      <c r="B85" s="105"/>
      <c r="C85" s="174"/>
      <c r="D85" s="207" t="s">
        <v>173</v>
      </c>
      <c r="E85" s="174"/>
      <c r="F85" s="270" t="s">
        <v>4855</v>
      </c>
      <c r="G85" s="174"/>
      <c r="H85" s="174"/>
      <c r="I85" s="215"/>
      <c r="J85" s="174"/>
      <c r="K85" s="174"/>
      <c r="L85" s="214"/>
      <c r="M85" s="238"/>
      <c r="N85" s="106"/>
      <c r="O85" s="106"/>
      <c r="P85" s="106"/>
      <c r="Q85" s="106"/>
      <c r="R85" s="106"/>
      <c r="S85" s="106"/>
      <c r="T85" s="255"/>
      <c r="AT85" s="170" t="s">
        <v>173</v>
      </c>
      <c r="AU85" s="170" t="s">
        <v>24</v>
      </c>
    </row>
    <row r="86" spans="2:65" s="84" customFormat="1" ht="28.8" customHeight="1">
      <c r="B86" s="105"/>
      <c r="C86" s="189" t="s">
        <v>120</v>
      </c>
      <c r="D86" s="189" t="s">
        <v>166</v>
      </c>
      <c r="E86" s="190" t="s">
        <v>3724</v>
      </c>
      <c r="F86" s="191" t="s">
        <v>4857</v>
      </c>
      <c r="G86" s="192" t="s">
        <v>579</v>
      </c>
      <c r="H86" s="193">
        <v>1</v>
      </c>
      <c r="I86" s="233"/>
      <c r="J86" s="234">
        <f t="shared" si="2"/>
        <v>0</v>
      </c>
      <c r="K86" s="191" t="s">
        <v>22</v>
      </c>
      <c r="L86" s="214"/>
      <c r="M86" s="235" t="s">
        <v>22</v>
      </c>
      <c r="N86" s="236" t="s">
        <v>44</v>
      </c>
      <c r="O86" s="106"/>
      <c r="P86" s="237">
        <f t="shared" si="3"/>
        <v>0</v>
      </c>
      <c r="Q86" s="237">
        <v>0</v>
      </c>
      <c r="R86" s="237">
        <f t="shared" si="4"/>
        <v>0</v>
      </c>
      <c r="S86" s="237">
        <v>0</v>
      </c>
      <c r="T86" s="254">
        <f t="shared" si="5"/>
        <v>0</v>
      </c>
      <c r="AR86" s="170" t="s">
        <v>298</v>
      </c>
      <c r="AT86" s="170" t="s">
        <v>166</v>
      </c>
      <c r="AU86" s="170" t="s">
        <v>24</v>
      </c>
      <c r="AY86" s="170" t="s">
        <v>164</v>
      </c>
      <c r="BE86" s="266">
        <f t="shared" si="6"/>
        <v>0</v>
      </c>
      <c r="BF86" s="266">
        <f t="shared" si="7"/>
        <v>0</v>
      </c>
      <c r="BG86" s="266">
        <f t="shared" si="8"/>
        <v>0</v>
      </c>
      <c r="BH86" s="266">
        <f t="shared" si="9"/>
        <v>0</v>
      </c>
      <c r="BI86" s="266">
        <f t="shared" si="10"/>
        <v>0</v>
      </c>
      <c r="BJ86" s="170" t="s">
        <v>24</v>
      </c>
      <c r="BK86" s="266">
        <f t="shared" si="11"/>
        <v>0</v>
      </c>
      <c r="BL86" s="170" t="s">
        <v>298</v>
      </c>
      <c r="BM86" s="170" t="s">
        <v>4858</v>
      </c>
    </row>
    <row r="87" spans="2:47" s="84" customFormat="1" ht="24">
      <c r="B87" s="105"/>
      <c r="C87" s="174"/>
      <c r="D87" s="207" t="s">
        <v>173</v>
      </c>
      <c r="E87" s="174"/>
      <c r="F87" s="270" t="s">
        <v>4857</v>
      </c>
      <c r="G87" s="174"/>
      <c r="H87" s="174"/>
      <c r="I87" s="215"/>
      <c r="J87" s="174"/>
      <c r="K87" s="174"/>
      <c r="L87" s="214"/>
      <c r="M87" s="238"/>
      <c r="N87" s="106"/>
      <c r="O87" s="106"/>
      <c r="P87" s="106"/>
      <c r="Q87" s="106"/>
      <c r="R87" s="106"/>
      <c r="S87" s="106"/>
      <c r="T87" s="255"/>
      <c r="AT87" s="170" t="s">
        <v>173</v>
      </c>
      <c r="AU87" s="170" t="s">
        <v>24</v>
      </c>
    </row>
    <row r="88" spans="2:65" s="84" customFormat="1" ht="20.4" customHeight="1">
      <c r="B88" s="105"/>
      <c r="C88" s="189" t="s">
        <v>171</v>
      </c>
      <c r="D88" s="189" t="s">
        <v>166</v>
      </c>
      <c r="E88" s="190" t="s">
        <v>3729</v>
      </c>
      <c r="F88" s="191" t="s">
        <v>4859</v>
      </c>
      <c r="G88" s="192" t="s">
        <v>579</v>
      </c>
      <c r="H88" s="193">
        <v>1</v>
      </c>
      <c r="I88" s="233"/>
      <c r="J88" s="234">
        <f t="shared" si="2"/>
        <v>0</v>
      </c>
      <c r="K88" s="191" t="s">
        <v>22</v>
      </c>
      <c r="L88" s="214"/>
      <c r="M88" s="235" t="s">
        <v>22</v>
      </c>
      <c r="N88" s="236" t="s">
        <v>44</v>
      </c>
      <c r="O88" s="106"/>
      <c r="P88" s="237">
        <f t="shared" si="3"/>
        <v>0</v>
      </c>
      <c r="Q88" s="237">
        <v>0</v>
      </c>
      <c r="R88" s="237">
        <f t="shared" si="4"/>
        <v>0</v>
      </c>
      <c r="S88" s="237">
        <v>0</v>
      </c>
      <c r="T88" s="254">
        <f t="shared" si="5"/>
        <v>0</v>
      </c>
      <c r="AR88" s="170" t="s">
        <v>298</v>
      </c>
      <c r="AT88" s="170" t="s">
        <v>166</v>
      </c>
      <c r="AU88" s="170" t="s">
        <v>24</v>
      </c>
      <c r="AY88" s="170" t="s">
        <v>164</v>
      </c>
      <c r="BE88" s="266">
        <f t="shared" si="6"/>
        <v>0</v>
      </c>
      <c r="BF88" s="266">
        <f t="shared" si="7"/>
        <v>0</v>
      </c>
      <c r="BG88" s="266">
        <f t="shared" si="8"/>
        <v>0</v>
      </c>
      <c r="BH88" s="266">
        <f t="shared" si="9"/>
        <v>0</v>
      </c>
      <c r="BI88" s="266">
        <f t="shared" si="10"/>
        <v>0</v>
      </c>
      <c r="BJ88" s="170" t="s">
        <v>24</v>
      </c>
      <c r="BK88" s="266">
        <f t="shared" si="11"/>
        <v>0</v>
      </c>
      <c r="BL88" s="170" t="s">
        <v>298</v>
      </c>
      <c r="BM88" s="170" t="s">
        <v>4860</v>
      </c>
    </row>
    <row r="89" spans="2:47" s="84" customFormat="1" ht="13.5">
      <c r="B89" s="105"/>
      <c r="C89" s="174"/>
      <c r="D89" s="207" t="s">
        <v>173</v>
      </c>
      <c r="E89" s="174"/>
      <c r="F89" s="270" t="s">
        <v>4859</v>
      </c>
      <c r="G89" s="174"/>
      <c r="H89" s="174"/>
      <c r="I89" s="215"/>
      <c r="J89" s="174"/>
      <c r="K89" s="174"/>
      <c r="L89" s="214"/>
      <c r="M89" s="238"/>
      <c r="N89" s="106"/>
      <c r="O89" s="106"/>
      <c r="P89" s="106"/>
      <c r="Q89" s="106"/>
      <c r="R89" s="106"/>
      <c r="S89" s="106"/>
      <c r="T89" s="255"/>
      <c r="AT89" s="170" t="s">
        <v>173</v>
      </c>
      <c r="AU89" s="170" t="s">
        <v>24</v>
      </c>
    </row>
    <row r="90" spans="2:65" s="84" customFormat="1" ht="28.8" customHeight="1">
      <c r="B90" s="105"/>
      <c r="C90" s="189" t="s">
        <v>202</v>
      </c>
      <c r="D90" s="189" t="s">
        <v>166</v>
      </c>
      <c r="E90" s="190" t="s">
        <v>3732</v>
      </c>
      <c r="F90" s="191" t="s">
        <v>4861</v>
      </c>
      <c r="G90" s="192" t="s">
        <v>579</v>
      </c>
      <c r="H90" s="193">
        <v>1</v>
      </c>
      <c r="I90" s="233"/>
      <c r="J90" s="234">
        <f aca="true" t="shared" si="12" ref="J90:J95">ROUND(I90*H90,2)</f>
        <v>0</v>
      </c>
      <c r="K90" s="191" t="s">
        <v>22</v>
      </c>
      <c r="L90" s="214"/>
      <c r="M90" s="235" t="s">
        <v>22</v>
      </c>
      <c r="N90" s="236" t="s">
        <v>44</v>
      </c>
      <c r="O90" s="106"/>
      <c r="P90" s="237">
        <f aca="true" t="shared" si="13" ref="P90:P95">O90*H90</f>
        <v>0</v>
      </c>
      <c r="Q90" s="237">
        <v>0</v>
      </c>
      <c r="R90" s="237">
        <f aca="true" t="shared" si="14" ref="R90:R95">Q90*H90</f>
        <v>0</v>
      </c>
      <c r="S90" s="237">
        <v>0</v>
      </c>
      <c r="T90" s="254">
        <f aca="true" t="shared" si="15" ref="T90:T95">S90*H90</f>
        <v>0</v>
      </c>
      <c r="AR90" s="170" t="s">
        <v>298</v>
      </c>
      <c r="AT90" s="170" t="s">
        <v>166</v>
      </c>
      <c r="AU90" s="170" t="s">
        <v>24</v>
      </c>
      <c r="AY90" s="170" t="s">
        <v>164</v>
      </c>
      <c r="BE90" s="266">
        <f aca="true" t="shared" si="16" ref="BE90:BE95">IF(N90="základní",J90,0)</f>
        <v>0</v>
      </c>
      <c r="BF90" s="266">
        <v>0</v>
      </c>
      <c r="BG90" s="266">
        <f aca="true" t="shared" si="17" ref="BG90:BG95">IF(N90="zákl. přenesená",J90,0)</f>
        <v>0</v>
      </c>
      <c r="BH90" s="266">
        <f aca="true" t="shared" si="18" ref="BH90:BH95">IF(N90="sníž. přenesená",J90,0)</f>
        <v>0</v>
      </c>
      <c r="BI90" s="266">
        <f aca="true" t="shared" si="19" ref="BI90:BI95">IF(N90="nulová",J90,0)</f>
        <v>0</v>
      </c>
      <c r="BJ90" s="170" t="s">
        <v>24</v>
      </c>
      <c r="BK90" s="266">
        <f aca="true" t="shared" si="20" ref="BK90:BK95">ROUND(I90*H90,2)</f>
        <v>0</v>
      </c>
      <c r="BL90" s="170" t="s">
        <v>298</v>
      </c>
      <c r="BM90" s="170" t="s">
        <v>4862</v>
      </c>
    </row>
    <row r="91" spans="2:47" s="84" customFormat="1" ht="13.5">
      <c r="B91" s="105"/>
      <c r="C91" s="174"/>
      <c r="D91" s="207" t="s">
        <v>173</v>
      </c>
      <c r="E91" s="174"/>
      <c r="F91" s="270" t="s">
        <v>4861</v>
      </c>
      <c r="G91" s="174"/>
      <c r="H91" s="174"/>
      <c r="I91" s="215"/>
      <c r="J91" s="174"/>
      <c r="K91" s="174"/>
      <c r="L91" s="214"/>
      <c r="M91" s="238"/>
      <c r="N91" s="106"/>
      <c r="O91" s="106"/>
      <c r="P91" s="106"/>
      <c r="Q91" s="106"/>
      <c r="R91" s="106"/>
      <c r="S91" s="106"/>
      <c r="T91" s="255"/>
      <c r="AT91" s="170" t="s">
        <v>173</v>
      </c>
      <c r="AU91" s="170" t="s">
        <v>24</v>
      </c>
    </row>
    <row r="92" spans="2:65" s="84" customFormat="1" ht="28.8" customHeight="1">
      <c r="B92" s="105"/>
      <c r="C92" s="189" t="s">
        <v>188</v>
      </c>
      <c r="D92" s="189" t="s">
        <v>166</v>
      </c>
      <c r="E92" s="190" t="s">
        <v>3740</v>
      </c>
      <c r="F92" s="191" t="s">
        <v>4863</v>
      </c>
      <c r="G92" s="192" t="s">
        <v>3045</v>
      </c>
      <c r="H92" s="193">
        <v>73</v>
      </c>
      <c r="I92" s="233"/>
      <c r="J92" s="234">
        <f t="shared" si="12"/>
        <v>0</v>
      </c>
      <c r="K92" s="191" t="s">
        <v>22</v>
      </c>
      <c r="L92" s="214"/>
      <c r="M92" s="235" t="s">
        <v>22</v>
      </c>
      <c r="N92" s="236" t="s">
        <v>44</v>
      </c>
      <c r="O92" s="106"/>
      <c r="P92" s="237">
        <f t="shared" si="13"/>
        <v>0</v>
      </c>
      <c r="Q92" s="237">
        <v>0</v>
      </c>
      <c r="R92" s="237">
        <f t="shared" si="14"/>
        <v>0</v>
      </c>
      <c r="S92" s="237">
        <v>0</v>
      </c>
      <c r="T92" s="254">
        <f t="shared" si="15"/>
        <v>0</v>
      </c>
      <c r="AR92" s="170" t="s">
        <v>298</v>
      </c>
      <c r="AT92" s="170" t="s">
        <v>166</v>
      </c>
      <c r="AU92" s="170" t="s">
        <v>24</v>
      </c>
      <c r="AY92" s="170" t="s">
        <v>164</v>
      </c>
      <c r="BE92" s="266">
        <f t="shared" si="16"/>
        <v>0</v>
      </c>
      <c r="BF92" s="266">
        <f aca="true" t="shared" si="21" ref="BF92:BF97">IF(N92="snížená",J92,0)</f>
        <v>0</v>
      </c>
      <c r="BG92" s="266">
        <f t="shared" si="17"/>
        <v>0</v>
      </c>
      <c r="BH92" s="266">
        <f t="shared" si="18"/>
        <v>0</v>
      </c>
      <c r="BI92" s="266">
        <f t="shared" si="19"/>
        <v>0</v>
      </c>
      <c r="BJ92" s="170" t="s">
        <v>24</v>
      </c>
      <c r="BK92" s="266">
        <f t="shared" si="20"/>
        <v>0</v>
      </c>
      <c r="BL92" s="170" t="s">
        <v>298</v>
      </c>
      <c r="BM92" s="170" t="s">
        <v>4864</v>
      </c>
    </row>
    <row r="93" spans="2:47" s="84" customFormat="1" ht="24">
      <c r="B93" s="105"/>
      <c r="C93" s="174"/>
      <c r="D93" s="194" t="s">
        <v>173</v>
      </c>
      <c r="E93" s="174"/>
      <c r="F93" s="195" t="s">
        <v>4863</v>
      </c>
      <c r="G93" s="174"/>
      <c r="H93" s="174"/>
      <c r="I93" s="215"/>
      <c r="J93" s="174"/>
      <c r="K93" s="174"/>
      <c r="L93" s="214"/>
      <c r="M93" s="238"/>
      <c r="N93" s="106"/>
      <c r="O93" s="106"/>
      <c r="P93" s="106"/>
      <c r="Q93" s="106"/>
      <c r="R93" s="106"/>
      <c r="S93" s="106"/>
      <c r="T93" s="255"/>
      <c r="AT93" s="170" t="s">
        <v>173</v>
      </c>
      <c r="AU93" s="170" t="s">
        <v>24</v>
      </c>
    </row>
    <row r="94" spans="2:63" s="89" customFormat="1" ht="37.5" customHeight="1">
      <c r="B94" s="183"/>
      <c r="C94" s="184"/>
      <c r="D94" s="187" t="s">
        <v>72</v>
      </c>
      <c r="E94" s="275" t="s">
        <v>3810</v>
      </c>
      <c r="F94" s="275" t="s">
        <v>4865</v>
      </c>
      <c r="G94" s="184"/>
      <c r="H94" s="184"/>
      <c r="I94" s="226"/>
      <c r="J94" s="276">
        <f>BK94</f>
        <v>0</v>
      </c>
      <c r="K94" s="184"/>
      <c r="L94" s="228"/>
      <c r="M94" s="229"/>
      <c r="N94" s="230"/>
      <c r="O94" s="230"/>
      <c r="P94" s="231">
        <f aca="true" t="shared" si="22" ref="P94:T94">SUM(P95:P104)</f>
        <v>0</v>
      </c>
      <c r="Q94" s="230"/>
      <c r="R94" s="231">
        <f t="shared" si="22"/>
        <v>0</v>
      </c>
      <c r="S94" s="230"/>
      <c r="T94" s="253">
        <f t="shared" si="22"/>
        <v>0</v>
      </c>
      <c r="AR94" s="259" t="s">
        <v>24</v>
      </c>
      <c r="AT94" s="260" t="s">
        <v>72</v>
      </c>
      <c r="AU94" s="260" t="s">
        <v>73</v>
      </c>
      <c r="AY94" s="259" t="s">
        <v>164</v>
      </c>
      <c r="BK94" s="265">
        <f>SUM(BK95:BK104)</f>
        <v>0</v>
      </c>
    </row>
    <row r="95" spans="2:65" s="84" customFormat="1" ht="40.2" customHeight="1">
      <c r="B95" s="105"/>
      <c r="C95" s="189" t="s">
        <v>212</v>
      </c>
      <c r="D95" s="189" t="s">
        <v>166</v>
      </c>
      <c r="E95" s="190" t="s">
        <v>3368</v>
      </c>
      <c r="F95" s="191" t="s">
        <v>4855</v>
      </c>
      <c r="G95" s="192" t="s">
        <v>579</v>
      </c>
      <c r="H95" s="193">
        <v>1</v>
      </c>
      <c r="I95" s="233"/>
      <c r="J95" s="234">
        <f t="shared" si="12"/>
        <v>0</v>
      </c>
      <c r="K95" s="191" t="s">
        <v>22</v>
      </c>
      <c r="L95" s="214"/>
      <c r="M95" s="235" t="s">
        <v>22</v>
      </c>
      <c r="N95" s="236" t="s">
        <v>44</v>
      </c>
      <c r="O95" s="106"/>
      <c r="P95" s="237">
        <f t="shared" si="13"/>
        <v>0</v>
      </c>
      <c r="Q95" s="237">
        <v>0</v>
      </c>
      <c r="R95" s="237">
        <f t="shared" si="14"/>
        <v>0</v>
      </c>
      <c r="S95" s="237">
        <v>0</v>
      </c>
      <c r="T95" s="254">
        <f t="shared" si="15"/>
        <v>0</v>
      </c>
      <c r="AR95" s="170" t="s">
        <v>298</v>
      </c>
      <c r="AT95" s="170" t="s">
        <v>166</v>
      </c>
      <c r="AU95" s="170" t="s">
        <v>24</v>
      </c>
      <c r="AY95" s="170" t="s">
        <v>164</v>
      </c>
      <c r="BE95" s="266">
        <f t="shared" si="16"/>
        <v>0</v>
      </c>
      <c r="BF95" s="266">
        <f t="shared" si="21"/>
        <v>0</v>
      </c>
      <c r="BG95" s="266">
        <f t="shared" si="17"/>
        <v>0</v>
      </c>
      <c r="BH95" s="266">
        <f t="shared" si="18"/>
        <v>0</v>
      </c>
      <c r="BI95" s="266">
        <f t="shared" si="19"/>
        <v>0</v>
      </c>
      <c r="BJ95" s="170" t="s">
        <v>24</v>
      </c>
      <c r="BK95" s="266">
        <f t="shared" si="20"/>
        <v>0</v>
      </c>
      <c r="BL95" s="170" t="s">
        <v>298</v>
      </c>
      <c r="BM95" s="170" t="s">
        <v>4866</v>
      </c>
    </row>
    <row r="96" spans="2:47" s="84" customFormat="1" ht="36">
      <c r="B96" s="105"/>
      <c r="C96" s="174"/>
      <c r="D96" s="207" t="s">
        <v>173</v>
      </c>
      <c r="E96" s="174"/>
      <c r="F96" s="270" t="s">
        <v>4855</v>
      </c>
      <c r="G96" s="174"/>
      <c r="H96" s="174"/>
      <c r="I96" s="215"/>
      <c r="J96" s="174"/>
      <c r="K96" s="174"/>
      <c r="L96" s="214"/>
      <c r="M96" s="238"/>
      <c r="N96" s="106"/>
      <c r="O96" s="106"/>
      <c r="P96" s="106"/>
      <c r="Q96" s="106"/>
      <c r="R96" s="106"/>
      <c r="S96" s="106"/>
      <c r="T96" s="255"/>
      <c r="AT96" s="170" t="s">
        <v>173</v>
      </c>
      <c r="AU96" s="170" t="s">
        <v>24</v>
      </c>
    </row>
    <row r="97" spans="2:65" s="84" customFormat="1" ht="20.4" customHeight="1">
      <c r="B97" s="105"/>
      <c r="C97" s="189" t="s">
        <v>200</v>
      </c>
      <c r="D97" s="189" t="s">
        <v>166</v>
      </c>
      <c r="E97" s="190" t="s">
        <v>3729</v>
      </c>
      <c r="F97" s="191" t="s">
        <v>4859</v>
      </c>
      <c r="G97" s="192" t="s">
        <v>579</v>
      </c>
      <c r="H97" s="193">
        <v>1</v>
      </c>
      <c r="I97" s="233"/>
      <c r="J97" s="234">
        <f>ROUND(I97*H97,2)</f>
        <v>0</v>
      </c>
      <c r="K97" s="191" t="s">
        <v>22</v>
      </c>
      <c r="L97" s="214"/>
      <c r="M97" s="235" t="s">
        <v>22</v>
      </c>
      <c r="N97" s="236" t="s">
        <v>44</v>
      </c>
      <c r="O97" s="106"/>
      <c r="P97" s="237">
        <f aca="true" t="shared" si="23" ref="P97:P101">O97*H97</f>
        <v>0</v>
      </c>
      <c r="Q97" s="237">
        <v>0</v>
      </c>
      <c r="R97" s="237">
        <f aca="true" t="shared" si="24" ref="R97:R101">Q97*H97</f>
        <v>0</v>
      </c>
      <c r="S97" s="237">
        <v>0</v>
      </c>
      <c r="T97" s="254">
        <f aca="true" t="shared" si="25" ref="T97:T101">S97*H97</f>
        <v>0</v>
      </c>
      <c r="AR97" s="170" t="s">
        <v>298</v>
      </c>
      <c r="AT97" s="170" t="s">
        <v>166</v>
      </c>
      <c r="AU97" s="170" t="s">
        <v>24</v>
      </c>
      <c r="AY97" s="170" t="s">
        <v>164</v>
      </c>
      <c r="BE97" s="266">
        <f aca="true" t="shared" si="26" ref="BE97:BE101">IF(N97="základní",J97,0)</f>
        <v>0</v>
      </c>
      <c r="BF97" s="266">
        <f t="shared" si="21"/>
        <v>0</v>
      </c>
      <c r="BG97" s="266">
        <f aca="true" t="shared" si="27" ref="BG97:BG101">IF(N97="zákl. přenesená",J97,0)</f>
        <v>0</v>
      </c>
      <c r="BH97" s="266">
        <f aca="true" t="shared" si="28" ref="BH97:BH101">IF(N97="sníž. přenesená",J97,0)</f>
        <v>0</v>
      </c>
      <c r="BI97" s="266">
        <f aca="true" t="shared" si="29" ref="BI97:BI101">IF(N97="nulová",J97,0)</f>
        <v>0</v>
      </c>
      <c r="BJ97" s="170" t="s">
        <v>24</v>
      </c>
      <c r="BK97" s="266">
        <f aca="true" t="shared" si="30" ref="BK97:BK101">ROUND(I97*H97,2)</f>
        <v>0</v>
      </c>
      <c r="BL97" s="170" t="s">
        <v>298</v>
      </c>
      <c r="BM97" s="170" t="s">
        <v>4867</v>
      </c>
    </row>
    <row r="98" spans="2:47" s="84" customFormat="1" ht="13.5">
      <c r="B98" s="105"/>
      <c r="C98" s="174"/>
      <c r="D98" s="207" t="s">
        <v>173</v>
      </c>
      <c r="E98" s="174"/>
      <c r="F98" s="270" t="s">
        <v>4859</v>
      </c>
      <c r="G98" s="174"/>
      <c r="H98" s="174"/>
      <c r="I98" s="215"/>
      <c r="J98" s="174"/>
      <c r="K98" s="174"/>
      <c r="L98" s="214"/>
      <c r="M98" s="238"/>
      <c r="N98" s="106"/>
      <c r="O98" s="106"/>
      <c r="P98" s="106"/>
      <c r="Q98" s="106"/>
      <c r="R98" s="106"/>
      <c r="S98" s="106"/>
      <c r="T98" s="255"/>
      <c r="AT98" s="170" t="s">
        <v>173</v>
      </c>
      <c r="AU98" s="170" t="s">
        <v>24</v>
      </c>
    </row>
    <row r="99" spans="2:65" s="84" customFormat="1" ht="28.8" customHeight="1">
      <c r="B99" s="105"/>
      <c r="C99" s="189" t="s">
        <v>240</v>
      </c>
      <c r="D99" s="189" t="s">
        <v>166</v>
      </c>
      <c r="E99" s="190" t="s">
        <v>3732</v>
      </c>
      <c r="F99" s="191" t="s">
        <v>4861</v>
      </c>
      <c r="G99" s="192" t="s">
        <v>579</v>
      </c>
      <c r="H99" s="193">
        <v>1</v>
      </c>
      <c r="I99" s="233"/>
      <c r="J99" s="234">
        <f>ROUND(I99*H99,2)</f>
        <v>0</v>
      </c>
      <c r="K99" s="191" t="s">
        <v>22</v>
      </c>
      <c r="L99" s="214"/>
      <c r="M99" s="235" t="s">
        <v>22</v>
      </c>
      <c r="N99" s="236" t="s">
        <v>44</v>
      </c>
      <c r="O99" s="106"/>
      <c r="P99" s="237">
        <f t="shared" si="23"/>
        <v>0</v>
      </c>
      <c r="Q99" s="237">
        <v>0</v>
      </c>
      <c r="R99" s="237">
        <f t="shared" si="24"/>
        <v>0</v>
      </c>
      <c r="S99" s="237">
        <v>0</v>
      </c>
      <c r="T99" s="254">
        <f t="shared" si="25"/>
        <v>0</v>
      </c>
      <c r="AR99" s="170" t="s">
        <v>298</v>
      </c>
      <c r="AT99" s="170" t="s">
        <v>166</v>
      </c>
      <c r="AU99" s="170" t="s">
        <v>24</v>
      </c>
      <c r="AY99" s="170" t="s">
        <v>164</v>
      </c>
      <c r="BE99" s="266">
        <f t="shared" si="26"/>
        <v>0</v>
      </c>
      <c r="BF99" s="266">
        <f aca="true" t="shared" si="31" ref="BF99:BF103">IF(N99="snížená",J99,0)</f>
        <v>0</v>
      </c>
      <c r="BG99" s="266">
        <f t="shared" si="27"/>
        <v>0</v>
      </c>
      <c r="BH99" s="266">
        <f t="shared" si="28"/>
        <v>0</v>
      </c>
      <c r="BI99" s="266">
        <f t="shared" si="29"/>
        <v>0</v>
      </c>
      <c r="BJ99" s="170" t="s">
        <v>24</v>
      </c>
      <c r="BK99" s="266">
        <f t="shared" si="30"/>
        <v>0</v>
      </c>
      <c r="BL99" s="170" t="s">
        <v>298</v>
      </c>
      <c r="BM99" s="170" t="s">
        <v>4868</v>
      </c>
    </row>
    <row r="100" spans="2:47" s="84" customFormat="1" ht="13.5">
      <c r="B100" s="105"/>
      <c r="C100" s="174"/>
      <c r="D100" s="207" t="s">
        <v>173</v>
      </c>
      <c r="E100" s="174"/>
      <c r="F100" s="270" t="s">
        <v>4861</v>
      </c>
      <c r="G100" s="174"/>
      <c r="H100" s="174"/>
      <c r="I100" s="215"/>
      <c r="J100" s="174"/>
      <c r="K100" s="174"/>
      <c r="L100" s="214"/>
      <c r="M100" s="238"/>
      <c r="N100" s="106"/>
      <c r="O100" s="106"/>
      <c r="P100" s="106"/>
      <c r="Q100" s="106"/>
      <c r="R100" s="106"/>
      <c r="S100" s="106"/>
      <c r="T100" s="255"/>
      <c r="AT100" s="170" t="s">
        <v>173</v>
      </c>
      <c r="AU100" s="170" t="s">
        <v>24</v>
      </c>
    </row>
    <row r="101" spans="2:65" s="84" customFormat="1" ht="28.8" customHeight="1">
      <c r="B101" s="105"/>
      <c r="C101" s="189" t="s">
        <v>260</v>
      </c>
      <c r="D101" s="189" t="s">
        <v>166</v>
      </c>
      <c r="E101" s="190" t="s">
        <v>3740</v>
      </c>
      <c r="F101" s="191" t="s">
        <v>4863</v>
      </c>
      <c r="G101" s="192" t="s">
        <v>3045</v>
      </c>
      <c r="H101" s="193">
        <v>65</v>
      </c>
      <c r="I101" s="233"/>
      <c r="J101" s="234">
        <v>0</v>
      </c>
      <c r="K101" s="191" t="s">
        <v>22</v>
      </c>
      <c r="L101" s="214"/>
      <c r="M101" s="235" t="s">
        <v>22</v>
      </c>
      <c r="N101" s="236" t="s">
        <v>44</v>
      </c>
      <c r="O101" s="106"/>
      <c r="P101" s="237">
        <f t="shared" si="23"/>
        <v>0</v>
      </c>
      <c r="Q101" s="237">
        <v>0</v>
      </c>
      <c r="R101" s="237">
        <f t="shared" si="24"/>
        <v>0</v>
      </c>
      <c r="S101" s="237">
        <v>0</v>
      </c>
      <c r="T101" s="254">
        <f t="shared" si="25"/>
        <v>0</v>
      </c>
      <c r="AR101" s="170" t="s">
        <v>298</v>
      </c>
      <c r="AT101" s="170" t="s">
        <v>166</v>
      </c>
      <c r="AU101" s="170" t="s">
        <v>24</v>
      </c>
      <c r="AY101" s="170" t="s">
        <v>164</v>
      </c>
      <c r="BE101" s="266">
        <f t="shared" si="26"/>
        <v>0</v>
      </c>
      <c r="BF101" s="266">
        <f t="shared" si="31"/>
        <v>0</v>
      </c>
      <c r="BG101" s="266">
        <f t="shared" si="27"/>
        <v>0</v>
      </c>
      <c r="BH101" s="266">
        <f t="shared" si="28"/>
        <v>0</v>
      </c>
      <c r="BI101" s="266">
        <f t="shared" si="29"/>
        <v>0</v>
      </c>
      <c r="BJ101" s="170" t="s">
        <v>24</v>
      </c>
      <c r="BK101" s="266">
        <f t="shared" si="30"/>
        <v>0</v>
      </c>
      <c r="BL101" s="170" t="s">
        <v>298</v>
      </c>
      <c r="BM101" s="170" t="s">
        <v>4869</v>
      </c>
    </row>
    <row r="102" spans="2:47" s="84" customFormat="1" ht="24">
      <c r="B102" s="105"/>
      <c r="C102" s="174"/>
      <c r="D102" s="207" t="s">
        <v>173</v>
      </c>
      <c r="E102" s="174"/>
      <c r="F102" s="270" t="s">
        <v>4863</v>
      </c>
      <c r="G102" s="174"/>
      <c r="H102" s="174"/>
      <c r="I102" s="215"/>
      <c r="J102" s="174"/>
      <c r="K102" s="174"/>
      <c r="L102" s="214"/>
      <c r="M102" s="238"/>
      <c r="N102" s="106"/>
      <c r="O102" s="106"/>
      <c r="P102" s="106"/>
      <c r="Q102" s="106"/>
      <c r="R102" s="106"/>
      <c r="S102" s="106"/>
      <c r="T102" s="255"/>
      <c r="AT102" s="170" t="s">
        <v>173</v>
      </c>
      <c r="AU102" s="170" t="s">
        <v>24</v>
      </c>
    </row>
    <row r="103" spans="2:65" s="84" customFormat="1" ht="28.8" customHeight="1">
      <c r="B103" s="105"/>
      <c r="C103" s="189" t="s">
        <v>217</v>
      </c>
      <c r="D103" s="189" t="s">
        <v>166</v>
      </c>
      <c r="E103" s="190" t="s">
        <v>3743</v>
      </c>
      <c r="F103" s="191" t="s">
        <v>4857</v>
      </c>
      <c r="G103" s="192" t="s">
        <v>579</v>
      </c>
      <c r="H103" s="193">
        <v>1</v>
      </c>
      <c r="I103" s="233"/>
      <c r="J103" s="234">
        <f aca="true" t="shared" si="32" ref="J103:J108">ROUND(I103*H103,2)</f>
        <v>0</v>
      </c>
      <c r="K103" s="191" t="s">
        <v>22</v>
      </c>
      <c r="L103" s="214"/>
      <c r="M103" s="235" t="s">
        <v>22</v>
      </c>
      <c r="N103" s="236" t="s">
        <v>44</v>
      </c>
      <c r="O103" s="106"/>
      <c r="P103" s="237">
        <f aca="true" t="shared" si="33" ref="P103:P108">O103*H103</f>
        <v>0</v>
      </c>
      <c r="Q103" s="237">
        <v>0</v>
      </c>
      <c r="R103" s="237">
        <f aca="true" t="shared" si="34" ref="R103:R108">Q103*H103</f>
        <v>0</v>
      </c>
      <c r="S103" s="237">
        <v>0</v>
      </c>
      <c r="T103" s="254">
        <f aca="true" t="shared" si="35" ref="T103:T108">S103*H103</f>
        <v>0</v>
      </c>
      <c r="AR103" s="170" t="s">
        <v>298</v>
      </c>
      <c r="AT103" s="170" t="s">
        <v>166</v>
      </c>
      <c r="AU103" s="170" t="s">
        <v>24</v>
      </c>
      <c r="AY103" s="170" t="s">
        <v>164</v>
      </c>
      <c r="BE103" s="266">
        <f aca="true" t="shared" si="36" ref="BE103:BE108">IF(N103="základní",J103,0)</f>
        <v>0</v>
      </c>
      <c r="BF103" s="266">
        <f t="shared" si="31"/>
        <v>0</v>
      </c>
      <c r="BG103" s="266">
        <f aca="true" t="shared" si="37" ref="BG103:BG108">IF(N103="zákl. přenesená",J103,0)</f>
        <v>0</v>
      </c>
      <c r="BH103" s="266">
        <f aca="true" t="shared" si="38" ref="BH103:BH108">IF(N103="sníž. přenesená",J103,0)</f>
        <v>0</v>
      </c>
      <c r="BI103" s="266">
        <f aca="true" t="shared" si="39" ref="BI103:BI108">IF(N103="nulová",J103,0)</f>
        <v>0</v>
      </c>
      <c r="BJ103" s="170" t="s">
        <v>24</v>
      </c>
      <c r="BK103" s="266">
        <f aca="true" t="shared" si="40" ref="BK103:BK108">ROUND(I103*H103,2)</f>
        <v>0</v>
      </c>
      <c r="BL103" s="170" t="s">
        <v>298</v>
      </c>
      <c r="BM103" s="170" t="s">
        <v>4870</v>
      </c>
    </row>
    <row r="104" spans="2:47" s="84" customFormat="1" ht="24">
      <c r="B104" s="105"/>
      <c r="C104" s="174"/>
      <c r="D104" s="194" t="s">
        <v>173</v>
      </c>
      <c r="E104" s="174"/>
      <c r="F104" s="195" t="s">
        <v>4857</v>
      </c>
      <c r="G104" s="174"/>
      <c r="H104" s="174"/>
      <c r="I104" s="215"/>
      <c r="J104" s="174"/>
      <c r="K104" s="174"/>
      <c r="L104" s="214"/>
      <c r="M104" s="238"/>
      <c r="N104" s="106"/>
      <c r="O104" s="106"/>
      <c r="P104" s="106"/>
      <c r="Q104" s="106"/>
      <c r="R104" s="106"/>
      <c r="S104" s="106"/>
      <c r="T104" s="255"/>
      <c r="AT104" s="170" t="s">
        <v>173</v>
      </c>
      <c r="AU104" s="170" t="s">
        <v>24</v>
      </c>
    </row>
    <row r="105" spans="2:63" s="89" customFormat="1" ht="37.5" customHeight="1">
      <c r="B105" s="183"/>
      <c r="C105" s="184"/>
      <c r="D105" s="187" t="s">
        <v>72</v>
      </c>
      <c r="E105" s="275" t="s">
        <v>3718</v>
      </c>
      <c r="F105" s="275" t="s">
        <v>4871</v>
      </c>
      <c r="G105" s="184"/>
      <c r="H105" s="184"/>
      <c r="I105" s="226"/>
      <c r="J105" s="276">
        <f>BK105</f>
        <v>0</v>
      </c>
      <c r="K105" s="184"/>
      <c r="L105" s="228"/>
      <c r="M105" s="229"/>
      <c r="N105" s="230"/>
      <c r="O105" s="230"/>
      <c r="P105" s="231">
        <f aca="true" t="shared" si="41" ref="P105:T105">SUM(P106:P153)</f>
        <v>0</v>
      </c>
      <c r="Q105" s="230"/>
      <c r="R105" s="231">
        <f t="shared" si="41"/>
        <v>0</v>
      </c>
      <c r="S105" s="230"/>
      <c r="T105" s="253">
        <f t="shared" si="41"/>
        <v>0</v>
      </c>
      <c r="AR105" s="259" t="s">
        <v>24</v>
      </c>
      <c r="AT105" s="260" t="s">
        <v>72</v>
      </c>
      <c r="AU105" s="260" t="s">
        <v>73</v>
      </c>
      <c r="AY105" s="259" t="s">
        <v>164</v>
      </c>
      <c r="BK105" s="265">
        <f>SUM(BK106:BK153)</f>
        <v>0</v>
      </c>
    </row>
    <row r="106" spans="2:65" s="84" customFormat="1" ht="40.2" customHeight="1">
      <c r="B106" s="105"/>
      <c r="C106" s="189" t="s">
        <v>10</v>
      </c>
      <c r="D106" s="189" t="s">
        <v>166</v>
      </c>
      <c r="E106" s="190" t="s">
        <v>3766</v>
      </c>
      <c r="F106" s="191" t="s">
        <v>4872</v>
      </c>
      <c r="G106" s="192" t="s">
        <v>579</v>
      </c>
      <c r="H106" s="193">
        <v>16</v>
      </c>
      <c r="I106" s="233"/>
      <c r="J106" s="234">
        <f t="shared" si="32"/>
        <v>0</v>
      </c>
      <c r="K106" s="191" t="s">
        <v>22</v>
      </c>
      <c r="L106" s="214"/>
      <c r="M106" s="235" t="s">
        <v>22</v>
      </c>
      <c r="N106" s="236" t="s">
        <v>44</v>
      </c>
      <c r="O106" s="106"/>
      <c r="P106" s="237">
        <f t="shared" si="33"/>
        <v>0</v>
      </c>
      <c r="Q106" s="237">
        <v>0</v>
      </c>
      <c r="R106" s="237">
        <f t="shared" si="34"/>
        <v>0</v>
      </c>
      <c r="S106" s="237">
        <v>0</v>
      </c>
      <c r="T106" s="254">
        <f t="shared" si="35"/>
        <v>0</v>
      </c>
      <c r="AR106" s="170" t="s">
        <v>298</v>
      </c>
      <c r="AT106" s="170" t="s">
        <v>166</v>
      </c>
      <c r="AU106" s="170" t="s">
        <v>24</v>
      </c>
      <c r="AY106" s="170" t="s">
        <v>164</v>
      </c>
      <c r="BE106" s="266">
        <f t="shared" si="36"/>
        <v>0</v>
      </c>
      <c r="BF106" s="266">
        <f aca="true" t="shared" si="42" ref="BF106:BF110">IF(N106="snížená",J106,0)</f>
        <v>0</v>
      </c>
      <c r="BG106" s="266">
        <f t="shared" si="37"/>
        <v>0</v>
      </c>
      <c r="BH106" s="266">
        <f t="shared" si="38"/>
        <v>0</v>
      </c>
      <c r="BI106" s="266">
        <f t="shared" si="39"/>
        <v>0</v>
      </c>
      <c r="BJ106" s="170" t="s">
        <v>24</v>
      </c>
      <c r="BK106" s="266">
        <f t="shared" si="40"/>
        <v>0</v>
      </c>
      <c r="BL106" s="170" t="s">
        <v>298</v>
      </c>
      <c r="BM106" s="170" t="s">
        <v>4873</v>
      </c>
    </row>
    <row r="107" spans="2:47" s="84" customFormat="1" ht="24">
      <c r="B107" s="105"/>
      <c r="C107" s="174"/>
      <c r="D107" s="207" t="s">
        <v>173</v>
      </c>
      <c r="E107" s="174"/>
      <c r="F107" s="270" t="s">
        <v>4872</v>
      </c>
      <c r="G107" s="174"/>
      <c r="H107" s="174"/>
      <c r="I107" s="215"/>
      <c r="J107" s="174"/>
      <c r="K107" s="174"/>
      <c r="L107" s="214"/>
      <c r="M107" s="238"/>
      <c r="N107" s="106"/>
      <c r="O107" s="106"/>
      <c r="P107" s="106"/>
      <c r="Q107" s="106"/>
      <c r="R107" s="106"/>
      <c r="S107" s="106"/>
      <c r="T107" s="255"/>
      <c r="AT107" s="170" t="s">
        <v>173</v>
      </c>
      <c r="AU107" s="170" t="s">
        <v>24</v>
      </c>
    </row>
    <row r="108" spans="2:65" s="84" customFormat="1" ht="20.4" customHeight="1">
      <c r="B108" s="105"/>
      <c r="C108" s="189" t="s">
        <v>298</v>
      </c>
      <c r="D108" s="189" t="s">
        <v>166</v>
      </c>
      <c r="E108" s="190" t="s">
        <v>3773</v>
      </c>
      <c r="F108" s="191" t="s">
        <v>4874</v>
      </c>
      <c r="G108" s="192" t="s">
        <v>579</v>
      </c>
      <c r="H108" s="193">
        <v>3</v>
      </c>
      <c r="I108" s="233"/>
      <c r="J108" s="234">
        <f t="shared" si="32"/>
        <v>0</v>
      </c>
      <c r="K108" s="191" t="s">
        <v>22</v>
      </c>
      <c r="L108" s="214"/>
      <c r="M108" s="235" t="s">
        <v>22</v>
      </c>
      <c r="N108" s="236" t="s">
        <v>44</v>
      </c>
      <c r="O108" s="106"/>
      <c r="P108" s="237">
        <f t="shared" si="33"/>
        <v>0</v>
      </c>
      <c r="Q108" s="237">
        <v>0</v>
      </c>
      <c r="R108" s="237">
        <f t="shared" si="34"/>
        <v>0</v>
      </c>
      <c r="S108" s="237">
        <v>0</v>
      </c>
      <c r="T108" s="254">
        <f t="shared" si="35"/>
        <v>0</v>
      </c>
      <c r="AR108" s="170" t="s">
        <v>298</v>
      </c>
      <c r="AT108" s="170" t="s">
        <v>166</v>
      </c>
      <c r="AU108" s="170" t="s">
        <v>24</v>
      </c>
      <c r="AY108" s="170" t="s">
        <v>164</v>
      </c>
      <c r="BE108" s="266">
        <f t="shared" si="36"/>
        <v>0</v>
      </c>
      <c r="BF108" s="266">
        <f t="shared" si="42"/>
        <v>0</v>
      </c>
      <c r="BG108" s="266">
        <f t="shared" si="37"/>
        <v>0</v>
      </c>
      <c r="BH108" s="266">
        <f t="shared" si="38"/>
        <v>0</v>
      </c>
      <c r="BI108" s="266">
        <f t="shared" si="39"/>
        <v>0</v>
      </c>
      <c r="BJ108" s="170" t="s">
        <v>24</v>
      </c>
      <c r="BK108" s="266">
        <f t="shared" si="40"/>
        <v>0</v>
      </c>
      <c r="BL108" s="170" t="s">
        <v>298</v>
      </c>
      <c r="BM108" s="170" t="s">
        <v>4875</v>
      </c>
    </row>
    <row r="109" spans="2:47" s="84" customFormat="1" ht="13.5">
      <c r="B109" s="105"/>
      <c r="C109" s="174"/>
      <c r="D109" s="207" t="s">
        <v>173</v>
      </c>
      <c r="E109" s="174"/>
      <c r="F109" s="270" t="s">
        <v>4874</v>
      </c>
      <c r="G109" s="174"/>
      <c r="H109" s="174"/>
      <c r="I109" s="215"/>
      <c r="J109" s="174"/>
      <c r="K109" s="174"/>
      <c r="L109" s="214"/>
      <c r="M109" s="238"/>
      <c r="N109" s="106"/>
      <c r="O109" s="106"/>
      <c r="P109" s="106"/>
      <c r="Q109" s="106"/>
      <c r="R109" s="106"/>
      <c r="S109" s="106"/>
      <c r="T109" s="255"/>
      <c r="AT109" s="170" t="s">
        <v>173</v>
      </c>
      <c r="AU109" s="170" t="s">
        <v>24</v>
      </c>
    </row>
    <row r="110" spans="2:65" s="84" customFormat="1" ht="20.4" customHeight="1">
      <c r="B110" s="105"/>
      <c r="C110" s="189" t="s">
        <v>305</v>
      </c>
      <c r="D110" s="189" t="s">
        <v>166</v>
      </c>
      <c r="E110" s="190" t="s">
        <v>3776</v>
      </c>
      <c r="F110" s="191" t="s">
        <v>4876</v>
      </c>
      <c r="G110" s="192" t="s">
        <v>579</v>
      </c>
      <c r="H110" s="193">
        <v>1</v>
      </c>
      <c r="I110" s="233"/>
      <c r="J110" s="234">
        <f aca="true" t="shared" si="43" ref="J110:J114">ROUND(I110*H110,2)</f>
        <v>0</v>
      </c>
      <c r="K110" s="191" t="s">
        <v>22</v>
      </c>
      <c r="L110" s="214"/>
      <c r="M110" s="235" t="s">
        <v>22</v>
      </c>
      <c r="N110" s="236" t="s">
        <v>44</v>
      </c>
      <c r="O110" s="106"/>
      <c r="P110" s="237">
        <f aca="true" t="shared" si="44" ref="P110:P114">O110*H110</f>
        <v>0</v>
      </c>
      <c r="Q110" s="237">
        <v>0</v>
      </c>
      <c r="R110" s="237">
        <f aca="true" t="shared" si="45" ref="R110:R114">Q110*H110</f>
        <v>0</v>
      </c>
      <c r="S110" s="237">
        <v>0</v>
      </c>
      <c r="T110" s="254">
        <f aca="true" t="shared" si="46" ref="T110:T114">S110*H110</f>
        <v>0</v>
      </c>
      <c r="AR110" s="170" t="s">
        <v>298</v>
      </c>
      <c r="AT110" s="170" t="s">
        <v>166</v>
      </c>
      <c r="AU110" s="170" t="s">
        <v>24</v>
      </c>
      <c r="AY110" s="170" t="s">
        <v>164</v>
      </c>
      <c r="BE110" s="266">
        <f aca="true" t="shared" si="47" ref="BE110:BE114">IF(N110="základní",J110,0)</f>
        <v>0</v>
      </c>
      <c r="BF110" s="266">
        <f t="shared" si="42"/>
        <v>0</v>
      </c>
      <c r="BG110" s="266">
        <f aca="true" t="shared" si="48" ref="BG110:BG114">IF(N110="zákl. přenesená",J110,0)</f>
        <v>0</v>
      </c>
      <c r="BH110" s="266">
        <f aca="true" t="shared" si="49" ref="BH110:BH114">IF(N110="sníž. přenesená",J110,0)</f>
        <v>0</v>
      </c>
      <c r="BI110" s="266">
        <f aca="true" t="shared" si="50" ref="BI110:BI114">IF(N110="nulová",J110,0)</f>
        <v>0</v>
      </c>
      <c r="BJ110" s="170" t="s">
        <v>24</v>
      </c>
      <c r="BK110" s="266">
        <f aca="true" t="shared" si="51" ref="BK110:BK114">ROUND(I110*H110,2)</f>
        <v>0</v>
      </c>
      <c r="BL110" s="170" t="s">
        <v>298</v>
      </c>
      <c r="BM110" s="170" t="s">
        <v>4877</v>
      </c>
    </row>
    <row r="111" spans="2:47" s="84" customFormat="1" ht="13.5">
      <c r="B111" s="105"/>
      <c r="C111" s="174"/>
      <c r="D111" s="207" t="s">
        <v>173</v>
      </c>
      <c r="E111" s="174"/>
      <c r="F111" s="270" t="s">
        <v>4876</v>
      </c>
      <c r="G111" s="174"/>
      <c r="H111" s="174"/>
      <c r="I111" s="215"/>
      <c r="J111" s="174"/>
      <c r="K111" s="174"/>
      <c r="L111" s="214"/>
      <c r="M111" s="238"/>
      <c r="N111" s="106"/>
      <c r="O111" s="106"/>
      <c r="P111" s="106"/>
      <c r="Q111" s="106"/>
      <c r="R111" s="106"/>
      <c r="S111" s="106"/>
      <c r="T111" s="255"/>
      <c r="AT111" s="170" t="s">
        <v>173</v>
      </c>
      <c r="AU111" s="170" t="s">
        <v>24</v>
      </c>
    </row>
    <row r="112" spans="2:65" s="84" customFormat="1" ht="20.4" customHeight="1">
      <c r="B112" s="105"/>
      <c r="C112" s="189" t="s">
        <v>321</v>
      </c>
      <c r="D112" s="189" t="s">
        <v>166</v>
      </c>
      <c r="E112" s="190" t="s">
        <v>3782</v>
      </c>
      <c r="F112" s="191" t="s">
        <v>4878</v>
      </c>
      <c r="G112" s="192" t="s">
        <v>579</v>
      </c>
      <c r="H112" s="193">
        <v>1</v>
      </c>
      <c r="I112" s="233"/>
      <c r="J112" s="234">
        <f t="shared" si="43"/>
        <v>0</v>
      </c>
      <c r="K112" s="191" t="s">
        <v>22</v>
      </c>
      <c r="L112" s="214"/>
      <c r="M112" s="235" t="s">
        <v>22</v>
      </c>
      <c r="N112" s="236" t="s">
        <v>44</v>
      </c>
      <c r="O112" s="106"/>
      <c r="P112" s="237">
        <f t="shared" si="44"/>
        <v>0</v>
      </c>
      <c r="Q112" s="237">
        <v>0</v>
      </c>
      <c r="R112" s="237">
        <f t="shared" si="45"/>
        <v>0</v>
      </c>
      <c r="S112" s="237">
        <v>0</v>
      </c>
      <c r="T112" s="254">
        <f t="shared" si="46"/>
        <v>0</v>
      </c>
      <c r="AR112" s="170" t="s">
        <v>298</v>
      </c>
      <c r="AT112" s="170" t="s">
        <v>166</v>
      </c>
      <c r="AU112" s="170" t="s">
        <v>24</v>
      </c>
      <c r="AY112" s="170" t="s">
        <v>164</v>
      </c>
      <c r="BE112" s="266">
        <f t="shared" si="47"/>
        <v>0</v>
      </c>
      <c r="BF112" s="266">
        <f aca="true" t="shared" si="52" ref="BF112:BF116">IF(N112="snížená",J112,0)</f>
        <v>0</v>
      </c>
      <c r="BG112" s="266">
        <f t="shared" si="48"/>
        <v>0</v>
      </c>
      <c r="BH112" s="266">
        <f t="shared" si="49"/>
        <v>0</v>
      </c>
      <c r="BI112" s="266">
        <f t="shared" si="50"/>
        <v>0</v>
      </c>
      <c r="BJ112" s="170" t="s">
        <v>24</v>
      </c>
      <c r="BK112" s="266">
        <f t="shared" si="51"/>
        <v>0</v>
      </c>
      <c r="BL112" s="170" t="s">
        <v>298</v>
      </c>
      <c r="BM112" s="170" t="s">
        <v>4879</v>
      </c>
    </row>
    <row r="113" spans="2:47" s="84" customFormat="1" ht="13.5">
      <c r="B113" s="105"/>
      <c r="C113" s="174"/>
      <c r="D113" s="207" t="s">
        <v>173</v>
      </c>
      <c r="E113" s="174"/>
      <c r="F113" s="270" t="s">
        <v>4878</v>
      </c>
      <c r="G113" s="174"/>
      <c r="H113" s="174"/>
      <c r="I113" s="215"/>
      <c r="J113" s="174"/>
      <c r="K113" s="174"/>
      <c r="L113" s="214"/>
      <c r="M113" s="238"/>
      <c r="N113" s="106"/>
      <c r="O113" s="106"/>
      <c r="P113" s="106"/>
      <c r="Q113" s="106"/>
      <c r="R113" s="106"/>
      <c r="S113" s="106"/>
      <c r="T113" s="255"/>
      <c r="AT113" s="170" t="s">
        <v>173</v>
      </c>
      <c r="AU113" s="170" t="s">
        <v>24</v>
      </c>
    </row>
    <row r="114" spans="2:65" s="84" customFormat="1" ht="20.4" customHeight="1">
      <c r="B114" s="105"/>
      <c r="C114" s="189" t="s">
        <v>332</v>
      </c>
      <c r="D114" s="189" t="s">
        <v>166</v>
      </c>
      <c r="E114" s="190" t="s">
        <v>3789</v>
      </c>
      <c r="F114" s="191" t="s">
        <v>4880</v>
      </c>
      <c r="G114" s="192" t="s">
        <v>579</v>
      </c>
      <c r="H114" s="193">
        <v>2</v>
      </c>
      <c r="I114" s="233"/>
      <c r="J114" s="234">
        <f t="shared" si="43"/>
        <v>0</v>
      </c>
      <c r="K114" s="191" t="s">
        <v>22</v>
      </c>
      <c r="L114" s="214"/>
      <c r="M114" s="235" t="s">
        <v>22</v>
      </c>
      <c r="N114" s="236" t="s">
        <v>44</v>
      </c>
      <c r="O114" s="106"/>
      <c r="P114" s="237">
        <f t="shared" si="44"/>
        <v>0</v>
      </c>
      <c r="Q114" s="237">
        <v>0</v>
      </c>
      <c r="R114" s="237">
        <f t="shared" si="45"/>
        <v>0</v>
      </c>
      <c r="S114" s="237">
        <v>0</v>
      </c>
      <c r="T114" s="254">
        <f t="shared" si="46"/>
        <v>0</v>
      </c>
      <c r="AR114" s="170" t="s">
        <v>298</v>
      </c>
      <c r="AT114" s="170" t="s">
        <v>166</v>
      </c>
      <c r="AU114" s="170" t="s">
        <v>24</v>
      </c>
      <c r="AY114" s="170" t="s">
        <v>164</v>
      </c>
      <c r="BE114" s="266">
        <f t="shared" si="47"/>
        <v>0</v>
      </c>
      <c r="BF114" s="266">
        <f t="shared" si="52"/>
        <v>0</v>
      </c>
      <c r="BG114" s="266">
        <f t="shared" si="48"/>
        <v>0</v>
      </c>
      <c r="BH114" s="266">
        <f t="shared" si="49"/>
        <v>0</v>
      </c>
      <c r="BI114" s="266">
        <f t="shared" si="50"/>
        <v>0</v>
      </c>
      <c r="BJ114" s="170" t="s">
        <v>24</v>
      </c>
      <c r="BK114" s="266">
        <f t="shared" si="51"/>
        <v>0</v>
      </c>
      <c r="BL114" s="170" t="s">
        <v>298</v>
      </c>
      <c r="BM114" s="170" t="s">
        <v>4881</v>
      </c>
    </row>
    <row r="115" spans="2:47" s="84" customFormat="1" ht="13.5">
      <c r="B115" s="105"/>
      <c r="C115" s="174"/>
      <c r="D115" s="207" t="s">
        <v>173</v>
      </c>
      <c r="E115" s="174"/>
      <c r="F115" s="270" t="s">
        <v>4880</v>
      </c>
      <c r="G115" s="174"/>
      <c r="H115" s="174"/>
      <c r="I115" s="215"/>
      <c r="J115" s="174"/>
      <c r="K115" s="174"/>
      <c r="L115" s="214"/>
      <c r="M115" s="238"/>
      <c r="N115" s="106"/>
      <c r="O115" s="106"/>
      <c r="P115" s="106"/>
      <c r="Q115" s="106"/>
      <c r="R115" s="106"/>
      <c r="S115" s="106"/>
      <c r="T115" s="255"/>
      <c r="AT115" s="170" t="s">
        <v>173</v>
      </c>
      <c r="AU115" s="170" t="s">
        <v>24</v>
      </c>
    </row>
    <row r="116" spans="2:65" s="84" customFormat="1" ht="28.8" customHeight="1">
      <c r="B116" s="105"/>
      <c r="C116" s="189" t="s">
        <v>338</v>
      </c>
      <c r="D116" s="189" t="s">
        <v>166</v>
      </c>
      <c r="E116" s="190" t="s">
        <v>3794</v>
      </c>
      <c r="F116" s="191" t="s">
        <v>4882</v>
      </c>
      <c r="G116" s="192" t="s">
        <v>579</v>
      </c>
      <c r="H116" s="193">
        <v>2</v>
      </c>
      <c r="I116" s="233"/>
      <c r="J116" s="234">
        <f aca="true" t="shared" si="53" ref="J116:J120">ROUND(I116*H116,2)</f>
        <v>0</v>
      </c>
      <c r="K116" s="191" t="s">
        <v>22</v>
      </c>
      <c r="L116" s="214"/>
      <c r="M116" s="235" t="s">
        <v>22</v>
      </c>
      <c r="N116" s="236" t="s">
        <v>44</v>
      </c>
      <c r="O116" s="106"/>
      <c r="P116" s="237">
        <f aca="true" t="shared" si="54" ref="P116:P120">O116*H116</f>
        <v>0</v>
      </c>
      <c r="Q116" s="237">
        <v>0</v>
      </c>
      <c r="R116" s="237">
        <f aca="true" t="shared" si="55" ref="R116:R120">Q116*H116</f>
        <v>0</v>
      </c>
      <c r="S116" s="237">
        <v>0</v>
      </c>
      <c r="T116" s="254">
        <f aca="true" t="shared" si="56" ref="T116:T120">S116*H116</f>
        <v>0</v>
      </c>
      <c r="AR116" s="170" t="s">
        <v>298</v>
      </c>
      <c r="AT116" s="170" t="s">
        <v>166</v>
      </c>
      <c r="AU116" s="170" t="s">
        <v>24</v>
      </c>
      <c r="AY116" s="170" t="s">
        <v>164</v>
      </c>
      <c r="BE116" s="266">
        <f aca="true" t="shared" si="57" ref="BE116:BE120">IF(N116="základní",J116,0)</f>
        <v>0</v>
      </c>
      <c r="BF116" s="266">
        <f t="shared" si="52"/>
        <v>0</v>
      </c>
      <c r="BG116" s="266">
        <f aca="true" t="shared" si="58" ref="BG116:BG120">IF(N116="zákl. přenesená",J116,0)</f>
        <v>0</v>
      </c>
      <c r="BH116" s="266">
        <f aca="true" t="shared" si="59" ref="BH116:BH120">IF(N116="sníž. přenesená",J116,0)</f>
        <v>0</v>
      </c>
      <c r="BI116" s="266">
        <f aca="true" t="shared" si="60" ref="BI116:BI120">IF(N116="nulová",J116,0)</f>
        <v>0</v>
      </c>
      <c r="BJ116" s="170" t="s">
        <v>24</v>
      </c>
      <c r="BK116" s="266">
        <f aca="true" t="shared" si="61" ref="BK116:BK120">ROUND(I116*H116,2)</f>
        <v>0</v>
      </c>
      <c r="BL116" s="170" t="s">
        <v>298</v>
      </c>
      <c r="BM116" s="170" t="s">
        <v>4883</v>
      </c>
    </row>
    <row r="117" spans="2:47" s="84" customFormat="1" ht="13.5">
      <c r="B117" s="105"/>
      <c r="C117" s="174"/>
      <c r="D117" s="207" t="s">
        <v>173</v>
      </c>
      <c r="E117" s="174"/>
      <c r="F117" s="270" t="s">
        <v>4882</v>
      </c>
      <c r="G117" s="174"/>
      <c r="H117" s="174"/>
      <c r="I117" s="215"/>
      <c r="J117" s="174"/>
      <c r="K117" s="174"/>
      <c r="L117" s="214"/>
      <c r="M117" s="238"/>
      <c r="N117" s="106"/>
      <c r="O117" s="106"/>
      <c r="P117" s="106"/>
      <c r="Q117" s="106"/>
      <c r="R117" s="106"/>
      <c r="S117" s="106"/>
      <c r="T117" s="255"/>
      <c r="AT117" s="170" t="s">
        <v>173</v>
      </c>
      <c r="AU117" s="170" t="s">
        <v>24</v>
      </c>
    </row>
    <row r="118" spans="2:65" s="84" customFormat="1" ht="20.4" customHeight="1">
      <c r="B118" s="105"/>
      <c r="C118" s="189" t="s">
        <v>9</v>
      </c>
      <c r="D118" s="189" t="s">
        <v>166</v>
      </c>
      <c r="E118" s="190" t="s">
        <v>3799</v>
      </c>
      <c r="F118" s="191" t="s">
        <v>4884</v>
      </c>
      <c r="G118" s="192" t="s">
        <v>579</v>
      </c>
      <c r="H118" s="193">
        <v>1</v>
      </c>
      <c r="I118" s="233"/>
      <c r="J118" s="234">
        <f t="shared" si="53"/>
        <v>0</v>
      </c>
      <c r="K118" s="191" t="s">
        <v>22</v>
      </c>
      <c r="L118" s="214"/>
      <c r="M118" s="235" t="s">
        <v>22</v>
      </c>
      <c r="N118" s="236" t="s">
        <v>44</v>
      </c>
      <c r="O118" s="106"/>
      <c r="P118" s="237">
        <f t="shared" si="54"/>
        <v>0</v>
      </c>
      <c r="Q118" s="237">
        <v>0</v>
      </c>
      <c r="R118" s="237">
        <f t="shared" si="55"/>
        <v>0</v>
      </c>
      <c r="S118" s="237">
        <v>0</v>
      </c>
      <c r="T118" s="254">
        <f t="shared" si="56"/>
        <v>0</v>
      </c>
      <c r="AR118" s="170" t="s">
        <v>298</v>
      </c>
      <c r="AT118" s="170" t="s">
        <v>166</v>
      </c>
      <c r="AU118" s="170" t="s">
        <v>24</v>
      </c>
      <c r="AY118" s="170" t="s">
        <v>164</v>
      </c>
      <c r="BE118" s="266">
        <f t="shared" si="57"/>
        <v>0</v>
      </c>
      <c r="BF118" s="266">
        <f aca="true" t="shared" si="62" ref="BF118:BF122">IF(N118="snížená",J118,0)</f>
        <v>0</v>
      </c>
      <c r="BG118" s="266">
        <f t="shared" si="58"/>
        <v>0</v>
      </c>
      <c r="BH118" s="266">
        <f t="shared" si="59"/>
        <v>0</v>
      </c>
      <c r="BI118" s="266">
        <f t="shared" si="60"/>
        <v>0</v>
      </c>
      <c r="BJ118" s="170" t="s">
        <v>24</v>
      </c>
      <c r="BK118" s="266">
        <f t="shared" si="61"/>
        <v>0</v>
      </c>
      <c r="BL118" s="170" t="s">
        <v>298</v>
      </c>
      <c r="BM118" s="170" t="s">
        <v>4885</v>
      </c>
    </row>
    <row r="119" spans="2:47" s="84" customFormat="1" ht="13.5">
      <c r="B119" s="105"/>
      <c r="C119" s="174"/>
      <c r="D119" s="207" t="s">
        <v>173</v>
      </c>
      <c r="E119" s="174"/>
      <c r="F119" s="270" t="s">
        <v>4884</v>
      </c>
      <c r="G119" s="174"/>
      <c r="H119" s="174"/>
      <c r="I119" s="215"/>
      <c r="J119" s="174"/>
      <c r="K119" s="174"/>
      <c r="L119" s="214"/>
      <c r="M119" s="238"/>
      <c r="N119" s="106"/>
      <c r="O119" s="106"/>
      <c r="P119" s="106"/>
      <c r="Q119" s="106"/>
      <c r="R119" s="106"/>
      <c r="S119" s="106"/>
      <c r="T119" s="255"/>
      <c r="AT119" s="170" t="s">
        <v>173</v>
      </c>
      <c r="AU119" s="170" t="s">
        <v>24</v>
      </c>
    </row>
    <row r="120" spans="2:65" s="84" customFormat="1" ht="20.4" customHeight="1">
      <c r="B120" s="105"/>
      <c r="C120" s="189" t="s">
        <v>363</v>
      </c>
      <c r="D120" s="189" t="s">
        <v>166</v>
      </c>
      <c r="E120" s="190" t="s">
        <v>3802</v>
      </c>
      <c r="F120" s="191" t="s">
        <v>4886</v>
      </c>
      <c r="G120" s="192" t="s">
        <v>579</v>
      </c>
      <c r="H120" s="193">
        <v>1</v>
      </c>
      <c r="I120" s="233"/>
      <c r="J120" s="234">
        <f t="shared" si="53"/>
        <v>0</v>
      </c>
      <c r="K120" s="191" t="s">
        <v>22</v>
      </c>
      <c r="L120" s="214"/>
      <c r="M120" s="235" t="s">
        <v>22</v>
      </c>
      <c r="N120" s="236" t="s">
        <v>44</v>
      </c>
      <c r="O120" s="106"/>
      <c r="P120" s="237">
        <f t="shared" si="54"/>
        <v>0</v>
      </c>
      <c r="Q120" s="237">
        <v>0</v>
      </c>
      <c r="R120" s="237">
        <f t="shared" si="55"/>
        <v>0</v>
      </c>
      <c r="S120" s="237">
        <v>0</v>
      </c>
      <c r="T120" s="254">
        <f t="shared" si="56"/>
        <v>0</v>
      </c>
      <c r="AR120" s="170" t="s">
        <v>298</v>
      </c>
      <c r="AT120" s="170" t="s">
        <v>166</v>
      </c>
      <c r="AU120" s="170" t="s">
        <v>24</v>
      </c>
      <c r="AY120" s="170" t="s">
        <v>164</v>
      </c>
      <c r="BE120" s="266">
        <f t="shared" si="57"/>
        <v>0</v>
      </c>
      <c r="BF120" s="266">
        <f t="shared" si="62"/>
        <v>0</v>
      </c>
      <c r="BG120" s="266">
        <f t="shared" si="58"/>
        <v>0</v>
      </c>
      <c r="BH120" s="266">
        <f t="shared" si="59"/>
        <v>0</v>
      </c>
      <c r="BI120" s="266">
        <f t="shared" si="60"/>
        <v>0</v>
      </c>
      <c r="BJ120" s="170" t="s">
        <v>24</v>
      </c>
      <c r="BK120" s="266">
        <f t="shared" si="61"/>
        <v>0</v>
      </c>
      <c r="BL120" s="170" t="s">
        <v>298</v>
      </c>
      <c r="BM120" s="170" t="s">
        <v>4887</v>
      </c>
    </row>
    <row r="121" spans="2:47" s="84" customFormat="1" ht="13.5">
      <c r="B121" s="105"/>
      <c r="C121" s="174"/>
      <c r="D121" s="207" t="s">
        <v>173</v>
      </c>
      <c r="E121" s="174"/>
      <c r="F121" s="270" t="s">
        <v>4886</v>
      </c>
      <c r="G121" s="174"/>
      <c r="H121" s="174"/>
      <c r="I121" s="215"/>
      <c r="J121" s="174"/>
      <c r="K121" s="174"/>
      <c r="L121" s="214"/>
      <c r="M121" s="238"/>
      <c r="N121" s="106"/>
      <c r="O121" s="106"/>
      <c r="P121" s="106"/>
      <c r="Q121" s="106"/>
      <c r="R121" s="106"/>
      <c r="S121" s="106"/>
      <c r="T121" s="255"/>
      <c r="AT121" s="170" t="s">
        <v>173</v>
      </c>
      <c r="AU121" s="170" t="s">
        <v>24</v>
      </c>
    </row>
    <row r="122" spans="2:65" s="84" customFormat="1" ht="20.4" customHeight="1">
      <c r="B122" s="105"/>
      <c r="C122" s="189" t="s">
        <v>371</v>
      </c>
      <c r="D122" s="189" t="s">
        <v>166</v>
      </c>
      <c r="E122" s="190" t="s">
        <v>3807</v>
      </c>
      <c r="F122" s="191" t="s">
        <v>4888</v>
      </c>
      <c r="G122" s="192" t="s">
        <v>579</v>
      </c>
      <c r="H122" s="193">
        <v>2</v>
      </c>
      <c r="I122" s="233"/>
      <c r="J122" s="234">
        <f aca="true" t="shared" si="63" ref="J122:J126">ROUND(I122*H122,2)</f>
        <v>0</v>
      </c>
      <c r="K122" s="191" t="s">
        <v>22</v>
      </c>
      <c r="L122" s="214"/>
      <c r="M122" s="235" t="s">
        <v>22</v>
      </c>
      <c r="N122" s="236" t="s">
        <v>44</v>
      </c>
      <c r="O122" s="106"/>
      <c r="P122" s="237">
        <f aca="true" t="shared" si="64" ref="P122:P126">O122*H122</f>
        <v>0</v>
      </c>
      <c r="Q122" s="237">
        <v>0</v>
      </c>
      <c r="R122" s="237">
        <f aca="true" t="shared" si="65" ref="R122:R126">Q122*H122</f>
        <v>0</v>
      </c>
      <c r="S122" s="237">
        <v>0</v>
      </c>
      <c r="T122" s="254">
        <f aca="true" t="shared" si="66" ref="T122:T126">S122*H122</f>
        <v>0</v>
      </c>
      <c r="AR122" s="170" t="s">
        <v>298</v>
      </c>
      <c r="AT122" s="170" t="s">
        <v>166</v>
      </c>
      <c r="AU122" s="170" t="s">
        <v>24</v>
      </c>
      <c r="AY122" s="170" t="s">
        <v>164</v>
      </c>
      <c r="BE122" s="266">
        <f aca="true" t="shared" si="67" ref="BE122:BE126">IF(N122="základní",J122,0)</f>
        <v>0</v>
      </c>
      <c r="BF122" s="266">
        <f t="shared" si="62"/>
        <v>0</v>
      </c>
      <c r="BG122" s="266">
        <f aca="true" t="shared" si="68" ref="BG122:BG126">IF(N122="zákl. přenesená",J122,0)</f>
        <v>0</v>
      </c>
      <c r="BH122" s="266">
        <f aca="true" t="shared" si="69" ref="BH122:BH126">IF(N122="sníž. přenesená",J122,0)</f>
        <v>0</v>
      </c>
      <c r="BI122" s="266">
        <f aca="true" t="shared" si="70" ref="BI122:BI126">IF(N122="nulová",J122,0)</f>
        <v>0</v>
      </c>
      <c r="BJ122" s="170" t="s">
        <v>24</v>
      </c>
      <c r="BK122" s="266">
        <f aca="true" t="shared" si="71" ref="BK122:BK126">ROUND(I122*H122,2)</f>
        <v>0</v>
      </c>
      <c r="BL122" s="170" t="s">
        <v>298</v>
      </c>
      <c r="BM122" s="170" t="s">
        <v>4889</v>
      </c>
    </row>
    <row r="123" spans="2:47" s="84" customFormat="1" ht="13.5">
      <c r="B123" s="105"/>
      <c r="C123" s="174"/>
      <c r="D123" s="207" t="s">
        <v>173</v>
      </c>
      <c r="E123" s="174"/>
      <c r="F123" s="270" t="s">
        <v>4888</v>
      </c>
      <c r="G123" s="174"/>
      <c r="H123" s="174"/>
      <c r="I123" s="215"/>
      <c r="J123" s="174"/>
      <c r="K123" s="174"/>
      <c r="L123" s="214"/>
      <c r="M123" s="238"/>
      <c r="N123" s="106"/>
      <c r="O123" s="106"/>
      <c r="P123" s="106"/>
      <c r="Q123" s="106"/>
      <c r="R123" s="106"/>
      <c r="S123" s="106"/>
      <c r="T123" s="255"/>
      <c r="AT123" s="170" t="s">
        <v>173</v>
      </c>
      <c r="AU123" s="170" t="s">
        <v>24</v>
      </c>
    </row>
    <row r="124" spans="2:65" s="84" customFormat="1" ht="28.8" customHeight="1">
      <c r="B124" s="105"/>
      <c r="C124" s="189" t="s">
        <v>376</v>
      </c>
      <c r="D124" s="189" t="s">
        <v>166</v>
      </c>
      <c r="E124" s="190" t="s">
        <v>3815</v>
      </c>
      <c r="F124" s="191" t="s">
        <v>4890</v>
      </c>
      <c r="G124" s="192" t="s">
        <v>579</v>
      </c>
      <c r="H124" s="193">
        <v>2</v>
      </c>
      <c r="I124" s="233"/>
      <c r="J124" s="234">
        <f t="shared" si="63"/>
        <v>0</v>
      </c>
      <c r="K124" s="191" t="s">
        <v>22</v>
      </c>
      <c r="L124" s="214"/>
      <c r="M124" s="235" t="s">
        <v>22</v>
      </c>
      <c r="N124" s="236" t="s">
        <v>44</v>
      </c>
      <c r="O124" s="106"/>
      <c r="P124" s="237">
        <f t="shared" si="64"/>
        <v>0</v>
      </c>
      <c r="Q124" s="237">
        <v>0</v>
      </c>
      <c r="R124" s="237">
        <f t="shared" si="65"/>
        <v>0</v>
      </c>
      <c r="S124" s="237">
        <v>0</v>
      </c>
      <c r="T124" s="254">
        <f t="shared" si="66"/>
        <v>0</v>
      </c>
      <c r="AR124" s="170" t="s">
        <v>298</v>
      </c>
      <c r="AT124" s="170" t="s">
        <v>166</v>
      </c>
      <c r="AU124" s="170" t="s">
        <v>24</v>
      </c>
      <c r="AY124" s="170" t="s">
        <v>164</v>
      </c>
      <c r="BE124" s="266">
        <f t="shared" si="67"/>
        <v>0</v>
      </c>
      <c r="BF124" s="266">
        <f aca="true" t="shared" si="72" ref="BF124:BF128">IF(N124="snížená",J124,0)</f>
        <v>0</v>
      </c>
      <c r="BG124" s="266">
        <f t="shared" si="68"/>
        <v>0</v>
      </c>
      <c r="BH124" s="266">
        <f t="shared" si="69"/>
        <v>0</v>
      </c>
      <c r="BI124" s="266">
        <f t="shared" si="70"/>
        <v>0</v>
      </c>
      <c r="BJ124" s="170" t="s">
        <v>24</v>
      </c>
      <c r="BK124" s="266">
        <f t="shared" si="71"/>
        <v>0</v>
      </c>
      <c r="BL124" s="170" t="s">
        <v>298</v>
      </c>
      <c r="BM124" s="170" t="s">
        <v>4891</v>
      </c>
    </row>
    <row r="125" spans="2:47" s="84" customFormat="1" ht="13.5">
      <c r="B125" s="105"/>
      <c r="C125" s="174"/>
      <c r="D125" s="207" t="s">
        <v>173</v>
      </c>
      <c r="E125" s="174"/>
      <c r="F125" s="270" t="s">
        <v>4890</v>
      </c>
      <c r="G125" s="174"/>
      <c r="H125" s="174"/>
      <c r="I125" s="215"/>
      <c r="J125" s="174"/>
      <c r="K125" s="174"/>
      <c r="L125" s="214"/>
      <c r="M125" s="238"/>
      <c r="N125" s="106"/>
      <c r="O125" s="106"/>
      <c r="P125" s="106"/>
      <c r="Q125" s="106"/>
      <c r="R125" s="106"/>
      <c r="S125" s="106"/>
      <c r="T125" s="255"/>
      <c r="AT125" s="170" t="s">
        <v>173</v>
      </c>
      <c r="AU125" s="170" t="s">
        <v>24</v>
      </c>
    </row>
    <row r="126" spans="2:65" s="84" customFormat="1" ht="28.8" customHeight="1">
      <c r="B126" s="105"/>
      <c r="C126" s="189" t="s">
        <v>382</v>
      </c>
      <c r="D126" s="189" t="s">
        <v>166</v>
      </c>
      <c r="E126" s="190" t="s">
        <v>3820</v>
      </c>
      <c r="F126" s="191" t="s">
        <v>4892</v>
      </c>
      <c r="G126" s="192" t="s">
        <v>579</v>
      </c>
      <c r="H126" s="193">
        <v>6</v>
      </c>
      <c r="I126" s="233"/>
      <c r="J126" s="234">
        <f t="shared" si="63"/>
        <v>0</v>
      </c>
      <c r="K126" s="191" t="s">
        <v>22</v>
      </c>
      <c r="L126" s="214"/>
      <c r="M126" s="235" t="s">
        <v>22</v>
      </c>
      <c r="N126" s="236" t="s">
        <v>44</v>
      </c>
      <c r="O126" s="106"/>
      <c r="P126" s="237">
        <f t="shared" si="64"/>
        <v>0</v>
      </c>
      <c r="Q126" s="237">
        <v>0</v>
      </c>
      <c r="R126" s="237">
        <f t="shared" si="65"/>
        <v>0</v>
      </c>
      <c r="S126" s="237">
        <v>0</v>
      </c>
      <c r="T126" s="254">
        <f t="shared" si="66"/>
        <v>0</v>
      </c>
      <c r="AR126" s="170" t="s">
        <v>298</v>
      </c>
      <c r="AT126" s="170" t="s">
        <v>166</v>
      </c>
      <c r="AU126" s="170" t="s">
        <v>24</v>
      </c>
      <c r="AY126" s="170" t="s">
        <v>164</v>
      </c>
      <c r="BE126" s="266">
        <f t="shared" si="67"/>
        <v>0</v>
      </c>
      <c r="BF126" s="266">
        <f t="shared" si="72"/>
        <v>0</v>
      </c>
      <c r="BG126" s="266">
        <f t="shared" si="68"/>
        <v>0</v>
      </c>
      <c r="BH126" s="266">
        <f t="shared" si="69"/>
        <v>0</v>
      </c>
      <c r="BI126" s="266">
        <f t="shared" si="70"/>
        <v>0</v>
      </c>
      <c r="BJ126" s="170" t="s">
        <v>24</v>
      </c>
      <c r="BK126" s="266">
        <f t="shared" si="71"/>
        <v>0</v>
      </c>
      <c r="BL126" s="170" t="s">
        <v>298</v>
      </c>
      <c r="BM126" s="170" t="s">
        <v>4893</v>
      </c>
    </row>
    <row r="127" spans="2:47" s="84" customFormat="1" ht="13.5">
      <c r="B127" s="105"/>
      <c r="C127" s="174"/>
      <c r="D127" s="207" t="s">
        <v>173</v>
      </c>
      <c r="E127" s="174"/>
      <c r="F127" s="270" t="s">
        <v>4892</v>
      </c>
      <c r="G127" s="174"/>
      <c r="H127" s="174"/>
      <c r="I127" s="215"/>
      <c r="J127" s="174"/>
      <c r="K127" s="174"/>
      <c r="L127" s="214"/>
      <c r="M127" s="238"/>
      <c r="N127" s="106"/>
      <c r="O127" s="106"/>
      <c r="P127" s="106"/>
      <c r="Q127" s="106"/>
      <c r="R127" s="106"/>
      <c r="S127" s="106"/>
      <c r="T127" s="255"/>
      <c r="AT127" s="170" t="s">
        <v>173</v>
      </c>
      <c r="AU127" s="170" t="s">
        <v>24</v>
      </c>
    </row>
    <row r="128" spans="2:65" s="84" customFormat="1" ht="28.8" customHeight="1">
      <c r="B128" s="105"/>
      <c r="C128" s="189" t="s">
        <v>390</v>
      </c>
      <c r="D128" s="189" t="s">
        <v>166</v>
      </c>
      <c r="E128" s="190" t="s">
        <v>3825</v>
      </c>
      <c r="F128" s="191" t="s">
        <v>4894</v>
      </c>
      <c r="G128" s="192" t="s">
        <v>579</v>
      </c>
      <c r="H128" s="193">
        <v>6</v>
      </c>
      <c r="I128" s="233"/>
      <c r="J128" s="234">
        <f aca="true" t="shared" si="73" ref="J128:J132">ROUND(I128*H128,2)</f>
        <v>0</v>
      </c>
      <c r="K128" s="191" t="s">
        <v>22</v>
      </c>
      <c r="L128" s="214"/>
      <c r="M128" s="235" t="s">
        <v>22</v>
      </c>
      <c r="N128" s="236" t="s">
        <v>44</v>
      </c>
      <c r="O128" s="106"/>
      <c r="P128" s="237">
        <f aca="true" t="shared" si="74" ref="P128:P132">O128*H128</f>
        <v>0</v>
      </c>
      <c r="Q128" s="237">
        <v>0</v>
      </c>
      <c r="R128" s="237">
        <f aca="true" t="shared" si="75" ref="R128:R132">Q128*H128</f>
        <v>0</v>
      </c>
      <c r="S128" s="237">
        <v>0</v>
      </c>
      <c r="T128" s="254">
        <f aca="true" t="shared" si="76" ref="T128:T132">S128*H128</f>
        <v>0</v>
      </c>
      <c r="AR128" s="170" t="s">
        <v>298</v>
      </c>
      <c r="AT128" s="170" t="s">
        <v>166</v>
      </c>
      <c r="AU128" s="170" t="s">
        <v>24</v>
      </c>
      <c r="AY128" s="170" t="s">
        <v>164</v>
      </c>
      <c r="BE128" s="266">
        <f aca="true" t="shared" si="77" ref="BE128:BE132">IF(N128="základní",J128,0)</f>
        <v>0</v>
      </c>
      <c r="BF128" s="266">
        <f t="shared" si="72"/>
        <v>0</v>
      </c>
      <c r="BG128" s="266">
        <f aca="true" t="shared" si="78" ref="BG128:BG132">IF(N128="zákl. přenesená",J128,0)</f>
        <v>0</v>
      </c>
      <c r="BH128" s="266">
        <f aca="true" t="shared" si="79" ref="BH128:BH132">IF(N128="sníž. přenesená",J128,0)</f>
        <v>0</v>
      </c>
      <c r="BI128" s="266">
        <f aca="true" t="shared" si="80" ref="BI128:BI132">IF(N128="nulová",J128,0)</f>
        <v>0</v>
      </c>
      <c r="BJ128" s="170" t="s">
        <v>24</v>
      </c>
      <c r="BK128" s="266">
        <f aca="true" t="shared" si="81" ref="BK128:BK132">ROUND(I128*H128,2)</f>
        <v>0</v>
      </c>
      <c r="BL128" s="170" t="s">
        <v>298</v>
      </c>
      <c r="BM128" s="170" t="s">
        <v>4895</v>
      </c>
    </row>
    <row r="129" spans="2:47" s="84" customFormat="1" ht="24">
      <c r="B129" s="105"/>
      <c r="C129" s="174"/>
      <c r="D129" s="207" t="s">
        <v>173</v>
      </c>
      <c r="E129" s="174"/>
      <c r="F129" s="270" t="s">
        <v>4894</v>
      </c>
      <c r="G129" s="174"/>
      <c r="H129" s="174"/>
      <c r="I129" s="215"/>
      <c r="J129" s="174"/>
      <c r="K129" s="174"/>
      <c r="L129" s="214"/>
      <c r="M129" s="238"/>
      <c r="N129" s="106"/>
      <c r="O129" s="106"/>
      <c r="P129" s="106"/>
      <c r="Q129" s="106"/>
      <c r="R129" s="106"/>
      <c r="S129" s="106"/>
      <c r="T129" s="255"/>
      <c r="AT129" s="170" t="s">
        <v>173</v>
      </c>
      <c r="AU129" s="170" t="s">
        <v>24</v>
      </c>
    </row>
    <row r="130" spans="2:65" s="84" customFormat="1" ht="28.8" customHeight="1">
      <c r="B130" s="105"/>
      <c r="C130" s="189" t="s">
        <v>395</v>
      </c>
      <c r="D130" s="189" t="s">
        <v>166</v>
      </c>
      <c r="E130" s="190" t="s">
        <v>3830</v>
      </c>
      <c r="F130" s="191" t="s">
        <v>4896</v>
      </c>
      <c r="G130" s="192" t="s">
        <v>579</v>
      </c>
      <c r="H130" s="193">
        <v>5</v>
      </c>
      <c r="I130" s="233"/>
      <c r="J130" s="234">
        <f t="shared" si="73"/>
        <v>0</v>
      </c>
      <c r="K130" s="191" t="s">
        <v>22</v>
      </c>
      <c r="L130" s="214"/>
      <c r="M130" s="235" t="s">
        <v>22</v>
      </c>
      <c r="N130" s="236" t="s">
        <v>44</v>
      </c>
      <c r="O130" s="106"/>
      <c r="P130" s="237">
        <f t="shared" si="74"/>
        <v>0</v>
      </c>
      <c r="Q130" s="237">
        <v>0</v>
      </c>
      <c r="R130" s="237">
        <f t="shared" si="75"/>
        <v>0</v>
      </c>
      <c r="S130" s="237">
        <v>0</v>
      </c>
      <c r="T130" s="254">
        <f t="shared" si="76"/>
        <v>0</v>
      </c>
      <c r="AR130" s="170" t="s">
        <v>298</v>
      </c>
      <c r="AT130" s="170" t="s">
        <v>166</v>
      </c>
      <c r="AU130" s="170" t="s">
        <v>24</v>
      </c>
      <c r="AY130" s="170" t="s">
        <v>164</v>
      </c>
      <c r="BE130" s="266">
        <f t="shared" si="77"/>
        <v>0</v>
      </c>
      <c r="BF130" s="266">
        <f aca="true" t="shared" si="82" ref="BF130:BF134">IF(N130="snížená",J130,0)</f>
        <v>0</v>
      </c>
      <c r="BG130" s="266">
        <f t="shared" si="78"/>
        <v>0</v>
      </c>
      <c r="BH130" s="266">
        <f t="shared" si="79"/>
        <v>0</v>
      </c>
      <c r="BI130" s="266">
        <f t="shared" si="80"/>
        <v>0</v>
      </c>
      <c r="BJ130" s="170" t="s">
        <v>24</v>
      </c>
      <c r="BK130" s="266">
        <f t="shared" si="81"/>
        <v>0</v>
      </c>
      <c r="BL130" s="170" t="s">
        <v>298</v>
      </c>
      <c r="BM130" s="170" t="s">
        <v>4897</v>
      </c>
    </row>
    <row r="131" spans="2:47" s="84" customFormat="1" ht="13.5">
      <c r="B131" s="105"/>
      <c r="C131" s="174"/>
      <c r="D131" s="207" t="s">
        <v>173</v>
      </c>
      <c r="E131" s="174"/>
      <c r="F131" s="270" t="s">
        <v>4896</v>
      </c>
      <c r="G131" s="174"/>
      <c r="H131" s="174"/>
      <c r="I131" s="215"/>
      <c r="J131" s="174"/>
      <c r="K131" s="174"/>
      <c r="L131" s="214"/>
      <c r="M131" s="238"/>
      <c r="N131" s="106"/>
      <c r="O131" s="106"/>
      <c r="P131" s="106"/>
      <c r="Q131" s="106"/>
      <c r="R131" s="106"/>
      <c r="S131" s="106"/>
      <c r="T131" s="255"/>
      <c r="AT131" s="170" t="s">
        <v>173</v>
      </c>
      <c r="AU131" s="170" t="s">
        <v>24</v>
      </c>
    </row>
    <row r="132" spans="2:65" s="84" customFormat="1" ht="20.4" customHeight="1">
      <c r="B132" s="105"/>
      <c r="C132" s="189" t="s">
        <v>403</v>
      </c>
      <c r="D132" s="189" t="s">
        <v>166</v>
      </c>
      <c r="E132" s="190" t="s">
        <v>3843</v>
      </c>
      <c r="F132" s="191" t="s">
        <v>4898</v>
      </c>
      <c r="G132" s="192" t="s">
        <v>579</v>
      </c>
      <c r="H132" s="193">
        <v>3</v>
      </c>
      <c r="I132" s="233"/>
      <c r="J132" s="234">
        <f t="shared" si="73"/>
        <v>0</v>
      </c>
      <c r="K132" s="191" t="s">
        <v>22</v>
      </c>
      <c r="L132" s="214"/>
      <c r="M132" s="235" t="s">
        <v>22</v>
      </c>
      <c r="N132" s="236" t="s">
        <v>44</v>
      </c>
      <c r="O132" s="106"/>
      <c r="P132" s="237">
        <f t="shared" si="74"/>
        <v>0</v>
      </c>
      <c r="Q132" s="237">
        <v>0</v>
      </c>
      <c r="R132" s="237">
        <f t="shared" si="75"/>
        <v>0</v>
      </c>
      <c r="S132" s="237">
        <v>0</v>
      </c>
      <c r="T132" s="254">
        <f t="shared" si="76"/>
        <v>0</v>
      </c>
      <c r="AR132" s="170" t="s">
        <v>298</v>
      </c>
      <c r="AT132" s="170" t="s">
        <v>166</v>
      </c>
      <c r="AU132" s="170" t="s">
        <v>24</v>
      </c>
      <c r="AY132" s="170" t="s">
        <v>164</v>
      </c>
      <c r="BE132" s="266">
        <f t="shared" si="77"/>
        <v>0</v>
      </c>
      <c r="BF132" s="266">
        <f t="shared" si="82"/>
        <v>0</v>
      </c>
      <c r="BG132" s="266">
        <f t="shared" si="78"/>
        <v>0</v>
      </c>
      <c r="BH132" s="266">
        <f t="shared" si="79"/>
        <v>0</v>
      </c>
      <c r="BI132" s="266">
        <f t="shared" si="80"/>
        <v>0</v>
      </c>
      <c r="BJ132" s="170" t="s">
        <v>24</v>
      </c>
      <c r="BK132" s="266">
        <f t="shared" si="81"/>
        <v>0</v>
      </c>
      <c r="BL132" s="170" t="s">
        <v>298</v>
      </c>
      <c r="BM132" s="170" t="s">
        <v>4899</v>
      </c>
    </row>
    <row r="133" spans="2:47" s="84" customFormat="1" ht="13.5">
      <c r="B133" s="105"/>
      <c r="C133" s="174"/>
      <c r="D133" s="207" t="s">
        <v>173</v>
      </c>
      <c r="E133" s="174"/>
      <c r="F133" s="270" t="s">
        <v>4898</v>
      </c>
      <c r="G133" s="174"/>
      <c r="H133" s="174"/>
      <c r="I133" s="215"/>
      <c r="J133" s="174"/>
      <c r="K133" s="174"/>
      <c r="L133" s="214"/>
      <c r="M133" s="238"/>
      <c r="N133" s="106"/>
      <c r="O133" s="106"/>
      <c r="P133" s="106"/>
      <c r="Q133" s="106"/>
      <c r="R133" s="106"/>
      <c r="S133" s="106"/>
      <c r="T133" s="255"/>
      <c r="AT133" s="170" t="s">
        <v>173</v>
      </c>
      <c r="AU133" s="170" t="s">
        <v>24</v>
      </c>
    </row>
    <row r="134" spans="2:65" s="84" customFormat="1" ht="20.4" customHeight="1">
      <c r="B134" s="105"/>
      <c r="C134" s="189" t="s">
        <v>409</v>
      </c>
      <c r="D134" s="189" t="s">
        <v>166</v>
      </c>
      <c r="E134" s="190" t="s">
        <v>3859</v>
      </c>
      <c r="F134" s="191" t="s">
        <v>4900</v>
      </c>
      <c r="G134" s="192" t="s">
        <v>579</v>
      </c>
      <c r="H134" s="193">
        <v>3</v>
      </c>
      <c r="I134" s="233"/>
      <c r="J134" s="234">
        <f aca="true" t="shared" si="83" ref="J134:J138">ROUND(I134*H134,2)</f>
        <v>0</v>
      </c>
      <c r="K134" s="191" t="s">
        <v>22</v>
      </c>
      <c r="L134" s="214"/>
      <c r="M134" s="235" t="s">
        <v>22</v>
      </c>
      <c r="N134" s="236" t="s">
        <v>44</v>
      </c>
      <c r="O134" s="106"/>
      <c r="P134" s="237">
        <f aca="true" t="shared" si="84" ref="P134:P138">O134*H134</f>
        <v>0</v>
      </c>
      <c r="Q134" s="237">
        <v>0</v>
      </c>
      <c r="R134" s="237">
        <f aca="true" t="shared" si="85" ref="R134:R138">Q134*H134</f>
        <v>0</v>
      </c>
      <c r="S134" s="237">
        <v>0</v>
      </c>
      <c r="T134" s="254">
        <f aca="true" t="shared" si="86" ref="T134:T138">S134*H134</f>
        <v>0</v>
      </c>
      <c r="AR134" s="170" t="s">
        <v>298</v>
      </c>
      <c r="AT134" s="170" t="s">
        <v>166</v>
      </c>
      <c r="AU134" s="170" t="s">
        <v>24</v>
      </c>
      <c r="AY134" s="170" t="s">
        <v>164</v>
      </c>
      <c r="BE134" s="266">
        <f aca="true" t="shared" si="87" ref="BE134:BE138">IF(N134="základní",J134,0)</f>
        <v>0</v>
      </c>
      <c r="BF134" s="266">
        <f t="shared" si="82"/>
        <v>0</v>
      </c>
      <c r="BG134" s="266">
        <f aca="true" t="shared" si="88" ref="BG134:BG138">IF(N134="zákl. přenesená",J134,0)</f>
        <v>0</v>
      </c>
      <c r="BH134" s="266">
        <f aca="true" t="shared" si="89" ref="BH134:BH138">IF(N134="sníž. přenesená",J134,0)</f>
        <v>0</v>
      </c>
      <c r="BI134" s="266">
        <f aca="true" t="shared" si="90" ref="BI134:BI138">IF(N134="nulová",J134,0)</f>
        <v>0</v>
      </c>
      <c r="BJ134" s="170" t="s">
        <v>24</v>
      </c>
      <c r="BK134" s="266">
        <f aca="true" t="shared" si="91" ref="BK134:BK138">ROUND(I134*H134,2)</f>
        <v>0</v>
      </c>
      <c r="BL134" s="170" t="s">
        <v>298</v>
      </c>
      <c r="BM134" s="170" t="s">
        <v>4901</v>
      </c>
    </row>
    <row r="135" spans="2:47" s="84" customFormat="1" ht="13.5">
      <c r="B135" s="105"/>
      <c r="C135" s="174"/>
      <c r="D135" s="207" t="s">
        <v>173</v>
      </c>
      <c r="E135" s="174"/>
      <c r="F135" s="270" t="s">
        <v>4900</v>
      </c>
      <c r="G135" s="174"/>
      <c r="H135" s="174"/>
      <c r="I135" s="215"/>
      <c r="J135" s="174"/>
      <c r="K135" s="174"/>
      <c r="L135" s="214"/>
      <c r="M135" s="238"/>
      <c r="N135" s="106"/>
      <c r="O135" s="106"/>
      <c r="P135" s="106"/>
      <c r="Q135" s="106"/>
      <c r="R135" s="106"/>
      <c r="S135" s="106"/>
      <c r="T135" s="255"/>
      <c r="AT135" s="170" t="s">
        <v>173</v>
      </c>
      <c r="AU135" s="170" t="s">
        <v>24</v>
      </c>
    </row>
    <row r="136" spans="2:65" s="84" customFormat="1" ht="20.4" customHeight="1">
      <c r="B136" s="105"/>
      <c r="C136" s="189" t="s">
        <v>414</v>
      </c>
      <c r="D136" s="189" t="s">
        <v>166</v>
      </c>
      <c r="E136" s="190" t="s">
        <v>3862</v>
      </c>
      <c r="F136" s="191" t="s">
        <v>4902</v>
      </c>
      <c r="G136" s="192" t="s">
        <v>579</v>
      </c>
      <c r="H136" s="193">
        <v>1</v>
      </c>
      <c r="I136" s="233"/>
      <c r="J136" s="234">
        <f t="shared" si="83"/>
        <v>0</v>
      </c>
      <c r="K136" s="191" t="s">
        <v>22</v>
      </c>
      <c r="L136" s="214"/>
      <c r="M136" s="235" t="s">
        <v>22</v>
      </c>
      <c r="N136" s="236" t="s">
        <v>44</v>
      </c>
      <c r="O136" s="106"/>
      <c r="P136" s="237">
        <f t="shared" si="84"/>
        <v>0</v>
      </c>
      <c r="Q136" s="237">
        <v>0</v>
      </c>
      <c r="R136" s="237">
        <f t="shared" si="85"/>
        <v>0</v>
      </c>
      <c r="S136" s="237">
        <v>0</v>
      </c>
      <c r="T136" s="254">
        <f t="shared" si="86"/>
        <v>0</v>
      </c>
      <c r="AR136" s="170" t="s">
        <v>298</v>
      </c>
      <c r="AT136" s="170" t="s">
        <v>166</v>
      </c>
      <c r="AU136" s="170" t="s">
        <v>24</v>
      </c>
      <c r="AY136" s="170" t="s">
        <v>164</v>
      </c>
      <c r="BE136" s="266">
        <f t="shared" si="87"/>
        <v>0</v>
      </c>
      <c r="BF136" s="266">
        <f aca="true" t="shared" si="92" ref="BF136:BF140">IF(N136="snížená",J136,0)</f>
        <v>0</v>
      </c>
      <c r="BG136" s="266">
        <f t="shared" si="88"/>
        <v>0</v>
      </c>
      <c r="BH136" s="266">
        <f t="shared" si="89"/>
        <v>0</v>
      </c>
      <c r="BI136" s="266">
        <f t="shared" si="90"/>
        <v>0</v>
      </c>
      <c r="BJ136" s="170" t="s">
        <v>24</v>
      </c>
      <c r="BK136" s="266">
        <f t="shared" si="91"/>
        <v>0</v>
      </c>
      <c r="BL136" s="170" t="s">
        <v>298</v>
      </c>
      <c r="BM136" s="170" t="s">
        <v>4903</v>
      </c>
    </row>
    <row r="137" spans="2:47" s="84" customFormat="1" ht="13.5">
      <c r="B137" s="105"/>
      <c r="C137" s="174"/>
      <c r="D137" s="207" t="s">
        <v>173</v>
      </c>
      <c r="E137" s="174"/>
      <c r="F137" s="270" t="s">
        <v>4902</v>
      </c>
      <c r="G137" s="174"/>
      <c r="H137" s="174"/>
      <c r="I137" s="215"/>
      <c r="J137" s="174"/>
      <c r="K137" s="174"/>
      <c r="L137" s="214"/>
      <c r="M137" s="238"/>
      <c r="N137" s="106"/>
      <c r="O137" s="106"/>
      <c r="P137" s="106"/>
      <c r="Q137" s="106"/>
      <c r="R137" s="106"/>
      <c r="S137" s="106"/>
      <c r="T137" s="255"/>
      <c r="AT137" s="170" t="s">
        <v>173</v>
      </c>
      <c r="AU137" s="170" t="s">
        <v>24</v>
      </c>
    </row>
    <row r="138" spans="2:65" s="84" customFormat="1" ht="20.4" customHeight="1">
      <c r="B138" s="105"/>
      <c r="C138" s="189" t="s">
        <v>419</v>
      </c>
      <c r="D138" s="189" t="s">
        <v>166</v>
      </c>
      <c r="E138" s="190" t="s">
        <v>3867</v>
      </c>
      <c r="F138" s="191" t="s">
        <v>4904</v>
      </c>
      <c r="G138" s="192" t="s">
        <v>579</v>
      </c>
      <c r="H138" s="193">
        <v>1</v>
      </c>
      <c r="I138" s="233"/>
      <c r="J138" s="234">
        <f t="shared" si="83"/>
        <v>0</v>
      </c>
      <c r="K138" s="191" t="s">
        <v>22</v>
      </c>
      <c r="L138" s="214"/>
      <c r="M138" s="235" t="s">
        <v>22</v>
      </c>
      <c r="N138" s="236" t="s">
        <v>44</v>
      </c>
      <c r="O138" s="106"/>
      <c r="P138" s="237">
        <f t="shared" si="84"/>
        <v>0</v>
      </c>
      <c r="Q138" s="237">
        <v>0</v>
      </c>
      <c r="R138" s="237">
        <f t="shared" si="85"/>
        <v>0</v>
      </c>
      <c r="S138" s="237">
        <v>0</v>
      </c>
      <c r="T138" s="254">
        <f t="shared" si="86"/>
        <v>0</v>
      </c>
      <c r="AR138" s="170" t="s">
        <v>298</v>
      </c>
      <c r="AT138" s="170" t="s">
        <v>166</v>
      </c>
      <c r="AU138" s="170" t="s">
        <v>24</v>
      </c>
      <c r="AY138" s="170" t="s">
        <v>164</v>
      </c>
      <c r="BE138" s="266">
        <f t="shared" si="87"/>
        <v>0</v>
      </c>
      <c r="BF138" s="266">
        <f t="shared" si="92"/>
        <v>0</v>
      </c>
      <c r="BG138" s="266">
        <f t="shared" si="88"/>
        <v>0</v>
      </c>
      <c r="BH138" s="266">
        <f t="shared" si="89"/>
        <v>0</v>
      </c>
      <c r="BI138" s="266">
        <f t="shared" si="90"/>
        <v>0</v>
      </c>
      <c r="BJ138" s="170" t="s">
        <v>24</v>
      </c>
      <c r="BK138" s="266">
        <f t="shared" si="91"/>
        <v>0</v>
      </c>
      <c r="BL138" s="170" t="s">
        <v>298</v>
      </c>
      <c r="BM138" s="170" t="s">
        <v>4905</v>
      </c>
    </row>
    <row r="139" spans="2:47" s="84" customFormat="1" ht="13.5">
      <c r="B139" s="105"/>
      <c r="C139" s="174"/>
      <c r="D139" s="207" t="s">
        <v>173</v>
      </c>
      <c r="E139" s="174"/>
      <c r="F139" s="270" t="s">
        <v>4904</v>
      </c>
      <c r="G139" s="174"/>
      <c r="H139" s="174"/>
      <c r="I139" s="215"/>
      <c r="J139" s="174"/>
      <c r="K139" s="174"/>
      <c r="L139" s="214"/>
      <c r="M139" s="238"/>
      <c r="N139" s="106"/>
      <c r="O139" s="106"/>
      <c r="P139" s="106"/>
      <c r="Q139" s="106"/>
      <c r="R139" s="106"/>
      <c r="S139" s="106"/>
      <c r="T139" s="255"/>
      <c r="AT139" s="170" t="s">
        <v>173</v>
      </c>
      <c r="AU139" s="170" t="s">
        <v>24</v>
      </c>
    </row>
    <row r="140" spans="2:65" s="84" customFormat="1" ht="20.4" customHeight="1">
      <c r="B140" s="105"/>
      <c r="C140" s="189" t="s">
        <v>425</v>
      </c>
      <c r="D140" s="189" t="s">
        <v>166</v>
      </c>
      <c r="E140" s="190" t="s">
        <v>3870</v>
      </c>
      <c r="F140" s="191" t="s">
        <v>4906</v>
      </c>
      <c r="G140" s="192" t="s">
        <v>579</v>
      </c>
      <c r="H140" s="193">
        <v>1</v>
      </c>
      <c r="I140" s="233"/>
      <c r="J140" s="234">
        <f aca="true" t="shared" si="93" ref="J140:J144">ROUND(I140*H140,2)</f>
        <v>0</v>
      </c>
      <c r="K140" s="191" t="s">
        <v>22</v>
      </c>
      <c r="L140" s="214"/>
      <c r="M140" s="235" t="s">
        <v>22</v>
      </c>
      <c r="N140" s="236" t="s">
        <v>44</v>
      </c>
      <c r="O140" s="106"/>
      <c r="P140" s="237">
        <f aca="true" t="shared" si="94" ref="P140:P144">O140*H140</f>
        <v>0</v>
      </c>
      <c r="Q140" s="237">
        <v>0</v>
      </c>
      <c r="R140" s="237">
        <f aca="true" t="shared" si="95" ref="R140:R144">Q140*H140</f>
        <v>0</v>
      </c>
      <c r="S140" s="237">
        <v>0</v>
      </c>
      <c r="T140" s="254">
        <f aca="true" t="shared" si="96" ref="T140:T144">S140*H140</f>
        <v>0</v>
      </c>
      <c r="AR140" s="170" t="s">
        <v>298</v>
      </c>
      <c r="AT140" s="170" t="s">
        <v>166</v>
      </c>
      <c r="AU140" s="170" t="s">
        <v>24</v>
      </c>
      <c r="AY140" s="170" t="s">
        <v>164</v>
      </c>
      <c r="BE140" s="266">
        <f aca="true" t="shared" si="97" ref="BE140:BE144">IF(N140="základní",J140,0)</f>
        <v>0</v>
      </c>
      <c r="BF140" s="266">
        <f t="shared" si="92"/>
        <v>0</v>
      </c>
      <c r="BG140" s="266">
        <f aca="true" t="shared" si="98" ref="BG140:BG144">IF(N140="zákl. přenesená",J140,0)</f>
        <v>0</v>
      </c>
      <c r="BH140" s="266">
        <f aca="true" t="shared" si="99" ref="BH140:BH144">IF(N140="sníž. přenesená",J140,0)</f>
        <v>0</v>
      </c>
      <c r="BI140" s="266">
        <f aca="true" t="shared" si="100" ref="BI140:BI144">IF(N140="nulová",J140,0)</f>
        <v>0</v>
      </c>
      <c r="BJ140" s="170" t="s">
        <v>24</v>
      </c>
      <c r="BK140" s="266">
        <f aca="true" t="shared" si="101" ref="BK140:BK144">ROUND(I140*H140,2)</f>
        <v>0</v>
      </c>
      <c r="BL140" s="170" t="s">
        <v>298</v>
      </c>
      <c r="BM140" s="170" t="s">
        <v>4907</v>
      </c>
    </row>
    <row r="141" spans="2:47" s="84" customFormat="1" ht="13.5">
      <c r="B141" s="105"/>
      <c r="C141" s="174"/>
      <c r="D141" s="207" t="s">
        <v>173</v>
      </c>
      <c r="E141" s="174"/>
      <c r="F141" s="270" t="s">
        <v>4906</v>
      </c>
      <c r="G141" s="174"/>
      <c r="H141" s="174"/>
      <c r="I141" s="215"/>
      <c r="J141" s="174"/>
      <c r="K141" s="174"/>
      <c r="L141" s="214"/>
      <c r="M141" s="238"/>
      <c r="N141" s="106"/>
      <c r="O141" s="106"/>
      <c r="P141" s="106"/>
      <c r="Q141" s="106"/>
      <c r="R141" s="106"/>
      <c r="S141" s="106"/>
      <c r="T141" s="255"/>
      <c r="AT141" s="170" t="s">
        <v>173</v>
      </c>
      <c r="AU141" s="170" t="s">
        <v>24</v>
      </c>
    </row>
    <row r="142" spans="2:65" s="84" customFormat="1" ht="20.4" customHeight="1">
      <c r="B142" s="105"/>
      <c r="C142" s="189" t="s">
        <v>431</v>
      </c>
      <c r="D142" s="189" t="s">
        <v>166</v>
      </c>
      <c r="E142" s="190" t="s">
        <v>3892</v>
      </c>
      <c r="F142" s="191" t="s">
        <v>4908</v>
      </c>
      <c r="G142" s="192" t="s">
        <v>579</v>
      </c>
      <c r="H142" s="193">
        <v>1</v>
      </c>
      <c r="I142" s="233"/>
      <c r="J142" s="234">
        <f t="shared" si="93"/>
        <v>0</v>
      </c>
      <c r="K142" s="191" t="s">
        <v>22</v>
      </c>
      <c r="L142" s="214"/>
      <c r="M142" s="235" t="s">
        <v>22</v>
      </c>
      <c r="N142" s="236" t="s">
        <v>44</v>
      </c>
      <c r="O142" s="106"/>
      <c r="P142" s="237">
        <f t="shared" si="94"/>
        <v>0</v>
      </c>
      <c r="Q142" s="237">
        <v>0</v>
      </c>
      <c r="R142" s="237">
        <f t="shared" si="95"/>
        <v>0</v>
      </c>
      <c r="S142" s="237">
        <v>0</v>
      </c>
      <c r="T142" s="254">
        <f t="shared" si="96"/>
        <v>0</v>
      </c>
      <c r="AR142" s="170" t="s">
        <v>298</v>
      </c>
      <c r="AT142" s="170" t="s">
        <v>166</v>
      </c>
      <c r="AU142" s="170" t="s">
        <v>24</v>
      </c>
      <c r="AY142" s="170" t="s">
        <v>164</v>
      </c>
      <c r="BE142" s="266">
        <f t="shared" si="97"/>
        <v>0</v>
      </c>
      <c r="BF142" s="266">
        <f aca="true" t="shared" si="102" ref="BF142:BF146">IF(N142="snížená",J142,0)</f>
        <v>0</v>
      </c>
      <c r="BG142" s="266">
        <f t="shared" si="98"/>
        <v>0</v>
      </c>
      <c r="BH142" s="266">
        <f t="shared" si="99"/>
        <v>0</v>
      </c>
      <c r="BI142" s="266">
        <f t="shared" si="100"/>
        <v>0</v>
      </c>
      <c r="BJ142" s="170" t="s">
        <v>24</v>
      </c>
      <c r="BK142" s="266">
        <f t="shared" si="101"/>
        <v>0</v>
      </c>
      <c r="BL142" s="170" t="s">
        <v>298</v>
      </c>
      <c r="BM142" s="170" t="s">
        <v>4909</v>
      </c>
    </row>
    <row r="143" spans="2:47" s="84" customFormat="1" ht="13.5">
      <c r="B143" s="105"/>
      <c r="C143" s="174"/>
      <c r="D143" s="207" t="s">
        <v>173</v>
      </c>
      <c r="E143" s="174"/>
      <c r="F143" s="270" t="s">
        <v>4908</v>
      </c>
      <c r="G143" s="174"/>
      <c r="H143" s="174"/>
      <c r="I143" s="215"/>
      <c r="J143" s="174"/>
      <c r="K143" s="174"/>
      <c r="L143" s="214"/>
      <c r="M143" s="238"/>
      <c r="N143" s="106"/>
      <c r="O143" s="106"/>
      <c r="P143" s="106"/>
      <c r="Q143" s="106"/>
      <c r="R143" s="106"/>
      <c r="S143" s="106"/>
      <c r="T143" s="255"/>
      <c r="AT143" s="170" t="s">
        <v>173</v>
      </c>
      <c r="AU143" s="170" t="s">
        <v>24</v>
      </c>
    </row>
    <row r="144" spans="2:65" s="84" customFormat="1" ht="20.4" customHeight="1">
      <c r="B144" s="105"/>
      <c r="C144" s="189" t="s">
        <v>438</v>
      </c>
      <c r="D144" s="189" t="s">
        <v>166</v>
      </c>
      <c r="E144" s="190" t="s">
        <v>3905</v>
      </c>
      <c r="F144" s="191" t="s">
        <v>4910</v>
      </c>
      <c r="G144" s="192" t="s">
        <v>579</v>
      </c>
      <c r="H144" s="193">
        <v>1</v>
      </c>
      <c r="I144" s="233"/>
      <c r="J144" s="234">
        <f t="shared" si="93"/>
        <v>0</v>
      </c>
      <c r="K144" s="191" t="s">
        <v>22</v>
      </c>
      <c r="L144" s="214"/>
      <c r="M144" s="235" t="s">
        <v>22</v>
      </c>
      <c r="N144" s="236" t="s">
        <v>44</v>
      </c>
      <c r="O144" s="106"/>
      <c r="P144" s="237">
        <f t="shared" si="94"/>
        <v>0</v>
      </c>
      <c r="Q144" s="237">
        <v>0</v>
      </c>
      <c r="R144" s="237">
        <f t="shared" si="95"/>
        <v>0</v>
      </c>
      <c r="S144" s="237">
        <v>0</v>
      </c>
      <c r="T144" s="254">
        <f t="shared" si="96"/>
        <v>0</v>
      </c>
      <c r="AR144" s="170" t="s">
        <v>298</v>
      </c>
      <c r="AT144" s="170" t="s">
        <v>166</v>
      </c>
      <c r="AU144" s="170" t="s">
        <v>24</v>
      </c>
      <c r="AY144" s="170" t="s">
        <v>164</v>
      </c>
      <c r="BE144" s="266">
        <f t="shared" si="97"/>
        <v>0</v>
      </c>
      <c r="BF144" s="266">
        <f t="shared" si="102"/>
        <v>0</v>
      </c>
      <c r="BG144" s="266">
        <f t="shared" si="98"/>
        <v>0</v>
      </c>
      <c r="BH144" s="266">
        <f t="shared" si="99"/>
        <v>0</v>
      </c>
      <c r="BI144" s="266">
        <f t="shared" si="100"/>
        <v>0</v>
      </c>
      <c r="BJ144" s="170" t="s">
        <v>24</v>
      </c>
      <c r="BK144" s="266">
        <f t="shared" si="101"/>
        <v>0</v>
      </c>
      <c r="BL144" s="170" t="s">
        <v>298</v>
      </c>
      <c r="BM144" s="170" t="s">
        <v>4911</v>
      </c>
    </row>
    <row r="145" spans="2:47" s="84" customFormat="1" ht="13.5">
      <c r="B145" s="105"/>
      <c r="C145" s="174"/>
      <c r="D145" s="207" t="s">
        <v>173</v>
      </c>
      <c r="E145" s="174"/>
      <c r="F145" s="270" t="s">
        <v>4910</v>
      </c>
      <c r="G145" s="174"/>
      <c r="H145" s="174"/>
      <c r="I145" s="215"/>
      <c r="J145" s="174"/>
      <c r="K145" s="174"/>
      <c r="L145" s="214"/>
      <c r="M145" s="238"/>
      <c r="N145" s="106"/>
      <c r="O145" s="106"/>
      <c r="P145" s="106"/>
      <c r="Q145" s="106"/>
      <c r="R145" s="106"/>
      <c r="S145" s="106"/>
      <c r="T145" s="255"/>
      <c r="AT145" s="170" t="s">
        <v>173</v>
      </c>
      <c r="AU145" s="170" t="s">
        <v>24</v>
      </c>
    </row>
    <row r="146" spans="2:65" s="84" customFormat="1" ht="20.4" customHeight="1">
      <c r="B146" s="105"/>
      <c r="C146" s="189" t="s">
        <v>444</v>
      </c>
      <c r="D146" s="189" t="s">
        <v>166</v>
      </c>
      <c r="E146" s="190" t="s">
        <v>3913</v>
      </c>
      <c r="F146" s="191" t="s">
        <v>4912</v>
      </c>
      <c r="G146" s="192" t="s">
        <v>579</v>
      </c>
      <c r="H146" s="193">
        <v>1</v>
      </c>
      <c r="I146" s="233"/>
      <c r="J146" s="234">
        <f aca="true" t="shared" si="103" ref="J146:J150">ROUND(I146*H146,2)</f>
        <v>0</v>
      </c>
      <c r="K146" s="191" t="s">
        <v>22</v>
      </c>
      <c r="L146" s="214"/>
      <c r="M146" s="235" t="s">
        <v>22</v>
      </c>
      <c r="N146" s="236" t="s">
        <v>44</v>
      </c>
      <c r="O146" s="106"/>
      <c r="P146" s="237">
        <f aca="true" t="shared" si="104" ref="P146:P150">O146*H146</f>
        <v>0</v>
      </c>
      <c r="Q146" s="237">
        <v>0</v>
      </c>
      <c r="R146" s="237">
        <f aca="true" t="shared" si="105" ref="R146:R150">Q146*H146</f>
        <v>0</v>
      </c>
      <c r="S146" s="237">
        <v>0</v>
      </c>
      <c r="T146" s="254">
        <f aca="true" t="shared" si="106" ref="T146:T150">S146*H146</f>
        <v>0</v>
      </c>
      <c r="AR146" s="170" t="s">
        <v>298</v>
      </c>
      <c r="AT146" s="170" t="s">
        <v>166</v>
      </c>
      <c r="AU146" s="170" t="s">
        <v>24</v>
      </c>
      <c r="AY146" s="170" t="s">
        <v>164</v>
      </c>
      <c r="BE146" s="266">
        <f aca="true" t="shared" si="107" ref="BE146:BE150">IF(N146="základní",J146,0)</f>
        <v>0</v>
      </c>
      <c r="BF146" s="266">
        <f t="shared" si="102"/>
        <v>0</v>
      </c>
      <c r="BG146" s="266">
        <f aca="true" t="shared" si="108" ref="BG146:BG150">IF(N146="zákl. přenesená",J146,0)</f>
        <v>0</v>
      </c>
      <c r="BH146" s="266">
        <f aca="true" t="shared" si="109" ref="BH146:BH150">IF(N146="sníž. přenesená",J146,0)</f>
        <v>0</v>
      </c>
      <c r="BI146" s="266">
        <f aca="true" t="shared" si="110" ref="BI146:BI150">IF(N146="nulová",J146,0)</f>
        <v>0</v>
      </c>
      <c r="BJ146" s="170" t="s">
        <v>24</v>
      </c>
      <c r="BK146" s="266">
        <f aca="true" t="shared" si="111" ref="BK146:BK150">ROUND(I146*H146,2)</f>
        <v>0</v>
      </c>
      <c r="BL146" s="170" t="s">
        <v>298</v>
      </c>
      <c r="BM146" s="170" t="s">
        <v>4913</v>
      </c>
    </row>
    <row r="147" spans="2:47" s="84" customFormat="1" ht="13.5">
      <c r="B147" s="105"/>
      <c r="C147" s="174"/>
      <c r="D147" s="207" t="s">
        <v>173</v>
      </c>
      <c r="E147" s="174"/>
      <c r="F147" s="270" t="s">
        <v>4912</v>
      </c>
      <c r="G147" s="174"/>
      <c r="H147" s="174"/>
      <c r="I147" s="215"/>
      <c r="J147" s="174"/>
      <c r="K147" s="174"/>
      <c r="L147" s="214"/>
      <c r="M147" s="238"/>
      <c r="N147" s="106"/>
      <c r="O147" s="106"/>
      <c r="P147" s="106"/>
      <c r="Q147" s="106"/>
      <c r="R147" s="106"/>
      <c r="S147" s="106"/>
      <c r="T147" s="255"/>
      <c r="AT147" s="170" t="s">
        <v>173</v>
      </c>
      <c r="AU147" s="170" t="s">
        <v>24</v>
      </c>
    </row>
    <row r="148" spans="2:65" s="84" customFormat="1" ht="20.4" customHeight="1">
      <c r="B148" s="105"/>
      <c r="C148" s="189" t="s">
        <v>269</v>
      </c>
      <c r="D148" s="189" t="s">
        <v>166</v>
      </c>
      <c r="E148" s="190" t="s">
        <v>3749</v>
      </c>
      <c r="F148" s="191" t="s">
        <v>4914</v>
      </c>
      <c r="G148" s="192" t="s">
        <v>579</v>
      </c>
      <c r="H148" s="193">
        <v>2</v>
      </c>
      <c r="I148" s="233"/>
      <c r="J148" s="234">
        <f t="shared" si="103"/>
        <v>0</v>
      </c>
      <c r="K148" s="191" t="s">
        <v>22</v>
      </c>
      <c r="L148" s="214"/>
      <c r="M148" s="235" t="s">
        <v>22</v>
      </c>
      <c r="N148" s="236" t="s">
        <v>44</v>
      </c>
      <c r="O148" s="106"/>
      <c r="P148" s="237">
        <f t="shared" si="104"/>
        <v>0</v>
      </c>
      <c r="Q148" s="237">
        <v>0</v>
      </c>
      <c r="R148" s="237">
        <f t="shared" si="105"/>
        <v>0</v>
      </c>
      <c r="S148" s="237">
        <v>0</v>
      </c>
      <c r="T148" s="254">
        <f t="shared" si="106"/>
        <v>0</v>
      </c>
      <c r="AR148" s="170" t="s">
        <v>298</v>
      </c>
      <c r="AT148" s="170" t="s">
        <v>166</v>
      </c>
      <c r="AU148" s="170" t="s">
        <v>24</v>
      </c>
      <c r="AY148" s="170" t="s">
        <v>164</v>
      </c>
      <c r="BE148" s="266">
        <f t="shared" si="107"/>
        <v>0</v>
      </c>
      <c r="BF148" s="266">
        <f aca="true" t="shared" si="112" ref="BF148:BF152">IF(N148="snížená",J148,0)</f>
        <v>0</v>
      </c>
      <c r="BG148" s="266">
        <f t="shared" si="108"/>
        <v>0</v>
      </c>
      <c r="BH148" s="266">
        <f t="shared" si="109"/>
        <v>0</v>
      </c>
      <c r="BI148" s="266">
        <f t="shared" si="110"/>
        <v>0</v>
      </c>
      <c r="BJ148" s="170" t="s">
        <v>24</v>
      </c>
      <c r="BK148" s="266">
        <f t="shared" si="111"/>
        <v>0</v>
      </c>
      <c r="BL148" s="170" t="s">
        <v>298</v>
      </c>
      <c r="BM148" s="170" t="s">
        <v>4915</v>
      </c>
    </row>
    <row r="149" spans="2:47" s="84" customFormat="1" ht="13.5">
      <c r="B149" s="105"/>
      <c r="C149" s="174"/>
      <c r="D149" s="207" t="s">
        <v>173</v>
      </c>
      <c r="E149" s="174"/>
      <c r="F149" s="270" t="s">
        <v>4914</v>
      </c>
      <c r="G149" s="174"/>
      <c r="H149" s="174"/>
      <c r="I149" s="215"/>
      <c r="J149" s="174"/>
      <c r="K149" s="174"/>
      <c r="L149" s="214"/>
      <c r="M149" s="238"/>
      <c r="N149" s="106"/>
      <c r="O149" s="106"/>
      <c r="P149" s="106"/>
      <c r="Q149" s="106"/>
      <c r="R149" s="106"/>
      <c r="S149" s="106"/>
      <c r="T149" s="255"/>
      <c r="AT149" s="170" t="s">
        <v>173</v>
      </c>
      <c r="AU149" s="170" t="s">
        <v>24</v>
      </c>
    </row>
    <row r="150" spans="2:65" s="84" customFormat="1" ht="28.8" customHeight="1">
      <c r="B150" s="105"/>
      <c r="C150" s="189" t="s">
        <v>275</v>
      </c>
      <c r="D150" s="189" t="s">
        <v>166</v>
      </c>
      <c r="E150" s="190" t="s">
        <v>3754</v>
      </c>
      <c r="F150" s="191" t="s">
        <v>4916</v>
      </c>
      <c r="G150" s="192" t="s">
        <v>22</v>
      </c>
      <c r="H150" s="193">
        <v>14</v>
      </c>
      <c r="I150" s="233"/>
      <c r="J150" s="234">
        <f t="shared" si="103"/>
        <v>0</v>
      </c>
      <c r="K150" s="191" t="s">
        <v>22</v>
      </c>
      <c r="L150" s="214"/>
      <c r="M150" s="235" t="s">
        <v>22</v>
      </c>
      <c r="N150" s="236" t="s">
        <v>44</v>
      </c>
      <c r="O150" s="106"/>
      <c r="P150" s="237">
        <f t="shared" si="104"/>
        <v>0</v>
      </c>
      <c r="Q150" s="237">
        <v>0</v>
      </c>
      <c r="R150" s="237">
        <f t="shared" si="105"/>
        <v>0</v>
      </c>
      <c r="S150" s="237">
        <v>0</v>
      </c>
      <c r="T150" s="254">
        <f t="shared" si="106"/>
        <v>0</v>
      </c>
      <c r="AR150" s="170" t="s">
        <v>298</v>
      </c>
      <c r="AT150" s="170" t="s">
        <v>166</v>
      </c>
      <c r="AU150" s="170" t="s">
        <v>24</v>
      </c>
      <c r="AY150" s="170" t="s">
        <v>164</v>
      </c>
      <c r="BE150" s="266">
        <f t="shared" si="107"/>
        <v>0</v>
      </c>
      <c r="BF150" s="266">
        <f t="shared" si="112"/>
        <v>0</v>
      </c>
      <c r="BG150" s="266">
        <f t="shared" si="108"/>
        <v>0</v>
      </c>
      <c r="BH150" s="266">
        <f t="shared" si="109"/>
        <v>0</v>
      </c>
      <c r="BI150" s="266">
        <f t="shared" si="110"/>
        <v>0</v>
      </c>
      <c r="BJ150" s="170" t="s">
        <v>24</v>
      </c>
      <c r="BK150" s="266">
        <f t="shared" si="111"/>
        <v>0</v>
      </c>
      <c r="BL150" s="170" t="s">
        <v>298</v>
      </c>
      <c r="BM150" s="170" t="s">
        <v>4917</v>
      </c>
    </row>
    <row r="151" spans="2:47" s="84" customFormat="1" ht="24">
      <c r="B151" s="105"/>
      <c r="C151" s="174"/>
      <c r="D151" s="207" t="s">
        <v>173</v>
      </c>
      <c r="E151" s="174"/>
      <c r="F151" s="270" t="s">
        <v>4916</v>
      </c>
      <c r="G151" s="174"/>
      <c r="H151" s="174"/>
      <c r="I151" s="215"/>
      <c r="J151" s="174"/>
      <c r="K151" s="174"/>
      <c r="L151" s="214"/>
      <c r="M151" s="238"/>
      <c r="N151" s="106"/>
      <c r="O151" s="106"/>
      <c r="P151" s="106"/>
      <c r="Q151" s="106"/>
      <c r="R151" s="106"/>
      <c r="S151" s="106"/>
      <c r="T151" s="255"/>
      <c r="AT151" s="170" t="s">
        <v>173</v>
      </c>
      <c r="AU151" s="170" t="s">
        <v>24</v>
      </c>
    </row>
    <row r="152" spans="2:65" s="84" customFormat="1" ht="28.8" customHeight="1">
      <c r="B152" s="105"/>
      <c r="C152" s="189" t="s">
        <v>281</v>
      </c>
      <c r="D152" s="189" t="s">
        <v>166</v>
      </c>
      <c r="E152" s="190" t="s">
        <v>3759</v>
      </c>
      <c r="F152" s="191" t="s">
        <v>4918</v>
      </c>
      <c r="G152" s="192" t="s">
        <v>579</v>
      </c>
      <c r="H152" s="193">
        <v>9</v>
      </c>
      <c r="I152" s="233"/>
      <c r="J152" s="234">
        <f aca="true" t="shared" si="113" ref="J152:J157">ROUND(I152*H152,2)</f>
        <v>0</v>
      </c>
      <c r="K152" s="191" t="s">
        <v>22</v>
      </c>
      <c r="L152" s="214"/>
      <c r="M152" s="235" t="s">
        <v>22</v>
      </c>
      <c r="N152" s="236" t="s">
        <v>44</v>
      </c>
      <c r="O152" s="106"/>
      <c r="P152" s="237">
        <f aca="true" t="shared" si="114" ref="P152:P157">O152*H152</f>
        <v>0</v>
      </c>
      <c r="Q152" s="237">
        <v>0</v>
      </c>
      <c r="R152" s="237">
        <f aca="true" t="shared" si="115" ref="R152:R157">Q152*H152</f>
        <v>0</v>
      </c>
      <c r="S152" s="237">
        <v>0</v>
      </c>
      <c r="T152" s="254">
        <f aca="true" t="shared" si="116" ref="T152:T157">S152*H152</f>
        <v>0</v>
      </c>
      <c r="AR152" s="170" t="s">
        <v>298</v>
      </c>
      <c r="AT152" s="170" t="s">
        <v>166</v>
      </c>
      <c r="AU152" s="170" t="s">
        <v>24</v>
      </c>
      <c r="AY152" s="170" t="s">
        <v>164</v>
      </c>
      <c r="BE152" s="266">
        <f aca="true" t="shared" si="117" ref="BE152:BE157">IF(N152="základní",J152,0)</f>
        <v>0</v>
      </c>
      <c r="BF152" s="266">
        <f t="shared" si="112"/>
        <v>0</v>
      </c>
      <c r="BG152" s="266">
        <f aca="true" t="shared" si="118" ref="BG152:BG157">IF(N152="zákl. přenesená",J152,0)</f>
        <v>0</v>
      </c>
      <c r="BH152" s="266">
        <f aca="true" t="shared" si="119" ref="BH152:BH157">IF(N152="sníž. přenesená",J152,0)</f>
        <v>0</v>
      </c>
      <c r="BI152" s="266">
        <f aca="true" t="shared" si="120" ref="BI152:BI157">IF(N152="nulová",J152,0)</f>
        <v>0</v>
      </c>
      <c r="BJ152" s="170" t="s">
        <v>24</v>
      </c>
      <c r="BK152" s="266">
        <f aca="true" t="shared" si="121" ref="BK152:BK157">ROUND(I152*H152,2)</f>
        <v>0</v>
      </c>
      <c r="BL152" s="170" t="s">
        <v>298</v>
      </c>
      <c r="BM152" s="170" t="s">
        <v>4919</v>
      </c>
    </row>
    <row r="153" spans="2:47" s="84" customFormat="1" ht="24">
      <c r="B153" s="105"/>
      <c r="C153" s="174"/>
      <c r="D153" s="194" t="s">
        <v>173</v>
      </c>
      <c r="E153" s="174"/>
      <c r="F153" s="195" t="s">
        <v>4918</v>
      </c>
      <c r="G153" s="174"/>
      <c r="H153" s="174"/>
      <c r="I153" s="215"/>
      <c r="J153" s="174"/>
      <c r="K153" s="174"/>
      <c r="L153" s="214"/>
      <c r="M153" s="238"/>
      <c r="N153" s="106"/>
      <c r="O153" s="106"/>
      <c r="P153" s="106"/>
      <c r="Q153" s="106"/>
      <c r="R153" s="106"/>
      <c r="S153" s="106"/>
      <c r="T153" s="255"/>
      <c r="AT153" s="170" t="s">
        <v>173</v>
      </c>
      <c r="AU153" s="170" t="s">
        <v>24</v>
      </c>
    </row>
    <row r="154" spans="2:63" s="89" customFormat="1" ht="37.5" customHeight="1">
      <c r="B154" s="183"/>
      <c r="C154" s="184"/>
      <c r="D154" s="187" t="s">
        <v>72</v>
      </c>
      <c r="E154" s="275" t="s">
        <v>3722</v>
      </c>
      <c r="F154" s="275" t="s">
        <v>4920</v>
      </c>
      <c r="G154" s="184"/>
      <c r="H154" s="184"/>
      <c r="I154" s="226"/>
      <c r="J154" s="276">
        <f>BK154</f>
        <v>0</v>
      </c>
      <c r="K154" s="184"/>
      <c r="L154" s="228"/>
      <c r="M154" s="229"/>
      <c r="N154" s="230"/>
      <c r="O154" s="230"/>
      <c r="P154" s="231">
        <f aca="true" t="shared" si="122" ref="P154:T154">SUM(P155:P210)</f>
        <v>0</v>
      </c>
      <c r="Q154" s="230"/>
      <c r="R154" s="231">
        <f t="shared" si="122"/>
        <v>0</v>
      </c>
      <c r="S154" s="230"/>
      <c r="T154" s="253">
        <f t="shared" si="122"/>
        <v>0</v>
      </c>
      <c r="AR154" s="259" t="s">
        <v>24</v>
      </c>
      <c r="AT154" s="260" t="s">
        <v>72</v>
      </c>
      <c r="AU154" s="260" t="s">
        <v>73</v>
      </c>
      <c r="AY154" s="259" t="s">
        <v>164</v>
      </c>
      <c r="BK154" s="265">
        <f>SUM(BK155:BK210)</f>
        <v>0</v>
      </c>
    </row>
    <row r="155" spans="2:65" s="84" customFormat="1" ht="20.4" customHeight="1">
      <c r="B155" s="105"/>
      <c r="C155" s="189" t="s">
        <v>626</v>
      </c>
      <c r="D155" s="189" t="s">
        <v>166</v>
      </c>
      <c r="E155" s="190" t="s">
        <v>4921</v>
      </c>
      <c r="F155" s="191" t="s">
        <v>4922</v>
      </c>
      <c r="G155" s="192" t="s">
        <v>169</v>
      </c>
      <c r="H155" s="193">
        <v>1</v>
      </c>
      <c r="I155" s="233"/>
      <c r="J155" s="234">
        <f t="shared" si="113"/>
        <v>0</v>
      </c>
      <c r="K155" s="191" t="s">
        <v>22</v>
      </c>
      <c r="L155" s="214"/>
      <c r="M155" s="235" t="s">
        <v>22</v>
      </c>
      <c r="N155" s="236" t="s">
        <v>44</v>
      </c>
      <c r="O155" s="106"/>
      <c r="P155" s="237">
        <f t="shared" si="114"/>
        <v>0</v>
      </c>
      <c r="Q155" s="237">
        <v>0</v>
      </c>
      <c r="R155" s="237">
        <f t="shared" si="115"/>
        <v>0</v>
      </c>
      <c r="S155" s="237">
        <v>0</v>
      </c>
      <c r="T155" s="254">
        <f t="shared" si="116"/>
        <v>0</v>
      </c>
      <c r="AR155" s="170" t="s">
        <v>298</v>
      </c>
      <c r="AT155" s="170" t="s">
        <v>166</v>
      </c>
      <c r="AU155" s="170" t="s">
        <v>24</v>
      </c>
      <c r="AY155" s="170" t="s">
        <v>164</v>
      </c>
      <c r="BE155" s="266">
        <f t="shared" si="117"/>
        <v>0</v>
      </c>
      <c r="BF155" s="266">
        <f>IF(N155="snížená",J155,0)</f>
        <v>0</v>
      </c>
      <c r="BG155" s="266">
        <f t="shared" si="118"/>
        <v>0</v>
      </c>
      <c r="BH155" s="266">
        <f t="shared" si="119"/>
        <v>0</v>
      </c>
      <c r="BI155" s="266">
        <f t="shared" si="120"/>
        <v>0</v>
      </c>
      <c r="BJ155" s="170" t="s">
        <v>24</v>
      </c>
      <c r="BK155" s="266">
        <f t="shared" si="121"/>
        <v>0</v>
      </c>
      <c r="BL155" s="170" t="s">
        <v>298</v>
      </c>
      <c r="BM155" s="170" t="s">
        <v>4923</v>
      </c>
    </row>
    <row r="156" spans="2:47" s="84" customFormat="1" ht="13.5">
      <c r="B156" s="105"/>
      <c r="C156" s="174"/>
      <c r="D156" s="207" t="s">
        <v>173</v>
      </c>
      <c r="E156" s="174"/>
      <c r="F156" s="270" t="s">
        <v>4924</v>
      </c>
      <c r="G156" s="174"/>
      <c r="H156" s="174"/>
      <c r="I156" s="215"/>
      <c r="J156" s="174"/>
      <c r="K156" s="174"/>
      <c r="L156" s="214"/>
      <c r="M156" s="238"/>
      <c r="N156" s="106"/>
      <c r="O156" s="106"/>
      <c r="P156" s="106"/>
      <c r="Q156" s="106"/>
      <c r="R156" s="106"/>
      <c r="S156" s="106"/>
      <c r="T156" s="255"/>
      <c r="AT156" s="170" t="s">
        <v>173</v>
      </c>
      <c r="AU156" s="170" t="s">
        <v>24</v>
      </c>
    </row>
    <row r="157" spans="2:65" s="84" customFormat="1" ht="20.4" customHeight="1">
      <c r="B157" s="105"/>
      <c r="C157" s="189" t="s">
        <v>449</v>
      </c>
      <c r="D157" s="189" t="s">
        <v>166</v>
      </c>
      <c r="E157" s="190" t="s">
        <v>3918</v>
      </c>
      <c r="F157" s="191" t="s">
        <v>4925</v>
      </c>
      <c r="G157" s="192" t="s">
        <v>579</v>
      </c>
      <c r="H157" s="193">
        <v>1</v>
      </c>
      <c r="I157" s="233"/>
      <c r="J157" s="234">
        <f t="shared" si="113"/>
        <v>0</v>
      </c>
      <c r="K157" s="191" t="s">
        <v>22</v>
      </c>
      <c r="L157" s="214"/>
      <c r="M157" s="235" t="s">
        <v>22</v>
      </c>
      <c r="N157" s="236" t="s">
        <v>44</v>
      </c>
      <c r="O157" s="106"/>
      <c r="P157" s="237">
        <f t="shared" si="114"/>
        <v>0</v>
      </c>
      <c r="Q157" s="237">
        <v>0</v>
      </c>
      <c r="R157" s="237">
        <f t="shared" si="115"/>
        <v>0</v>
      </c>
      <c r="S157" s="237">
        <v>0</v>
      </c>
      <c r="T157" s="254">
        <f t="shared" si="116"/>
        <v>0</v>
      </c>
      <c r="AR157" s="170" t="s">
        <v>298</v>
      </c>
      <c r="AT157" s="170" t="s">
        <v>166</v>
      </c>
      <c r="AU157" s="170" t="s">
        <v>24</v>
      </c>
      <c r="AY157" s="170" t="s">
        <v>164</v>
      </c>
      <c r="BE157" s="266">
        <f t="shared" si="117"/>
        <v>0</v>
      </c>
      <c r="BF157" s="266">
        <f>IF(N157="snížená",J157,0)</f>
        <v>0</v>
      </c>
      <c r="BG157" s="266">
        <f t="shared" si="118"/>
        <v>0</v>
      </c>
      <c r="BH157" s="266">
        <f t="shared" si="119"/>
        <v>0</v>
      </c>
      <c r="BI157" s="266">
        <f t="shared" si="120"/>
        <v>0</v>
      </c>
      <c r="BJ157" s="170" t="s">
        <v>24</v>
      </c>
      <c r="BK157" s="266">
        <f t="shared" si="121"/>
        <v>0</v>
      </c>
      <c r="BL157" s="170" t="s">
        <v>298</v>
      </c>
      <c r="BM157" s="170" t="s">
        <v>4926</v>
      </c>
    </row>
    <row r="158" spans="2:47" s="84" customFormat="1" ht="13.5">
      <c r="B158" s="105"/>
      <c r="C158" s="174"/>
      <c r="D158" s="207" t="s">
        <v>173</v>
      </c>
      <c r="E158" s="174"/>
      <c r="F158" s="270" t="s">
        <v>4925</v>
      </c>
      <c r="G158" s="174"/>
      <c r="H158" s="174"/>
      <c r="I158" s="215"/>
      <c r="J158" s="174"/>
      <c r="K158" s="174"/>
      <c r="L158" s="214"/>
      <c r="M158" s="238"/>
      <c r="N158" s="106"/>
      <c r="O158" s="106"/>
      <c r="P158" s="106"/>
      <c r="Q158" s="106"/>
      <c r="R158" s="106"/>
      <c r="S158" s="106"/>
      <c r="T158" s="255"/>
      <c r="AT158" s="170" t="s">
        <v>173</v>
      </c>
      <c r="AU158" s="170" t="s">
        <v>24</v>
      </c>
    </row>
    <row r="159" spans="2:65" s="84" customFormat="1" ht="20.4" customHeight="1">
      <c r="B159" s="105"/>
      <c r="C159" s="189" t="s">
        <v>457</v>
      </c>
      <c r="D159" s="189" t="s">
        <v>166</v>
      </c>
      <c r="E159" s="190" t="s">
        <v>3923</v>
      </c>
      <c r="F159" s="191" t="s">
        <v>4927</v>
      </c>
      <c r="G159" s="192" t="s">
        <v>579</v>
      </c>
      <c r="H159" s="193">
        <v>70</v>
      </c>
      <c r="I159" s="233"/>
      <c r="J159" s="234">
        <f aca="true" t="shared" si="123" ref="J159:J163">ROUND(I159*H159,2)</f>
        <v>0</v>
      </c>
      <c r="K159" s="191" t="s">
        <v>22</v>
      </c>
      <c r="L159" s="214"/>
      <c r="M159" s="235" t="s">
        <v>22</v>
      </c>
      <c r="N159" s="236" t="s">
        <v>44</v>
      </c>
      <c r="O159" s="106"/>
      <c r="P159" s="237">
        <f aca="true" t="shared" si="124" ref="P159:P163">O159*H159</f>
        <v>0</v>
      </c>
      <c r="Q159" s="237">
        <v>0</v>
      </c>
      <c r="R159" s="237">
        <f aca="true" t="shared" si="125" ref="R159:R163">Q159*H159</f>
        <v>0</v>
      </c>
      <c r="S159" s="237">
        <v>0</v>
      </c>
      <c r="T159" s="254">
        <f aca="true" t="shared" si="126" ref="T159:T163">S159*H159</f>
        <v>0</v>
      </c>
      <c r="AR159" s="170" t="s">
        <v>298</v>
      </c>
      <c r="AT159" s="170" t="s">
        <v>166</v>
      </c>
      <c r="AU159" s="170" t="s">
        <v>24</v>
      </c>
      <c r="AY159" s="170" t="s">
        <v>164</v>
      </c>
      <c r="BE159" s="266">
        <f aca="true" t="shared" si="127" ref="BE159:BE163">IF(N159="základní",J159,0)</f>
        <v>0</v>
      </c>
      <c r="BF159" s="266">
        <v>0</v>
      </c>
      <c r="BG159" s="266">
        <f aca="true" t="shared" si="128" ref="BG159:BG163">IF(N159="zákl. přenesená",J159,0)</f>
        <v>0</v>
      </c>
      <c r="BH159" s="266">
        <f aca="true" t="shared" si="129" ref="BH159:BH163">IF(N159="sníž. přenesená",J159,0)</f>
        <v>0</v>
      </c>
      <c r="BI159" s="266">
        <f aca="true" t="shared" si="130" ref="BI159:BI163">IF(N159="nulová",J159,0)</f>
        <v>0</v>
      </c>
      <c r="BJ159" s="170" t="s">
        <v>24</v>
      </c>
      <c r="BK159" s="266">
        <f aca="true" t="shared" si="131" ref="BK159:BK163">ROUND(I159*H159,2)</f>
        <v>0</v>
      </c>
      <c r="BL159" s="170" t="s">
        <v>298</v>
      </c>
      <c r="BM159" s="170" t="s">
        <v>4928</v>
      </c>
    </row>
    <row r="160" spans="2:47" s="84" customFormat="1" ht="13.5">
      <c r="B160" s="105"/>
      <c r="C160" s="174"/>
      <c r="D160" s="207" t="s">
        <v>173</v>
      </c>
      <c r="E160" s="174"/>
      <c r="F160" s="270" t="s">
        <v>4927</v>
      </c>
      <c r="G160" s="174"/>
      <c r="H160" s="174"/>
      <c r="I160" s="215"/>
      <c r="J160" s="174"/>
      <c r="K160" s="174"/>
      <c r="L160" s="214"/>
      <c r="M160" s="238"/>
      <c r="N160" s="106"/>
      <c r="O160" s="106"/>
      <c r="P160" s="106"/>
      <c r="Q160" s="106"/>
      <c r="R160" s="106"/>
      <c r="S160" s="106"/>
      <c r="T160" s="255"/>
      <c r="AT160" s="170" t="s">
        <v>173</v>
      </c>
      <c r="AU160" s="170" t="s">
        <v>24</v>
      </c>
    </row>
    <row r="161" spans="2:65" s="84" customFormat="1" ht="20.4" customHeight="1">
      <c r="B161" s="105"/>
      <c r="C161" s="189" t="s">
        <v>462</v>
      </c>
      <c r="D161" s="189" t="s">
        <v>166</v>
      </c>
      <c r="E161" s="190" t="s">
        <v>3928</v>
      </c>
      <c r="F161" s="191" t="s">
        <v>4929</v>
      </c>
      <c r="G161" s="192" t="s">
        <v>579</v>
      </c>
      <c r="H161" s="193">
        <v>1</v>
      </c>
      <c r="I161" s="233"/>
      <c r="J161" s="234">
        <f t="shared" si="123"/>
        <v>0</v>
      </c>
      <c r="K161" s="191" t="s">
        <v>22</v>
      </c>
      <c r="L161" s="214"/>
      <c r="M161" s="235" t="s">
        <v>22</v>
      </c>
      <c r="N161" s="236" t="s">
        <v>44</v>
      </c>
      <c r="O161" s="106"/>
      <c r="P161" s="237">
        <f t="shared" si="124"/>
        <v>0</v>
      </c>
      <c r="Q161" s="237">
        <v>0</v>
      </c>
      <c r="R161" s="237">
        <f t="shared" si="125"/>
        <v>0</v>
      </c>
      <c r="S161" s="237">
        <v>0</v>
      </c>
      <c r="T161" s="254">
        <f t="shared" si="126"/>
        <v>0</v>
      </c>
      <c r="AR161" s="170" t="s">
        <v>298</v>
      </c>
      <c r="AT161" s="170" t="s">
        <v>166</v>
      </c>
      <c r="AU161" s="170" t="s">
        <v>24</v>
      </c>
      <c r="AY161" s="170" t="s">
        <v>164</v>
      </c>
      <c r="BE161" s="266">
        <f t="shared" si="127"/>
        <v>0</v>
      </c>
      <c r="BF161" s="266">
        <f aca="true" t="shared" si="132" ref="BF161:BF165">IF(N161="snížená",J161,0)</f>
        <v>0</v>
      </c>
      <c r="BG161" s="266">
        <f t="shared" si="128"/>
        <v>0</v>
      </c>
      <c r="BH161" s="266">
        <f t="shared" si="129"/>
        <v>0</v>
      </c>
      <c r="BI161" s="266">
        <f t="shared" si="130"/>
        <v>0</v>
      </c>
      <c r="BJ161" s="170" t="s">
        <v>24</v>
      </c>
      <c r="BK161" s="266">
        <f t="shared" si="131"/>
        <v>0</v>
      </c>
      <c r="BL161" s="170" t="s">
        <v>298</v>
      </c>
      <c r="BM161" s="170" t="s">
        <v>4930</v>
      </c>
    </row>
    <row r="162" spans="2:47" s="84" customFormat="1" ht="13.5">
      <c r="B162" s="105"/>
      <c r="C162" s="174"/>
      <c r="D162" s="207" t="s">
        <v>173</v>
      </c>
      <c r="E162" s="174"/>
      <c r="F162" s="270" t="s">
        <v>4929</v>
      </c>
      <c r="G162" s="174"/>
      <c r="H162" s="174"/>
      <c r="I162" s="215"/>
      <c r="J162" s="174"/>
      <c r="K162" s="174"/>
      <c r="L162" s="214"/>
      <c r="M162" s="238"/>
      <c r="N162" s="106"/>
      <c r="O162" s="106"/>
      <c r="P162" s="106"/>
      <c r="Q162" s="106"/>
      <c r="R162" s="106"/>
      <c r="S162" s="106"/>
      <c r="T162" s="255"/>
      <c r="AT162" s="170" t="s">
        <v>173</v>
      </c>
      <c r="AU162" s="170" t="s">
        <v>24</v>
      </c>
    </row>
    <row r="163" spans="2:65" s="84" customFormat="1" ht="20.4" customHeight="1">
      <c r="B163" s="105"/>
      <c r="C163" s="189" t="s">
        <v>472</v>
      </c>
      <c r="D163" s="189" t="s">
        <v>166</v>
      </c>
      <c r="E163" s="190" t="s">
        <v>3935</v>
      </c>
      <c r="F163" s="191" t="s">
        <v>4931</v>
      </c>
      <c r="G163" s="192" t="s">
        <v>579</v>
      </c>
      <c r="H163" s="193">
        <v>2</v>
      </c>
      <c r="I163" s="233"/>
      <c r="J163" s="234">
        <f t="shared" si="123"/>
        <v>0</v>
      </c>
      <c r="K163" s="191" t="s">
        <v>22</v>
      </c>
      <c r="L163" s="214"/>
      <c r="M163" s="235" t="s">
        <v>22</v>
      </c>
      <c r="N163" s="236" t="s">
        <v>44</v>
      </c>
      <c r="O163" s="106"/>
      <c r="P163" s="237">
        <f t="shared" si="124"/>
        <v>0</v>
      </c>
      <c r="Q163" s="237">
        <v>0</v>
      </c>
      <c r="R163" s="237">
        <f t="shared" si="125"/>
        <v>0</v>
      </c>
      <c r="S163" s="237">
        <v>0</v>
      </c>
      <c r="T163" s="254">
        <f t="shared" si="126"/>
        <v>0</v>
      </c>
      <c r="AR163" s="170" t="s">
        <v>298</v>
      </c>
      <c r="AT163" s="170" t="s">
        <v>166</v>
      </c>
      <c r="AU163" s="170" t="s">
        <v>24</v>
      </c>
      <c r="AY163" s="170" t="s">
        <v>164</v>
      </c>
      <c r="BE163" s="266">
        <f t="shared" si="127"/>
        <v>0</v>
      </c>
      <c r="BF163" s="266">
        <f t="shared" si="132"/>
        <v>0</v>
      </c>
      <c r="BG163" s="266">
        <f t="shared" si="128"/>
        <v>0</v>
      </c>
      <c r="BH163" s="266">
        <f t="shared" si="129"/>
        <v>0</v>
      </c>
      <c r="BI163" s="266">
        <f t="shared" si="130"/>
        <v>0</v>
      </c>
      <c r="BJ163" s="170" t="s">
        <v>24</v>
      </c>
      <c r="BK163" s="266">
        <f t="shared" si="131"/>
        <v>0</v>
      </c>
      <c r="BL163" s="170" t="s">
        <v>298</v>
      </c>
      <c r="BM163" s="170" t="s">
        <v>4932</v>
      </c>
    </row>
    <row r="164" spans="2:47" s="84" customFormat="1" ht="13.5">
      <c r="B164" s="105"/>
      <c r="C164" s="174"/>
      <c r="D164" s="207" t="s">
        <v>173</v>
      </c>
      <c r="E164" s="174"/>
      <c r="F164" s="270" t="s">
        <v>4931</v>
      </c>
      <c r="G164" s="174"/>
      <c r="H164" s="174"/>
      <c r="I164" s="215"/>
      <c r="J164" s="174"/>
      <c r="K164" s="174"/>
      <c r="L164" s="214"/>
      <c r="M164" s="238"/>
      <c r="N164" s="106"/>
      <c r="O164" s="106"/>
      <c r="P164" s="106"/>
      <c r="Q164" s="106"/>
      <c r="R164" s="106"/>
      <c r="S164" s="106"/>
      <c r="T164" s="255"/>
      <c r="AT164" s="170" t="s">
        <v>173</v>
      </c>
      <c r="AU164" s="170" t="s">
        <v>24</v>
      </c>
    </row>
    <row r="165" spans="2:65" s="84" customFormat="1" ht="20.4" customHeight="1">
      <c r="B165" s="105"/>
      <c r="C165" s="189" t="s">
        <v>477</v>
      </c>
      <c r="D165" s="189" t="s">
        <v>166</v>
      </c>
      <c r="E165" s="190" t="s">
        <v>3941</v>
      </c>
      <c r="F165" s="191" t="s">
        <v>4933</v>
      </c>
      <c r="G165" s="192" t="s">
        <v>579</v>
      </c>
      <c r="H165" s="193">
        <v>1</v>
      </c>
      <c r="I165" s="233"/>
      <c r="J165" s="234">
        <f aca="true" t="shared" si="133" ref="J165:J169">ROUND(I165*H165,2)</f>
        <v>0</v>
      </c>
      <c r="K165" s="191" t="s">
        <v>22</v>
      </c>
      <c r="L165" s="214"/>
      <c r="M165" s="235" t="s">
        <v>22</v>
      </c>
      <c r="N165" s="236" t="s">
        <v>44</v>
      </c>
      <c r="O165" s="106"/>
      <c r="P165" s="237">
        <f aca="true" t="shared" si="134" ref="P165:P169">O165*H165</f>
        <v>0</v>
      </c>
      <c r="Q165" s="237">
        <v>0</v>
      </c>
      <c r="R165" s="237">
        <f aca="true" t="shared" si="135" ref="R165:R169">Q165*H165</f>
        <v>0</v>
      </c>
      <c r="S165" s="237">
        <v>0</v>
      </c>
      <c r="T165" s="254">
        <f aca="true" t="shared" si="136" ref="T165:T169">S165*H165</f>
        <v>0</v>
      </c>
      <c r="AR165" s="170" t="s">
        <v>298</v>
      </c>
      <c r="AT165" s="170" t="s">
        <v>166</v>
      </c>
      <c r="AU165" s="170" t="s">
        <v>24</v>
      </c>
      <c r="AY165" s="170" t="s">
        <v>164</v>
      </c>
      <c r="BE165" s="266">
        <f aca="true" t="shared" si="137" ref="BE165:BE169">IF(N165="základní",J165,0)</f>
        <v>0</v>
      </c>
      <c r="BF165" s="266">
        <f t="shared" si="132"/>
        <v>0</v>
      </c>
      <c r="BG165" s="266">
        <f aca="true" t="shared" si="138" ref="BG165:BG169">IF(N165="zákl. přenesená",J165,0)</f>
        <v>0</v>
      </c>
      <c r="BH165" s="266">
        <f aca="true" t="shared" si="139" ref="BH165:BH169">IF(N165="sníž. přenesená",J165,0)</f>
        <v>0</v>
      </c>
      <c r="BI165" s="266">
        <f aca="true" t="shared" si="140" ref="BI165:BI169">IF(N165="nulová",J165,0)</f>
        <v>0</v>
      </c>
      <c r="BJ165" s="170" t="s">
        <v>24</v>
      </c>
      <c r="BK165" s="266">
        <f aca="true" t="shared" si="141" ref="BK165:BK169">ROUND(I165*H165,2)</f>
        <v>0</v>
      </c>
      <c r="BL165" s="170" t="s">
        <v>298</v>
      </c>
      <c r="BM165" s="170" t="s">
        <v>4934</v>
      </c>
    </row>
    <row r="166" spans="2:47" s="84" customFormat="1" ht="13.5">
      <c r="B166" s="105"/>
      <c r="C166" s="174"/>
      <c r="D166" s="207" t="s">
        <v>173</v>
      </c>
      <c r="E166" s="174"/>
      <c r="F166" s="270" t="s">
        <v>4933</v>
      </c>
      <c r="G166" s="174"/>
      <c r="H166" s="174"/>
      <c r="I166" s="215"/>
      <c r="J166" s="174"/>
      <c r="K166" s="174"/>
      <c r="L166" s="214"/>
      <c r="M166" s="238"/>
      <c r="N166" s="106"/>
      <c r="O166" s="106"/>
      <c r="P166" s="106"/>
      <c r="Q166" s="106"/>
      <c r="R166" s="106"/>
      <c r="S166" s="106"/>
      <c r="T166" s="255"/>
      <c r="AT166" s="170" t="s">
        <v>173</v>
      </c>
      <c r="AU166" s="170" t="s">
        <v>24</v>
      </c>
    </row>
    <row r="167" spans="2:65" s="84" customFormat="1" ht="20.4" customHeight="1">
      <c r="B167" s="105"/>
      <c r="C167" s="189" t="s">
        <v>483</v>
      </c>
      <c r="D167" s="189" t="s">
        <v>166</v>
      </c>
      <c r="E167" s="190" t="s">
        <v>3946</v>
      </c>
      <c r="F167" s="191" t="s">
        <v>4935</v>
      </c>
      <c r="G167" s="192" t="s">
        <v>579</v>
      </c>
      <c r="H167" s="193">
        <v>1</v>
      </c>
      <c r="I167" s="233"/>
      <c r="J167" s="234">
        <f t="shared" si="133"/>
        <v>0</v>
      </c>
      <c r="K167" s="191" t="s">
        <v>22</v>
      </c>
      <c r="L167" s="214"/>
      <c r="M167" s="235" t="s">
        <v>22</v>
      </c>
      <c r="N167" s="236" t="s">
        <v>44</v>
      </c>
      <c r="O167" s="106"/>
      <c r="P167" s="237">
        <f t="shared" si="134"/>
        <v>0</v>
      </c>
      <c r="Q167" s="237">
        <v>0</v>
      </c>
      <c r="R167" s="237">
        <f t="shared" si="135"/>
        <v>0</v>
      </c>
      <c r="S167" s="237">
        <v>0</v>
      </c>
      <c r="T167" s="254">
        <f t="shared" si="136"/>
        <v>0</v>
      </c>
      <c r="AR167" s="170" t="s">
        <v>298</v>
      </c>
      <c r="AT167" s="170" t="s">
        <v>166</v>
      </c>
      <c r="AU167" s="170" t="s">
        <v>24</v>
      </c>
      <c r="AY167" s="170" t="s">
        <v>164</v>
      </c>
      <c r="BE167" s="266">
        <f t="shared" si="137"/>
        <v>0</v>
      </c>
      <c r="BF167" s="266">
        <f aca="true" t="shared" si="142" ref="BF167:BF171">IF(N167="snížená",J167,0)</f>
        <v>0</v>
      </c>
      <c r="BG167" s="266">
        <f t="shared" si="138"/>
        <v>0</v>
      </c>
      <c r="BH167" s="266">
        <f t="shared" si="139"/>
        <v>0</v>
      </c>
      <c r="BI167" s="266">
        <f t="shared" si="140"/>
        <v>0</v>
      </c>
      <c r="BJ167" s="170" t="s">
        <v>24</v>
      </c>
      <c r="BK167" s="266">
        <f t="shared" si="141"/>
        <v>0</v>
      </c>
      <c r="BL167" s="170" t="s">
        <v>298</v>
      </c>
      <c r="BM167" s="170" t="s">
        <v>4936</v>
      </c>
    </row>
    <row r="168" spans="2:47" s="84" customFormat="1" ht="13.5">
      <c r="B168" s="105"/>
      <c r="C168" s="174"/>
      <c r="D168" s="207" t="s">
        <v>173</v>
      </c>
      <c r="E168" s="174"/>
      <c r="F168" s="270" t="s">
        <v>4935</v>
      </c>
      <c r="G168" s="174"/>
      <c r="H168" s="174"/>
      <c r="I168" s="215"/>
      <c r="J168" s="174"/>
      <c r="K168" s="174"/>
      <c r="L168" s="214"/>
      <c r="M168" s="238"/>
      <c r="N168" s="106"/>
      <c r="O168" s="106"/>
      <c r="P168" s="106"/>
      <c r="Q168" s="106"/>
      <c r="R168" s="106"/>
      <c r="S168" s="106"/>
      <c r="T168" s="255"/>
      <c r="AT168" s="170" t="s">
        <v>173</v>
      </c>
      <c r="AU168" s="170" t="s">
        <v>24</v>
      </c>
    </row>
    <row r="169" spans="2:65" s="84" customFormat="1" ht="20.4" customHeight="1">
      <c r="B169" s="105"/>
      <c r="C169" s="189" t="s">
        <v>489</v>
      </c>
      <c r="D169" s="189" t="s">
        <v>166</v>
      </c>
      <c r="E169" s="190" t="s">
        <v>3949</v>
      </c>
      <c r="F169" s="191" t="s">
        <v>4937</v>
      </c>
      <c r="G169" s="192" t="s">
        <v>579</v>
      </c>
      <c r="H169" s="193">
        <v>1</v>
      </c>
      <c r="I169" s="233"/>
      <c r="J169" s="234">
        <f t="shared" si="133"/>
        <v>0</v>
      </c>
      <c r="K169" s="191" t="s">
        <v>22</v>
      </c>
      <c r="L169" s="214"/>
      <c r="M169" s="235" t="s">
        <v>22</v>
      </c>
      <c r="N169" s="236" t="s">
        <v>44</v>
      </c>
      <c r="O169" s="106"/>
      <c r="P169" s="237">
        <f t="shared" si="134"/>
        <v>0</v>
      </c>
      <c r="Q169" s="237">
        <v>0</v>
      </c>
      <c r="R169" s="237">
        <f t="shared" si="135"/>
        <v>0</v>
      </c>
      <c r="S169" s="237">
        <v>0</v>
      </c>
      <c r="T169" s="254">
        <f t="shared" si="136"/>
        <v>0</v>
      </c>
      <c r="AR169" s="170" t="s">
        <v>298</v>
      </c>
      <c r="AT169" s="170" t="s">
        <v>166</v>
      </c>
      <c r="AU169" s="170" t="s">
        <v>24</v>
      </c>
      <c r="AY169" s="170" t="s">
        <v>164</v>
      </c>
      <c r="BE169" s="266">
        <f t="shared" si="137"/>
        <v>0</v>
      </c>
      <c r="BF169" s="266">
        <f t="shared" si="142"/>
        <v>0</v>
      </c>
      <c r="BG169" s="266">
        <f t="shared" si="138"/>
        <v>0</v>
      </c>
      <c r="BH169" s="266">
        <f t="shared" si="139"/>
        <v>0</v>
      </c>
      <c r="BI169" s="266">
        <f t="shared" si="140"/>
        <v>0</v>
      </c>
      <c r="BJ169" s="170" t="s">
        <v>24</v>
      </c>
      <c r="BK169" s="266">
        <f t="shared" si="141"/>
        <v>0</v>
      </c>
      <c r="BL169" s="170" t="s">
        <v>298</v>
      </c>
      <c r="BM169" s="170" t="s">
        <v>4938</v>
      </c>
    </row>
    <row r="170" spans="2:47" s="84" customFormat="1" ht="13.5">
      <c r="B170" s="105"/>
      <c r="C170" s="174"/>
      <c r="D170" s="207" t="s">
        <v>173</v>
      </c>
      <c r="E170" s="174"/>
      <c r="F170" s="270" t="s">
        <v>4937</v>
      </c>
      <c r="G170" s="174"/>
      <c r="H170" s="174"/>
      <c r="I170" s="215"/>
      <c r="J170" s="174"/>
      <c r="K170" s="174"/>
      <c r="L170" s="214"/>
      <c r="M170" s="238"/>
      <c r="N170" s="106"/>
      <c r="O170" s="106"/>
      <c r="P170" s="106"/>
      <c r="Q170" s="106"/>
      <c r="R170" s="106"/>
      <c r="S170" s="106"/>
      <c r="T170" s="255"/>
      <c r="AT170" s="170" t="s">
        <v>173</v>
      </c>
      <c r="AU170" s="170" t="s">
        <v>24</v>
      </c>
    </row>
    <row r="171" spans="2:65" s="84" customFormat="1" ht="20.4" customHeight="1">
      <c r="B171" s="105"/>
      <c r="C171" s="189" t="s">
        <v>495</v>
      </c>
      <c r="D171" s="189" t="s">
        <v>166</v>
      </c>
      <c r="E171" s="190" t="s">
        <v>3954</v>
      </c>
      <c r="F171" s="191" t="s">
        <v>4939</v>
      </c>
      <c r="G171" s="192" t="s">
        <v>579</v>
      </c>
      <c r="H171" s="193">
        <v>1</v>
      </c>
      <c r="I171" s="233"/>
      <c r="J171" s="234">
        <f aca="true" t="shared" si="143" ref="J171:J175">ROUND(I171*H171,2)</f>
        <v>0</v>
      </c>
      <c r="K171" s="191" t="s">
        <v>22</v>
      </c>
      <c r="L171" s="214"/>
      <c r="M171" s="235" t="s">
        <v>22</v>
      </c>
      <c r="N171" s="236" t="s">
        <v>44</v>
      </c>
      <c r="O171" s="106"/>
      <c r="P171" s="237">
        <f aca="true" t="shared" si="144" ref="P171:P175">O171*H171</f>
        <v>0</v>
      </c>
      <c r="Q171" s="237">
        <v>0</v>
      </c>
      <c r="R171" s="237">
        <f aca="true" t="shared" si="145" ref="R171:R175">Q171*H171</f>
        <v>0</v>
      </c>
      <c r="S171" s="237">
        <v>0</v>
      </c>
      <c r="T171" s="254">
        <f aca="true" t="shared" si="146" ref="T171:T175">S171*H171</f>
        <v>0</v>
      </c>
      <c r="AR171" s="170" t="s">
        <v>298</v>
      </c>
      <c r="AT171" s="170" t="s">
        <v>166</v>
      </c>
      <c r="AU171" s="170" t="s">
        <v>24</v>
      </c>
      <c r="AY171" s="170" t="s">
        <v>164</v>
      </c>
      <c r="BE171" s="266">
        <f aca="true" t="shared" si="147" ref="BE171:BE175">IF(N171="základní",J171,0)</f>
        <v>0</v>
      </c>
      <c r="BF171" s="266">
        <f t="shared" si="142"/>
        <v>0</v>
      </c>
      <c r="BG171" s="266">
        <f aca="true" t="shared" si="148" ref="BG171:BG175">IF(N171="zákl. přenesená",J171,0)</f>
        <v>0</v>
      </c>
      <c r="BH171" s="266">
        <f aca="true" t="shared" si="149" ref="BH171:BH175">IF(N171="sníž. přenesená",J171,0)</f>
        <v>0</v>
      </c>
      <c r="BI171" s="266">
        <f aca="true" t="shared" si="150" ref="BI171:BI175">IF(N171="nulová",J171,0)</f>
        <v>0</v>
      </c>
      <c r="BJ171" s="170" t="s">
        <v>24</v>
      </c>
      <c r="BK171" s="266">
        <f aca="true" t="shared" si="151" ref="BK171:BK175">ROUND(I171*H171,2)</f>
        <v>0</v>
      </c>
      <c r="BL171" s="170" t="s">
        <v>298</v>
      </c>
      <c r="BM171" s="170" t="s">
        <v>4940</v>
      </c>
    </row>
    <row r="172" spans="2:47" s="84" customFormat="1" ht="13.5">
      <c r="B172" s="105"/>
      <c r="C172" s="174"/>
      <c r="D172" s="207" t="s">
        <v>173</v>
      </c>
      <c r="E172" s="174"/>
      <c r="F172" s="270" t="s">
        <v>4939</v>
      </c>
      <c r="G172" s="174"/>
      <c r="H172" s="174"/>
      <c r="I172" s="215"/>
      <c r="J172" s="174"/>
      <c r="K172" s="174"/>
      <c r="L172" s="214"/>
      <c r="M172" s="238"/>
      <c r="N172" s="106"/>
      <c r="O172" s="106"/>
      <c r="P172" s="106"/>
      <c r="Q172" s="106"/>
      <c r="R172" s="106"/>
      <c r="S172" s="106"/>
      <c r="T172" s="255"/>
      <c r="AT172" s="170" t="s">
        <v>173</v>
      </c>
      <c r="AU172" s="170" t="s">
        <v>24</v>
      </c>
    </row>
    <row r="173" spans="2:65" s="84" customFormat="1" ht="20.4" customHeight="1">
      <c r="B173" s="105"/>
      <c r="C173" s="189" t="s">
        <v>504</v>
      </c>
      <c r="D173" s="189" t="s">
        <v>166</v>
      </c>
      <c r="E173" s="190" t="s">
        <v>3959</v>
      </c>
      <c r="F173" s="191" t="s">
        <v>4941</v>
      </c>
      <c r="G173" s="192" t="s">
        <v>579</v>
      </c>
      <c r="H173" s="193">
        <v>1</v>
      </c>
      <c r="I173" s="233"/>
      <c r="J173" s="234">
        <f t="shared" si="143"/>
        <v>0</v>
      </c>
      <c r="K173" s="191" t="s">
        <v>22</v>
      </c>
      <c r="L173" s="214"/>
      <c r="M173" s="235" t="s">
        <v>22</v>
      </c>
      <c r="N173" s="236" t="s">
        <v>44</v>
      </c>
      <c r="O173" s="106"/>
      <c r="P173" s="237">
        <f t="shared" si="144"/>
        <v>0</v>
      </c>
      <c r="Q173" s="237">
        <v>0</v>
      </c>
      <c r="R173" s="237">
        <f t="shared" si="145"/>
        <v>0</v>
      </c>
      <c r="S173" s="237">
        <v>0</v>
      </c>
      <c r="T173" s="254">
        <f t="shared" si="146"/>
        <v>0</v>
      </c>
      <c r="AR173" s="170" t="s">
        <v>298</v>
      </c>
      <c r="AT173" s="170" t="s">
        <v>166</v>
      </c>
      <c r="AU173" s="170" t="s">
        <v>24</v>
      </c>
      <c r="AY173" s="170" t="s">
        <v>164</v>
      </c>
      <c r="BE173" s="266">
        <f t="shared" si="147"/>
        <v>0</v>
      </c>
      <c r="BF173" s="266">
        <f aca="true" t="shared" si="152" ref="BF173:BF177">IF(N173="snížená",J173,0)</f>
        <v>0</v>
      </c>
      <c r="BG173" s="266">
        <f t="shared" si="148"/>
        <v>0</v>
      </c>
      <c r="BH173" s="266">
        <f t="shared" si="149"/>
        <v>0</v>
      </c>
      <c r="BI173" s="266">
        <f t="shared" si="150"/>
        <v>0</v>
      </c>
      <c r="BJ173" s="170" t="s">
        <v>24</v>
      </c>
      <c r="BK173" s="266">
        <f t="shared" si="151"/>
        <v>0</v>
      </c>
      <c r="BL173" s="170" t="s">
        <v>298</v>
      </c>
      <c r="BM173" s="170" t="s">
        <v>4942</v>
      </c>
    </row>
    <row r="174" spans="2:47" s="84" customFormat="1" ht="13.5">
      <c r="B174" s="105"/>
      <c r="C174" s="174"/>
      <c r="D174" s="207" t="s">
        <v>173</v>
      </c>
      <c r="E174" s="174"/>
      <c r="F174" s="270" t="s">
        <v>4941</v>
      </c>
      <c r="G174" s="174"/>
      <c r="H174" s="174"/>
      <c r="I174" s="215"/>
      <c r="J174" s="174"/>
      <c r="K174" s="174"/>
      <c r="L174" s="214"/>
      <c r="M174" s="238"/>
      <c r="N174" s="106"/>
      <c r="O174" s="106"/>
      <c r="P174" s="106"/>
      <c r="Q174" s="106"/>
      <c r="R174" s="106"/>
      <c r="S174" s="106"/>
      <c r="T174" s="255"/>
      <c r="AT174" s="170" t="s">
        <v>173</v>
      </c>
      <c r="AU174" s="170" t="s">
        <v>24</v>
      </c>
    </row>
    <row r="175" spans="2:65" s="84" customFormat="1" ht="20.4" customHeight="1">
      <c r="B175" s="105"/>
      <c r="C175" s="189" t="s">
        <v>509</v>
      </c>
      <c r="D175" s="189" t="s">
        <v>166</v>
      </c>
      <c r="E175" s="190" t="s">
        <v>3964</v>
      </c>
      <c r="F175" s="191" t="s">
        <v>4943</v>
      </c>
      <c r="G175" s="192" t="s">
        <v>579</v>
      </c>
      <c r="H175" s="193">
        <v>4</v>
      </c>
      <c r="I175" s="233"/>
      <c r="J175" s="234">
        <f t="shared" si="143"/>
        <v>0</v>
      </c>
      <c r="K175" s="191" t="s">
        <v>22</v>
      </c>
      <c r="L175" s="214"/>
      <c r="M175" s="235" t="s">
        <v>22</v>
      </c>
      <c r="N175" s="236" t="s">
        <v>44</v>
      </c>
      <c r="O175" s="106"/>
      <c r="P175" s="237">
        <f t="shared" si="144"/>
        <v>0</v>
      </c>
      <c r="Q175" s="237">
        <v>0</v>
      </c>
      <c r="R175" s="237">
        <f t="shared" si="145"/>
        <v>0</v>
      </c>
      <c r="S175" s="237">
        <v>0</v>
      </c>
      <c r="T175" s="254">
        <f t="shared" si="146"/>
        <v>0</v>
      </c>
      <c r="AR175" s="170" t="s">
        <v>298</v>
      </c>
      <c r="AT175" s="170" t="s">
        <v>166</v>
      </c>
      <c r="AU175" s="170" t="s">
        <v>24</v>
      </c>
      <c r="AY175" s="170" t="s">
        <v>164</v>
      </c>
      <c r="BE175" s="266">
        <f t="shared" si="147"/>
        <v>0</v>
      </c>
      <c r="BF175" s="266">
        <f t="shared" si="152"/>
        <v>0</v>
      </c>
      <c r="BG175" s="266">
        <f t="shared" si="148"/>
        <v>0</v>
      </c>
      <c r="BH175" s="266">
        <f t="shared" si="149"/>
        <v>0</v>
      </c>
      <c r="BI175" s="266">
        <f t="shared" si="150"/>
        <v>0</v>
      </c>
      <c r="BJ175" s="170" t="s">
        <v>24</v>
      </c>
      <c r="BK175" s="266">
        <f t="shared" si="151"/>
        <v>0</v>
      </c>
      <c r="BL175" s="170" t="s">
        <v>298</v>
      </c>
      <c r="BM175" s="170" t="s">
        <v>4944</v>
      </c>
    </row>
    <row r="176" spans="2:47" s="84" customFormat="1" ht="13.5">
      <c r="B176" s="105"/>
      <c r="C176" s="174"/>
      <c r="D176" s="207" t="s">
        <v>173</v>
      </c>
      <c r="E176" s="174"/>
      <c r="F176" s="270" t="s">
        <v>4943</v>
      </c>
      <c r="G176" s="174"/>
      <c r="H176" s="174"/>
      <c r="I176" s="215"/>
      <c r="J176" s="174"/>
      <c r="K176" s="174"/>
      <c r="L176" s="214"/>
      <c r="M176" s="238"/>
      <c r="N176" s="106"/>
      <c r="O176" s="106"/>
      <c r="P176" s="106"/>
      <c r="Q176" s="106"/>
      <c r="R176" s="106"/>
      <c r="S176" s="106"/>
      <c r="T176" s="255"/>
      <c r="AT176" s="170" t="s">
        <v>173</v>
      </c>
      <c r="AU176" s="170" t="s">
        <v>24</v>
      </c>
    </row>
    <row r="177" spans="2:65" s="84" customFormat="1" ht="20.4" customHeight="1">
      <c r="B177" s="105"/>
      <c r="C177" s="189" t="s">
        <v>517</v>
      </c>
      <c r="D177" s="189" t="s">
        <v>166</v>
      </c>
      <c r="E177" s="190" t="s">
        <v>3969</v>
      </c>
      <c r="F177" s="191" t="s">
        <v>4945</v>
      </c>
      <c r="G177" s="192" t="s">
        <v>579</v>
      </c>
      <c r="H177" s="193">
        <v>3</v>
      </c>
      <c r="I177" s="233"/>
      <c r="J177" s="234">
        <f aca="true" t="shared" si="153" ref="J177:J181">ROUND(I177*H177,2)</f>
        <v>0</v>
      </c>
      <c r="K177" s="191" t="s">
        <v>22</v>
      </c>
      <c r="L177" s="214"/>
      <c r="M177" s="235" t="s">
        <v>22</v>
      </c>
      <c r="N177" s="236" t="s">
        <v>44</v>
      </c>
      <c r="O177" s="106"/>
      <c r="P177" s="237">
        <f aca="true" t="shared" si="154" ref="P177:P181">O177*H177</f>
        <v>0</v>
      </c>
      <c r="Q177" s="237">
        <v>0</v>
      </c>
      <c r="R177" s="237">
        <f aca="true" t="shared" si="155" ref="R177:R181">Q177*H177</f>
        <v>0</v>
      </c>
      <c r="S177" s="237">
        <v>0</v>
      </c>
      <c r="T177" s="254">
        <f aca="true" t="shared" si="156" ref="T177:T181">S177*H177</f>
        <v>0</v>
      </c>
      <c r="AR177" s="170" t="s">
        <v>298</v>
      </c>
      <c r="AT177" s="170" t="s">
        <v>166</v>
      </c>
      <c r="AU177" s="170" t="s">
        <v>24</v>
      </c>
      <c r="AY177" s="170" t="s">
        <v>164</v>
      </c>
      <c r="BE177" s="266">
        <f aca="true" t="shared" si="157" ref="BE177:BE181">IF(N177="základní",J177,0)</f>
        <v>0</v>
      </c>
      <c r="BF177" s="266">
        <f t="shared" si="152"/>
        <v>0</v>
      </c>
      <c r="BG177" s="266">
        <f aca="true" t="shared" si="158" ref="BG177:BG181">IF(N177="zákl. přenesená",J177,0)</f>
        <v>0</v>
      </c>
      <c r="BH177" s="266">
        <f aca="true" t="shared" si="159" ref="BH177:BH181">IF(N177="sníž. přenesená",J177,0)</f>
        <v>0</v>
      </c>
      <c r="BI177" s="266">
        <f aca="true" t="shared" si="160" ref="BI177:BI181">IF(N177="nulová",J177,0)</f>
        <v>0</v>
      </c>
      <c r="BJ177" s="170" t="s">
        <v>24</v>
      </c>
      <c r="BK177" s="266">
        <f aca="true" t="shared" si="161" ref="BK177:BK181">ROUND(I177*H177,2)</f>
        <v>0</v>
      </c>
      <c r="BL177" s="170" t="s">
        <v>298</v>
      </c>
      <c r="BM177" s="170" t="s">
        <v>4946</v>
      </c>
    </row>
    <row r="178" spans="2:47" s="84" customFormat="1" ht="13.5">
      <c r="B178" s="105"/>
      <c r="C178" s="174"/>
      <c r="D178" s="207" t="s">
        <v>173</v>
      </c>
      <c r="E178" s="174"/>
      <c r="F178" s="270" t="s">
        <v>4945</v>
      </c>
      <c r="G178" s="174"/>
      <c r="H178" s="174"/>
      <c r="I178" s="215"/>
      <c r="J178" s="174"/>
      <c r="K178" s="174"/>
      <c r="L178" s="214"/>
      <c r="M178" s="238"/>
      <c r="N178" s="106"/>
      <c r="O178" s="106"/>
      <c r="P178" s="106"/>
      <c r="Q178" s="106"/>
      <c r="R178" s="106"/>
      <c r="S178" s="106"/>
      <c r="T178" s="255"/>
      <c r="AT178" s="170" t="s">
        <v>173</v>
      </c>
      <c r="AU178" s="170" t="s">
        <v>24</v>
      </c>
    </row>
    <row r="179" spans="2:65" s="84" customFormat="1" ht="20.4" customHeight="1">
      <c r="B179" s="105"/>
      <c r="C179" s="189" t="s">
        <v>524</v>
      </c>
      <c r="D179" s="189" t="s">
        <v>166</v>
      </c>
      <c r="E179" s="190" t="s">
        <v>4000</v>
      </c>
      <c r="F179" s="191" t="s">
        <v>4947</v>
      </c>
      <c r="G179" s="192" t="s">
        <v>579</v>
      </c>
      <c r="H179" s="193">
        <v>3</v>
      </c>
      <c r="I179" s="233"/>
      <c r="J179" s="234">
        <f t="shared" si="153"/>
        <v>0</v>
      </c>
      <c r="K179" s="191" t="s">
        <v>22</v>
      </c>
      <c r="L179" s="214"/>
      <c r="M179" s="235" t="s">
        <v>22</v>
      </c>
      <c r="N179" s="236" t="s">
        <v>44</v>
      </c>
      <c r="O179" s="106"/>
      <c r="P179" s="237">
        <f t="shared" si="154"/>
        <v>0</v>
      </c>
      <c r="Q179" s="237">
        <v>0</v>
      </c>
      <c r="R179" s="237">
        <f t="shared" si="155"/>
        <v>0</v>
      </c>
      <c r="S179" s="237">
        <v>0</v>
      </c>
      <c r="T179" s="254">
        <f t="shared" si="156"/>
        <v>0</v>
      </c>
      <c r="AR179" s="170" t="s">
        <v>298</v>
      </c>
      <c r="AT179" s="170" t="s">
        <v>166</v>
      </c>
      <c r="AU179" s="170" t="s">
        <v>24</v>
      </c>
      <c r="AY179" s="170" t="s">
        <v>164</v>
      </c>
      <c r="BE179" s="266">
        <f t="shared" si="157"/>
        <v>0</v>
      </c>
      <c r="BF179" s="266">
        <f aca="true" t="shared" si="162" ref="BF179:BF183">IF(N179="snížená",J179,0)</f>
        <v>0</v>
      </c>
      <c r="BG179" s="266">
        <f t="shared" si="158"/>
        <v>0</v>
      </c>
      <c r="BH179" s="266">
        <f t="shared" si="159"/>
        <v>0</v>
      </c>
      <c r="BI179" s="266">
        <f t="shared" si="160"/>
        <v>0</v>
      </c>
      <c r="BJ179" s="170" t="s">
        <v>24</v>
      </c>
      <c r="BK179" s="266">
        <f t="shared" si="161"/>
        <v>0</v>
      </c>
      <c r="BL179" s="170" t="s">
        <v>298</v>
      </c>
      <c r="BM179" s="170" t="s">
        <v>4948</v>
      </c>
    </row>
    <row r="180" spans="2:47" s="84" customFormat="1" ht="13.5">
      <c r="B180" s="105"/>
      <c r="C180" s="174"/>
      <c r="D180" s="207" t="s">
        <v>173</v>
      </c>
      <c r="E180" s="174"/>
      <c r="F180" s="270" t="s">
        <v>4947</v>
      </c>
      <c r="G180" s="174"/>
      <c r="H180" s="174"/>
      <c r="I180" s="215"/>
      <c r="J180" s="174"/>
      <c r="K180" s="174"/>
      <c r="L180" s="214"/>
      <c r="M180" s="238"/>
      <c r="N180" s="106"/>
      <c r="O180" s="106"/>
      <c r="P180" s="106"/>
      <c r="Q180" s="106"/>
      <c r="R180" s="106"/>
      <c r="S180" s="106"/>
      <c r="T180" s="255"/>
      <c r="AT180" s="170" t="s">
        <v>173</v>
      </c>
      <c r="AU180" s="170" t="s">
        <v>24</v>
      </c>
    </row>
    <row r="181" spans="2:65" s="84" customFormat="1" ht="20.4" customHeight="1">
      <c r="B181" s="105"/>
      <c r="C181" s="189" t="s">
        <v>545</v>
      </c>
      <c r="D181" s="189" t="s">
        <v>166</v>
      </c>
      <c r="E181" s="190" t="s">
        <v>4004</v>
      </c>
      <c r="F181" s="191" t="s">
        <v>4949</v>
      </c>
      <c r="G181" s="192" t="s">
        <v>579</v>
      </c>
      <c r="H181" s="193">
        <v>3</v>
      </c>
      <c r="I181" s="233"/>
      <c r="J181" s="234">
        <f t="shared" si="153"/>
        <v>0</v>
      </c>
      <c r="K181" s="191" t="s">
        <v>22</v>
      </c>
      <c r="L181" s="214"/>
      <c r="M181" s="235" t="s">
        <v>22</v>
      </c>
      <c r="N181" s="236" t="s">
        <v>44</v>
      </c>
      <c r="O181" s="106"/>
      <c r="P181" s="237">
        <f t="shared" si="154"/>
        <v>0</v>
      </c>
      <c r="Q181" s="237">
        <v>0</v>
      </c>
      <c r="R181" s="237">
        <f t="shared" si="155"/>
        <v>0</v>
      </c>
      <c r="S181" s="237">
        <v>0</v>
      </c>
      <c r="T181" s="254">
        <f t="shared" si="156"/>
        <v>0</v>
      </c>
      <c r="AR181" s="170" t="s">
        <v>298</v>
      </c>
      <c r="AT181" s="170" t="s">
        <v>166</v>
      </c>
      <c r="AU181" s="170" t="s">
        <v>24</v>
      </c>
      <c r="AY181" s="170" t="s">
        <v>164</v>
      </c>
      <c r="BE181" s="266">
        <f t="shared" si="157"/>
        <v>0</v>
      </c>
      <c r="BF181" s="266">
        <f t="shared" si="162"/>
        <v>0</v>
      </c>
      <c r="BG181" s="266">
        <f t="shared" si="158"/>
        <v>0</v>
      </c>
      <c r="BH181" s="266">
        <f t="shared" si="159"/>
        <v>0</v>
      </c>
      <c r="BI181" s="266">
        <f t="shared" si="160"/>
        <v>0</v>
      </c>
      <c r="BJ181" s="170" t="s">
        <v>24</v>
      </c>
      <c r="BK181" s="266">
        <f t="shared" si="161"/>
        <v>0</v>
      </c>
      <c r="BL181" s="170" t="s">
        <v>298</v>
      </c>
      <c r="BM181" s="170" t="s">
        <v>4950</v>
      </c>
    </row>
    <row r="182" spans="2:47" s="84" customFormat="1" ht="13.5">
      <c r="B182" s="105"/>
      <c r="C182" s="174"/>
      <c r="D182" s="207" t="s">
        <v>173</v>
      </c>
      <c r="E182" s="174"/>
      <c r="F182" s="270" t="s">
        <v>4949</v>
      </c>
      <c r="G182" s="174"/>
      <c r="H182" s="174"/>
      <c r="I182" s="215"/>
      <c r="J182" s="174"/>
      <c r="K182" s="174"/>
      <c r="L182" s="214"/>
      <c r="M182" s="238"/>
      <c r="N182" s="106"/>
      <c r="O182" s="106"/>
      <c r="P182" s="106"/>
      <c r="Q182" s="106"/>
      <c r="R182" s="106"/>
      <c r="S182" s="106"/>
      <c r="T182" s="255"/>
      <c r="AT182" s="170" t="s">
        <v>173</v>
      </c>
      <c r="AU182" s="170" t="s">
        <v>24</v>
      </c>
    </row>
    <row r="183" spans="2:65" s="84" customFormat="1" ht="20.4" customHeight="1">
      <c r="B183" s="105"/>
      <c r="C183" s="189" t="s">
        <v>553</v>
      </c>
      <c r="D183" s="189" t="s">
        <v>166</v>
      </c>
      <c r="E183" s="190" t="s">
        <v>4009</v>
      </c>
      <c r="F183" s="191" t="s">
        <v>4951</v>
      </c>
      <c r="G183" s="192" t="s">
        <v>579</v>
      </c>
      <c r="H183" s="193">
        <v>5</v>
      </c>
      <c r="I183" s="233"/>
      <c r="J183" s="234">
        <f aca="true" t="shared" si="163" ref="J183:J187">ROUND(I183*H183,2)</f>
        <v>0</v>
      </c>
      <c r="K183" s="191" t="s">
        <v>22</v>
      </c>
      <c r="L183" s="214"/>
      <c r="M183" s="235" t="s">
        <v>22</v>
      </c>
      <c r="N183" s="236" t="s">
        <v>44</v>
      </c>
      <c r="O183" s="106"/>
      <c r="P183" s="237">
        <f aca="true" t="shared" si="164" ref="P183:P187">O183*H183</f>
        <v>0</v>
      </c>
      <c r="Q183" s="237">
        <v>0</v>
      </c>
      <c r="R183" s="237">
        <f aca="true" t="shared" si="165" ref="R183:R187">Q183*H183</f>
        <v>0</v>
      </c>
      <c r="S183" s="237">
        <v>0</v>
      </c>
      <c r="T183" s="254">
        <f aca="true" t="shared" si="166" ref="T183:T187">S183*H183</f>
        <v>0</v>
      </c>
      <c r="AR183" s="170" t="s">
        <v>298</v>
      </c>
      <c r="AT183" s="170" t="s">
        <v>166</v>
      </c>
      <c r="AU183" s="170" t="s">
        <v>24</v>
      </c>
      <c r="AY183" s="170" t="s">
        <v>164</v>
      </c>
      <c r="BE183" s="266">
        <f aca="true" t="shared" si="167" ref="BE183:BE187">IF(N183="základní",J183,0)</f>
        <v>0</v>
      </c>
      <c r="BF183" s="266">
        <f t="shared" si="162"/>
        <v>0</v>
      </c>
      <c r="BG183" s="266">
        <f aca="true" t="shared" si="168" ref="BG183:BG187">IF(N183="zákl. přenesená",J183,0)</f>
        <v>0</v>
      </c>
      <c r="BH183" s="266">
        <f aca="true" t="shared" si="169" ref="BH183:BH187">IF(N183="sníž. přenesená",J183,0)</f>
        <v>0</v>
      </c>
      <c r="BI183" s="266">
        <f aca="true" t="shared" si="170" ref="BI183:BI187">IF(N183="nulová",J183,0)</f>
        <v>0</v>
      </c>
      <c r="BJ183" s="170" t="s">
        <v>24</v>
      </c>
      <c r="BK183" s="266">
        <f aca="true" t="shared" si="171" ref="BK183:BK187">ROUND(I183*H183,2)</f>
        <v>0</v>
      </c>
      <c r="BL183" s="170" t="s">
        <v>298</v>
      </c>
      <c r="BM183" s="170" t="s">
        <v>4952</v>
      </c>
    </row>
    <row r="184" spans="2:47" s="84" customFormat="1" ht="13.5">
      <c r="B184" s="105"/>
      <c r="C184" s="174"/>
      <c r="D184" s="207" t="s">
        <v>173</v>
      </c>
      <c r="E184" s="174"/>
      <c r="F184" s="270" t="s">
        <v>4951</v>
      </c>
      <c r="G184" s="174"/>
      <c r="H184" s="174"/>
      <c r="I184" s="215"/>
      <c r="J184" s="174"/>
      <c r="K184" s="174"/>
      <c r="L184" s="214"/>
      <c r="M184" s="238"/>
      <c r="N184" s="106"/>
      <c r="O184" s="106"/>
      <c r="P184" s="106"/>
      <c r="Q184" s="106"/>
      <c r="R184" s="106"/>
      <c r="S184" s="106"/>
      <c r="T184" s="255"/>
      <c r="AT184" s="170" t="s">
        <v>173</v>
      </c>
      <c r="AU184" s="170" t="s">
        <v>24</v>
      </c>
    </row>
    <row r="185" spans="2:65" s="84" customFormat="1" ht="20.4" customHeight="1">
      <c r="B185" s="105"/>
      <c r="C185" s="189" t="s">
        <v>557</v>
      </c>
      <c r="D185" s="189" t="s">
        <v>166</v>
      </c>
      <c r="E185" s="190" t="s">
        <v>4014</v>
      </c>
      <c r="F185" s="191" t="s">
        <v>4953</v>
      </c>
      <c r="G185" s="192" t="s">
        <v>579</v>
      </c>
      <c r="H185" s="193">
        <v>5</v>
      </c>
      <c r="I185" s="233"/>
      <c r="J185" s="234">
        <f t="shared" si="163"/>
        <v>0</v>
      </c>
      <c r="K185" s="191" t="s">
        <v>22</v>
      </c>
      <c r="L185" s="214"/>
      <c r="M185" s="235" t="s">
        <v>22</v>
      </c>
      <c r="N185" s="236" t="s">
        <v>44</v>
      </c>
      <c r="O185" s="106"/>
      <c r="P185" s="237">
        <f t="shared" si="164"/>
        <v>0</v>
      </c>
      <c r="Q185" s="237">
        <v>0</v>
      </c>
      <c r="R185" s="237">
        <f t="shared" si="165"/>
        <v>0</v>
      </c>
      <c r="S185" s="237">
        <v>0</v>
      </c>
      <c r="T185" s="254">
        <f t="shared" si="166"/>
        <v>0</v>
      </c>
      <c r="AR185" s="170" t="s">
        <v>298</v>
      </c>
      <c r="AT185" s="170" t="s">
        <v>166</v>
      </c>
      <c r="AU185" s="170" t="s">
        <v>24</v>
      </c>
      <c r="AY185" s="170" t="s">
        <v>164</v>
      </c>
      <c r="BE185" s="266">
        <f t="shared" si="167"/>
        <v>0</v>
      </c>
      <c r="BF185" s="266">
        <f aca="true" t="shared" si="172" ref="BF185:BF189">IF(N185="snížená",J185,0)</f>
        <v>0</v>
      </c>
      <c r="BG185" s="266">
        <f t="shared" si="168"/>
        <v>0</v>
      </c>
      <c r="BH185" s="266">
        <f t="shared" si="169"/>
        <v>0</v>
      </c>
      <c r="BI185" s="266">
        <f t="shared" si="170"/>
        <v>0</v>
      </c>
      <c r="BJ185" s="170" t="s">
        <v>24</v>
      </c>
      <c r="BK185" s="266">
        <f t="shared" si="171"/>
        <v>0</v>
      </c>
      <c r="BL185" s="170" t="s">
        <v>298</v>
      </c>
      <c r="BM185" s="170" t="s">
        <v>4954</v>
      </c>
    </row>
    <row r="186" spans="2:47" s="84" customFormat="1" ht="13.5">
      <c r="B186" s="105"/>
      <c r="C186" s="174"/>
      <c r="D186" s="207" t="s">
        <v>173</v>
      </c>
      <c r="E186" s="174"/>
      <c r="F186" s="270" t="s">
        <v>4953</v>
      </c>
      <c r="G186" s="174"/>
      <c r="H186" s="174"/>
      <c r="I186" s="215"/>
      <c r="J186" s="174"/>
      <c r="K186" s="174"/>
      <c r="L186" s="214"/>
      <c r="M186" s="238"/>
      <c r="N186" s="106"/>
      <c r="O186" s="106"/>
      <c r="P186" s="106"/>
      <c r="Q186" s="106"/>
      <c r="R186" s="106"/>
      <c r="S186" s="106"/>
      <c r="T186" s="255"/>
      <c r="AT186" s="170" t="s">
        <v>173</v>
      </c>
      <c r="AU186" s="170" t="s">
        <v>24</v>
      </c>
    </row>
    <row r="187" spans="2:65" s="84" customFormat="1" ht="20.4" customHeight="1">
      <c r="B187" s="105"/>
      <c r="C187" s="189" t="s">
        <v>562</v>
      </c>
      <c r="D187" s="189" t="s">
        <v>166</v>
      </c>
      <c r="E187" s="190" t="s">
        <v>4017</v>
      </c>
      <c r="F187" s="191" t="s">
        <v>4955</v>
      </c>
      <c r="G187" s="192" t="s">
        <v>579</v>
      </c>
      <c r="H187" s="193">
        <v>3</v>
      </c>
      <c r="I187" s="233"/>
      <c r="J187" s="234">
        <f t="shared" si="163"/>
        <v>0</v>
      </c>
      <c r="K187" s="191" t="s">
        <v>22</v>
      </c>
      <c r="L187" s="214"/>
      <c r="M187" s="235" t="s">
        <v>22</v>
      </c>
      <c r="N187" s="236" t="s">
        <v>44</v>
      </c>
      <c r="O187" s="106"/>
      <c r="P187" s="237">
        <f t="shared" si="164"/>
        <v>0</v>
      </c>
      <c r="Q187" s="237">
        <v>0</v>
      </c>
      <c r="R187" s="237">
        <f t="shared" si="165"/>
        <v>0</v>
      </c>
      <c r="S187" s="237">
        <v>0</v>
      </c>
      <c r="T187" s="254">
        <f t="shared" si="166"/>
        <v>0</v>
      </c>
      <c r="AR187" s="170" t="s">
        <v>298</v>
      </c>
      <c r="AT187" s="170" t="s">
        <v>166</v>
      </c>
      <c r="AU187" s="170" t="s">
        <v>24</v>
      </c>
      <c r="AY187" s="170" t="s">
        <v>164</v>
      </c>
      <c r="BE187" s="266">
        <f t="shared" si="167"/>
        <v>0</v>
      </c>
      <c r="BF187" s="266">
        <f t="shared" si="172"/>
        <v>0</v>
      </c>
      <c r="BG187" s="266">
        <f t="shared" si="168"/>
        <v>0</v>
      </c>
      <c r="BH187" s="266">
        <f t="shared" si="169"/>
        <v>0</v>
      </c>
      <c r="BI187" s="266">
        <f t="shared" si="170"/>
        <v>0</v>
      </c>
      <c r="BJ187" s="170" t="s">
        <v>24</v>
      </c>
      <c r="BK187" s="266">
        <f t="shared" si="171"/>
        <v>0</v>
      </c>
      <c r="BL187" s="170" t="s">
        <v>298</v>
      </c>
      <c r="BM187" s="170" t="s">
        <v>4956</v>
      </c>
    </row>
    <row r="188" spans="2:47" s="84" customFormat="1" ht="13.5">
      <c r="B188" s="105"/>
      <c r="C188" s="174"/>
      <c r="D188" s="207" t="s">
        <v>173</v>
      </c>
      <c r="E188" s="174"/>
      <c r="F188" s="270" t="s">
        <v>4955</v>
      </c>
      <c r="G188" s="174"/>
      <c r="H188" s="174"/>
      <c r="I188" s="215"/>
      <c r="J188" s="174"/>
      <c r="K188" s="174"/>
      <c r="L188" s="214"/>
      <c r="M188" s="238"/>
      <c r="N188" s="106"/>
      <c r="O188" s="106"/>
      <c r="P188" s="106"/>
      <c r="Q188" s="106"/>
      <c r="R188" s="106"/>
      <c r="S188" s="106"/>
      <c r="T188" s="255"/>
      <c r="AT188" s="170" t="s">
        <v>173</v>
      </c>
      <c r="AU188" s="170" t="s">
        <v>24</v>
      </c>
    </row>
    <row r="189" spans="2:65" s="84" customFormat="1" ht="20.4" customHeight="1">
      <c r="B189" s="105"/>
      <c r="C189" s="189" t="s">
        <v>566</v>
      </c>
      <c r="D189" s="189" t="s">
        <v>166</v>
      </c>
      <c r="E189" s="190" t="s">
        <v>4020</v>
      </c>
      <c r="F189" s="191" t="s">
        <v>4957</v>
      </c>
      <c r="G189" s="192" t="s">
        <v>579</v>
      </c>
      <c r="H189" s="193">
        <v>3</v>
      </c>
      <c r="I189" s="233"/>
      <c r="J189" s="234">
        <f aca="true" t="shared" si="173" ref="J189:J193">ROUND(I189*H189,2)</f>
        <v>0</v>
      </c>
      <c r="K189" s="191" t="s">
        <v>22</v>
      </c>
      <c r="L189" s="214"/>
      <c r="M189" s="235" t="s">
        <v>22</v>
      </c>
      <c r="N189" s="236" t="s">
        <v>44</v>
      </c>
      <c r="O189" s="106"/>
      <c r="P189" s="237">
        <f aca="true" t="shared" si="174" ref="P189:P193">O189*H189</f>
        <v>0</v>
      </c>
      <c r="Q189" s="237">
        <v>0</v>
      </c>
      <c r="R189" s="237">
        <f aca="true" t="shared" si="175" ref="R189:R193">Q189*H189</f>
        <v>0</v>
      </c>
      <c r="S189" s="237">
        <v>0</v>
      </c>
      <c r="T189" s="254">
        <f aca="true" t="shared" si="176" ref="T189:T193">S189*H189</f>
        <v>0</v>
      </c>
      <c r="AR189" s="170" t="s">
        <v>298</v>
      </c>
      <c r="AT189" s="170" t="s">
        <v>166</v>
      </c>
      <c r="AU189" s="170" t="s">
        <v>24</v>
      </c>
      <c r="AY189" s="170" t="s">
        <v>164</v>
      </c>
      <c r="BE189" s="266">
        <f aca="true" t="shared" si="177" ref="BE189:BE193">IF(N189="základní",J189,0)</f>
        <v>0</v>
      </c>
      <c r="BF189" s="266">
        <f t="shared" si="172"/>
        <v>0</v>
      </c>
      <c r="BG189" s="266">
        <f aca="true" t="shared" si="178" ref="BG189:BG193">IF(N189="zákl. přenesená",J189,0)</f>
        <v>0</v>
      </c>
      <c r="BH189" s="266">
        <f aca="true" t="shared" si="179" ref="BH189:BH193">IF(N189="sníž. přenesená",J189,0)</f>
        <v>0</v>
      </c>
      <c r="BI189" s="266">
        <f aca="true" t="shared" si="180" ref="BI189:BI193">IF(N189="nulová",J189,0)</f>
        <v>0</v>
      </c>
      <c r="BJ189" s="170" t="s">
        <v>24</v>
      </c>
      <c r="BK189" s="266">
        <f aca="true" t="shared" si="181" ref="BK189:BK193">ROUND(I189*H189,2)</f>
        <v>0</v>
      </c>
      <c r="BL189" s="170" t="s">
        <v>298</v>
      </c>
      <c r="BM189" s="170" t="s">
        <v>4958</v>
      </c>
    </row>
    <row r="190" spans="2:47" s="84" customFormat="1" ht="13.5">
      <c r="B190" s="105"/>
      <c r="C190" s="174"/>
      <c r="D190" s="207" t="s">
        <v>173</v>
      </c>
      <c r="E190" s="174"/>
      <c r="F190" s="270" t="s">
        <v>4957</v>
      </c>
      <c r="G190" s="174"/>
      <c r="H190" s="174"/>
      <c r="I190" s="215"/>
      <c r="J190" s="174"/>
      <c r="K190" s="174"/>
      <c r="L190" s="214"/>
      <c r="M190" s="238"/>
      <c r="N190" s="106"/>
      <c r="O190" s="106"/>
      <c r="P190" s="106"/>
      <c r="Q190" s="106"/>
      <c r="R190" s="106"/>
      <c r="S190" s="106"/>
      <c r="T190" s="255"/>
      <c r="AT190" s="170" t="s">
        <v>173</v>
      </c>
      <c r="AU190" s="170" t="s">
        <v>24</v>
      </c>
    </row>
    <row r="191" spans="2:65" s="84" customFormat="1" ht="20.4" customHeight="1">
      <c r="B191" s="105"/>
      <c r="C191" s="189" t="s">
        <v>581</v>
      </c>
      <c r="D191" s="189" t="s">
        <v>166</v>
      </c>
      <c r="E191" s="190" t="s">
        <v>4020</v>
      </c>
      <c r="F191" s="191" t="s">
        <v>4957</v>
      </c>
      <c r="G191" s="192" t="s">
        <v>579</v>
      </c>
      <c r="H191" s="193">
        <v>3</v>
      </c>
      <c r="I191" s="233"/>
      <c r="J191" s="234">
        <f t="shared" si="173"/>
        <v>0</v>
      </c>
      <c r="K191" s="191" t="s">
        <v>22</v>
      </c>
      <c r="L191" s="214"/>
      <c r="M191" s="235" t="s">
        <v>22</v>
      </c>
      <c r="N191" s="236" t="s">
        <v>44</v>
      </c>
      <c r="O191" s="106"/>
      <c r="P191" s="237">
        <f t="shared" si="174"/>
        <v>0</v>
      </c>
      <c r="Q191" s="237">
        <v>0</v>
      </c>
      <c r="R191" s="237">
        <f t="shared" si="175"/>
        <v>0</v>
      </c>
      <c r="S191" s="237">
        <v>0</v>
      </c>
      <c r="T191" s="254">
        <f t="shared" si="176"/>
        <v>0</v>
      </c>
      <c r="AR191" s="170" t="s">
        <v>298</v>
      </c>
      <c r="AT191" s="170" t="s">
        <v>166</v>
      </c>
      <c r="AU191" s="170" t="s">
        <v>24</v>
      </c>
      <c r="AY191" s="170" t="s">
        <v>164</v>
      </c>
      <c r="BE191" s="266">
        <f t="shared" si="177"/>
        <v>0</v>
      </c>
      <c r="BF191" s="266">
        <f aca="true" t="shared" si="182" ref="BF191:BF195">IF(N191="snížená",J191,0)</f>
        <v>0</v>
      </c>
      <c r="BG191" s="266">
        <f t="shared" si="178"/>
        <v>0</v>
      </c>
      <c r="BH191" s="266">
        <f t="shared" si="179"/>
        <v>0</v>
      </c>
      <c r="BI191" s="266">
        <f t="shared" si="180"/>
        <v>0</v>
      </c>
      <c r="BJ191" s="170" t="s">
        <v>24</v>
      </c>
      <c r="BK191" s="266">
        <f t="shared" si="181"/>
        <v>0</v>
      </c>
      <c r="BL191" s="170" t="s">
        <v>298</v>
      </c>
      <c r="BM191" s="170" t="s">
        <v>4959</v>
      </c>
    </row>
    <row r="192" spans="2:47" s="84" customFormat="1" ht="13.5">
      <c r="B192" s="105"/>
      <c r="C192" s="174"/>
      <c r="D192" s="207" t="s">
        <v>173</v>
      </c>
      <c r="E192" s="174"/>
      <c r="F192" s="270" t="s">
        <v>4957</v>
      </c>
      <c r="G192" s="174"/>
      <c r="H192" s="174"/>
      <c r="I192" s="215"/>
      <c r="J192" s="174"/>
      <c r="K192" s="174"/>
      <c r="L192" s="214"/>
      <c r="M192" s="238"/>
      <c r="N192" s="106"/>
      <c r="O192" s="106"/>
      <c r="P192" s="106"/>
      <c r="Q192" s="106"/>
      <c r="R192" s="106"/>
      <c r="S192" s="106"/>
      <c r="T192" s="255"/>
      <c r="AT192" s="170" t="s">
        <v>173</v>
      </c>
      <c r="AU192" s="170" t="s">
        <v>24</v>
      </c>
    </row>
    <row r="193" spans="2:65" s="84" customFormat="1" ht="20.4" customHeight="1">
      <c r="B193" s="105"/>
      <c r="C193" s="189" t="s">
        <v>597</v>
      </c>
      <c r="D193" s="189" t="s">
        <v>166</v>
      </c>
      <c r="E193" s="190" t="s">
        <v>4020</v>
      </c>
      <c r="F193" s="191" t="s">
        <v>4957</v>
      </c>
      <c r="G193" s="192" t="s">
        <v>579</v>
      </c>
      <c r="H193" s="193">
        <v>3</v>
      </c>
      <c r="I193" s="233"/>
      <c r="J193" s="234">
        <f t="shared" si="173"/>
        <v>0</v>
      </c>
      <c r="K193" s="191" t="s">
        <v>22</v>
      </c>
      <c r="L193" s="214"/>
      <c r="M193" s="235" t="s">
        <v>22</v>
      </c>
      <c r="N193" s="236" t="s">
        <v>44</v>
      </c>
      <c r="O193" s="106"/>
      <c r="P193" s="237">
        <f t="shared" si="174"/>
        <v>0</v>
      </c>
      <c r="Q193" s="237">
        <v>0</v>
      </c>
      <c r="R193" s="237">
        <f t="shared" si="175"/>
        <v>0</v>
      </c>
      <c r="S193" s="237">
        <v>0</v>
      </c>
      <c r="T193" s="254">
        <f t="shared" si="176"/>
        <v>0</v>
      </c>
      <c r="AR193" s="170" t="s">
        <v>298</v>
      </c>
      <c r="AT193" s="170" t="s">
        <v>166</v>
      </c>
      <c r="AU193" s="170" t="s">
        <v>24</v>
      </c>
      <c r="AY193" s="170" t="s">
        <v>164</v>
      </c>
      <c r="BE193" s="266">
        <f t="shared" si="177"/>
        <v>0</v>
      </c>
      <c r="BF193" s="266">
        <f t="shared" si="182"/>
        <v>0</v>
      </c>
      <c r="BG193" s="266">
        <f t="shared" si="178"/>
        <v>0</v>
      </c>
      <c r="BH193" s="266">
        <f t="shared" si="179"/>
        <v>0</v>
      </c>
      <c r="BI193" s="266">
        <f t="shared" si="180"/>
        <v>0</v>
      </c>
      <c r="BJ193" s="170" t="s">
        <v>24</v>
      </c>
      <c r="BK193" s="266">
        <f t="shared" si="181"/>
        <v>0</v>
      </c>
      <c r="BL193" s="170" t="s">
        <v>298</v>
      </c>
      <c r="BM193" s="170" t="s">
        <v>4960</v>
      </c>
    </row>
    <row r="194" spans="2:47" s="84" customFormat="1" ht="13.5">
      <c r="B194" s="105"/>
      <c r="C194" s="174"/>
      <c r="D194" s="207" t="s">
        <v>173</v>
      </c>
      <c r="E194" s="174"/>
      <c r="F194" s="270" t="s">
        <v>4957</v>
      </c>
      <c r="G194" s="174"/>
      <c r="H194" s="174"/>
      <c r="I194" s="215"/>
      <c r="J194" s="174"/>
      <c r="K194" s="174"/>
      <c r="L194" s="214"/>
      <c r="M194" s="238"/>
      <c r="N194" s="106"/>
      <c r="O194" s="106"/>
      <c r="P194" s="106"/>
      <c r="Q194" s="106"/>
      <c r="R194" s="106"/>
      <c r="S194" s="106"/>
      <c r="T194" s="255"/>
      <c r="AT194" s="170" t="s">
        <v>173</v>
      </c>
      <c r="AU194" s="170" t="s">
        <v>24</v>
      </c>
    </row>
    <row r="195" spans="2:65" s="84" customFormat="1" ht="20.4" customHeight="1">
      <c r="B195" s="105"/>
      <c r="C195" s="189" t="s">
        <v>571</v>
      </c>
      <c r="D195" s="189" t="s">
        <v>166</v>
      </c>
      <c r="E195" s="190" t="s">
        <v>4023</v>
      </c>
      <c r="F195" s="191" t="s">
        <v>4961</v>
      </c>
      <c r="G195" s="192" t="s">
        <v>579</v>
      </c>
      <c r="H195" s="193">
        <v>3</v>
      </c>
      <c r="I195" s="233"/>
      <c r="J195" s="234">
        <f aca="true" t="shared" si="183" ref="J195:J199">ROUND(I195*H195,2)</f>
        <v>0</v>
      </c>
      <c r="K195" s="191" t="s">
        <v>22</v>
      </c>
      <c r="L195" s="214"/>
      <c r="M195" s="235" t="s">
        <v>22</v>
      </c>
      <c r="N195" s="236" t="s">
        <v>44</v>
      </c>
      <c r="O195" s="106"/>
      <c r="P195" s="237">
        <f aca="true" t="shared" si="184" ref="P195:P199">O195*H195</f>
        <v>0</v>
      </c>
      <c r="Q195" s="237">
        <v>0</v>
      </c>
      <c r="R195" s="237">
        <f aca="true" t="shared" si="185" ref="R195:R199">Q195*H195</f>
        <v>0</v>
      </c>
      <c r="S195" s="237">
        <v>0</v>
      </c>
      <c r="T195" s="254">
        <f aca="true" t="shared" si="186" ref="T195:T199">S195*H195</f>
        <v>0</v>
      </c>
      <c r="AR195" s="170" t="s">
        <v>298</v>
      </c>
      <c r="AT195" s="170" t="s">
        <v>166</v>
      </c>
      <c r="AU195" s="170" t="s">
        <v>24</v>
      </c>
      <c r="AY195" s="170" t="s">
        <v>164</v>
      </c>
      <c r="BE195" s="266">
        <f aca="true" t="shared" si="187" ref="BE195:BE199">IF(N195="základní",J195,0)</f>
        <v>0</v>
      </c>
      <c r="BF195" s="266">
        <f t="shared" si="182"/>
        <v>0</v>
      </c>
      <c r="BG195" s="266">
        <f aca="true" t="shared" si="188" ref="BG195:BG199">IF(N195="zákl. přenesená",J195,0)</f>
        <v>0</v>
      </c>
      <c r="BH195" s="266">
        <f aca="true" t="shared" si="189" ref="BH195:BH199">IF(N195="sníž. přenesená",J195,0)</f>
        <v>0</v>
      </c>
      <c r="BI195" s="266">
        <f aca="true" t="shared" si="190" ref="BI195:BI199">IF(N195="nulová",J195,0)</f>
        <v>0</v>
      </c>
      <c r="BJ195" s="170" t="s">
        <v>24</v>
      </c>
      <c r="BK195" s="266">
        <f aca="true" t="shared" si="191" ref="BK195:BK199">ROUND(I195*H195,2)</f>
        <v>0</v>
      </c>
      <c r="BL195" s="170" t="s">
        <v>298</v>
      </c>
      <c r="BM195" s="170" t="s">
        <v>4962</v>
      </c>
    </row>
    <row r="196" spans="2:47" s="84" customFormat="1" ht="13.5">
      <c r="B196" s="105"/>
      <c r="C196" s="174"/>
      <c r="D196" s="207" t="s">
        <v>173</v>
      </c>
      <c r="E196" s="174"/>
      <c r="F196" s="270" t="s">
        <v>4961</v>
      </c>
      <c r="G196" s="174"/>
      <c r="H196" s="174"/>
      <c r="I196" s="215"/>
      <c r="J196" s="174"/>
      <c r="K196" s="174"/>
      <c r="L196" s="214"/>
      <c r="M196" s="238"/>
      <c r="N196" s="106"/>
      <c r="O196" s="106"/>
      <c r="P196" s="106"/>
      <c r="Q196" s="106"/>
      <c r="R196" s="106"/>
      <c r="S196" s="106"/>
      <c r="T196" s="255"/>
      <c r="AT196" s="170" t="s">
        <v>173</v>
      </c>
      <c r="AU196" s="170" t="s">
        <v>24</v>
      </c>
    </row>
    <row r="197" spans="2:65" s="84" customFormat="1" ht="20.4" customHeight="1">
      <c r="B197" s="105"/>
      <c r="C197" s="189" t="s">
        <v>576</v>
      </c>
      <c r="D197" s="189" t="s">
        <v>166</v>
      </c>
      <c r="E197" s="190" t="s">
        <v>4026</v>
      </c>
      <c r="F197" s="191" t="s">
        <v>4963</v>
      </c>
      <c r="G197" s="192" t="s">
        <v>579</v>
      </c>
      <c r="H197" s="193">
        <v>3</v>
      </c>
      <c r="I197" s="233"/>
      <c r="J197" s="234">
        <f t="shared" si="183"/>
        <v>0</v>
      </c>
      <c r="K197" s="191" t="s">
        <v>22</v>
      </c>
      <c r="L197" s="214"/>
      <c r="M197" s="235" t="s">
        <v>22</v>
      </c>
      <c r="N197" s="236" t="s">
        <v>44</v>
      </c>
      <c r="O197" s="106"/>
      <c r="P197" s="237">
        <f t="shared" si="184"/>
        <v>0</v>
      </c>
      <c r="Q197" s="237">
        <v>0</v>
      </c>
      <c r="R197" s="237">
        <f t="shared" si="185"/>
        <v>0</v>
      </c>
      <c r="S197" s="237">
        <v>0</v>
      </c>
      <c r="T197" s="254">
        <f t="shared" si="186"/>
        <v>0</v>
      </c>
      <c r="AR197" s="170" t="s">
        <v>298</v>
      </c>
      <c r="AT197" s="170" t="s">
        <v>166</v>
      </c>
      <c r="AU197" s="170" t="s">
        <v>24</v>
      </c>
      <c r="AY197" s="170" t="s">
        <v>164</v>
      </c>
      <c r="BE197" s="266">
        <f t="shared" si="187"/>
        <v>0</v>
      </c>
      <c r="BF197" s="266">
        <f aca="true" t="shared" si="192" ref="BF197:BF201">IF(N197="snížená",J197,0)</f>
        <v>0</v>
      </c>
      <c r="BG197" s="266">
        <f t="shared" si="188"/>
        <v>0</v>
      </c>
      <c r="BH197" s="266">
        <f t="shared" si="189"/>
        <v>0</v>
      </c>
      <c r="BI197" s="266">
        <f t="shared" si="190"/>
        <v>0</v>
      </c>
      <c r="BJ197" s="170" t="s">
        <v>24</v>
      </c>
      <c r="BK197" s="266">
        <f t="shared" si="191"/>
        <v>0</v>
      </c>
      <c r="BL197" s="170" t="s">
        <v>298</v>
      </c>
      <c r="BM197" s="170" t="s">
        <v>4964</v>
      </c>
    </row>
    <row r="198" spans="2:47" s="84" customFormat="1" ht="13.5">
      <c r="B198" s="105"/>
      <c r="C198" s="174"/>
      <c r="D198" s="207" t="s">
        <v>173</v>
      </c>
      <c r="E198" s="174"/>
      <c r="F198" s="270" t="s">
        <v>4963</v>
      </c>
      <c r="G198" s="174"/>
      <c r="H198" s="174"/>
      <c r="I198" s="215"/>
      <c r="J198" s="174"/>
      <c r="K198" s="174"/>
      <c r="L198" s="214"/>
      <c r="M198" s="238"/>
      <c r="N198" s="106"/>
      <c r="O198" s="106"/>
      <c r="P198" s="106"/>
      <c r="Q198" s="106"/>
      <c r="R198" s="106"/>
      <c r="S198" s="106"/>
      <c r="T198" s="255"/>
      <c r="AT198" s="170" t="s">
        <v>173</v>
      </c>
      <c r="AU198" s="170" t="s">
        <v>24</v>
      </c>
    </row>
    <row r="199" spans="2:65" s="84" customFormat="1" ht="20.4" customHeight="1">
      <c r="B199" s="105"/>
      <c r="C199" s="189" t="s">
        <v>589</v>
      </c>
      <c r="D199" s="189" t="s">
        <v>166</v>
      </c>
      <c r="E199" s="190" t="s">
        <v>4029</v>
      </c>
      <c r="F199" s="191" t="s">
        <v>4965</v>
      </c>
      <c r="G199" s="192" t="s">
        <v>579</v>
      </c>
      <c r="H199" s="193">
        <v>3</v>
      </c>
      <c r="I199" s="233"/>
      <c r="J199" s="234">
        <f t="shared" si="183"/>
        <v>0</v>
      </c>
      <c r="K199" s="191" t="s">
        <v>22</v>
      </c>
      <c r="L199" s="214"/>
      <c r="M199" s="235" t="s">
        <v>22</v>
      </c>
      <c r="N199" s="236" t="s">
        <v>44</v>
      </c>
      <c r="O199" s="106"/>
      <c r="P199" s="237">
        <f t="shared" si="184"/>
        <v>0</v>
      </c>
      <c r="Q199" s="237">
        <v>0</v>
      </c>
      <c r="R199" s="237">
        <f t="shared" si="185"/>
        <v>0</v>
      </c>
      <c r="S199" s="237">
        <v>0</v>
      </c>
      <c r="T199" s="254">
        <f t="shared" si="186"/>
        <v>0</v>
      </c>
      <c r="AR199" s="170" t="s">
        <v>298</v>
      </c>
      <c r="AT199" s="170" t="s">
        <v>166</v>
      </c>
      <c r="AU199" s="170" t="s">
        <v>24</v>
      </c>
      <c r="AY199" s="170" t="s">
        <v>164</v>
      </c>
      <c r="BE199" s="266">
        <f t="shared" si="187"/>
        <v>0</v>
      </c>
      <c r="BF199" s="266">
        <f t="shared" si="192"/>
        <v>0</v>
      </c>
      <c r="BG199" s="266">
        <f t="shared" si="188"/>
        <v>0</v>
      </c>
      <c r="BH199" s="266">
        <f t="shared" si="189"/>
        <v>0</v>
      </c>
      <c r="BI199" s="266">
        <f t="shared" si="190"/>
        <v>0</v>
      </c>
      <c r="BJ199" s="170" t="s">
        <v>24</v>
      </c>
      <c r="BK199" s="266">
        <f t="shared" si="191"/>
        <v>0</v>
      </c>
      <c r="BL199" s="170" t="s">
        <v>298</v>
      </c>
      <c r="BM199" s="170" t="s">
        <v>4966</v>
      </c>
    </row>
    <row r="200" spans="2:47" s="84" customFormat="1" ht="13.5">
      <c r="B200" s="105"/>
      <c r="C200" s="174"/>
      <c r="D200" s="207" t="s">
        <v>173</v>
      </c>
      <c r="E200" s="174"/>
      <c r="F200" s="270" t="s">
        <v>4965</v>
      </c>
      <c r="G200" s="174"/>
      <c r="H200" s="174"/>
      <c r="I200" s="215"/>
      <c r="J200" s="174"/>
      <c r="K200" s="174"/>
      <c r="L200" s="214"/>
      <c r="M200" s="238"/>
      <c r="N200" s="106"/>
      <c r="O200" s="106"/>
      <c r="P200" s="106"/>
      <c r="Q200" s="106"/>
      <c r="R200" s="106"/>
      <c r="S200" s="106"/>
      <c r="T200" s="255"/>
      <c r="AT200" s="170" t="s">
        <v>173</v>
      </c>
      <c r="AU200" s="170" t="s">
        <v>24</v>
      </c>
    </row>
    <row r="201" spans="2:65" s="84" customFormat="1" ht="20.4" customHeight="1">
      <c r="B201" s="105"/>
      <c r="C201" s="189" t="s">
        <v>593</v>
      </c>
      <c r="D201" s="189" t="s">
        <v>166</v>
      </c>
      <c r="E201" s="190" t="s">
        <v>4034</v>
      </c>
      <c r="F201" s="191" t="s">
        <v>4967</v>
      </c>
      <c r="G201" s="192" t="s">
        <v>579</v>
      </c>
      <c r="H201" s="193">
        <v>3</v>
      </c>
      <c r="I201" s="233"/>
      <c r="J201" s="234">
        <f aca="true" t="shared" si="193" ref="J201:J205">ROUND(I201*H201,2)</f>
        <v>0</v>
      </c>
      <c r="K201" s="191" t="s">
        <v>22</v>
      </c>
      <c r="L201" s="214"/>
      <c r="M201" s="235" t="s">
        <v>22</v>
      </c>
      <c r="N201" s="236" t="s">
        <v>44</v>
      </c>
      <c r="O201" s="106"/>
      <c r="P201" s="237">
        <f aca="true" t="shared" si="194" ref="P201:P205">O201*H201</f>
        <v>0</v>
      </c>
      <c r="Q201" s="237">
        <v>0</v>
      </c>
      <c r="R201" s="237">
        <f aca="true" t="shared" si="195" ref="R201:R205">Q201*H201</f>
        <v>0</v>
      </c>
      <c r="S201" s="237">
        <v>0</v>
      </c>
      <c r="T201" s="254">
        <f aca="true" t="shared" si="196" ref="T201:T205">S201*H201</f>
        <v>0</v>
      </c>
      <c r="AR201" s="170" t="s">
        <v>298</v>
      </c>
      <c r="AT201" s="170" t="s">
        <v>166</v>
      </c>
      <c r="AU201" s="170" t="s">
        <v>24</v>
      </c>
      <c r="AY201" s="170" t="s">
        <v>164</v>
      </c>
      <c r="BE201" s="266">
        <f aca="true" t="shared" si="197" ref="BE201:BE205">IF(N201="základní",J201,0)</f>
        <v>0</v>
      </c>
      <c r="BF201" s="266">
        <f t="shared" si="192"/>
        <v>0</v>
      </c>
      <c r="BG201" s="266">
        <f aca="true" t="shared" si="198" ref="BG201:BG205">IF(N201="zákl. přenesená",J201,0)</f>
        <v>0</v>
      </c>
      <c r="BH201" s="266">
        <f aca="true" t="shared" si="199" ref="BH201:BH205">IF(N201="sníž. přenesená",J201,0)</f>
        <v>0</v>
      </c>
      <c r="BI201" s="266">
        <f aca="true" t="shared" si="200" ref="BI201:BI205">IF(N201="nulová",J201,0)</f>
        <v>0</v>
      </c>
      <c r="BJ201" s="170" t="s">
        <v>24</v>
      </c>
      <c r="BK201" s="266">
        <f aca="true" t="shared" si="201" ref="BK201:BK205">ROUND(I201*H201,2)</f>
        <v>0</v>
      </c>
      <c r="BL201" s="170" t="s">
        <v>298</v>
      </c>
      <c r="BM201" s="170" t="s">
        <v>4968</v>
      </c>
    </row>
    <row r="202" spans="2:47" s="84" customFormat="1" ht="13.5">
      <c r="B202" s="105"/>
      <c r="C202" s="174"/>
      <c r="D202" s="207" t="s">
        <v>173</v>
      </c>
      <c r="E202" s="174"/>
      <c r="F202" s="270" t="s">
        <v>4967</v>
      </c>
      <c r="G202" s="174"/>
      <c r="H202" s="174"/>
      <c r="I202" s="215"/>
      <c r="J202" s="174"/>
      <c r="K202" s="174"/>
      <c r="L202" s="214"/>
      <c r="M202" s="238"/>
      <c r="N202" s="106"/>
      <c r="O202" s="106"/>
      <c r="P202" s="106"/>
      <c r="Q202" s="106"/>
      <c r="R202" s="106"/>
      <c r="S202" s="106"/>
      <c r="T202" s="255"/>
      <c r="AT202" s="170" t="s">
        <v>173</v>
      </c>
      <c r="AU202" s="170" t="s">
        <v>24</v>
      </c>
    </row>
    <row r="203" spans="2:65" s="84" customFormat="1" ht="20.4" customHeight="1">
      <c r="B203" s="105"/>
      <c r="C203" s="189" t="s">
        <v>606</v>
      </c>
      <c r="D203" s="189" t="s">
        <v>166</v>
      </c>
      <c r="E203" s="190" t="s">
        <v>4037</v>
      </c>
      <c r="F203" s="191" t="s">
        <v>4969</v>
      </c>
      <c r="G203" s="192" t="s">
        <v>579</v>
      </c>
      <c r="H203" s="193">
        <v>6</v>
      </c>
      <c r="I203" s="233"/>
      <c r="J203" s="234">
        <f t="shared" si="193"/>
        <v>0</v>
      </c>
      <c r="K203" s="191" t="s">
        <v>22</v>
      </c>
      <c r="L203" s="214"/>
      <c r="M203" s="235" t="s">
        <v>22</v>
      </c>
      <c r="N203" s="236" t="s">
        <v>44</v>
      </c>
      <c r="O203" s="106"/>
      <c r="P203" s="237">
        <f t="shared" si="194"/>
        <v>0</v>
      </c>
      <c r="Q203" s="237">
        <v>0</v>
      </c>
      <c r="R203" s="237">
        <f t="shared" si="195"/>
        <v>0</v>
      </c>
      <c r="S203" s="237">
        <v>0</v>
      </c>
      <c r="T203" s="254">
        <f t="shared" si="196"/>
        <v>0</v>
      </c>
      <c r="AR203" s="170" t="s">
        <v>298</v>
      </c>
      <c r="AT203" s="170" t="s">
        <v>166</v>
      </c>
      <c r="AU203" s="170" t="s">
        <v>24</v>
      </c>
      <c r="AY203" s="170" t="s">
        <v>164</v>
      </c>
      <c r="BE203" s="266">
        <f t="shared" si="197"/>
        <v>0</v>
      </c>
      <c r="BF203" s="266">
        <f aca="true" t="shared" si="202" ref="BF203:BF207">IF(N203="snížená",J203,0)</f>
        <v>0</v>
      </c>
      <c r="BG203" s="266">
        <f t="shared" si="198"/>
        <v>0</v>
      </c>
      <c r="BH203" s="266">
        <f t="shared" si="199"/>
        <v>0</v>
      </c>
      <c r="BI203" s="266">
        <f t="shared" si="200"/>
        <v>0</v>
      </c>
      <c r="BJ203" s="170" t="s">
        <v>24</v>
      </c>
      <c r="BK203" s="266">
        <f t="shared" si="201"/>
        <v>0</v>
      </c>
      <c r="BL203" s="170" t="s">
        <v>298</v>
      </c>
      <c r="BM203" s="170" t="s">
        <v>4970</v>
      </c>
    </row>
    <row r="204" spans="2:47" s="84" customFormat="1" ht="13.5">
      <c r="B204" s="105"/>
      <c r="C204" s="174"/>
      <c r="D204" s="207" t="s">
        <v>173</v>
      </c>
      <c r="E204" s="174"/>
      <c r="F204" s="270" t="s">
        <v>4969</v>
      </c>
      <c r="G204" s="174"/>
      <c r="H204" s="174"/>
      <c r="I204" s="215"/>
      <c r="J204" s="174"/>
      <c r="K204" s="174"/>
      <c r="L204" s="214"/>
      <c r="M204" s="238"/>
      <c r="N204" s="106"/>
      <c r="O204" s="106"/>
      <c r="P204" s="106"/>
      <c r="Q204" s="106"/>
      <c r="R204" s="106"/>
      <c r="S204" s="106"/>
      <c r="T204" s="255"/>
      <c r="AT204" s="170" t="s">
        <v>173</v>
      </c>
      <c r="AU204" s="170" t="s">
        <v>24</v>
      </c>
    </row>
    <row r="205" spans="2:65" s="84" customFormat="1" ht="20.4" customHeight="1">
      <c r="B205" s="105"/>
      <c r="C205" s="189" t="s">
        <v>610</v>
      </c>
      <c r="D205" s="189" t="s">
        <v>166</v>
      </c>
      <c r="E205" s="190" t="s">
        <v>4040</v>
      </c>
      <c r="F205" s="191" t="s">
        <v>4971</v>
      </c>
      <c r="G205" s="192" t="s">
        <v>579</v>
      </c>
      <c r="H205" s="193">
        <v>110</v>
      </c>
      <c r="I205" s="233"/>
      <c r="J205" s="234">
        <f t="shared" si="193"/>
        <v>0</v>
      </c>
      <c r="K205" s="191" t="s">
        <v>22</v>
      </c>
      <c r="L205" s="214"/>
      <c r="M205" s="235" t="s">
        <v>22</v>
      </c>
      <c r="N205" s="236" t="s">
        <v>44</v>
      </c>
      <c r="O205" s="106"/>
      <c r="P205" s="237">
        <f t="shared" si="194"/>
        <v>0</v>
      </c>
      <c r="Q205" s="237">
        <v>0</v>
      </c>
      <c r="R205" s="237">
        <f t="shared" si="195"/>
        <v>0</v>
      </c>
      <c r="S205" s="237">
        <v>0</v>
      </c>
      <c r="T205" s="254">
        <f t="shared" si="196"/>
        <v>0</v>
      </c>
      <c r="AR205" s="170" t="s">
        <v>298</v>
      </c>
      <c r="AT205" s="170" t="s">
        <v>166</v>
      </c>
      <c r="AU205" s="170" t="s">
        <v>24</v>
      </c>
      <c r="AY205" s="170" t="s">
        <v>164</v>
      </c>
      <c r="BE205" s="266">
        <f t="shared" si="197"/>
        <v>0</v>
      </c>
      <c r="BF205" s="266">
        <f t="shared" si="202"/>
        <v>0</v>
      </c>
      <c r="BG205" s="266">
        <f t="shared" si="198"/>
        <v>0</v>
      </c>
      <c r="BH205" s="266">
        <f t="shared" si="199"/>
        <v>0</v>
      </c>
      <c r="BI205" s="266">
        <f t="shared" si="200"/>
        <v>0</v>
      </c>
      <c r="BJ205" s="170" t="s">
        <v>24</v>
      </c>
      <c r="BK205" s="266">
        <f t="shared" si="201"/>
        <v>0</v>
      </c>
      <c r="BL205" s="170" t="s">
        <v>298</v>
      </c>
      <c r="BM205" s="170" t="s">
        <v>4972</v>
      </c>
    </row>
    <row r="206" spans="2:47" s="84" customFormat="1" ht="13.5">
      <c r="B206" s="105"/>
      <c r="C206" s="174"/>
      <c r="D206" s="207" t="s">
        <v>173</v>
      </c>
      <c r="E206" s="174"/>
      <c r="F206" s="270" t="s">
        <v>4971</v>
      </c>
      <c r="G206" s="174"/>
      <c r="H206" s="174"/>
      <c r="I206" s="215"/>
      <c r="J206" s="174"/>
      <c r="K206" s="174"/>
      <c r="L206" s="214"/>
      <c r="M206" s="238"/>
      <c r="N206" s="106"/>
      <c r="O206" s="106"/>
      <c r="P206" s="106"/>
      <c r="Q206" s="106"/>
      <c r="R206" s="106"/>
      <c r="S206" s="106"/>
      <c r="T206" s="255"/>
      <c r="AT206" s="170" t="s">
        <v>173</v>
      </c>
      <c r="AU206" s="170" t="s">
        <v>24</v>
      </c>
    </row>
    <row r="207" spans="2:65" s="84" customFormat="1" ht="20.4" customHeight="1">
      <c r="B207" s="105"/>
      <c r="C207" s="189" t="s">
        <v>614</v>
      </c>
      <c r="D207" s="189" t="s">
        <v>166</v>
      </c>
      <c r="E207" s="190" t="s">
        <v>4048</v>
      </c>
      <c r="F207" s="191" t="s">
        <v>4973</v>
      </c>
      <c r="G207" s="192" t="s">
        <v>579</v>
      </c>
      <c r="H207" s="193">
        <v>20</v>
      </c>
      <c r="I207" s="233"/>
      <c r="J207" s="234">
        <f aca="true" t="shared" si="203" ref="J207:J212">ROUND(I207*H207,2)</f>
        <v>0</v>
      </c>
      <c r="K207" s="191" t="s">
        <v>22</v>
      </c>
      <c r="L207" s="214"/>
      <c r="M207" s="235" t="s">
        <v>22</v>
      </c>
      <c r="N207" s="236" t="s">
        <v>44</v>
      </c>
      <c r="O207" s="106"/>
      <c r="P207" s="237">
        <f aca="true" t="shared" si="204" ref="P207:P212">O207*H207</f>
        <v>0</v>
      </c>
      <c r="Q207" s="237">
        <v>0</v>
      </c>
      <c r="R207" s="237">
        <f aca="true" t="shared" si="205" ref="R207:R212">Q207*H207</f>
        <v>0</v>
      </c>
      <c r="S207" s="237">
        <v>0</v>
      </c>
      <c r="T207" s="254">
        <f aca="true" t="shared" si="206" ref="T207:T212">S207*H207</f>
        <v>0</v>
      </c>
      <c r="AR207" s="170" t="s">
        <v>298</v>
      </c>
      <c r="AT207" s="170" t="s">
        <v>166</v>
      </c>
      <c r="AU207" s="170" t="s">
        <v>24</v>
      </c>
      <c r="AY207" s="170" t="s">
        <v>164</v>
      </c>
      <c r="BE207" s="266">
        <f aca="true" t="shared" si="207" ref="BE207:BE212">IF(N207="základní",J207,0)</f>
        <v>0</v>
      </c>
      <c r="BF207" s="266">
        <f t="shared" si="202"/>
        <v>0</v>
      </c>
      <c r="BG207" s="266">
        <f aca="true" t="shared" si="208" ref="BG207:BG212">IF(N207="zákl. přenesená",J207,0)</f>
        <v>0</v>
      </c>
      <c r="BH207" s="266">
        <f aca="true" t="shared" si="209" ref="BH207:BH212">IF(N207="sníž. přenesená",J207,0)</f>
        <v>0</v>
      </c>
      <c r="BI207" s="266">
        <f aca="true" t="shared" si="210" ref="BI207:BI212">IF(N207="nulová",J207,0)</f>
        <v>0</v>
      </c>
      <c r="BJ207" s="170" t="s">
        <v>24</v>
      </c>
      <c r="BK207" s="266">
        <f aca="true" t="shared" si="211" ref="BK207:BK212">ROUND(I207*H207,2)</f>
        <v>0</v>
      </c>
      <c r="BL207" s="170" t="s">
        <v>298</v>
      </c>
      <c r="BM207" s="170" t="s">
        <v>4974</v>
      </c>
    </row>
    <row r="208" spans="2:47" s="84" customFormat="1" ht="13.5">
      <c r="B208" s="105"/>
      <c r="C208" s="174"/>
      <c r="D208" s="207" t="s">
        <v>173</v>
      </c>
      <c r="E208" s="174"/>
      <c r="F208" s="270" t="s">
        <v>4973</v>
      </c>
      <c r="G208" s="174"/>
      <c r="H208" s="174"/>
      <c r="I208" s="215"/>
      <c r="J208" s="174"/>
      <c r="K208" s="174"/>
      <c r="L208" s="214"/>
      <c r="M208" s="238"/>
      <c r="N208" s="106"/>
      <c r="O208" s="106"/>
      <c r="P208" s="106"/>
      <c r="Q208" s="106"/>
      <c r="R208" s="106"/>
      <c r="S208" s="106"/>
      <c r="T208" s="255"/>
      <c r="AT208" s="170" t="s">
        <v>173</v>
      </c>
      <c r="AU208" s="170" t="s">
        <v>24</v>
      </c>
    </row>
    <row r="209" spans="2:65" s="84" customFormat="1" ht="20.4" customHeight="1">
      <c r="B209" s="105"/>
      <c r="C209" s="189" t="s">
        <v>620</v>
      </c>
      <c r="D209" s="189" t="s">
        <v>166</v>
      </c>
      <c r="E209" s="190" t="s">
        <v>4055</v>
      </c>
      <c r="F209" s="191" t="s">
        <v>4975</v>
      </c>
      <c r="G209" s="192" t="s">
        <v>169</v>
      </c>
      <c r="H209" s="193">
        <v>1</v>
      </c>
      <c r="I209" s="233"/>
      <c r="J209" s="234">
        <f t="shared" si="203"/>
        <v>0</v>
      </c>
      <c r="K209" s="191" t="s">
        <v>22</v>
      </c>
      <c r="L209" s="214"/>
      <c r="M209" s="235" t="s">
        <v>22</v>
      </c>
      <c r="N209" s="236" t="s">
        <v>44</v>
      </c>
      <c r="O209" s="106"/>
      <c r="P209" s="237">
        <f t="shared" si="204"/>
        <v>0</v>
      </c>
      <c r="Q209" s="237">
        <v>0</v>
      </c>
      <c r="R209" s="237">
        <f t="shared" si="205"/>
        <v>0</v>
      </c>
      <c r="S209" s="237">
        <v>0</v>
      </c>
      <c r="T209" s="254">
        <f t="shared" si="206"/>
        <v>0</v>
      </c>
      <c r="AR209" s="170" t="s">
        <v>298</v>
      </c>
      <c r="AT209" s="170" t="s">
        <v>166</v>
      </c>
      <c r="AU209" s="170" t="s">
        <v>24</v>
      </c>
      <c r="AY209" s="170" t="s">
        <v>164</v>
      </c>
      <c r="BE209" s="266">
        <f t="shared" si="207"/>
        <v>0</v>
      </c>
      <c r="BF209" s="266">
        <f aca="true" t="shared" si="212" ref="BF209:BF214">IF(N209="snížená",J209,0)</f>
        <v>0</v>
      </c>
      <c r="BG209" s="266">
        <f t="shared" si="208"/>
        <v>0</v>
      </c>
      <c r="BH209" s="266">
        <f t="shared" si="209"/>
        <v>0</v>
      </c>
      <c r="BI209" s="266">
        <f t="shared" si="210"/>
        <v>0</v>
      </c>
      <c r="BJ209" s="170" t="s">
        <v>24</v>
      </c>
      <c r="BK209" s="266">
        <f t="shared" si="211"/>
        <v>0</v>
      </c>
      <c r="BL209" s="170" t="s">
        <v>298</v>
      </c>
      <c r="BM209" s="170" t="s">
        <v>4976</v>
      </c>
    </row>
    <row r="210" spans="2:47" s="84" customFormat="1" ht="13.5">
      <c r="B210" s="105"/>
      <c r="C210" s="174"/>
      <c r="D210" s="194" t="s">
        <v>173</v>
      </c>
      <c r="E210" s="174"/>
      <c r="F210" s="195" t="s">
        <v>4975</v>
      </c>
      <c r="G210" s="174"/>
      <c r="H210" s="174"/>
      <c r="I210" s="215"/>
      <c r="J210" s="174"/>
      <c r="K210" s="174"/>
      <c r="L210" s="214"/>
      <c r="M210" s="238"/>
      <c r="N210" s="106"/>
      <c r="O210" s="106"/>
      <c r="P210" s="106"/>
      <c r="Q210" s="106"/>
      <c r="R210" s="106"/>
      <c r="S210" s="106"/>
      <c r="T210" s="255"/>
      <c r="AT210" s="170" t="s">
        <v>173</v>
      </c>
      <c r="AU210" s="170" t="s">
        <v>24</v>
      </c>
    </row>
    <row r="211" spans="2:63" s="89" customFormat="1" ht="37.5" customHeight="1">
      <c r="B211" s="183"/>
      <c r="C211" s="184"/>
      <c r="D211" s="187" t="s">
        <v>72</v>
      </c>
      <c r="E211" s="275" t="s">
        <v>3727</v>
      </c>
      <c r="F211" s="275" t="s">
        <v>4977</v>
      </c>
      <c r="G211" s="184"/>
      <c r="H211" s="184"/>
      <c r="I211" s="226"/>
      <c r="J211" s="276">
        <f>BK211</f>
        <v>0</v>
      </c>
      <c r="K211" s="184"/>
      <c r="L211" s="228"/>
      <c r="M211" s="229"/>
      <c r="N211" s="230"/>
      <c r="O211" s="230"/>
      <c r="P211" s="231">
        <f aca="true" t="shared" si="213" ref="P211:T211">SUM(P212:P265)</f>
        <v>0</v>
      </c>
      <c r="Q211" s="230"/>
      <c r="R211" s="231">
        <f t="shared" si="213"/>
        <v>0</v>
      </c>
      <c r="S211" s="230"/>
      <c r="T211" s="253">
        <f t="shared" si="213"/>
        <v>0</v>
      </c>
      <c r="AR211" s="259" t="s">
        <v>24</v>
      </c>
      <c r="AT211" s="260" t="s">
        <v>72</v>
      </c>
      <c r="AU211" s="260" t="s">
        <v>73</v>
      </c>
      <c r="AY211" s="259" t="s">
        <v>164</v>
      </c>
      <c r="BK211" s="265">
        <f>SUM(BK212:BK265)</f>
        <v>0</v>
      </c>
    </row>
    <row r="212" spans="2:65" s="84" customFormat="1" ht="20.4" customHeight="1">
      <c r="B212" s="105"/>
      <c r="C212" s="189" t="s">
        <v>1553</v>
      </c>
      <c r="D212" s="189" t="s">
        <v>166</v>
      </c>
      <c r="E212" s="190" t="s">
        <v>4978</v>
      </c>
      <c r="F212" s="191" t="s">
        <v>4979</v>
      </c>
      <c r="G212" s="192" t="s">
        <v>169</v>
      </c>
      <c r="H212" s="193">
        <v>1</v>
      </c>
      <c r="I212" s="233"/>
      <c r="J212" s="234">
        <f t="shared" si="203"/>
        <v>0</v>
      </c>
      <c r="K212" s="191" t="s">
        <v>22</v>
      </c>
      <c r="L212" s="214"/>
      <c r="M212" s="235" t="s">
        <v>22</v>
      </c>
      <c r="N212" s="236" t="s">
        <v>44</v>
      </c>
      <c r="O212" s="106"/>
      <c r="P212" s="237">
        <f t="shared" si="204"/>
        <v>0</v>
      </c>
      <c r="Q212" s="237">
        <v>0</v>
      </c>
      <c r="R212" s="237">
        <f t="shared" si="205"/>
        <v>0</v>
      </c>
      <c r="S212" s="237">
        <v>0</v>
      </c>
      <c r="T212" s="254">
        <f t="shared" si="206"/>
        <v>0</v>
      </c>
      <c r="AR212" s="170" t="s">
        <v>298</v>
      </c>
      <c r="AT212" s="170" t="s">
        <v>166</v>
      </c>
      <c r="AU212" s="170" t="s">
        <v>24</v>
      </c>
      <c r="AY212" s="170" t="s">
        <v>164</v>
      </c>
      <c r="BE212" s="266">
        <f t="shared" si="207"/>
        <v>0</v>
      </c>
      <c r="BF212" s="266">
        <f t="shared" si="212"/>
        <v>0</v>
      </c>
      <c r="BG212" s="266">
        <f t="shared" si="208"/>
        <v>0</v>
      </c>
      <c r="BH212" s="266">
        <f t="shared" si="209"/>
        <v>0</v>
      </c>
      <c r="BI212" s="266">
        <f t="shared" si="210"/>
        <v>0</v>
      </c>
      <c r="BJ212" s="170" t="s">
        <v>24</v>
      </c>
      <c r="BK212" s="266">
        <f t="shared" si="211"/>
        <v>0</v>
      </c>
      <c r="BL212" s="170" t="s">
        <v>298</v>
      </c>
      <c r="BM212" s="170" t="s">
        <v>4980</v>
      </c>
    </row>
    <row r="213" spans="2:47" s="84" customFormat="1" ht="13.5">
      <c r="B213" s="105"/>
      <c r="C213" s="174"/>
      <c r="D213" s="207" t="s">
        <v>173</v>
      </c>
      <c r="E213" s="174"/>
      <c r="F213" s="270" t="s">
        <v>4924</v>
      </c>
      <c r="G213" s="174"/>
      <c r="H213" s="174"/>
      <c r="I213" s="215"/>
      <c r="J213" s="174"/>
      <c r="K213" s="174"/>
      <c r="L213" s="214"/>
      <c r="M213" s="238"/>
      <c r="N213" s="106"/>
      <c r="O213" s="106"/>
      <c r="P213" s="106"/>
      <c r="Q213" s="106"/>
      <c r="R213" s="106"/>
      <c r="S213" s="106"/>
      <c r="T213" s="255"/>
      <c r="AT213" s="170" t="s">
        <v>173</v>
      </c>
      <c r="AU213" s="170" t="s">
        <v>24</v>
      </c>
    </row>
    <row r="214" spans="2:65" s="84" customFormat="1" ht="20.4" customHeight="1">
      <c r="B214" s="105"/>
      <c r="C214" s="189" t="s">
        <v>631</v>
      </c>
      <c r="D214" s="189" t="s">
        <v>166</v>
      </c>
      <c r="E214" s="190" t="s">
        <v>3918</v>
      </c>
      <c r="F214" s="191" t="s">
        <v>4925</v>
      </c>
      <c r="G214" s="192" t="s">
        <v>579</v>
      </c>
      <c r="H214" s="193">
        <v>1</v>
      </c>
      <c r="I214" s="233"/>
      <c r="J214" s="234">
        <f aca="true" t="shared" si="214" ref="J214:J218">ROUND(I214*H214,2)</f>
        <v>0</v>
      </c>
      <c r="K214" s="191" t="s">
        <v>22</v>
      </c>
      <c r="L214" s="214"/>
      <c r="M214" s="235" t="s">
        <v>22</v>
      </c>
      <c r="N214" s="236" t="s">
        <v>44</v>
      </c>
      <c r="O214" s="106"/>
      <c r="P214" s="237">
        <f aca="true" t="shared" si="215" ref="P214:P218">O214*H214</f>
        <v>0</v>
      </c>
      <c r="Q214" s="237">
        <v>0</v>
      </c>
      <c r="R214" s="237">
        <f aca="true" t="shared" si="216" ref="R214:R218">Q214*H214</f>
        <v>0</v>
      </c>
      <c r="S214" s="237">
        <v>0</v>
      </c>
      <c r="T214" s="254">
        <f aca="true" t="shared" si="217" ref="T214:T218">S214*H214</f>
        <v>0</v>
      </c>
      <c r="AR214" s="170" t="s">
        <v>298</v>
      </c>
      <c r="AT214" s="170" t="s">
        <v>166</v>
      </c>
      <c r="AU214" s="170" t="s">
        <v>24</v>
      </c>
      <c r="AY214" s="170" t="s">
        <v>164</v>
      </c>
      <c r="BE214" s="266">
        <f aca="true" t="shared" si="218" ref="BE214:BE218">IF(N214="základní",J214,0)</f>
        <v>0</v>
      </c>
      <c r="BF214" s="266">
        <f t="shared" si="212"/>
        <v>0</v>
      </c>
      <c r="BG214" s="266">
        <f aca="true" t="shared" si="219" ref="BG214:BG218">IF(N214="zákl. přenesená",J214,0)</f>
        <v>0</v>
      </c>
      <c r="BH214" s="266">
        <f aca="true" t="shared" si="220" ref="BH214:BH218">IF(N214="sníž. přenesená",J214,0)</f>
        <v>0</v>
      </c>
      <c r="BI214" s="266">
        <f aca="true" t="shared" si="221" ref="BI214:BI218">IF(N214="nulová",J214,0)</f>
        <v>0</v>
      </c>
      <c r="BJ214" s="170" t="s">
        <v>24</v>
      </c>
      <c r="BK214" s="266">
        <f aca="true" t="shared" si="222" ref="BK214:BK218">ROUND(I214*H214,2)</f>
        <v>0</v>
      </c>
      <c r="BL214" s="170" t="s">
        <v>298</v>
      </c>
      <c r="BM214" s="170" t="s">
        <v>4981</v>
      </c>
    </row>
    <row r="215" spans="2:47" s="84" customFormat="1" ht="13.5">
      <c r="B215" s="105"/>
      <c r="C215" s="174"/>
      <c r="D215" s="207" t="s">
        <v>173</v>
      </c>
      <c r="E215" s="174"/>
      <c r="F215" s="270" t="s">
        <v>4925</v>
      </c>
      <c r="G215" s="174"/>
      <c r="H215" s="174"/>
      <c r="I215" s="215"/>
      <c r="J215" s="174"/>
      <c r="K215" s="174"/>
      <c r="L215" s="214"/>
      <c r="M215" s="238"/>
      <c r="N215" s="106"/>
      <c r="O215" s="106"/>
      <c r="P215" s="106"/>
      <c r="Q215" s="106"/>
      <c r="R215" s="106"/>
      <c r="S215" s="106"/>
      <c r="T215" s="255"/>
      <c r="AT215" s="170" t="s">
        <v>173</v>
      </c>
      <c r="AU215" s="170" t="s">
        <v>24</v>
      </c>
    </row>
    <row r="216" spans="2:65" s="84" customFormat="1" ht="20.4" customHeight="1">
      <c r="B216" s="105"/>
      <c r="C216" s="189" t="s">
        <v>637</v>
      </c>
      <c r="D216" s="189" t="s">
        <v>166</v>
      </c>
      <c r="E216" s="190" t="s">
        <v>3923</v>
      </c>
      <c r="F216" s="191" t="s">
        <v>4927</v>
      </c>
      <c r="G216" s="192" t="s">
        <v>579</v>
      </c>
      <c r="H216" s="193">
        <v>60</v>
      </c>
      <c r="I216" s="233"/>
      <c r="J216" s="234">
        <f t="shared" si="214"/>
        <v>0</v>
      </c>
      <c r="K216" s="191" t="s">
        <v>22</v>
      </c>
      <c r="L216" s="214"/>
      <c r="M216" s="235" t="s">
        <v>22</v>
      </c>
      <c r="N216" s="236" t="s">
        <v>44</v>
      </c>
      <c r="O216" s="106"/>
      <c r="P216" s="237">
        <f t="shared" si="215"/>
        <v>0</v>
      </c>
      <c r="Q216" s="237">
        <v>0</v>
      </c>
      <c r="R216" s="237">
        <f t="shared" si="216"/>
        <v>0</v>
      </c>
      <c r="S216" s="237">
        <v>0</v>
      </c>
      <c r="T216" s="254">
        <f t="shared" si="217"/>
        <v>0</v>
      </c>
      <c r="AR216" s="170" t="s">
        <v>298</v>
      </c>
      <c r="AT216" s="170" t="s">
        <v>166</v>
      </c>
      <c r="AU216" s="170" t="s">
        <v>24</v>
      </c>
      <c r="AY216" s="170" t="s">
        <v>164</v>
      </c>
      <c r="BE216" s="266">
        <f t="shared" si="218"/>
        <v>0</v>
      </c>
      <c r="BF216" s="266">
        <f aca="true" t="shared" si="223" ref="BF216:BF220">IF(N216="snížená",J216,0)</f>
        <v>0</v>
      </c>
      <c r="BG216" s="266">
        <f t="shared" si="219"/>
        <v>0</v>
      </c>
      <c r="BH216" s="266">
        <f t="shared" si="220"/>
        <v>0</v>
      </c>
      <c r="BI216" s="266">
        <f t="shared" si="221"/>
        <v>0</v>
      </c>
      <c r="BJ216" s="170" t="s">
        <v>24</v>
      </c>
      <c r="BK216" s="266">
        <f t="shared" si="222"/>
        <v>0</v>
      </c>
      <c r="BL216" s="170" t="s">
        <v>298</v>
      </c>
      <c r="BM216" s="170" t="s">
        <v>4982</v>
      </c>
    </row>
    <row r="217" spans="2:47" s="84" customFormat="1" ht="13.5">
      <c r="B217" s="105"/>
      <c r="C217" s="174"/>
      <c r="D217" s="207" t="s">
        <v>173</v>
      </c>
      <c r="E217" s="174"/>
      <c r="F217" s="270" t="s">
        <v>4927</v>
      </c>
      <c r="G217" s="174"/>
      <c r="H217" s="174"/>
      <c r="I217" s="215"/>
      <c r="J217" s="174"/>
      <c r="K217" s="174"/>
      <c r="L217" s="214"/>
      <c r="M217" s="238"/>
      <c r="N217" s="106"/>
      <c r="O217" s="106"/>
      <c r="P217" s="106"/>
      <c r="Q217" s="106"/>
      <c r="R217" s="106"/>
      <c r="S217" s="106"/>
      <c r="T217" s="255"/>
      <c r="AT217" s="170" t="s">
        <v>173</v>
      </c>
      <c r="AU217" s="170" t="s">
        <v>24</v>
      </c>
    </row>
    <row r="218" spans="2:65" s="84" customFormat="1" ht="20.4" customHeight="1">
      <c r="B218" s="105"/>
      <c r="C218" s="189" t="s">
        <v>642</v>
      </c>
      <c r="D218" s="189" t="s">
        <v>166</v>
      </c>
      <c r="E218" s="190" t="s">
        <v>3928</v>
      </c>
      <c r="F218" s="191" t="s">
        <v>4929</v>
      </c>
      <c r="G218" s="192" t="s">
        <v>579</v>
      </c>
      <c r="H218" s="193">
        <v>1</v>
      </c>
      <c r="I218" s="233"/>
      <c r="J218" s="234">
        <f t="shared" si="214"/>
        <v>0</v>
      </c>
      <c r="K218" s="191" t="s">
        <v>22</v>
      </c>
      <c r="L218" s="214"/>
      <c r="M218" s="235" t="s">
        <v>22</v>
      </c>
      <c r="N218" s="236" t="s">
        <v>44</v>
      </c>
      <c r="O218" s="106"/>
      <c r="P218" s="237">
        <f t="shared" si="215"/>
        <v>0</v>
      </c>
      <c r="Q218" s="237">
        <v>0</v>
      </c>
      <c r="R218" s="237">
        <f t="shared" si="216"/>
        <v>0</v>
      </c>
      <c r="S218" s="237">
        <v>0</v>
      </c>
      <c r="T218" s="254">
        <f t="shared" si="217"/>
        <v>0</v>
      </c>
      <c r="AR218" s="170" t="s">
        <v>298</v>
      </c>
      <c r="AT218" s="170" t="s">
        <v>166</v>
      </c>
      <c r="AU218" s="170" t="s">
        <v>24</v>
      </c>
      <c r="AY218" s="170" t="s">
        <v>164</v>
      </c>
      <c r="BE218" s="266">
        <f t="shared" si="218"/>
        <v>0</v>
      </c>
      <c r="BF218" s="266">
        <f t="shared" si="223"/>
        <v>0</v>
      </c>
      <c r="BG218" s="266">
        <f t="shared" si="219"/>
        <v>0</v>
      </c>
      <c r="BH218" s="266">
        <f t="shared" si="220"/>
        <v>0</v>
      </c>
      <c r="BI218" s="266">
        <f t="shared" si="221"/>
        <v>0</v>
      </c>
      <c r="BJ218" s="170" t="s">
        <v>24</v>
      </c>
      <c r="BK218" s="266">
        <f t="shared" si="222"/>
        <v>0</v>
      </c>
      <c r="BL218" s="170" t="s">
        <v>298</v>
      </c>
      <c r="BM218" s="170" t="s">
        <v>4983</v>
      </c>
    </row>
    <row r="219" spans="2:47" s="84" customFormat="1" ht="13.5">
      <c r="B219" s="105"/>
      <c r="C219" s="174"/>
      <c r="D219" s="207" t="s">
        <v>173</v>
      </c>
      <c r="E219" s="174"/>
      <c r="F219" s="270" t="s">
        <v>4929</v>
      </c>
      <c r="G219" s="174"/>
      <c r="H219" s="174"/>
      <c r="I219" s="215"/>
      <c r="J219" s="174"/>
      <c r="K219" s="174"/>
      <c r="L219" s="214"/>
      <c r="M219" s="238"/>
      <c r="N219" s="106"/>
      <c r="O219" s="106"/>
      <c r="P219" s="106"/>
      <c r="Q219" s="106"/>
      <c r="R219" s="106"/>
      <c r="S219" s="106"/>
      <c r="T219" s="255"/>
      <c r="AT219" s="170" t="s">
        <v>173</v>
      </c>
      <c r="AU219" s="170" t="s">
        <v>24</v>
      </c>
    </row>
    <row r="220" spans="2:65" s="84" customFormat="1" ht="20.4" customHeight="1">
      <c r="B220" s="105"/>
      <c r="C220" s="189" t="s">
        <v>647</v>
      </c>
      <c r="D220" s="189" t="s">
        <v>166</v>
      </c>
      <c r="E220" s="190" t="s">
        <v>3935</v>
      </c>
      <c r="F220" s="191" t="s">
        <v>4931</v>
      </c>
      <c r="G220" s="192" t="s">
        <v>579</v>
      </c>
      <c r="H220" s="193">
        <v>2</v>
      </c>
      <c r="I220" s="233"/>
      <c r="J220" s="234">
        <f aca="true" t="shared" si="224" ref="J220:J224">ROUND(I220*H220,2)</f>
        <v>0</v>
      </c>
      <c r="K220" s="191" t="s">
        <v>22</v>
      </c>
      <c r="L220" s="214"/>
      <c r="M220" s="235" t="s">
        <v>22</v>
      </c>
      <c r="N220" s="236" t="s">
        <v>44</v>
      </c>
      <c r="O220" s="106"/>
      <c r="P220" s="237">
        <f aca="true" t="shared" si="225" ref="P220:P224">O220*H220</f>
        <v>0</v>
      </c>
      <c r="Q220" s="237">
        <v>0</v>
      </c>
      <c r="R220" s="237">
        <f aca="true" t="shared" si="226" ref="R220:R224">Q220*H220</f>
        <v>0</v>
      </c>
      <c r="S220" s="237">
        <v>0</v>
      </c>
      <c r="T220" s="254">
        <f aca="true" t="shared" si="227" ref="T220:T224">S220*H220</f>
        <v>0</v>
      </c>
      <c r="AR220" s="170" t="s">
        <v>298</v>
      </c>
      <c r="AT220" s="170" t="s">
        <v>166</v>
      </c>
      <c r="AU220" s="170" t="s">
        <v>24</v>
      </c>
      <c r="AY220" s="170" t="s">
        <v>164</v>
      </c>
      <c r="BE220" s="266">
        <f aca="true" t="shared" si="228" ref="BE220:BE224">IF(N220="základní",J220,0)</f>
        <v>0</v>
      </c>
      <c r="BF220" s="266">
        <f t="shared" si="223"/>
        <v>0</v>
      </c>
      <c r="BG220" s="266">
        <f aca="true" t="shared" si="229" ref="BG220:BG224">IF(N220="zákl. přenesená",J220,0)</f>
        <v>0</v>
      </c>
      <c r="BH220" s="266">
        <f aca="true" t="shared" si="230" ref="BH220:BH224">IF(N220="sníž. přenesená",J220,0)</f>
        <v>0</v>
      </c>
      <c r="BI220" s="266">
        <f aca="true" t="shared" si="231" ref="BI220:BI224">IF(N220="nulová",J220,0)</f>
        <v>0</v>
      </c>
      <c r="BJ220" s="170" t="s">
        <v>24</v>
      </c>
      <c r="BK220" s="266">
        <f aca="true" t="shared" si="232" ref="BK220:BK224">ROUND(I220*H220,2)</f>
        <v>0</v>
      </c>
      <c r="BL220" s="170" t="s">
        <v>298</v>
      </c>
      <c r="BM220" s="170" t="s">
        <v>4984</v>
      </c>
    </row>
    <row r="221" spans="2:47" s="84" customFormat="1" ht="13.5">
      <c r="B221" s="105"/>
      <c r="C221" s="174"/>
      <c r="D221" s="207" t="s">
        <v>173</v>
      </c>
      <c r="E221" s="174"/>
      <c r="F221" s="270" t="s">
        <v>4931</v>
      </c>
      <c r="G221" s="174"/>
      <c r="H221" s="174"/>
      <c r="I221" s="215"/>
      <c r="J221" s="174"/>
      <c r="K221" s="174"/>
      <c r="L221" s="214"/>
      <c r="M221" s="238"/>
      <c r="N221" s="106"/>
      <c r="O221" s="106"/>
      <c r="P221" s="106"/>
      <c r="Q221" s="106"/>
      <c r="R221" s="106"/>
      <c r="S221" s="106"/>
      <c r="T221" s="255"/>
      <c r="AT221" s="170" t="s">
        <v>173</v>
      </c>
      <c r="AU221" s="170" t="s">
        <v>24</v>
      </c>
    </row>
    <row r="222" spans="2:65" s="84" customFormat="1" ht="20.4" customHeight="1">
      <c r="B222" s="105"/>
      <c r="C222" s="189" t="s">
        <v>652</v>
      </c>
      <c r="D222" s="189" t="s">
        <v>166</v>
      </c>
      <c r="E222" s="190" t="s">
        <v>3941</v>
      </c>
      <c r="F222" s="191" t="s">
        <v>4933</v>
      </c>
      <c r="G222" s="192" t="s">
        <v>579</v>
      </c>
      <c r="H222" s="193">
        <v>1</v>
      </c>
      <c r="I222" s="233"/>
      <c r="J222" s="234">
        <f t="shared" si="224"/>
        <v>0</v>
      </c>
      <c r="K222" s="191" t="s">
        <v>22</v>
      </c>
      <c r="L222" s="214"/>
      <c r="M222" s="235" t="s">
        <v>22</v>
      </c>
      <c r="N222" s="236" t="s">
        <v>44</v>
      </c>
      <c r="O222" s="106"/>
      <c r="P222" s="237">
        <f t="shared" si="225"/>
        <v>0</v>
      </c>
      <c r="Q222" s="237">
        <v>0</v>
      </c>
      <c r="R222" s="237">
        <f t="shared" si="226"/>
        <v>0</v>
      </c>
      <c r="S222" s="237">
        <v>0</v>
      </c>
      <c r="T222" s="254">
        <f t="shared" si="227"/>
        <v>0</v>
      </c>
      <c r="AR222" s="170" t="s">
        <v>298</v>
      </c>
      <c r="AT222" s="170" t="s">
        <v>166</v>
      </c>
      <c r="AU222" s="170" t="s">
        <v>24</v>
      </c>
      <c r="AY222" s="170" t="s">
        <v>164</v>
      </c>
      <c r="BE222" s="266">
        <f t="shared" si="228"/>
        <v>0</v>
      </c>
      <c r="BF222" s="266">
        <f aca="true" t="shared" si="233" ref="BF222:BF226">IF(N222="snížená",J222,0)</f>
        <v>0</v>
      </c>
      <c r="BG222" s="266">
        <f t="shared" si="229"/>
        <v>0</v>
      </c>
      <c r="BH222" s="266">
        <f t="shared" si="230"/>
        <v>0</v>
      </c>
      <c r="BI222" s="266">
        <f t="shared" si="231"/>
        <v>0</v>
      </c>
      <c r="BJ222" s="170" t="s">
        <v>24</v>
      </c>
      <c r="BK222" s="266">
        <f t="shared" si="232"/>
        <v>0</v>
      </c>
      <c r="BL222" s="170" t="s">
        <v>298</v>
      </c>
      <c r="BM222" s="170" t="s">
        <v>4985</v>
      </c>
    </row>
    <row r="223" spans="2:47" s="84" customFormat="1" ht="13.5">
      <c r="B223" s="105"/>
      <c r="C223" s="174"/>
      <c r="D223" s="207" t="s">
        <v>173</v>
      </c>
      <c r="E223" s="174"/>
      <c r="F223" s="270" t="s">
        <v>4933</v>
      </c>
      <c r="G223" s="174"/>
      <c r="H223" s="174"/>
      <c r="I223" s="215"/>
      <c r="J223" s="174"/>
      <c r="K223" s="174"/>
      <c r="L223" s="214"/>
      <c r="M223" s="238"/>
      <c r="N223" s="106"/>
      <c r="O223" s="106"/>
      <c r="P223" s="106"/>
      <c r="Q223" s="106"/>
      <c r="R223" s="106"/>
      <c r="S223" s="106"/>
      <c r="T223" s="255"/>
      <c r="AT223" s="170" t="s">
        <v>173</v>
      </c>
      <c r="AU223" s="170" t="s">
        <v>24</v>
      </c>
    </row>
    <row r="224" spans="2:65" s="84" customFormat="1" ht="20.4" customHeight="1">
      <c r="B224" s="105"/>
      <c r="C224" s="189" t="s">
        <v>657</v>
      </c>
      <c r="D224" s="189" t="s">
        <v>166</v>
      </c>
      <c r="E224" s="190" t="s">
        <v>3946</v>
      </c>
      <c r="F224" s="191" t="s">
        <v>4935</v>
      </c>
      <c r="G224" s="192" t="s">
        <v>579</v>
      </c>
      <c r="H224" s="193">
        <v>1</v>
      </c>
      <c r="I224" s="233"/>
      <c r="J224" s="234">
        <f t="shared" si="224"/>
        <v>0</v>
      </c>
      <c r="K224" s="191" t="s">
        <v>22</v>
      </c>
      <c r="L224" s="214"/>
      <c r="M224" s="235" t="s">
        <v>22</v>
      </c>
      <c r="N224" s="236" t="s">
        <v>44</v>
      </c>
      <c r="O224" s="106"/>
      <c r="P224" s="237">
        <f t="shared" si="225"/>
        <v>0</v>
      </c>
      <c r="Q224" s="237">
        <v>0</v>
      </c>
      <c r="R224" s="237">
        <f t="shared" si="226"/>
        <v>0</v>
      </c>
      <c r="S224" s="237">
        <v>0</v>
      </c>
      <c r="T224" s="254">
        <f t="shared" si="227"/>
        <v>0</v>
      </c>
      <c r="AR224" s="170" t="s">
        <v>298</v>
      </c>
      <c r="AT224" s="170" t="s">
        <v>166</v>
      </c>
      <c r="AU224" s="170" t="s">
        <v>24</v>
      </c>
      <c r="AY224" s="170" t="s">
        <v>164</v>
      </c>
      <c r="BE224" s="266">
        <f t="shared" si="228"/>
        <v>0</v>
      </c>
      <c r="BF224" s="266">
        <f t="shared" si="233"/>
        <v>0</v>
      </c>
      <c r="BG224" s="266">
        <f t="shared" si="229"/>
        <v>0</v>
      </c>
      <c r="BH224" s="266">
        <f t="shared" si="230"/>
        <v>0</v>
      </c>
      <c r="BI224" s="266">
        <f t="shared" si="231"/>
        <v>0</v>
      </c>
      <c r="BJ224" s="170" t="s">
        <v>24</v>
      </c>
      <c r="BK224" s="266">
        <f t="shared" si="232"/>
        <v>0</v>
      </c>
      <c r="BL224" s="170" t="s">
        <v>298</v>
      </c>
      <c r="BM224" s="170" t="s">
        <v>4986</v>
      </c>
    </row>
    <row r="225" spans="2:47" s="84" customFormat="1" ht="13.5">
      <c r="B225" s="105"/>
      <c r="C225" s="174"/>
      <c r="D225" s="207" t="s">
        <v>173</v>
      </c>
      <c r="E225" s="174"/>
      <c r="F225" s="270" t="s">
        <v>4935</v>
      </c>
      <c r="G225" s="174"/>
      <c r="H225" s="174"/>
      <c r="I225" s="215"/>
      <c r="J225" s="174"/>
      <c r="K225" s="174"/>
      <c r="L225" s="214"/>
      <c r="M225" s="238"/>
      <c r="N225" s="106"/>
      <c r="O225" s="106"/>
      <c r="P225" s="106"/>
      <c r="Q225" s="106"/>
      <c r="R225" s="106"/>
      <c r="S225" s="106"/>
      <c r="T225" s="255"/>
      <c r="AT225" s="170" t="s">
        <v>173</v>
      </c>
      <c r="AU225" s="170" t="s">
        <v>24</v>
      </c>
    </row>
    <row r="226" spans="2:65" s="84" customFormat="1" ht="20.4" customHeight="1">
      <c r="B226" s="105"/>
      <c r="C226" s="189" t="s">
        <v>662</v>
      </c>
      <c r="D226" s="189" t="s">
        <v>166</v>
      </c>
      <c r="E226" s="190" t="s">
        <v>3949</v>
      </c>
      <c r="F226" s="191" t="s">
        <v>4937</v>
      </c>
      <c r="G226" s="192" t="s">
        <v>579</v>
      </c>
      <c r="H226" s="193">
        <v>1</v>
      </c>
      <c r="I226" s="233"/>
      <c r="J226" s="234">
        <f aca="true" t="shared" si="234" ref="J226:J230">ROUND(I226*H226,2)</f>
        <v>0</v>
      </c>
      <c r="K226" s="191" t="s">
        <v>22</v>
      </c>
      <c r="L226" s="214"/>
      <c r="M226" s="235" t="s">
        <v>22</v>
      </c>
      <c r="N226" s="236" t="s">
        <v>44</v>
      </c>
      <c r="O226" s="106"/>
      <c r="P226" s="237">
        <f aca="true" t="shared" si="235" ref="P226:P230">O226*H226</f>
        <v>0</v>
      </c>
      <c r="Q226" s="237">
        <v>0</v>
      </c>
      <c r="R226" s="237">
        <f aca="true" t="shared" si="236" ref="R226:R230">Q226*H226</f>
        <v>0</v>
      </c>
      <c r="S226" s="237">
        <v>0</v>
      </c>
      <c r="T226" s="254">
        <f aca="true" t="shared" si="237" ref="T226:T230">S226*H226</f>
        <v>0</v>
      </c>
      <c r="AR226" s="170" t="s">
        <v>298</v>
      </c>
      <c r="AT226" s="170" t="s">
        <v>166</v>
      </c>
      <c r="AU226" s="170" t="s">
        <v>24</v>
      </c>
      <c r="AY226" s="170" t="s">
        <v>164</v>
      </c>
      <c r="BE226" s="266">
        <f aca="true" t="shared" si="238" ref="BE226:BE230">IF(N226="základní",J226,0)</f>
        <v>0</v>
      </c>
      <c r="BF226" s="266">
        <f t="shared" si="233"/>
        <v>0</v>
      </c>
      <c r="BG226" s="266">
        <f aca="true" t="shared" si="239" ref="BG226:BG230">IF(N226="zákl. přenesená",J226,0)</f>
        <v>0</v>
      </c>
      <c r="BH226" s="266">
        <f aca="true" t="shared" si="240" ref="BH226:BH230">IF(N226="sníž. přenesená",J226,0)</f>
        <v>0</v>
      </c>
      <c r="BI226" s="266">
        <f aca="true" t="shared" si="241" ref="BI226:BI230">IF(N226="nulová",J226,0)</f>
        <v>0</v>
      </c>
      <c r="BJ226" s="170" t="s">
        <v>24</v>
      </c>
      <c r="BK226" s="266">
        <f>ROUND(I226*H226,2)</f>
        <v>0</v>
      </c>
      <c r="BL226" s="170" t="s">
        <v>298</v>
      </c>
      <c r="BM226" s="170" t="s">
        <v>4987</v>
      </c>
    </row>
    <row r="227" spans="2:47" s="84" customFormat="1" ht="13.5">
      <c r="B227" s="105"/>
      <c r="C227" s="174"/>
      <c r="D227" s="207" t="s">
        <v>173</v>
      </c>
      <c r="E227" s="174"/>
      <c r="F227" s="270" t="s">
        <v>4937</v>
      </c>
      <c r="G227" s="174"/>
      <c r="H227" s="174"/>
      <c r="I227" s="215"/>
      <c r="J227" s="174"/>
      <c r="K227" s="174"/>
      <c r="L227" s="214"/>
      <c r="M227" s="238"/>
      <c r="N227" s="106"/>
      <c r="O227" s="106"/>
      <c r="P227" s="106"/>
      <c r="Q227" s="106"/>
      <c r="R227" s="106"/>
      <c r="S227" s="106"/>
      <c r="T227" s="255"/>
      <c r="AT227" s="170" t="s">
        <v>173</v>
      </c>
      <c r="AU227" s="170" t="s">
        <v>24</v>
      </c>
    </row>
    <row r="228" spans="2:65" s="84" customFormat="1" ht="20.4" customHeight="1">
      <c r="B228" s="105"/>
      <c r="C228" s="189" t="s">
        <v>671</v>
      </c>
      <c r="D228" s="189" t="s">
        <v>166</v>
      </c>
      <c r="E228" s="190" t="s">
        <v>3959</v>
      </c>
      <c r="F228" s="191" t="s">
        <v>4941</v>
      </c>
      <c r="G228" s="192" t="s">
        <v>579</v>
      </c>
      <c r="H228" s="193">
        <v>1</v>
      </c>
      <c r="I228" s="233"/>
      <c r="J228" s="234">
        <f t="shared" si="234"/>
        <v>0</v>
      </c>
      <c r="K228" s="191" t="s">
        <v>22</v>
      </c>
      <c r="L228" s="214"/>
      <c r="M228" s="235" t="s">
        <v>22</v>
      </c>
      <c r="N228" s="236" t="s">
        <v>44</v>
      </c>
      <c r="O228" s="106"/>
      <c r="P228" s="237">
        <f t="shared" si="235"/>
        <v>0</v>
      </c>
      <c r="Q228" s="237">
        <v>0</v>
      </c>
      <c r="R228" s="237">
        <f t="shared" si="236"/>
        <v>0</v>
      </c>
      <c r="S228" s="237">
        <v>0</v>
      </c>
      <c r="T228" s="254">
        <f t="shared" si="237"/>
        <v>0</v>
      </c>
      <c r="AR228" s="170" t="s">
        <v>298</v>
      </c>
      <c r="AT228" s="170" t="s">
        <v>166</v>
      </c>
      <c r="AU228" s="170" t="s">
        <v>24</v>
      </c>
      <c r="AY228" s="170" t="s">
        <v>164</v>
      </c>
      <c r="BE228" s="266">
        <f t="shared" si="238"/>
        <v>0</v>
      </c>
      <c r="BF228" s="266">
        <f aca="true" t="shared" si="242" ref="BF228:BF232">IF(N228="snížená",J228,0)</f>
        <v>0</v>
      </c>
      <c r="BG228" s="266">
        <f t="shared" si="239"/>
        <v>0</v>
      </c>
      <c r="BH228" s="266">
        <f t="shared" si="240"/>
        <v>0</v>
      </c>
      <c r="BI228" s="266">
        <f t="shared" si="241"/>
        <v>0</v>
      </c>
      <c r="BJ228" s="170" t="s">
        <v>24</v>
      </c>
      <c r="BK228" s="266">
        <f>ROUND(I228*H228,2)</f>
        <v>0</v>
      </c>
      <c r="BL228" s="170" t="s">
        <v>298</v>
      </c>
      <c r="BM228" s="170" t="s">
        <v>4988</v>
      </c>
    </row>
    <row r="229" spans="2:47" s="84" customFormat="1" ht="13.5">
      <c r="B229" s="105"/>
      <c r="C229" s="174"/>
      <c r="D229" s="207" t="s">
        <v>173</v>
      </c>
      <c r="E229" s="174"/>
      <c r="F229" s="270" t="s">
        <v>4941</v>
      </c>
      <c r="G229" s="174"/>
      <c r="H229" s="174"/>
      <c r="I229" s="215"/>
      <c r="J229" s="174"/>
      <c r="K229" s="174"/>
      <c r="L229" s="214"/>
      <c r="M229" s="238"/>
      <c r="N229" s="106"/>
      <c r="O229" s="106"/>
      <c r="P229" s="106"/>
      <c r="Q229" s="106"/>
      <c r="R229" s="106"/>
      <c r="S229" s="106"/>
      <c r="T229" s="255"/>
      <c r="AT229" s="170" t="s">
        <v>173</v>
      </c>
      <c r="AU229" s="170" t="s">
        <v>24</v>
      </c>
    </row>
    <row r="230" spans="2:65" s="84" customFormat="1" ht="20.4" customHeight="1">
      <c r="B230" s="105"/>
      <c r="C230" s="189" t="s">
        <v>680</v>
      </c>
      <c r="D230" s="189" t="s">
        <v>166</v>
      </c>
      <c r="E230" s="190" t="s">
        <v>3964</v>
      </c>
      <c r="F230" s="191" t="s">
        <v>4943</v>
      </c>
      <c r="G230" s="192" t="s">
        <v>579</v>
      </c>
      <c r="H230" s="193">
        <v>4</v>
      </c>
      <c r="I230" s="233"/>
      <c r="J230" s="234">
        <f t="shared" si="234"/>
        <v>0</v>
      </c>
      <c r="K230" s="191" t="s">
        <v>22</v>
      </c>
      <c r="L230" s="214"/>
      <c r="M230" s="235" t="s">
        <v>22</v>
      </c>
      <c r="N230" s="236" t="s">
        <v>44</v>
      </c>
      <c r="O230" s="106"/>
      <c r="P230" s="237">
        <f t="shared" si="235"/>
        <v>0</v>
      </c>
      <c r="Q230" s="237">
        <v>0</v>
      </c>
      <c r="R230" s="237">
        <f t="shared" si="236"/>
        <v>0</v>
      </c>
      <c r="S230" s="237">
        <v>0</v>
      </c>
      <c r="T230" s="254">
        <f t="shared" si="237"/>
        <v>0</v>
      </c>
      <c r="AR230" s="170" t="s">
        <v>298</v>
      </c>
      <c r="AT230" s="170" t="s">
        <v>166</v>
      </c>
      <c r="AU230" s="170" t="s">
        <v>24</v>
      </c>
      <c r="AY230" s="170" t="s">
        <v>164</v>
      </c>
      <c r="BE230" s="266">
        <f t="shared" si="238"/>
        <v>0</v>
      </c>
      <c r="BF230" s="266">
        <f t="shared" si="242"/>
        <v>0</v>
      </c>
      <c r="BG230" s="266">
        <f t="shared" si="239"/>
        <v>0</v>
      </c>
      <c r="BH230" s="266">
        <f t="shared" si="240"/>
        <v>0</v>
      </c>
      <c r="BI230" s="266">
        <f t="shared" si="241"/>
        <v>0</v>
      </c>
      <c r="BJ230" s="170" t="s">
        <v>24</v>
      </c>
      <c r="BK230" s="266">
        <v>0</v>
      </c>
      <c r="BL230" s="170" t="s">
        <v>298</v>
      </c>
      <c r="BM230" s="170" t="s">
        <v>4989</v>
      </c>
    </row>
    <row r="231" spans="2:47" s="84" customFormat="1" ht="13.5">
      <c r="B231" s="105"/>
      <c r="C231" s="174"/>
      <c r="D231" s="207" t="s">
        <v>173</v>
      </c>
      <c r="E231" s="174"/>
      <c r="F231" s="270" t="s">
        <v>4943</v>
      </c>
      <c r="G231" s="174"/>
      <c r="H231" s="174"/>
      <c r="I231" s="215"/>
      <c r="J231" s="174"/>
      <c r="K231" s="174"/>
      <c r="L231" s="214"/>
      <c r="M231" s="238"/>
      <c r="N231" s="106"/>
      <c r="O231" s="106"/>
      <c r="P231" s="106"/>
      <c r="Q231" s="106"/>
      <c r="R231" s="106"/>
      <c r="S231" s="106"/>
      <c r="T231" s="255"/>
      <c r="AT231" s="170" t="s">
        <v>173</v>
      </c>
      <c r="AU231" s="170" t="s">
        <v>24</v>
      </c>
    </row>
    <row r="232" spans="2:65" s="84" customFormat="1" ht="20.4" customHeight="1">
      <c r="B232" s="105"/>
      <c r="C232" s="189" t="s">
        <v>693</v>
      </c>
      <c r="D232" s="189" t="s">
        <v>166</v>
      </c>
      <c r="E232" s="190" t="s">
        <v>3969</v>
      </c>
      <c r="F232" s="191" t="s">
        <v>4945</v>
      </c>
      <c r="G232" s="192" t="s">
        <v>579</v>
      </c>
      <c r="H232" s="193">
        <v>2</v>
      </c>
      <c r="I232" s="233"/>
      <c r="J232" s="234">
        <f aca="true" t="shared" si="243" ref="J232:J236">ROUND(I232*H232,2)</f>
        <v>0</v>
      </c>
      <c r="K232" s="191" t="s">
        <v>22</v>
      </c>
      <c r="L232" s="214"/>
      <c r="M232" s="235" t="s">
        <v>22</v>
      </c>
      <c r="N232" s="236" t="s">
        <v>44</v>
      </c>
      <c r="O232" s="106"/>
      <c r="P232" s="237">
        <f aca="true" t="shared" si="244" ref="P232:P236">O232*H232</f>
        <v>0</v>
      </c>
      <c r="Q232" s="237">
        <v>0</v>
      </c>
      <c r="R232" s="237">
        <f aca="true" t="shared" si="245" ref="R232:R236">Q232*H232</f>
        <v>0</v>
      </c>
      <c r="S232" s="237">
        <v>0</v>
      </c>
      <c r="T232" s="254">
        <f aca="true" t="shared" si="246" ref="T232:T236">S232*H232</f>
        <v>0</v>
      </c>
      <c r="AR232" s="170" t="s">
        <v>298</v>
      </c>
      <c r="AT232" s="170" t="s">
        <v>166</v>
      </c>
      <c r="AU232" s="170" t="s">
        <v>24</v>
      </c>
      <c r="AY232" s="170" t="s">
        <v>164</v>
      </c>
      <c r="BE232" s="266">
        <f aca="true" t="shared" si="247" ref="BE232:BE236">IF(N232="základní",J232,0)</f>
        <v>0</v>
      </c>
      <c r="BF232" s="266">
        <f t="shared" si="242"/>
        <v>0</v>
      </c>
      <c r="BG232" s="266">
        <f aca="true" t="shared" si="248" ref="BG232:BG236">IF(N232="zákl. přenesená",J232,0)</f>
        <v>0</v>
      </c>
      <c r="BH232" s="266">
        <f>IF(N232="sníž. přenesená",J232,0)</f>
        <v>0</v>
      </c>
      <c r="BI232" s="266">
        <f aca="true" t="shared" si="249" ref="BI232:BI236">IF(N232="nulová",J232,0)</f>
        <v>0</v>
      </c>
      <c r="BJ232" s="170" t="s">
        <v>24</v>
      </c>
      <c r="BK232" s="266">
        <f>ROUND(I232*H232,2)</f>
        <v>0</v>
      </c>
      <c r="BL232" s="170" t="s">
        <v>298</v>
      </c>
      <c r="BM232" s="170" t="s">
        <v>4990</v>
      </c>
    </row>
    <row r="233" spans="2:47" s="84" customFormat="1" ht="13.5">
      <c r="B233" s="105"/>
      <c r="C233" s="174"/>
      <c r="D233" s="207" t="s">
        <v>173</v>
      </c>
      <c r="E233" s="174"/>
      <c r="F233" s="270" t="s">
        <v>4945</v>
      </c>
      <c r="G233" s="174"/>
      <c r="H233" s="174"/>
      <c r="I233" s="215"/>
      <c r="J233" s="174"/>
      <c r="K233" s="174"/>
      <c r="L233" s="214"/>
      <c r="M233" s="238"/>
      <c r="N233" s="106"/>
      <c r="O233" s="106"/>
      <c r="P233" s="106"/>
      <c r="Q233" s="106"/>
      <c r="R233" s="106"/>
      <c r="S233" s="106"/>
      <c r="T233" s="255"/>
      <c r="AT233" s="170" t="s">
        <v>173</v>
      </c>
      <c r="AU233" s="170" t="s">
        <v>24</v>
      </c>
    </row>
    <row r="234" spans="2:65" s="84" customFormat="1" ht="20.4" customHeight="1">
      <c r="B234" s="105"/>
      <c r="C234" s="189" t="s">
        <v>700</v>
      </c>
      <c r="D234" s="189" t="s">
        <v>166</v>
      </c>
      <c r="E234" s="190" t="s">
        <v>4000</v>
      </c>
      <c r="F234" s="191" t="s">
        <v>4947</v>
      </c>
      <c r="G234" s="192" t="s">
        <v>579</v>
      </c>
      <c r="H234" s="193">
        <v>3</v>
      </c>
      <c r="I234" s="233"/>
      <c r="J234" s="234">
        <f t="shared" si="243"/>
        <v>0</v>
      </c>
      <c r="K234" s="191" t="s">
        <v>22</v>
      </c>
      <c r="L234" s="214"/>
      <c r="M234" s="235" t="s">
        <v>22</v>
      </c>
      <c r="N234" s="236" t="s">
        <v>44</v>
      </c>
      <c r="O234" s="106"/>
      <c r="P234" s="237">
        <f t="shared" si="244"/>
        <v>0</v>
      </c>
      <c r="Q234" s="237">
        <v>0</v>
      </c>
      <c r="R234" s="237">
        <f t="shared" si="245"/>
        <v>0</v>
      </c>
      <c r="S234" s="237">
        <v>0</v>
      </c>
      <c r="T234" s="254">
        <f t="shared" si="246"/>
        <v>0</v>
      </c>
      <c r="AR234" s="170" t="s">
        <v>298</v>
      </c>
      <c r="AT234" s="170" t="s">
        <v>166</v>
      </c>
      <c r="AU234" s="170" t="s">
        <v>24</v>
      </c>
      <c r="AY234" s="170" t="s">
        <v>164</v>
      </c>
      <c r="BE234" s="266">
        <f t="shared" si="247"/>
        <v>0</v>
      </c>
      <c r="BF234" s="266">
        <f aca="true" t="shared" si="250" ref="BF234:BF238">IF(N234="snížená",J234,0)</f>
        <v>0</v>
      </c>
      <c r="BG234" s="266">
        <f t="shared" si="248"/>
        <v>0</v>
      </c>
      <c r="BH234" s="266">
        <f>IF(N234="sníž. přenesená",J234,0)</f>
        <v>0</v>
      </c>
      <c r="BI234" s="266">
        <f t="shared" si="249"/>
        <v>0</v>
      </c>
      <c r="BJ234" s="170" t="s">
        <v>24</v>
      </c>
      <c r="BK234" s="266">
        <v>0</v>
      </c>
      <c r="BL234" s="170" t="s">
        <v>298</v>
      </c>
      <c r="BM234" s="170" t="s">
        <v>4991</v>
      </c>
    </row>
    <row r="235" spans="2:47" s="84" customFormat="1" ht="13.5">
      <c r="B235" s="105"/>
      <c r="C235" s="174"/>
      <c r="D235" s="207" t="s">
        <v>173</v>
      </c>
      <c r="E235" s="174"/>
      <c r="F235" s="270" t="s">
        <v>4947</v>
      </c>
      <c r="G235" s="174"/>
      <c r="H235" s="174"/>
      <c r="I235" s="215"/>
      <c r="J235" s="174"/>
      <c r="K235" s="174"/>
      <c r="L235" s="214"/>
      <c r="M235" s="238"/>
      <c r="N235" s="106"/>
      <c r="O235" s="106"/>
      <c r="P235" s="106"/>
      <c r="Q235" s="106"/>
      <c r="R235" s="106"/>
      <c r="S235" s="106"/>
      <c r="T235" s="255"/>
      <c r="AT235" s="170" t="s">
        <v>173</v>
      </c>
      <c r="AU235" s="170" t="s">
        <v>24</v>
      </c>
    </row>
    <row r="236" spans="2:65" s="84" customFormat="1" ht="20.4" customHeight="1">
      <c r="B236" s="105"/>
      <c r="C236" s="189" t="s">
        <v>707</v>
      </c>
      <c r="D236" s="189" t="s">
        <v>166</v>
      </c>
      <c r="E236" s="190" t="s">
        <v>4004</v>
      </c>
      <c r="F236" s="191" t="s">
        <v>4949</v>
      </c>
      <c r="G236" s="192" t="s">
        <v>579</v>
      </c>
      <c r="H236" s="193">
        <v>3</v>
      </c>
      <c r="I236" s="233"/>
      <c r="J236" s="234">
        <f t="shared" si="243"/>
        <v>0</v>
      </c>
      <c r="K236" s="191" t="s">
        <v>22</v>
      </c>
      <c r="L236" s="214"/>
      <c r="M236" s="235" t="s">
        <v>22</v>
      </c>
      <c r="N236" s="236" t="s">
        <v>44</v>
      </c>
      <c r="O236" s="106"/>
      <c r="P236" s="237">
        <f t="shared" si="244"/>
        <v>0</v>
      </c>
      <c r="Q236" s="237">
        <v>0</v>
      </c>
      <c r="R236" s="237">
        <f t="shared" si="245"/>
        <v>0</v>
      </c>
      <c r="S236" s="237">
        <v>0</v>
      </c>
      <c r="T236" s="254">
        <f t="shared" si="246"/>
        <v>0</v>
      </c>
      <c r="AR236" s="170" t="s">
        <v>298</v>
      </c>
      <c r="AT236" s="170" t="s">
        <v>166</v>
      </c>
      <c r="AU236" s="170" t="s">
        <v>24</v>
      </c>
      <c r="AY236" s="170" t="s">
        <v>164</v>
      </c>
      <c r="BE236" s="266">
        <f t="shared" si="247"/>
        <v>0</v>
      </c>
      <c r="BF236" s="266">
        <f t="shared" si="250"/>
        <v>0</v>
      </c>
      <c r="BG236" s="266">
        <f t="shared" si="248"/>
        <v>0</v>
      </c>
      <c r="BH236" s="266">
        <v>0</v>
      </c>
      <c r="BI236" s="266">
        <f t="shared" si="249"/>
        <v>0</v>
      </c>
      <c r="BJ236" s="170" t="s">
        <v>24</v>
      </c>
      <c r="BK236" s="266">
        <f>ROUND(I236*H236,2)</f>
        <v>0</v>
      </c>
      <c r="BL236" s="170" t="s">
        <v>298</v>
      </c>
      <c r="BM236" s="170" t="s">
        <v>4992</v>
      </c>
    </row>
    <row r="237" spans="2:47" s="84" customFormat="1" ht="13.5">
      <c r="B237" s="105"/>
      <c r="C237" s="174"/>
      <c r="D237" s="207" t="s">
        <v>173</v>
      </c>
      <c r="E237" s="174"/>
      <c r="F237" s="270" t="s">
        <v>4949</v>
      </c>
      <c r="G237" s="174"/>
      <c r="H237" s="174"/>
      <c r="I237" s="215"/>
      <c r="J237" s="174"/>
      <c r="K237" s="174"/>
      <c r="L237" s="214"/>
      <c r="M237" s="238"/>
      <c r="N237" s="106"/>
      <c r="O237" s="106"/>
      <c r="P237" s="106"/>
      <c r="Q237" s="106"/>
      <c r="R237" s="106"/>
      <c r="S237" s="106"/>
      <c r="T237" s="255"/>
      <c r="AT237" s="170" t="s">
        <v>173</v>
      </c>
      <c r="AU237" s="170" t="s">
        <v>24</v>
      </c>
    </row>
    <row r="238" spans="2:65" s="84" customFormat="1" ht="20.4" customHeight="1">
      <c r="B238" s="105"/>
      <c r="C238" s="189" t="s">
        <v>715</v>
      </c>
      <c r="D238" s="189" t="s">
        <v>166</v>
      </c>
      <c r="E238" s="190" t="s">
        <v>4009</v>
      </c>
      <c r="F238" s="191" t="s">
        <v>4951</v>
      </c>
      <c r="G238" s="192" t="s">
        <v>579</v>
      </c>
      <c r="H238" s="193">
        <v>3</v>
      </c>
      <c r="I238" s="233"/>
      <c r="J238" s="234">
        <f aca="true" t="shared" si="251" ref="J238:J242">ROUND(I238*H238,2)</f>
        <v>0</v>
      </c>
      <c r="K238" s="191" t="s">
        <v>22</v>
      </c>
      <c r="L238" s="214"/>
      <c r="M238" s="235" t="s">
        <v>22</v>
      </c>
      <c r="N238" s="236" t="s">
        <v>44</v>
      </c>
      <c r="O238" s="106"/>
      <c r="P238" s="237">
        <f aca="true" t="shared" si="252" ref="P238:P242">O238*H238</f>
        <v>0</v>
      </c>
      <c r="Q238" s="237">
        <v>0</v>
      </c>
      <c r="R238" s="237">
        <f aca="true" t="shared" si="253" ref="R238:R242">Q238*H238</f>
        <v>0</v>
      </c>
      <c r="S238" s="237">
        <v>0</v>
      </c>
      <c r="T238" s="254">
        <f aca="true" t="shared" si="254" ref="T238:T242">S238*H238</f>
        <v>0</v>
      </c>
      <c r="AR238" s="170" t="s">
        <v>298</v>
      </c>
      <c r="AT238" s="170" t="s">
        <v>166</v>
      </c>
      <c r="AU238" s="170" t="s">
        <v>24</v>
      </c>
      <c r="AY238" s="170" t="s">
        <v>164</v>
      </c>
      <c r="BE238" s="266">
        <f aca="true" t="shared" si="255" ref="BE238:BE242">IF(N238="základní",J238,0)</f>
        <v>0</v>
      </c>
      <c r="BF238" s="266">
        <f t="shared" si="250"/>
        <v>0</v>
      </c>
      <c r="BG238" s="266">
        <f aca="true" t="shared" si="256" ref="BG238:BG242">IF(N238="zákl. přenesená",J238,0)</f>
        <v>0</v>
      </c>
      <c r="BH238" s="266">
        <f aca="true" t="shared" si="257" ref="BH238:BH242">IF(N238="sníž. přenesená",J238,0)</f>
        <v>0</v>
      </c>
      <c r="BI238" s="266">
        <f aca="true" t="shared" si="258" ref="BI238:BI242">IF(N238="nulová",J238,0)</f>
        <v>0</v>
      </c>
      <c r="BJ238" s="170" t="s">
        <v>24</v>
      </c>
      <c r="BK238" s="266">
        <v>0</v>
      </c>
      <c r="BL238" s="170" t="s">
        <v>298</v>
      </c>
      <c r="BM238" s="170" t="s">
        <v>4993</v>
      </c>
    </row>
    <row r="239" spans="2:47" s="84" customFormat="1" ht="13.5">
      <c r="B239" s="105"/>
      <c r="C239" s="174"/>
      <c r="D239" s="207" t="s">
        <v>173</v>
      </c>
      <c r="E239" s="174"/>
      <c r="F239" s="270" t="s">
        <v>4951</v>
      </c>
      <c r="G239" s="174"/>
      <c r="H239" s="174"/>
      <c r="I239" s="215"/>
      <c r="J239" s="174"/>
      <c r="K239" s="174"/>
      <c r="L239" s="214"/>
      <c r="M239" s="238"/>
      <c r="N239" s="106"/>
      <c r="O239" s="106"/>
      <c r="P239" s="106"/>
      <c r="Q239" s="106"/>
      <c r="R239" s="106"/>
      <c r="S239" s="106"/>
      <c r="T239" s="255"/>
      <c r="AT239" s="170" t="s">
        <v>173</v>
      </c>
      <c r="AU239" s="170" t="s">
        <v>24</v>
      </c>
    </row>
    <row r="240" spans="2:65" s="84" customFormat="1" ht="20.4" customHeight="1">
      <c r="B240" s="105"/>
      <c r="C240" s="189" t="s">
        <v>725</v>
      </c>
      <c r="D240" s="189" t="s">
        <v>166</v>
      </c>
      <c r="E240" s="190" t="s">
        <v>4014</v>
      </c>
      <c r="F240" s="191" t="s">
        <v>4953</v>
      </c>
      <c r="G240" s="192" t="s">
        <v>579</v>
      </c>
      <c r="H240" s="193">
        <v>3</v>
      </c>
      <c r="I240" s="233"/>
      <c r="J240" s="234">
        <f t="shared" si="251"/>
        <v>0</v>
      </c>
      <c r="K240" s="191" t="s">
        <v>22</v>
      </c>
      <c r="L240" s="214"/>
      <c r="M240" s="235" t="s">
        <v>22</v>
      </c>
      <c r="N240" s="236" t="s">
        <v>44</v>
      </c>
      <c r="O240" s="106"/>
      <c r="P240" s="237">
        <f t="shared" si="252"/>
        <v>0</v>
      </c>
      <c r="Q240" s="237">
        <v>0</v>
      </c>
      <c r="R240" s="237">
        <f t="shared" si="253"/>
        <v>0</v>
      </c>
      <c r="S240" s="237">
        <v>0</v>
      </c>
      <c r="T240" s="254">
        <f t="shared" si="254"/>
        <v>0</v>
      </c>
      <c r="AR240" s="170" t="s">
        <v>298</v>
      </c>
      <c r="AT240" s="170" t="s">
        <v>166</v>
      </c>
      <c r="AU240" s="170" t="s">
        <v>24</v>
      </c>
      <c r="AY240" s="170" t="s">
        <v>164</v>
      </c>
      <c r="BE240" s="266">
        <f t="shared" si="255"/>
        <v>0</v>
      </c>
      <c r="BF240" s="266">
        <f aca="true" t="shared" si="259" ref="BF240:BF244">IF(N240="snížená",J240,0)</f>
        <v>0</v>
      </c>
      <c r="BG240" s="266">
        <f t="shared" si="256"/>
        <v>0</v>
      </c>
      <c r="BH240" s="266">
        <f t="shared" si="257"/>
        <v>0</v>
      </c>
      <c r="BI240" s="266">
        <f t="shared" si="258"/>
        <v>0</v>
      </c>
      <c r="BJ240" s="170" t="s">
        <v>24</v>
      </c>
      <c r="BK240" s="266">
        <f aca="true" t="shared" si="260" ref="BK240:BK244">ROUND(I240*H240,2)</f>
        <v>0</v>
      </c>
      <c r="BL240" s="170" t="s">
        <v>298</v>
      </c>
      <c r="BM240" s="170" t="s">
        <v>4994</v>
      </c>
    </row>
    <row r="241" spans="2:47" s="84" customFormat="1" ht="13.5">
      <c r="B241" s="105"/>
      <c r="C241" s="174"/>
      <c r="D241" s="207" t="s">
        <v>173</v>
      </c>
      <c r="E241" s="174"/>
      <c r="F241" s="270" t="s">
        <v>4953</v>
      </c>
      <c r="G241" s="174"/>
      <c r="H241" s="174"/>
      <c r="I241" s="215"/>
      <c r="J241" s="174"/>
      <c r="K241" s="174"/>
      <c r="L241" s="214"/>
      <c r="M241" s="238"/>
      <c r="N241" s="106"/>
      <c r="O241" s="106"/>
      <c r="P241" s="106"/>
      <c r="Q241" s="106"/>
      <c r="R241" s="106"/>
      <c r="S241" s="106"/>
      <c r="T241" s="255"/>
      <c r="AT241" s="170" t="s">
        <v>173</v>
      </c>
      <c r="AU241" s="170" t="s">
        <v>24</v>
      </c>
    </row>
    <row r="242" spans="2:65" s="84" customFormat="1" ht="20.4" customHeight="1">
      <c r="B242" s="105"/>
      <c r="C242" s="189" t="s">
        <v>732</v>
      </c>
      <c r="D242" s="189" t="s">
        <v>166</v>
      </c>
      <c r="E242" s="190" t="s">
        <v>4017</v>
      </c>
      <c r="F242" s="191" t="s">
        <v>4955</v>
      </c>
      <c r="G242" s="192" t="s">
        <v>579</v>
      </c>
      <c r="H242" s="193">
        <v>3</v>
      </c>
      <c r="I242" s="233"/>
      <c r="J242" s="234">
        <f t="shared" si="251"/>
        <v>0</v>
      </c>
      <c r="K242" s="191" t="s">
        <v>22</v>
      </c>
      <c r="L242" s="214"/>
      <c r="M242" s="235" t="s">
        <v>22</v>
      </c>
      <c r="N242" s="236" t="s">
        <v>44</v>
      </c>
      <c r="O242" s="106"/>
      <c r="P242" s="237">
        <f t="shared" si="252"/>
        <v>0</v>
      </c>
      <c r="Q242" s="237">
        <v>0</v>
      </c>
      <c r="R242" s="237">
        <f t="shared" si="253"/>
        <v>0</v>
      </c>
      <c r="S242" s="237">
        <v>0</v>
      </c>
      <c r="T242" s="254">
        <f t="shared" si="254"/>
        <v>0</v>
      </c>
      <c r="AR242" s="170" t="s">
        <v>298</v>
      </c>
      <c r="AT242" s="170" t="s">
        <v>166</v>
      </c>
      <c r="AU242" s="170" t="s">
        <v>24</v>
      </c>
      <c r="AY242" s="170" t="s">
        <v>164</v>
      </c>
      <c r="BE242" s="266">
        <f t="shared" si="255"/>
        <v>0</v>
      </c>
      <c r="BF242" s="266">
        <f t="shared" si="259"/>
        <v>0</v>
      </c>
      <c r="BG242" s="266">
        <f t="shared" si="256"/>
        <v>0</v>
      </c>
      <c r="BH242" s="266">
        <f t="shared" si="257"/>
        <v>0</v>
      </c>
      <c r="BI242" s="266">
        <f t="shared" si="258"/>
        <v>0</v>
      </c>
      <c r="BJ242" s="170" t="s">
        <v>24</v>
      </c>
      <c r="BK242" s="266">
        <f t="shared" si="260"/>
        <v>0</v>
      </c>
      <c r="BL242" s="170" t="s">
        <v>298</v>
      </c>
      <c r="BM242" s="170" t="s">
        <v>4995</v>
      </c>
    </row>
    <row r="243" spans="2:47" s="84" customFormat="1" ht="13.5">
      <c r="B243" s="105"/>
      <c r="C243" s="174"/>
      <c r="D243" s="207" t="s">
        <v>173</v>
      </c>
      <c r="E243" s="174"/>
      <c r="F243" s="270" t="s">
        <v>4955</v>
      </c>
      <c r="G243" s="174"/>
      <c r="H243" s="174"/>
      <c r="I243" s="215"/>
      <c r="J243" s="174"/>
      <c r="K243" s="174"/>
      <c r="L243" s="214"/>
      <c r="M243" s="238"/>
      <c r="N243" s="106"/>
      <c r="O243" s="106"/>
      <c r="P243" s="106"/>
      <c r="Q243" s="106"/>
      <c r="R243" s="106"/>
      <c r="S243" s="106"/>
      <c r="T243" s="255"/>
      <c r="AT243" s="170" t="s">
        <v>173</v>
      </c>
      <c r="AU243" s="170" t="s">
        <v>24</v>
      </c>
    </row>
    <row r="244" spans="2:65" s="84" customFormat="1" ht="20.4" customHeight="1">
      <c r="B244" s="105"/>
      <c r="C244" s="189" t="s">
        <v>739</v>
      </c>
      <c r="D244" s="189" t="s">
        <v>166</v>
      </c>
      <c r="E244" s="190" t="s">
        <v>4020</v>
      </c>
      <c r="F244" s="191" t="s">
        <v>4957</v>
      </c>
      <c r="G244" s="192" t="s">
        <v>579</v>
      </c>
      <c r="H244" s="193">
        <v>3</v>
      </c>
      <c r="I244" s="233"/>
      <c r="J244" s="234">
        <f aca="true" t="shared" si="261" ref="J244:J248">ROUND(I244*H244,2)</f>
        <v>0</v>
      </c>
      <c r="K244" s="191" t="s">
        <v>22</v>
      </c>
      <c r="L244" s="214"/>
      <c r="M244" s="235" t="s">
        <v>22</v>
      </c>
      <c r="N244" s="236" t="s">
        <v>44</v>
      </c>
      <c r="O244" s="106"/>
      <c r="P244" s="237">
        <f aca="true" t="shared" si="262" ref="P244:P248">O244*H244</f>
        <v>0</v>
      </c>
      <c r="Q244" s="237">
        <v>0</v>
      </c>
      <c r="R244" s="237">
        <f aca="true" t="shared" si="263" ref="R244:R248">Q244*H244</f>
        <v>0</v>
      </c>
      <c r="S244" s="237">
        <v>0</v>
      </c>
      <c r="T244" s="254">
        <f aca="true" t="shared" si="264" ref="T244:T248">S244*H244</f>
        <v>0</v>
      </c>
      <c r="AR244" s="170" t="s">
        <v>298</v>
      </c>
      <c r="AT244" s="170" t="s">
        <v>166</v>
      </c>
      <c r="AU244" s="170" t="s">
        <v>24</v>
      </c>
      <c r="AY244" s="170" t="s">
        <v>164</v>
      </c>
      <c r="BE244" s="266">
        <f aca="true" t="shared" si="265" ref="BE244:BE248">IF(N244="základní",J244,0)</f>
        <v>0</v>
      </c>
      <c r="BF244" s="266">
        <f t="shared" si="259"/>
        <v>0</v>
      </c>
      <c r="BG244" s="266">
        <f aca="true" t="shared" si="266" ref="BG244:BG248">IF(N244="zákl. přenesená",J244,0)</f>
        <v>0</v>
      </c>
      <c r="BH244" s="266">
        <f aca="true" t="shared" si="267" ref="BH244:BH248">IF(N244="sníž. přenesená",J244,0)</f>
        <v>0</v>
      </c>
      <c r="BI244" s="266">
        <f aca="true" t="shared" si="268" ref="BI244:BI248">IF(N244="nulová",J244,0)</f>
        <v>0</v>
      </c>
      <c r="BJ244" s="170" t="s">
        <v>24</v>
      </c>
      <c r="BK244" s="266">
        <f t="shared" si="260"/>
        <v>0</v>
      </c>
      <c r="BL244" s="170" t="s">
        <v>298</v>
      </c>
      <c r="BM244" s="170" t="s">
        <v>4996</v>
      </c>
    </row>
    <row r="245" spans="2:47" s="84" customFormat="1" ht="13.5">
      <c r="B245" s="105"/>
      <c r="C245" s="174"/>
      <c r="D245" s="207" t="s">
        <v>173</v>
      </c>
      <c r="E245" s="174"/>
      <c r="F245" s="270" t="s">
        <v>4957</v>
      </c>
      <c r="G245" s="174"/>
      <c r="H245" s="174"/>
      <c r="I245" s="215"/>
      <c r="J245" s="174"/>
      <c r="K245" s="174"/>
      <c r="L245" s="214"/>
      <c r="M245" s="238"/>
      <c r="N245" s="106"/>
      <c r="O245" s="106"/>
      <c r="P245" s="106"/>
      <c r="Q245" s="106"/>
      <c r="R245" s="106"/>
      <c r="S245" s="106"/>
      <c r="T245" s="255"/>
      <c r="AT245" s="170" t="s">
        <v>173</v>
      </c>
      <c r="AU245" s="170" t="s">
        <v>24</v>
      </c>
    </row>
    <row r="246" spans="2:65" s="84" customFormat="1" ht="20.4" customHeight="1">
      <c r="B246" s="105"/>
      <c r="C246" s="189" t="s">
        <v>765</v>
      </c>
      <c r="D246" s="189" t="s">
        <v>166</v>
      </c>
      <c r="E246" s="190" t="s">
        <v>4020</v>
      </c>
      <c r="F246" s="191" t="s">
        <v>4957</v>
      </c>
      <c r="G246" s="192" t="s">
        <v>579</v>
      </c>
      <c r="H246" s="193">
        <v>3</v>
      </c>
      <c r="I246" s="233"/>
      <c r="J246" s="234">
        <f t="shared" si="261"/>
        <v>0</v>
      </c>
      <c r="K246" s="191" t="s">
        <v>22</v>
      </c>
      <c r="L246" s="214"/>
      <c r="M246" s="235" t="s">
        <v>22</v>
      </c>
      <c r="N246" s="236" t="s">
        <v>44</v>
      </c>
      <c r="O246" s="106"/>
      <c r="P246" s="237">
        <f t="shared" si="262"/>
        <v>0</v>
      </c>
      <c r="Q246" s="237">
        <v>0</v>
      </c>
      <c r="R246" s="237">
        <f t="shared" si="263"/>
        <v>0</v>
      </c>
      <c r="S246" s="237">
        <v>0</v>
      </c>
      <c r="T246" s="254">
        <f t="shared" si="264"/>
        <v>0</v>
      </c>
      <c r="AR246" s="170" t="s">
        <v>298</v>
      </c>
      <c r="AT246" s="170" t="s">
        <v>166</v>
      </c>
      <c r="AU246" s="170" t="s">
        <v>24</v>
      </c>
      <c r="AY246" s="170" t="s">
        <v>164</v>
      </c>
      <c r="BE246" s="266">
        <f t="shared" si="265"/>
        <v>0</v>
      </c>
      <c r="BF246" s="266">
        <f aca="true" t="shared" si="269" ref="BF246:BF250">IF(N246="snížená",J246,0)</f>
        <v>0</v>
      </c>
      <c r="BG246" s="266">
        <f t="shared" si="266"/>
        <v>0</v>
      </c>
      <c r="BH246" s="266">
        <f t="shared" si="267"/>
        <v>0</v>
      </c>
      <c r="BI246" s="266">
        <f t="shared" si="268"/>
        <v>0</v>
      </c>
      <c r="BJ246" s="170" t="s">
        <v>24</v>
      </c>
      <c r="BK246" s="266">
        <f aca="true" t="shared" si="270" ref="BK246:BK250">ROUND(I246*H246,2)</f>
        <v>0</v>
      </c>
      <c r="BL246" s="170" t="s">
        <v>298</v>
      </c>
      <c r="BM246" s="170" t="s">
        <v>4997</v>
      </c>
    </row>
    <row r="247" spans="2:47" s="84" customFormat="1" ht="13.5">
      <c r="B247" s="105"/>
      <c r="C247" s="174"/>
      <c r="D247" s="207" t="s">
        <v>173</v>
      </c>
      <c r="E247" s="174"/>
      <c r="F247" s="270" t="s">
        <v>4957</v>
      </c>
      <c r="G247" s="174"/>
      <c r="H247" s="174"/>
      <c r="I247" s="215"/>
      <c r="J247" s="174"/>
      <c r="K247" s="174"/>
      <c r="L247" s="214"/>
      <c r="M247" s="238"/>
      <c r="N247" s="106"/>
      <c r="O247" s="106"/>
      <c r="P247" s="106"/>
      <c r="Q247" s="106"/>
      <c r="R247" s="106"/>
      <c r="S247" s="106"/>
      <c r="T247" s="255"/>
      <c r="AT247" s="170" t="s">
        <v>173</v>
      </c>
      <c r="AU247" s="170" t="s">
        <v>24</v>
      </c>
    </row>
    <row r="248" spans="2:65" s="84" customFormat="1" ht="20.4" customHeight="1">
      <c r="B248" s="105"/>
      <c r="C248" s="189" t="s">
        <v>797</v>
      </c>
      <c r="D248" s="189" t="s">
        <v>166</v>
      </c>
      <c r="E248" s="190" t="s">
        <v>4020</v>
      </c>
      <c r="F248" s="191" t="s">
        <v>4957</v>
      </c>
      <c r="G248" s="192" t="s">
        <v>579</v>
      </c>
      <c r="H248" s="193">
        <v>3</v>
      </c>
      <c r="I248" s="233"/>
      <c r="J248" s="234">
        <f t="shared" si="261"/>
        <v>0</v>
      </c>
      <c r="K248" s="191" t="s">
        <v>22</v>
      </c>
      <c r="L248" s="214"/>
      <c r="M248" s="235" t="s">
        <v>22</v>
      </c>
      <c r="N248" s="236" t="s">
        <v>44</v>
      </c>
      <c r="O248" s="106"/>
      <c r="P248" s="237">
        <f t="shared" si="262"/>
        <v>0</v>
      </c>
      <c r="Q248" s="237">
        <v>0</v>
      </c>
      <c r="R248" s="237">
        <f t="shared" si="263"/>
        <v>0</v>
      </c>
      <c r="S248" s="237">
        <v>0</v>
      </c>
      <c r="T248" s="254">
        <f t="shared" si="264"/>
        <v>0</v>
      </c>
      <c r="AR248" s="170" t="s">
        <v>298</v>
      </c>
      <c r="AT248" s="170" t="s">
        <v>166</v>
      </c>
      <c r="AU248" s="170" t="s">
        <v>24</v>
      </c>
      <c r="AY248" s="170" t="s">
        <v>164</v>
      </c>
      <c r="BE248" s="266">
        <f t="shared" si="265"/>
        <v>0</v>
      </c>
      <c r="BF248" s="266">
        <f t="shared" si="269"/>
        <v>0</v>
      </c>
      <c r="BG248" s="266">
        <f t="shared" si="266"/>
        <v>0</v>
      </c>
      <c r="BH248" s="266">
        <f t="shared" si="267"/>
        <v>0</v>
      </c>
      <c r="BI248" s="266">
        <f t="shared" si="268"/>
        <v>0</v>
      </c>
      <c r="BJ248" s="170" t="s">
        <v>24</v>
      </c>
      <c r="BK248" s="266">
        <f t="shared" si="270"/>
        <v>0</v>
      </c>
      <c r="BL248" s="170" t="s">
        <v>298</v>
      </c>
      <c r="BM248" s="170" t="s">
        <v>4998</v>
      </c>
    </row>
    <row r="249" spans="2:47" s="84" customFormat="1" ht="13.5">
      <c r="B249" s="105"/>
      <c r="C249" s="174"/>
      <c r="D249" s="207" t="s">
        <v>173</v>
      </c>
      <c r="E249" s="174"/>
      <c r="F249" s="270" t="s">
        <v>4957</v>
      </c>
      <c r="G249" s="174"/>
      <c r="H249" s="174"/>
      <c r="I249" s="215"/>
      <c r="J249" s="174"/>
      <c r="K249" s="174"/>
      <c r="L249" s="214"/>
      <c r="M249" s="238"/>
      <c r="N249" s="106"/>
      <c r="O249" s="106"/>
      <c r="P249" s="106"/>
      <c r="Q249" s="106"/>
      <c r="R249" s="106"/>
      <c r="S249" s="106"/>
      <c r="T249" s="255"/>
      <c r="AT249" s="170" t="s">
        <v>173</v>
      </c>
      <c r="AU249" s="170" t="s">
        <v>24</v>
      </c>
    </row>
    <row r="250" spans="2:65" s="84" customFormat="1" ht="20.4" customHeight="1">
      <c r="B250" s="105"/>
      <c r="C250" s="189" t="s">
        <v>747</v>
      </c>
      <c r="D250" s="189" t="s">
        <v>166</v>
      </c>
      <c r="E250" s="190" t="s">
        <v>4023</v>
      </c>
      <c r="F250" s="191" t="s">
        <v>4961</v>
      </c>
      <c r="G250" s="192" t="s">
        <v>579</v>
      </c>
      <c r="H250" s="193">
        <v>3</v>
      </c>
      <c r="I250" s="233"/>
      <c r="J250" s="234">
        <f aca="true" t="shared" si="271" ref="J250:J254">ROUND(I250*H250,2)</f>
        <v>0</v>
      </c>
      <c r="K250" s="191" t="s">
        <v>22</v>
      </c>
      <c r="L250" s="214"/>
      <c r="M250" s="235" t="s">
        <v>22</v>
      </c>
      <c r="N250" s="236" t="s">
        <v>44</v>
      </c>
      <c r="O250" s="106"/>
      <c r="P250" s="237">
        <f aca="true" t="shared" si="272" ref="P250:P254">O250*H250</f>
        <v>0</v>
      </c>
      <c r="Q250" s="237">
        <v>0</v>
      </c>
      <c r="R250" s="237">
        <f aca="true" t="shared" si="273" ref="R250:R254">Q250*H250</f>
        <v>0</v>
      </c>
      <c r="S250" s="237">
        <v>0</v>
      </c>
      <c r="T250" s="254">
        <f aca="true" t="shared" si="274" ref="T250:T254">S250*H250</f>
        <v>0</v>
      </c>
      <c r="AR250" s="170" t="s">
        <v>298</v>
      </c>
      <c r="AT250" s="170" t="s">
        <v>166</v>
      </c>
      <c r="AU250" s="170" t="s">
        <v>24</v>
      </c>
      <c r="AY250" s="170" t="s">
        <v>164</v>
      </c>
      <c r="BE250" s="266">
        <f aca="true" t="shared" si="275" ref="BE250:BE254">IF(N250="základní",J250,0)</f>
        <v>0</v>
      </c>
      <c r="BF250" s="266">
        <f t="shared" si="269"/>
        <v>0</v>
      </c>
      <c r="BG250" s="266">
        <f aca="true" t="shared" si="276" ref="BG250:BG254">IF(N250="zákl. přenesená",J250,0)</f>
        <v>0</v>
      </c>
      <c r="BH250" s="266">
        <f aca="true" t="shared" si="277" ref="BH250:BH254">IF(N250="sníž. přenesená",J250,0)</f>
        <v>0</v>
      </c>
      <c r="BI250" s="266">
        <f aca="true" t="shared" si="278" ref="BI250:BI254">IF(N250="nulová",J250,0)</f>
        <v>0</v>
      </c>
      <c r="BJ250" s="170" t="s">
        <v>24</v>
      </c>
      <c r="BK250" s="266">
        <f t="shared" si="270"/>
        <v>0</v>
      </c>
      <c r="BL250" s="170" t="s">
        <v>298</v>
      </c>
      <c r="BM250" s="170" t="s">
        <v>4999</v>
      </c>
    </row>
    <row r="251" spans="2:47" s="84" customFormat="1" ht="13.5">
      <c r="B251" s="105"/>
      <c r="C251" s="174"/>
      <c r="D251" s="207" t="s">
        <v>173</v>
      </c>
      <c r="E251" s="174"/>
      <c r="F251" s="270" t="s">
        <v>4961</v>
      </c>
      <c r="G251" s="174"/>
      <c r="H251" s="174"/>
      <c r="I251" s="215"/>
      <c r="J251" s="174"/>
      <c r="K251" s="174"/>
      <c r="L251" s="214"/>
      <c r="M251" s="238"/>
      <c r="N251" s="106"/>
      <c r="O251" s="106"/>
      <c r="P251" s="106"/>
      <c r="Q251" s="106"/>
      <c r="R251" s="106"/>
      <c r="S251" s="106"/>
      <c r="T251" s="255"/>
      <c r="AT251" s="170" t="s">
        <v>173</v>
      </c>
      <c r="AU251" s="170" t="s">
        <v>24</v>
      </c>
    </row>
    <row r="252" spans="2:65" s="84" customFormat="1" ht="20.4" customHeight="1">
      <c r="B252" s="105"/>
      <c r="C252" s="189" t="s">
        <v>756</v>
      </c>
      <c r="D252" s="189" t="s">
        <v>166</v>
      </c>
      <c r="E252" s="190" t="s">
        <v>4026</v>
      </c>
      <c r="F252" s="191" t="s">
        <v>4963</v>
      </c>
      <c r="G252" s="192" t="s">
        <v>579</v>
      </c>
      <c r="H252" s="193">
        <v>3</v>
      </c>
      <c r="I252" s="233"/>
      <c r="J252" s="234">
        <f t="shared" si="271"/>
        <v>0</v>
      </c>
      <c r="K252" s="191" t="s">
        <v>22</v>
      </c>
      <c r="L252" s="214"/>
      <c r="M252" s="235" t="s">
        <v>22</v>
      </c>
      <c r="N252" s="236" t="s">
        <v>44</v>
      </c>
      <c r="O252" s="106"/>
      <c r="P252" s="237">
        <f t="shared" si="272"/>
        <v>0</v>
      </c>
      <c r="Q252" s="237">
        <v>0</v>
      </c>
      <c r="R252" s="237">
        <f t="shared" si="273"/>
        <v>0</v>
      </c>
      <c r="S252" s="237">
        <v>0</v>
      </c>
      <c r="T252" s="254">
        <f t="shared" si="274"/>
        <v>0</v>
      </c>
      <c r="AR252" s="170" t="s">
        <v>298</v>
      </c>
      <c r="AT252" s="170" t="s">
        <v>166</v>
      </c>
      <c r="AU252" s="170" t="s">
        <v>24</v>
      </c>
      <c r="AY252" s="170" t="s">
        <v>164</v>
      </c>
      <c r="BE252" s="266">
        <f t="shared" si="275"/>
        <v>0</v>
      </c>
      <c r="BF252" s="266">
        <f aca="true" t="shared" si="279" ref="BF252:BF256">IF(N252="snížená",J252,0)</f>
        <v>0</v>
      </c>
      <c r="BG252" s="266">
        <f t="shared" si="276"/>
        <v>0</v>
      </c>
      <c r="BH252" s="266">
        <f t="shared" si="277"/>
        <v>0</v>
      </c>
      <c r="BI252" s="266">
        <f t="shared" si="278"/>
        <v>0</v>
      </c>
      <c r="BJ252" s="170" t="s">
        <v>24</v>
      </c>
      <c r="BK252" s="266">
        <f aca="true" t="shared" si="280" ref="BK252:BK256">ROUND(I252*H252,2)</f>
        <v>0</v>
      </c>
      <c r="BL252" s="170" t="s">
        <v>298</v>
      </c>
      <c r="BM252" s="170" t="s">
        <v>5000</v>
      </c>
    </row>
    <row r="253" spans="2:47" s="84" customFormat="1" ht="13.5">
      <c r="B253" s="105"/>
      <c r="C253" s="174"/>
      <c r="D253" s="207" t="s">
        <v>173</v>
      </c>
      <c r="E253" s="174"/>
      <c r="F253" s="270" t="s">
        <v>4963</v>
      </c>
      <c r="G253" s="174"/>
      <c r="H253" s="174"/>
      <c r="I253" s="215"/>
      <c r="J253" s="174"/>
      <c r="K253" s="174"/>
      <c r="L253" s="214"/>
      <c r="M253" s="238"/>
      <c r="N253" s="106"/>
      <c r="O253" s="106"/>
      <c r="P253" s="106"/>
      <c r="Q253" s="106"/>
      <c r="R253" s="106"/>
      <c r="S253" s="106"/>
      <c r="T253" s="255"/>
      <c r="AT253" s="170" t="s">
        <v>173</v>
      </c>
      <c r="AU253" s="170" t="s">
        <v>24</v>
      </c>
    </row>
    <row r="254" spans="2:65" s="84" customFormat="1" ht="20.4" customHeight="1">
      <c r="B254" s="105"/>
      <c r="C254" s="189" t="s">
        <v>776</v>
      </c>
      <c r="D254" s="189" t="s">
        <v>166</v>
      </c>
      <c r="E254" s="190" t="s">
        <v>4029</v>
      </c>
      <c r="F254" s="191" t="s">
        <v>4965</v>
      </c>
      <c r="G254" s="192" t="s">
        <v>579</v>
      </c>
      <c r="H254" s="193">
        <v>3</v>
      </c>
      <c r="I254" s="233"/>
      <c r="J254" s="234">
        <f t="shared" si="271"/>
        <v>0</v>
      </c>
      <c r="K254" s="191" t="s">
        <v>22</v>
      </c>
      <c r="L254" s="214"/>
      <c r="M254" s="235" t="s">
        <v>22</v>
      </c>
      <c r="N254" s="236" t="s">
        <v>44</v>
      </c>
      <c r="O254" s="106"/>
      <c r="P254" s="237">
        <f t="shared" si="272"/>
        <v>0</v>
      </c>
      <c r="Q254" s="237">
        <v>0</v>
      </c>
      <c r="R254" s="237">
        <f t="shared" si="273"/>
        <v>0</v>
      </c>
      <c r="S254" s="237">
        <v>0</v>
      </c>
      <c r="T254" s="254">
        <f t="shared" si="274"/>
        <v>0</v>
      </c>
      <c r="AR254" s="170" t="s">
        <v>298</v>
      </c>
      <c r="AT254" s="170" t="s">
        <v>166</v>
      </c>
      <c r="AU254" s="170" t="s">
        <v>24</v>
      </c>
      <c r="AY254" s="170" t="s">
        <v>164</v>
      </c>
      <c r="BE254" s="266">
        <f t="shared" si="275"/>
        <v>0</v>
      </c>
      <c r="BF254" s="266">
        <f t="shared" si="279"/>
        <v>0</v>
      </c>
      <c r="BG254" s="266">
        <f t="shared" si="276"/>
        <v>0</v>
      </c>
      <c r="BH254" s="266">
        <f t="shared" si="277"/>
        <v>0</v>
      </c>
      <c r="BI254" s="266">
        <f t="shared" si="278"/>
        <v>0</v>
      </c>
      <c r="BJ254" s="170" t="s">
        <v>24</v>
      </c>
      <c r="BK254" s="266">
        <f t="shared" si="280"/>
        <v>0</v>
      </c>
      <c r="BL254" s="170" t="s">
        <v>298</v>
      </c>
      <c r="BM254" s="170" t="s">
        <v>5001</v>
      </c>
    </row>
    <row r="255" spans="2:47" s="84" customFormat="1" ht="13.5">
      <c r="B255" s="105"/>
      <c r="C255" s="174"/>
      <c r="D255" s="207" t="s">
        <v>173</v>
      </c>
      <c r="E255" s="174"/>
      <c r="F255" s="270" t="s">
        <v>4965</v>
      </c>
      <c r="G255" s="174"/>
      <c r="H255" s="174"/>
      <c r="I255" s="215"/>
      <c r="J255" s="174"/>
      <c r="K255" s="174"/>
      <c r="L255" s="214"/>
      <c r="M255" s="238"/>
      <c r="N255" s="106"/>
      <c r="O255" s="106"/>
      <c r="P255" s="106"/>
      <c r="Q255" s="106"/>
      <c r="R255" s="106"/>
      <c r="S255" s="106"/>
      <c r="T255" s="255"/>
      <c r="AT255" s="170" t="s">
        <v>173</v>
      </c>
      <c r="AU255" s="170" t="s">
        <v>24</v>
      </c>
    </row>
    <row r="256" spans="2:65" s="84" customFormat="1" ht="20.4" customHeight="1">
      <c r="B256" s="105"/>
      <c r="C256" s="189" t="s">
        <v>792</v>
      </c>
      <c r="D256" s="189" t="s">
        <v>166</v>
      </c>
      <c r="E256" s="190" t="s">
        <v>4034</v>
      </c>
      <c r="F256" s="191" t="s">
        <v>4967</v>
      </c>
      <c r="G256" s="192" t="s">
        <v>579</v>
      </c>
      <c r="H256" s="193">
        <v>3</v>
      </c>
      <c r="I256" s="233"/>
      <c r="J256" s="234">
        <f aca="true" t="shared" si="281" ref="J256:J260">ROUND(I256*H256,2)</f>
        <v>0</v>
      </c>
      <c r="K256" s="191" t="s">
        <v>22</v>
      </c>
      <c r="L256" s="214"/>
      <c r="M256" s="235" t="s">
        <v>22</v>
      </c>
      <c r="N256" s="236" t="s">
        <v>44</v>
      </c>
      <c r="O256" s="106"/>
      <c r="P256" s="237">
        <f aca="true" t="shared" si="282" ref="P256:P260">O256*H256</f>
        <v>0</v>
      </c>
      <c r="Q256" s="237">
        <v>0</v>
      </c>
      <c r="R256" s="237">
        <f aca="true" t="shared" si="283" ref="R256:R260">Q256*H256</f>
        <v>0</v>
      </c>
      <c r="S256" s="237">
        <v>0</v>
      </c>
      <c r="T256" s="254">
        <f aca="true" t="shared" si="284" ref="T256:T260">S256*H256</f>
        <v>0</v>
      </c>
      <c r="AR256" s="170" t="s">
        <v>298</v>
      </c>
      <c r="AT256" s="170" t="s">
        <v>166</v>
      </c>
      <c r="AU256" s="170" t="s">
        <v>24</v>
      </c>
      <c r="AY256" s="170" t="s">
        <v>164</v>
      </c>
      <c r="BE256" s="266">
        <f aca="true" t="shared" si="285" ref="BE256:BE260">IF(N256="základní",J256,0)</f>
        <v>0</v>
      </c>
      <c r="BF256" s="266">
        <f t="shared" si="279"/>
        <v>0</v>
      </c>
      <c r="BG256" s="266">
        <f aca="true" t="shared" si="286" ref="BG256:BG260">IF(N256="zákl. přenesená",J256,0)</f>
        <v>0</v>
      </c>
      <c r="BH256" s="266">
        <f aca="true" t="shared" si="287" ref="BH256:BH260">IF(N256="sníž. přenesená",J256,0)</f>
        <v>0</v>
      </c>
      <c r="BI256" s="266">
        <f aca="true" t="shared" si="288" ref="BI256:BI260">IF(N256="nulová",J256,0)</f>
        <v>0</v>
      </c>
      <c r="BJ256" s="170" t="s">
        <v>24</v>
      </c>
      <c r="BK256" s="266">
        <f t="shared" si="280"/>
        <v>0</v>
      </c>
      <c r="BL256" s="170" t="s">
        <v>298</v>
      </c>
      <c r="BM256" s="170" t="s">
        <v>5002</v>
      </c>
    </row>
    <row r="257" spans="2:47" s="84" customFormat="1" ht="13.5">
      <c r="B257" s="105"/>
      <c r="C257" s="174"/>
      <c r="D257" s="207" t="s">
        <v>173</v>
      </c>
      <c r="E257" s="174"/>
      <c r="F257" s="270" t="s">
        <v>4967</v>
      </c>
      <c r="G257" s="174"/>
      <c r="H257" s="174"/>
      <c r="I257" s="215"/>
      <c r="J257" s="174"/>
      <c r="K257" s="174"/>
      <c r="L257" s="214"/>
      <c r="M257" s="238"/>
      <c r="N257" s="106"/>
      <c r="O257" s="106"/>
      <c r="P257" s="106"/>
      <c r="Q257" s="106"/>
      <c r="R257" s="106"/>
      <c r="S257" s="106"/>
      <c r="T257" s="255"/>
      <c r="AT257" s="170" t="s">
        <v>173</v>
      </c>
      <c r="AU257" s="170" t="s">
        <v>24</v>
      </c>
    </row>
    <row r="258" spans="2:65" s="84" customFormat="1" ht="20.4" customHeight="1">
      <c r="B258" s="105"/>
      <c r="C258" s="189" t="s">
        <v>1532</v>
      </c>
      <c r="D258" s="189" t="s">
        <v>166</v>
      </c>
      <c r="E258" s="190" t="s">
        <v>4037</v>
      </c>
      <c r="F258" s="191" t="s">
        <v>4969</v>
      </c>
      <c r="G258" s="192" t="s">
        <v>579</v>
      </c>
      <c r="H258" s="193">
        <v>6</v>
      </c>
      <c r="I258" s="233"/>
      <c r="J258" s="234">
        <f t="shared" si="281"/>
        <v>0</v>
      </c>
      <c r="K258" s="191" t="s">
        <v>22</v>
      </c>
      <c r="L258" s="214"/>
      <c r="M258" s="235" t="s">
        <v>22</v>
      </c>
      <c r="N258" s="236" t="s">
        <v>44</v>
      </c>
      <c r="O258" s="106"/>
      <c r="P258" s="237">
        <f t="shared" si="282"/>
        <v>0</v>
      </c>
      <c r="Q258" s="237">
        <v>0</v>
      </c>
      <c r="R258" s="237">
        <f t="shared" si="283"/>
        <v>0</v>
      </c>
      <c r="S258" s="237">
        <v>0</v>
      </c>
      <c r="T258" s="254">
        <f t="shared" si="284"/>
        <v>0</v>
      </c>
      <c r="AR258" s="170" t="s">
        <v>298</v>
      </c>
      <c r="AT258" s="170" t="s">
        <v>166</v>
      </c>
      <c r="AU258" s="170" t="s">
        <v>24</v>
      </c>
      <c r="AY258" s="170" t="s">
        <v>164</v>
      </c>
      <c r="BE258" s="266">
        <f t="shared" si="285"/>
        <v>0</v>
      </c>
      <c r="BF258" s="266">
        <f aca="true" t="shared" si="289" ref="BF258:BF262">IF(N258="snížená",J258,0)</f>
        <v>0</v>
      </c>
      <c r="BG258" s="266">
        <f t="shared" si="286"/>
        <v>0</v>
      </c>
      <c r="BH258" s="266">
        <f t="shared" si="287"/>
        <v>0</v>
      </c>
      <c r="BI258" s="266">
        <f t="shared" si="288"/>
        <v>0</v>
      </c>
      <c r="BJ258" s="170" t="s">
        <v>24</v>
      </c>
      <c r="BK258" s="266">
        <f aca="true" t="shared" si="290" ref="BK258:BK262">ROUND(I258*H258,2)</f>
        <v>0</v>
      </c>
      <c r="BL258" s="170" t="s">
        <v>298</v>
      </c>
      <c r="BM258" s="170" t="s">
        <v>5003</v>
      </c>
    </row>
    <row r="259" spans="2:47" s="84" customFormat="1" ht="13.5">
      <c r="B259" s="105"/>
      <c r="C259" s="174"/>
      <c r="D259" s="207" t="s">
        <v>173</v>
      </c>
      <c r="E259" s="174"/>
      <c r="F259" s="270" t="s">
        <v>4969</v>
      </c>
      <c r="G259" s="174"/>
      <c r="H259" s="174"/>
      <c r="I259" s="215"/>
      <c r="J259" s="174"/>
      <c r="K259" s="174"/>
      <c r="L259" s="214"/>
      <c r="M259" s="238"/>
      <c r="N259" s="106"/>
      <c r="O259" s="106"/>
      <c r="P259" s="106"/>
      <c r="Q259" s="106"/>
      <c r="R259" s="106"/>
      <c r="S259" s="106"/>
      <c r="T259" s="255"/>
      <c r="AT259" s="170" t="s">
        <v>173</v>
      </c>
      <c r="AU259" s="170" t="s">
        <v>24</v>
      </c>
    </row>
    <row r="260" spans="2:65" s="84" customFormat="1" ht="20.4" customHeight="1">
      <c r="B260" s="105"/>
      <c r="C260" s="189" t="s">
        <v>1538</v>
      </c>
      <c r="D260" s="189" t="s">
        <v>166</v>
      </c>
      <c r="E260" s="190" t="s">
        <v>4040</v>
      </c>
      <c r="F260" s="191" t="s">
        <v>4971</v>
      </c>
      <c r="G260" s="192" t="s">
        <v>579</v>
      </c>
      <c r="H260" s="193">
        <v>100</v>
      </c>
      <c r="I260" s="233"/>
      <c r="J260" s="234">
        <f t="shared" si="281"/>
        <v>0</v>
      </c>
      <c r="K260" s="191" t="s">
        <v>22</v>
      </c>
      <c r="L260" s="214"/>
      <c r="M260" s="235" t="s">
        <v>22</v>
      </c>
      <c r="N260" s="236" t="s">
        <v>44</v>
      </c>
      <c r="O260" s="106"/>
      <c r="P260" s="237">
        <f t="shared" si="282"/>
        <v>0</v>
      </c>
      <c r="Q260" s="237">
        <v>0</v>
      </c>
      <c r="R260" s="237">
        <f t="shared" si="283"/>
        <v>0</v>
      </c>
      <c r="S260" s="237">
        <v>0</v>
      </c>
      <c r="T260" s="254">
        <f t="shared" si="284"/>
        <v>0</v>
      </c>
      <c r="AR260" s="170" t="s">
        <v>298</v>
      </c>
      <c r="AT260" s="170" t="s">
        <v>166</v>
      </c>
      <c r="AU260" s="170" t="s">
        <v>24</v>
      </c>
      <c r="AY260" s="170" t="s">
        <v>164</v>
      </c>
      <c r="BE260" s="266">
        <f t="shared" si="285"/>
        <v>0</v>
      </c>
      <c r="BF260" s="266">
        <f t="shared" si="289"/>
        <v>0</v>
      </c>
      <c r="BG260" s="266">
        <f t="shared" si="286"/>
        <v>0</v>
      </c>
      <c r="BH260" s="266">
        <f t="shared" si="287"/>
        <v>0</v>
      </c>
      <c r="BI260" s="266">
        <f t="shared" si="288"/>
        <v>0</v>
      </c>
      <c r="BJ260" s="170" t="s">
        <v>24</v>
      </c>
      <c r="BK260" s="266">
        <f t="shared" si="290"/>
        <v>0</v>
      </c>
      <c r="BL260" s="170" t="s">
        <v>298</v>
      </c>
      <c r="BM260" s="170" t="s">
        <v>5004</v>
      </c>
    </row>
    <row r="261" spans="2:47" s="84" customFormat="1" ht="13.5">
      <c r="B261" s="105"/>
      <c r="C261" s="174"/>
      <c r="D261" s="207" t="s">
        <v>173</v>
      </c>
      <c r="E261" s="174"/>
      <c r="F261" s="270" t="s">
        <v>4971</v>
      </c>
      <c r="G261" s="174"/>
      <c r="H261" s="174"/>
      <c r="I261" s="215"/>
      <c r="J261" s="174"/>
      <c r="K261" s="174"/>
      <c r="L261" s="214"/>
      <c r="M261" s="238"/>
      <c r="N261" s="106"/>
      <c r="O261" s="106"/>
      <c r="P261" s="106"/>
      <c r="Q261" s="106"/>
      <c r="R261" s="106"/>
      <c r="S261" s="106"/>
      <c r="T261" s="255"/>
      <c r="AT261" s="170" t="s">
        <v>173</v>
      </c>
      <c r="AU261" s="170" t="s">
        <v>24</v>
      </c>
    </row>
    <row r="262" spans="2:65" s="84" customFormat="1" ht="20.4" customHeight="1">
      <c r="B262" s="105"/>
      <c r="C262" s="189" t="s">
        <v>1544</v>
      </c>
      <c r="D262" s="189" t="s">
        <v>166</v>
      </c>
      <c r="E262" s="190" t="s">
        <v>4048</v>
      </c>
      <c r="F262" s="191" t="s">
        <v>4973</v>
      </c>
      <c r="G262" s="192" t="s">
        <v>579</v>
      </c>
      <c r="H262" s="193">
        <v>15</v>
      </c>
      <c r="I262" s="233"/>
      <c r="J262" s="234">
        <f aca="true" t="shared" si="291" ref="J262:J267">ROUND(I262*H262,2)</f>
        <v>0</v>
      </c>
      <c r="K262" s="191" t="s">
        <v>22</v>
      </c>
      <c r="L262" s="214"/>
      <c r="M262" s="235" t="s">
        <v>22</v>
      </c>
      <c r="N262" s="236" t="s">
        <v>44</v>
      </c>
      <c r="O262" s="106"/>
      <c r="P262" s="237">
        <f aca="true" t="shared" si="292" ref="P262:P267">O262*H262</f>
        <v>0</v>
      </c>
      <c r="Q262" s="237">
        <v>0</v>
      </c>
      <c r="R262" s="237">
        <f aca="true" t="shared" si="293" ref="R262:R267">Q262*H262</f>
        <v>0</v>
      </c>
      <c r="S262" s="237">
        <v>0</v>
      </c>
      <c r="T262" s="254">
        <f aca="true" t="shared" si="294" ref="T262:T267">S262*H262</f>
        <v>0</v>
      </c>
      <c r="AR262" s="170" t="s">
        <v>298</v>
      </c>
      <c r="AT262" s="170" t="s">
        <v>166</v>
      </c>
      <c r="AU262" s="170" t="s">
        <v>24</v>
      </c>
      <c r="AY262" s="170" t="s">
        <v>164</v>
      </c>
      <c r="BE262" s="266">
        <f aca="true" t="shared" si="295" ref="BE262:BE267">IF(N262="základní",J262,0)</f>
        <v>0</v>
      </c>
      <c r="BF262" s="266">
        <f t="shared" si="289"/>
        <v>0</v>
      </c>
      <c r="BG262" s="266">
        <f aca="true" t="shared" si="296" ref="BG262:BG267">IF(N262="zákl. přenesená",J262,0)</f>
        <v>0</v>
      </c>
      <c r="BH262" s="266">
        <f aca="true" t="shared" si="297" ref="BH262:BH267">IF(N262="sníž. přenesená",J262,0)</f>
        <v>0</v>
      </c>
      <c r="BI262" s="266">
        <f aca="true" t="shared" si="298" ref="BI262:BI267">IF(N262="nulová",J262,0)</f>
        <v>0</v>
      </c>
      <c r="BJ262" s="170" t="s">
        <v>24</v>
      </c>
      <c r="BK262" s="266">
        <f t="shared" si="290"/>
        <v>0</v>
      </c>
      <c r="BL262" s="170" t="s">
        <v>298</v>
      </c>
      <c r="BM262" s="170" t="s">
        <v>5005</v>
      </c>
    </row>
    <row r="263" spans="2:47" s="84" customFormat="1" ht="13.5">
      <c r="B263" s="105"/>
      <c r="C263" s="174"/>
      <c r="D263" s="207" t="s">
        <v>173</v>
      </c>
      <c r="E263" s="174"/>
      <c r="F263" s="270" t="s">
        <v>4973</v>
      </c>
      <c r="G263" s="174"/>
      <c r="H263" s="174"/>
      <c r="I263" s="215"/>
      <c r="J263" s="174"/>
      <c r="K263" s="174"/>
      <c r="L263" s="214"/>
      <c r="M263" s="238"/>
      <c r="N263" s="106"/>
      <c r="O263" s="106"/>
      <c r="P263" s="106"/>
      <c r="Q263" s="106"/>
      <c r="R263" s="106"/>
      <c r="S263" s="106"/>
      <c r="T263" s="255"/>
      <c r="AT263" s="170" t="s">
        <v>173</v>
      </c>
      <c r="AU263" s="170" t="s">
        <v>24</v>
      </c>
    </row>
    <row r="264" spans="2:65" s="84" customFormat="1" ht="20.4" customHeight="1">
      <c r="B264" s="105"/>
      <c r="C264" s="189" t="s">
        <v>1549</v>
      </c>
      <c r="D264" s="189" t="s">
        <v>166</v>
      </c>
      <c r="E264" s="190" t="s">
        <v>4061</v>
      </c>
      <c r="F264" s="191" t="s">
        <v>4975</v>
      </c>
      <c r="G264" s="192" t="s">
        <v>169</v>
      </c>
      <c r="H264" s="193">
        <v>1</v>
      </c>
      <c r="I264" s="233"/>
      <c r="J264" s="234">
        <f t="shared" si="291"/>
        <v>0</v>
      </c>
      <c r="K264" s="191" t="s">
        <v>22</v>
      </c>
      <c r="L264" s="214"/>
      <c r="M264" s="235" t="s">
        <v>22</v>
      </c>
      <c r="N264" s="236" t="s">
        <v>44</v>
      </c>
      <c r="O264" s="106"/>
      <c r="P264" s="237">
        <f t="shared" si="292"/>
        <v>0</v>
      </c>
      <c r="Q264" s="237">
        <v>0</v>
      </c>
      <c r="R264" s="237">
        <f t="shared" si="293"/>
        <v>0</v>
      </c>
      <c r="S264" s="237">
        <v>0</v>
      </c>
      <c r="T264" s="254">
        <f t="shared" si="294"/>
        <v>0</v>
      </c>
      <c r="AR264" s="170" t="s">
        <v>298</v>
      </c>
      <c r="AT264" s="170" t="s">
        <v>166</v>
      </c>
      <c r="AU264" s="170" t="s">
        <v>24</v>
      </c>
      <c r="AY264" s="170" t="s">
        <v>164</v>
      </c>
      <c r="BE264" s="266">
        <f t="shared" si="295"/>
        <v>0</v>
      </c>
      <c r="BF264" s="266">
        <f aca="true" t="shared" si="299" ref="BF264:BF269">IF(N264="snížená",J264,0)</f>
        <v>0</v>
      </c>
      <c r="BG264" s="266">
        <f t="shared" si="296"/>
        <v>0</v>
      </c>
      <c r="BH264" s="266">
        <f t="shared" si="297"/>
        <v>0</v>
      </c>
      <c r="BI264" s="266">
        <f t="shared" si="298"/>
        <v>0</v>
      </c>
      <c r="BJ264" s="170" t="s">
        <v>24</v>
      </c>
      <c r="BK264" s="266">
        <f aca="true" t="shared" si="300" ref="BK264:BK269">ROUND(I264*H264,2)</f>
        <v>0</v>
      </c>
      <c r="BL264" s="170" t="s">
        <v>298</v>
      </c>
      <c r="BM264" s="170" t="s">
        <v>5006</v>
      </c>
    </row>
    <row r="265" spans="2:47" s="84" customFormat="1" ht="13.5">
      <c r="B265" s="105"/>
      <c r="C265" s="174"/>
      <c r="D265" s="194" t="s">
        <v>173</v>
      </c>
      <c r="E265" s="174"/>
      <c r="F265" s="195" t="s">
        <v>4975</v>
      </c>
      <c r="G265" s="174"/>
      <c r="H265" s="174"/>
      <c r="I265" s="215"/>
      <c r="J265" s="174"/>
      <c r="K265" s="174"/>
      <c r="L265" s="214"/>
      <c r="M265" s="238"/>
      <c r="N265" s="106"/>
      <c r="O265" s="106"/>
      <c r="P265" s="106"/>
      <c r="Q265" s="106"/>
      <c r="R265" s="106"/>
      <c r="S265" s="106"/>
      <c r="T265" s="255"/>
      <c r="AT265" s="170" t="s">
        <v>173</v>
      </c>
      <c r="AU265" s="170" t="s">
        <v>24</v>
      </c>
    </row>
    <row r="266" spans="2:63" s="89" customFormat="1" ht="37.5" customHeight="1">
      <c r="B266" s="183"/>
      <c r="C266" s="184"/>
      <c r="D266" s="187" t="s">
        <v>72</v>
      </c>
      <c r="E266" s="275" t="s">
        <v>3735</v>
      </c>
      <c r="F266" s="275" t="s">
        <v>5007</v>
      </c>
      <c r="G266" s="184"/>
      <c r="H266" s="184"/>
      <c r="I266" s="226"/>
      <c r="J266" s="276">
        <f>BK266</f>
        <v>0</v>
      </c>
      <c r="K266" s="184"/>
      <c r="L266" s="228"/>
      <c r="M266" s="229"/>
      <c r="N266" s="230"/>
      <c r="O266" s="230"/>
      <c r="P266" s="231">
        <f aca="true" t="shared" si="301" ref="P266:T266">SUM(P267:P320)</f>
        <v>0</v>
      </c>
      <c r="Q266" s="230"/>
      <c r="R266" s="231">
        <f t="shared" si="301"/>
        <v>0</v>
      </c>
      <c r="S266" s="230"/>
      <c r="T266" s="253">
        <f t="shared" si="301"/>
        <v>0</v>
      </c>
      <c r="AR266" s="259" t="s">
        <v>24</v>
      </c>
      <c r="AT266" s="260" t="s">
        <v>72</v>
      </c>
      <c r="AU266" s="260" t="s">
        <v>73</v>
      </c>
      <c r="AY266" s="259" t="s">
        <v>164</v>
      </c>
      <c r="BK266" s="265">
        <f>SUM(BK267:BK320)</f>
        <v>0</v>
      </c>
    </row>
    <row r="267" spans="2:65" s="84" customFormat="1" ht="20.4" customHeight="1">
      <c r="B267" s="105"/>
      <c r="C267" s="189" t="s">
        <v>1557</v>
      </c>
      <c r="D267" s="189" t="s">
        <v>166</v>
      </c>
      <c r="E267" s="190" t="s">
        <v>4068</v>
      </c>
      <c r="F267" s="191" t="s">
        <v>5008</v>
      </c>
      <c r="G267" s="192" t="s">
        <v>465</v>
      </c>
      <c r="H267" s="193">
        <v>30</v>
      </c>
      <c r="I267" s="233"/>
      <c r="J267" s="234">
        <f t="shared" si="291"/>
        <v>0</v>
      </c>
      <c r="K267" s="191" t="s">
        <v>22</v>
      </c>
      <c r="L267" s="214"/>
      <c r="M267" s="235" t="s">
        <v>22</v>
      </c>
      <c r="N267" s="236" t="s">
        <v>44</v>
      </c>
      <c r="O267" s="106"/>
      <c r="P267" s="237">
        <f t="shared" si="292"/>
        <v>0</v>
      </c>
      <c r="Q267" s="237">
        <v>0</v>
      </c>
      <c r="R267" s="237">
        <f t="shared" si="293"/>
        <v>0</v>
      </c>
      <c r="S267" s="237">
        <v>0</v>
      </c>
      <c r="T267" s="254">
        <f t="shared" si="294"/>
        <v>0</v>
      </c>
      <c r="AR267" s="170" t="s">
        <v>298</v>
      </c>
      <c r="AT267" s="170" t="s">
        <v>166</v>
      </c>
      <c r="AU267" s="170" t="s">
        <v>24</v>
      </c>
      <c r="AY267" s="170" t="s">
        <v>164</v>
      </c>
      <c r="BE267" s="266">
        <f t="shared" si="295"/>
        <v>0</v>
      </c>
      <c r="BF267" s="266">
        <f t="shared" si="299"/>
        <v>0</v>
      </c>
      <c r="BG267" s="266">
        <f t="shared" si="296"/>
        <v>0</v>
      </c>
      <c r="BH267" s="266">
        <f t="shared" si="297"/>
        <v>0</v>
      </c>
      <c r="BI267" s="266">
        <f t="shared" si="298"/>
        <v>0</v>
      </c>
      <c r="BJ267" s="170" t="s">
        <v>24</v>
      </c>
      <c r="BK267" s="266">
        <f t="shared" si="300"/>
        <v>0</v>
      </c>
      <c r="BL267" s="170" t="s">
        <v>298</v>
      </c>
      <c r="BM267" s="170" t="s">
        <v>5009</v>
      </c>
    </row>
    <row r="268" spans="2:47" s="84" customFormat="1" ht="13.5">
      <c r="B268" s="105"/>
      <c r="C268" s="174"/>
      <c r="D268" s="207" t="s">
        <v>173</v>
      </c>
      <c r="E268" s="174"/>
      <c r="F268" s="270" t="s">
        <v>5008</v>
      </c>
      <c r="G268" s="174"/>
      <c r="H268" s="174"/>
      <c r="I268" s="215"/>
      <c r="J268" s="174"/>
      <c r="K268" s="174"/>
      <c r="L268" s="214"/>
      <c r="M268" s="238"/>
      <c r="N268" s="106"/>
      <c r="O268" s="106"/>
      <c r="P268" s="106"/>
      <c r="Q268" s="106"/>
      <c r="R268" s="106"/>
      <c r="S268" s="106"/>
      <c r="T268" s="255"/>
      <c r="AT268" s="170" t="s">
        <v>173</v>
      </c>
      <c r="AU268" s="170" t="s">
        <v>24</v>
      </c>
    </row>
    <row r="269" spans="2:65" s="84" customFormat="1" ht="20.4" customHeight="1">
      <c r="B269" s="105"/>
      <c r="C269" s="189" t="s">
        <v>1561</v>
      </c>
      <c r="D269" s="189" t="s">
        <v>166</v>
      </c>
      <c r="E269" s="190" t="s">
        <v>4071</v>
      </c>
      <c r="F269" s="191" t="s">
        <v>5010</v>
      </c>
      <c r="G269" s="192" t="s">
        <v>465</v>
      </c>
      <c r="H269" s="193">
        <v>15</v>
      </c>
      <c r="I269" s="233"/>
      <c r="J269" s="234">
        <f aca="true" t="shared" si="302" ref="J269:J273">ROUND(I269*H269,2)</f>
        <v>0</v>
      </c>
      <c r="K269" s="191" t="s">
        <v>22</v>
      </c>
      <c r="L269" s="214"/>
      <c r="M269" s="235" t="s">
        <v>22</v>
      </c>
      <c r="N269" s="236" t="s">
        <v>44</v>
      </c>
      <c r="O269" s="106"/>
      <c r="P269" s="237">
        <f aca="true" t="shared" si="303" ref="P269:P273">O269*H269</f>
        <v>0</v>
      </c>
      <c r="Q269" s="237">
        <v>0</v>
      </c>
      <c r="R269" s="237">
        <f aca="true" t="shared" si="304" ref="R269:R273">Q269*H269</f>
        <v>0</v>
      </c>
      <c r="S269" s="237">
        <v>0</v>
      </c>
      <c r="T269" s="254">
        <f aca="true" t="shared" si="305" ref="T269:T273">S269*H269</f>
        <v>0</v>
      </c>
      <c r="AR269" s="170" t="s">
        <v>298</v>
      </c>
      <c r="AT269" s="170" t="s">
        <v>166</v>
      </c>
      <c r="AU269" s="170" t="s">
        <v>24</v>
      </c>
      <c r="AY269" s="170" t="s">
        <v>164</v>
      </c>
      <c r="BE269" s="266">
        <f aca="true" t="shared" si="306" ref="BE269:BE273">IF(N269="základní",J269,0)</f>
        <v>0</v>
      </c>
      <c r="BF269" s="266">
        <f t="shared" si="299"/>
        <v>0</v>
      </c>
      <c r="BG269" s="266">
        <f aca="true" t="shared" si="307" ref="BG269:BG273">IF(N269="zákl. přenesená",J269,0)</f>
        <v>0</v>
      </c>
      <c r="BH269" s="266">
        <f aca="true" t="shared" si="308" ref="BH269:BH273">IF(N269="sníž. přenesená",J269,0)</f>
        <v>0</v>
      </c>
      <c r="BI269" s="266">
        <f aca="true" t="shared" si="309" ref="BI269:BI273">IF(N269="nulová",J269,0)</f>
        <v>0</v>
      </c>
      <c r="BJ269" s="170" t="s">
        <v>24</v>
      </c>
      <c r="BK269" s="266">
        <f t="shared" si="300"/>
        <v>0</v>
      </c>
      <c r="BL269" s="170" t="s">
        <v>298</v>
      </c>
      <c r="BM269" s="170" t="s">
        <v>5011</v>
      </c>
    </row>
    <row r="270" spans="2:47" s="84" customFormat="1" ht="13.5">
      <c r="B270" s="105"/>
      <c r="C270" s="174"/>
      <c r="D270" s="207" t="s">
        <v>173</v>
      </c>
      <c r="E270" s="174"/>
      <c r="F270" s="270" t="s">
        <v>5010</v>
      </c>
      <c r="G270" s="174"/>
      <c r="H270" s="174"/>
      <c r="I270" s="215"/>
      <c r="J270" s="174"/>
      <c r="K270" s="174"/>
      <c r="L270" s="214"/>
      <c r="M270" s="238"/>
      <c r="N270" s="106"/>
      <c r="O270" s="106"/>
      <c r="P270" s="106"/>
      <c r="Q270" s="106"/>
      <c r="R270" s="106"/>
      <c r="S270" s="106"/>
      <c r="T270" s="255"/>
      <c r="AT270" s="170" t="s">
        <v>173</v>
      </c>
      <c r="AU270" s="170" t="s">
        <v>24</v>
      </c>
    </row>
    <row r="271" spans="2:65" s="84" customFormat="1" ht="20.4" customHeight="1">
      <c r="B271" s="105"/>
      <c r="C271" s="189" t="s">
        <v>1567</v>
      </c>
      <c r="D271" s="189" t="s">
        <v>166</v>
      </c>
      <c r="E271" s="190" t="s">
        <v>4074</v>
      </c>
      <c r="F271" s="191" t="s">
        <v>5012</v>
      </c>
      <c r="G271" s="192" t="s">
        <v>465</v>
      </c>
      <c r="H271" s="193">
        <v>95</v>
      </c>
      <c r="I271" s="233"/>
      <c r="J271" s="234">
        <f t="shared" si="302"/>
        <v>0</v>
      </c>
      <c r="K271" s="191" t="s">
        <v>22</v>
      </c>
      <c r="L271" s="214"/>
      <c r="M271" s="235" t="s">
        <v>22</v>
      </c>
      <c r="N271" s="236" t="s">
        <v>44</v>
      </c>
      <c r="O271" s="106"/>
      <c r="P271" s="237">
        <f t="shared" si="303"/>
        <v>0</v>
      </c>
      <c r="Q271" s="237">
        <v>0</v>
      </c>
      <c r="R271" s="237">
        <f t="shared" si="304"/>
        <v>0</v>
      </c>
      <c r="S271" s="237">
        <v>0</v>
      </c>
      <c r="T271" s="254">
        <f t="shared" si="305"/>
        <v>0</v>
      </c>
      <c r="AR271" s="170" t="s">
        <v>298</v>
      </c>
      <c r="AT271" s="170" t="s">
        <v>166</v>
      </c>
      <c r="AU271" s="170" t="s">
        <v>24</v>
      </c>
      <c r="AY271" s="170" t="s">
        <v>164</v>
      </c>
      <c r="BE271" s="266">
        <f t="shared" si="306"/>
        <v>0</v>
      </c>
      <c r="BF271" s="266">
        <f aca="true" t="shared" si="310" ref="BF271:BF275">IF(N271="snížená",J271,0)</f>
        <v>0</v>
      </c>
      <c r="BG271" s="266">
        <f t="shared" si="307"/>
        <v>0</v>
      </c>
      <c r="BH271" s="266">
        <f t="shared" si="308"/>
        <v>0</v>
      </c>
      <c r="BI271" s="266">
        <f t="shared" si="309"/>
        <v>0</v>
      </c>
      <c r="BJ271" s="170" t="s">
        <v>24</v>
      </c>
      <c r="BK271" s="266">
        <f aca="true" t="shared" si="311" ref="BK271:BK275">ROUND(I271*H271,2)</f>
        <v>0</v>
      </c>
      <c r="BL271" s="170" t="s">
        <v>298</v>
      </c>
      <c r="BM271" s="170" t="s">
        <v>5013</v>
      </c>
    </row>
    <row r="272" spans="2:47" s="84" customFormat="1" ht="13.5">
      <c r="B272" s="105"/>
      <c r="C272" s="174"/>
      <c r="D272" s="207" t="s">
        <v>173</v>
      </c>
      <c r="E272" s="174"/>
      <c r="F272" s="270" t="s">
        <v>5012</v>
      </c>
      <c r="G272" s="174"/>
      <c r="H272" s="174"/>
      <c r="I272" s="215"/>
      <c r="J272" s="174"/>
      <c r="K272" s="174"/>
      <c r="L272" s="214"/>
      <c r="M272" s="238"/>
      <c r="N272" s="106"/>
      <c r="O272" s="106"/>
      <c r="P272" s="106"/>
      <c r="Q272" s="106"/>
      <c r="R272" s="106"/>
      <c r="S272" s="106"/>
      <c r="T272" s="255"/>
      <c r="AT272" s="170" t="s">
        <v>173</v>
      </c>
      <c r="AU272" s="170" t="s">
        <v>24</v>
      </c>
    </row>
    <row r="273" spans="2:65" s="84" customFormat="1" ht="20.4" customHeight="1">
      <c r="B273" s="105"/>
      <c r="C273" s="189" t="s">
        <v>1573</v>
      </c>
      <c r="D273" s="189" t="s">
        <v>166</v>
      </c>
      <c r="E273" s="190" t="s">
        <v>5014</v>
      </c>
      <c r="F273" s="191" t="s">
        <v>5015</v>
      </c>
      <c r="G273" s="192" t="s">
        <v>465</v>
      </c>
      <c r="H273" s="193">
        <v>30</v>
      </c>
      <c r="I273" s="233"/>
      <c r="J273" s="234">
        <f t="shared" si="302"/>
        <v>0</v>
      </c>
      <c r="K273" s="191" t="s">
        <v>22</v>
      </c>
      <c r="L273" s="214"/>
      <c r="M273" s="235" t="s">
        <v>22</v>
      </c>
      <c r="N273" s="236" t="s">
        <v>44</v>
      </c>
      <c r="O273" s="106"/>
      <c r="P273" s="237">
        <f t="shared" si="303"/>
        <v>0</v>
      </c>
      <c r="Q273" s="237">
        <v>0</v>
      </c>
      <c r="R273" s="237">
        <f t="shared" si="304"/>
        <v>0</v>
      </c>
      <c r="S273" s="237">
        <v>0</v>
      </c>
      <c r="T273" s="254">
        <f t="shared" si="305"/>
        <v>0</v>
      </c>
      <c r="AR273" s="170" t="s">
        <v>298</v>
      </c>
      <c r="AT273" s="170" t="s">
        <v>166</v>
      </c>
      <c r="AU273" s="170" t="s">
        <v>24</v>
      </c>
      <c r="AY273" s="170" t="s">
        <v>164</v>
      </c>
      <c r="BE273" s="266">
        <f t="shared" si="306"/>
        <v>0</v>
      </c>
      <c r="BF273" s="266">
        <f t="shared" si="310"/>
        <v>0</v>
      </c>
      <c r="BG273" s="266">
        <f t="shared" si="307"/>
        <v>0</v>
      </c>
      <c r="BH273" s="266">
        <f t="shared" si="308"/>
        <v>0</v>
      </c>
      <c r="BI273" s="266">
        <f t="shared" si="309"/>
        <v>0</v>
      </c>
      <c r="BJ273" s="170" t="s">
        <v>24</v>
      </c>
      <c r="BK273" s="266">
        <f t="shared" si="311"/>
        <v>0</v>
      </c>
      <c r="BL273" s="170" t="s">
        <v>298</v>
      </c>
      <c r="BM273" s="170" t="s">
        <v>5016</v>
      </c>
    </row>
    <row r="274" spans="2:47" s="84" customFormat="1" ht="13.5">
      <c r="B274" s="105"/>
      <c r="C274" s="174"/>
      <c r="D274" s="207" t="s">
        <v>173</v>
      </c>
      <c r="E274" s="174"/>
      <c r="F274" s="270" t="s">
        <v>5015</v>
      </c>
      <c r="G274" s="174"/>
      <c r="H274" s="174"/>
      <c r="I274" s="215"/>
      <c r="J274" s="174"/>
      <c r="K274" s="174"/>
      <c r="L274" s="214"/>
      <c r="M274" s="238"/>
      <c r="N274" s="106"/>
      <c r="O274" s="106"/>
      <c r="P274" s="106"/>
      <c r="Q274" s="106"/>
      <c r="R274" s="106"/>
      <c r="S274" s="106"/>
      <c r="T274" s="255"/>
      <c r="AT274" s="170" t="s">
        <v>173</v>
      </c>
      <c r="AU274" s="170" t="s">
        <v>24</v>
      </c>
    </row>
    <row r="275" spans="2:65" s="84" customFormat="1" ht="20.4" customHeight="1">
      <c r="B275" s="105"/>
      <c r="C275" s="189" t="s">
        <v>1578</v>
      </c>
      <c r="D275" s="189" t="s">
        <v>166</v>
      </c>
      <c r="E275" s="190" t="s">
        <v>5017</v>
      </c>
      <c r="F275" s="191" t="s">
        <v>5018</v>
      </c>
      <c r="G275" s="192" t="s">
        <v>465</v>
      </c>
      <c r="H275" s="193">
        <v>25</v>
      </c>
      <c r="I275" s="233"/>
      <c r="J275" s="234">
        <f aca="true" t="shared" si="312" ref="J275:J279">ROUND(I275*H275,2)</f>
        <v>0</v>
      </c>
      <c r="K275" s="191" t="s">
        <v>22</v>
      </c>
      <c r="L275" s="214"/>
      <c r="M275" s="235" t="s">
        <v>22</v>
      </c>
      <c r="N275" s="236" t="s">
        <v>44</v>
      </c>
      <c r="O275" s="106"/>
      <c r="P275" s="237">
        <f aca="true" t="shared" si="313" ref="P275:P279">O275*H275</f>
        <v>0</v>
      </c>
      <c r="Q275" s="237">
        <v>0</v>
      </c>
      <c r="R275" s="237">
        <f aca="true" t="shared" si="314" ref="R275:R279">Q275*H275</f>
        <v>0</v>
      </c>
      <c r="S275" s="237">
        <v>0</v>
      </c>
      <c r="T275" s="254">
        <f aca="true" t="shared" si="315" ref="T275:T279">S275*H275</f>
        <v>0</v>
      </c>
      <c r="AR275" s="170" t="s">
        <v>298</v>
      </c>
      <c r="AT275" s="170" t="s">
        <v>166</v>
      </c>
      <c r="AU275" s="170" t="s">
        <v>24</v>
      </c>
      <c r="AY275" s="170" t="s">
        <v>164</v>
      </c>
      <c r="BE275" s="266">
        <f aca="true" t="shared" si="316" ref="BE275:BE279">IF(N275="základní",J275,0)</f>
        <v>0</v>
      </c>
      <c r="BF275" s="266">
        <f t="shared" si="310"/>
        <v>0</v>
      </c>
      <c r="BG275" s="266">
        <f aca="true" t="shared" si="317" ref="BG275:BG279">IF(N275="zákl. přenesená",J275,0)</f>
        <v>0</v>
      </c>
      <c r="BH275" s="266">
        <f aca="true" t="shared" si="318" ref="BH275:BH279">IF(N275="sníž. přenesená",J275,0)</f>
        <v>0</v>
      </c>
      <c r="BI275" s="266">
        <f aca="true" t="shared" si="319" ref="BI275:BI279">IF(N275="nulová",J275,0)</f>
        <v>0</v>
      </c>
      <c r="BJ275" s="170" t="s">
        <v>24</v>
      </c>
      <c r="BK275" s="266">
        <f t="shared" si="311"/>
        <v>0</v>
      </c>
      <c r="BL275" s="170" t="s">
        <v>298</v>
      </c>
      <c r="BM275" s="170" t="s">
        <v>5019</v>
      </c>
    </row>
    <row r="276" spans="2:47" s="84" customFormat="1" ht="13.5">
      <c r="B276" s="105"/>
      <c r="C276" s="174"/>
      <c r="D276" s="207" t="s">
        <v>173</v>
      </c>
      <c r="E276" s="174"/>
      <c r="F276" s="270" t="s">
        <v>5018</v>
      </c>
      <c r="G276" s="174"/>
      <c r="H276" s="174"/>
      <c r="I276" s="215"/>
      <c r="J276" s="174"/>
      <c r="K276" s="174"/>
      <c r="L276" s="214"/>
      <c r="M276" s="238"/>
      <c r="N276" s="106"/>
      <c r="O276" s="106"/>
      <c r="P276" s="106"/>
      <c r="Q276" s="106"/>
      <c r="R276" s="106"/>
      <c r="S276" s="106"/>
      <c r="T276" s="255"/>
      <c r="AT276" s="170" t="s">
        <v>173</v>
      </c>
      <c r="AU276" s="170" t="s">
        <v>24</v>
      </c>
    </row>
    <row r="277" spans="2:65" s="84" customFormat="1" ht="20.4" customHeight="1">
      <c r="B277" s="105"/>
      <c r="C277" s="189" t="s">
        <v>1582</v>
      </c>
      <c r="D277" s="189" t="s">
        <v>166</v>
      </c>
      <c r="E277" s="190" t="s">
        <v>5020</v>
      </c>
      <c r="F277" s="191" t="s">
        <v>5021</v>
      </c>
      <c r="G277" s="192" t="s">
        <v>465</v>
      </c>
      <c r="H277" s="193">
        <v>210</v>
      </c>
      <c r="I277" s="233"/>
      <c r="J277" s="234">
        <f t="shared" si="312"/>
        <v>0</v>
      </c>
      <c r="K277" s="191" t="s">
        <v>22</v>
      </c>
      <c r="L277" s="214"/>
      <c r="M277" s="235" t="s">
        <v>22</v>
      </c>
      <c r="N277" s="236" t="s">
        <v>44</v>
      </c>
      <c r="O277" s="106"/>
      <c r="P277" s="237">
        <f t="shared" si="313"/>
        <v>0</v>
      </c>
      <c r="Q277" s="237">
        <v>0</v>
      </c>
      <c r="R277" s="237">
        <f t="shared" si="314"/>
        <v>0</v>
      </c>
      <c r="S277" s="237">
        <v>0</v>
      </c>
      <c r="T277" s="254">
        <f t="shared" si="315"/>
        <v>0</v>
      </c>
      <c r="AR277" s="170" t="s">
        <v>298</v>
      </c>
      <c r="AT277" s="170" t="s">
        <v>166</v>
      </c>
      <c r="AU277" s="170" t="s">
        <v>24</v>
      </c>
      <c r="AY277" s="170" t="s">
        <v>164</v>
      </c>
      <c r="BE277" s="266">
        <f t="shared" si="316"/>
        <v>0</v>
      </c>
      <c r="BF277" s="266">
        <f aca="true" t="shared" si="320" ref="BF277:BF281">IF(N277="snížená",J277,0)</f>
        <v>0</v>
      </c>
      <c r="BG277" s="266">
        <f t="shared" si="317"/>
        <v>0</v>
      </c>
      <c r="BH277" s="266">
        <f t="shared" si="318"/>
        <v>0</v>
      </c>
      <c r="BI277" s="266">
        <f t="shared" si="319"/>
        <v>0</v>
      </c>
      <c r="BJ277" s="170" t="s">
        <v>24</v>
      </c>
      <c r="BK277" s="266">
        <f aca="true" t="shared" si="321" ref="BK277:BK281">ROUND(I277*H277,2)</f>
        <v>0</v>
      </c>
      <c r="BL277" s="170" t="s">
        <v>298</v>
      </c>
      <c r="BM277" s="170" t="s">
        <v>5022</v>
      </c>
    </row>
    <row r="278" spans="2:47" s="84" customFormat="1" ht="13.5">
      <c r="B278" s="105"/>
      <c r="C278" s="174"/>
      <c r="D278" s="207" t="s">
        <v>173</v>
      </c>
      <c r="E278" s="174"/>
      <c r="F278" s="270" t="s">
        <v>5021</v>
      </c>
      <c r="G278" s="174"/>
      <c r="H278" s="174"/>
      <c r="I278" s="215"/>
      <c r="J278" s="174"/>
      <c r="K278" s="174"/>
      <c r="L278" s="214"/>
      <c r="M278" s="238"/>
      <c r="N278" s="106"/>
      <c r="O278" s="106"/>
      <c r="P278" s="106"/>
      <c r="Q278" s="106"/>
      <c r="R278" s="106"/>
      <c r="S278" s="106"/>
      <c r="T278" s="255"/>
      <c r="AT278" s="170" t="s">
        <v>173</v>
      </c>
      <c r="AU278" s="170" t="s">
        <v>24</v>
      </c>
    </row>
    <row r="279" spans="2:65" s="84" customFormat="1" ht="20.4" customHeight="1">
      <c r="B279" s="105"/>
      <c r="C279" s="189" t="s">
        <v>1586</v>
      </c>
      <c r="D279" s="189" t="s">
        <v>166</v>
      </c>
      <c r="E279" s="190" t="s">
        <v>5023</v>
      </c>
      <c r="F279" s="191" t="s">
        <v>5024</v>
      </c>
      <c r="G279" s="192" t="s">
        <v>465</v>
      </c>
      <c r="H279" s="193">
        <v>40</v>
      </c>
      <c r="I279" s="233"/>
      <c r="J279" s="234">
        <f t="shared" si="312"/>
        <v>0</v>
      </c>
      <c r="K279" s="191" t="s">
        <v>22</v>
      </c>
      <c r="L279" s="214"/>
      <c r="M279" s="235" t="s">
        <v>22</v>
      </c>
      <c r="N279" s="236" t="s">
        <v>44</v>
      </c>
      <c r="O279" s="106"/>
      <c r="P279" s="237">
        <f t="shared" si="313"/>
        <v>0</v>
      </c>
      <c r="Q279" s="237">
        <v>0</v>
      </c>
      <c r="R279" s="237">
        <f t="shared" si="314"/>
        <v>0</v>
      </c>
      <c r="S279" s="237">
        <v>0</v>
      </c>
      <c r="T279" s="254">
        <f t="shared" si="315"/>
        <v>0</v>
      </c>
      <c r="AR279" s="170" t="s">
        <v>298</v>
      </c>
      <c r="AT279" s="170" t="s">
        <v>166</v>
      </c>
      <c r="AU279" s="170" t="s">
        <v>24</v>
      </c>
      <c r="AY279" s="170" t="s">
        <v>164</v>
      </c>
      <c r="BE279" s="266">
        <f t="shared" si="316"/>
        <v>0</v>
      </c>
      <c r="BF279" s="266">
        <f t="shared" si="320"/>
        <v>0</v>
      </c>
      <c r="BG279" s="266">
        <f t="shared" si="317"/>
        <v>0</v>
      </c>
      <c r="BH279" s="266">
        <f t="shared" si="318"/>
        <v>0</v>
      </c>
      <c r="BI279" s="266">
        <f t="shared" si="319"/>
        <v>0</v>
      </c>
      <c r="BJ279" s="170" t="s">
        <v>24</v>
      </c>
      <c r="BK279" s="266">
        <f t="shared" si="321"/>
        <v>0</v>
      </c>
      <c r="BL279" s="170" t="s">
        <v>298</v>
      </c>
      <c r="BM279" s="170" t="s">
        <v>5025</v>
      </c>
    </row>
    <row r="280" spans="2:47" s="84" customFormat="1" ht="13.5">
      <c r="B280" s="105"/>
      <c r="C280" s="174"/>
      <c r="D280" s="207" t="s">
        <v>173</v>
      </c>
      <c r="E280" s="174"/>
      <c r="F280" s="270" t="s">
        <v>5024</v>
      </c>
      <c r="G280" s="174"/>
      <c r="H280" s="174"/>
      <c r="I280" s="215"/>
      <c r="J280" s="174"/>
      <c r="K280" s="174"/>
      <c r="L280" s="214"/>
      <c r="M280" s="238"/>
      <c r="N280" s="106"/>
      <c r="O280" s="106"/>
      <c r="P280" s="106"/>
      <c r="Q280" s="106"/>
      <c r="R280" s="106"/>
      <c r="S280" s="106"/>
      <c r="T280" s="255"/>
      <c r="AT280" s="170" t="s">
        <v>173</v>
      </c>
      <c r="AU280" s="170" t="s">
        <v>24</v>
      </c>
    </row>
    <row r="281" spans="2:65" s="84" customFormat="1" ht="20.4" customHeight="1">
      <c r="B281" s="105"/>
      <c r="C281" s="189" t="s">
        <v>1590</v>
      </c>
      <c r="D281" s="189" t="s">
        <v>166</v>
      </c>
      <c r="E281" s="190" t="s">
        <v>5026</v>
      </c>
      <c r="F281" s="191" t="s">
        <v>5027</v>
      </c>
      <c r="G281" s="192" t="s">
        <v>465</v>
      </c>
      <c r="H281" s="193">
        <v>160</v>
      </c>
      <c r="I281" s="233"/>
      <c r="J281" s="234">
        <f aca="true" t="shared" si="322" ref="J281:J285">ROUND(I281*H281,2)</f>
        <v>0</v>
      </c>
      <c r="K281" s="191" t="s">
        <v>22</v>
      </c>
      <c r="L281" s="214"/>
      <c r="M281" s="235" t="s">
        <v>22</v>
      </c>
      <c r="N281" s="236" t="s">
        <v>44</v>
      </c>
      <c r="O281" s="106"/>
      <c r="P281" s="237">
        <f aca="true" t="shared" si="323" ref="P281:P285">O281*H281</f>
        <v>0</v>
      </c>
      <c r="Q281" s="237">
        <v>0</v>
      </c>
      <c r="R281" s="237">
        <f aca="true" t="shared" si="324" ref="R281:R285">Q281*H281</f>
        <v>0</v>
      </c>
      <c r="S281" s="237">
        <v>0</v>
      </c>
      <c r="T281" s="254">
        <f aca="true" t="shared" si="325" ref="T281:T285">S281*H281</f>
        <v>0</v>
      </c>
      <c r="AR281" s="170" t="s">
        <v>298</v>
      </c>
      <c r="AT281" s="170" t="s">
        <v>166</v>
      </c>
      <c r="AU281" s="170" t="s">
        <v>24</v>
      </c>
      <c r="AY281" s="170" t="s">
        <v>164</v>
      </c>
      <c r="BE281" s="266">
        <f aca="true" t="shared" si="326" ref="BE281:BE285">IF(N281="základní",J281,0)</f>
        <v>0</v>
      </c>
      <c r="BF281" s="266">
        <f t="shared" si="320"/>
        <v>0</v>
      </c>
      <c r="BG281" s="266">
        <f aca="true" t="shared" si="327" ref="BG281:BG285">IF(N281="zákl. přenesená",J281,0)</f>
        <v>0</v>
      </c>
      <c r="BH281" s="266">
        <f aca="true" t="shared" si="328" ref="BH281:BH285">IF(N281="sníž. přenesená",J281,0)</f>
        <v>0</v>
      </c>
      <c r="BI281" s="266">
        <f aca="true" t="shared" si="329" ref="BI281:BI285">IF(N281="nulová",J281,0)</f>
        <v>0</v>
      </c>
      <c r="BJ281" s="170" t="s">
        <v>24</v>
      </c>
      <c r="BK281" s="266">
        <f t="shared" si="321"/>
        <v>0</v>
      </c>
      <c r="BL281" s="170" t="s">
        <v>298</v>
      </c>
      <c r="BM281" s="170" t="s">
        <v>5028</v>
      </c>
    </row>
    <row r="282" spans="2:47" s="84" customFormat="1" ht="13.5">
      <c r="B282" s="105"/>
      <c r="C282" s="174"/>
      <c r="D282" s="207" t="s">
        <v>173</v>
      </c>
      <c r="E282" s="174"/>
      <c r="F282" s="270" t="s">
        <v>5027</v>
      </c>
      <c r="G282" s="174"/>
      <c r="H282" s="174"/>
      <c r="I282" s="215"/>
      <c r="J282" s="174"/>
      <c r="K282" s="174"/>
      <c r="L282" s="214"/>
      <c r="M282" s="238"/>
      <c r="N282" s="106"/>
      <c r="O282" s="106"/>
      <c r="P282" s="106"/>
      <c r="Q282" s="106"/>
      <c r="R282" s="106"/>
      <c r="S282" s="106"/>
      <c r="T282" s="255"/>
      <c r="AT282" s="170" t="s">
        <v>173</v>
      </c>
      <c r="AU282" s="170" t="s">
        <v>24</v>
      </c>
    </row>
    <row r="283" spans="2:65" s="84" customFormat="1" ht="20.4" customHeight="1">
      <c r="B283" s="105"/>
      <c r="C283" s="189" t="s">
        <v>1595</v>
      </c>
      <c r="D283" s="189" t="s">
        <v>166</v>
      </c>
      <c r="E283" s="190" t="s">
        <v>5029</v>
      </c>
      <c r="F283" s="191" t="s">
        <v>5030</v>
      </c>
      <c r="G283" s="192" t="s">
        <v>465</v>
      </c>
      <c r="H283" s="193">
        <v>1080</v>
      </c>
      <c r="I283" s="233"/>
      <c r="J283" s="234">
        <f t="shared" si="322"/>
        <v>0</v>
      </c>
      <c r="K283" s="191" t="s">
        <v>22</v>
      </c>
      <c r="L283" s="214"/>
      <c r="M283" s="235" t="s">
        <v>22</v>
      </c>
      <c r="N283" s="236" t="s">
        <v>44</v>
      </c>
      <c r="O283" s="106"/>
      <c r="P283" s="237">
        <f t="shared" si="323"/>
        <v>0</v>
      </c>
      <c r="Q283" s="237">
        <v>0</v>
      </c>
      <c r="R283" s="237">
        <f t="shared" si="324"/>
        <v>0</v>
      </c>
      <c r="S283" s="237">
        <v>0</v>
      </c>
      <c r="T283" s="254">
        <f t="shared" si="325"/>
        <v>0</v>
      </c>
      <c r="AR283" s="170" t="s">
        <v>298</v>
      </c>
      <c r="AT283" s="170" t="s">
        <v>166</v>
      </c>
      <c r="AU283" s="170" t="s">
        <v>24</v>
      </c>
      <c r="AY283" s="170" t="s">
        <v>164</v>
      </c>
      <c r="BE283" s="266">
        <f t="shared" si="326"/>
        <v>0</v>
      </c>
      <c r="BF283" s="266">
        <f aca="true" t="shared" si="330" ref="BF283:BF287">IF(N283="snížená",J283,0)</f>
        <v>0</v>
      </c>
      <c r="BG283" s="266">
        <f t="shared" si="327"/>
        <v>0</v>
      </c>
      <c r="BH283" s="266">
        <f t="shared" si="328"/>
        <v>0</v>
      </c>
      <c r="BI283" s="266">
        <f t="shared" si="329"/>
        <v>0</v>
      </c>
      <c r="BJ283" s="170" t="s">
        <v>24</v>
      </c>
      <c r="BK283" s="266">
        <f aca="true" t="shared" si="331" ref="BK283:BK287">ROUND(I283*H283,2)</f>
        <v>0</v>
      </c>
      <c r="BL283" s="170" t="s">
        <v>298</v>
      </c>
      <c r="BM283" s="170" t="s">
        <v>5031</v>
      </c>
    </row>
    <row r="284" spans="2:47" s="84" customFormat="1" ht="13.5">
      <c r="B284" s="105"/>
      <c r="C284" s="174"/>
      <c r="D284" s="207" t="s">
        <v>173</v>
      </c>
      <c r="E284" s="174"/>
      <c r="F284" s="270" t="s">
        <v>5030</v>
      </c>
      <c r="G284" s="174"/>
      <c r="H284" s="174"/>
      <c r="I284" s="215"/>
      <c r="J284" s="174"/>
      <c r="K284" s="174"/>
      <c r="L284" s="214"/>
      <c r="M284" s="238"/>
      <c r="N284" s="106"/>
      <c r="O284" s="106"/>
      <c r="P284" s="106"/>
      <c r="Q284" s="106"/>
      <c r="R284" s="106"/>
      <c r="S284" s="106"/>
      <c r="T284" s="255"/>
      <c r="AT284" s="170" t="s">
        <v>173</v>
      </c>
      <c r="AU284" s="170" t="s">
        <v>24</v>
      </c>
    </row>
    <row r="285" spans="2:65" s="84" customFormat="1" ht="20.4" customHeight="1">
      <c r="B285" s="105"/>
      <c r="C285" s="189" t="s">
        <v>1599</v>
      </c>
      <c r="D285" s="189" t="s">
        <v>166</v>
      </c>
      <c r="E285" s="190" t="s">
        <v>5032</v>
      </c>
      <c r="F285" s="191" t="s">
        <v>5033</v>
      </c>
      <c r="G285" s="192" t="s">
        <v>465</v>
      </c>
      <c r="H285" s="193">
        <v>660</v>
      </c>
      <c r="I285" s="233"/>
      <c r="J285" s="234">
        <f t="shared" si="322"/>
        <v>0</v>
      </c>
      <c r="K285" s="191" t="s">
        <v>22</v>
      </c>
      <c r="L285" s="214"/>
      <c r="M285" s="235" t="s">
        <v>22</v>
      </c>
      <c r="N285" s="236" t="s">
        <v>44</v>
      </c>
      <c r="O285" s="106"/>
      <c r="P285" s="237">
        <f t="shared" si="323"/>
        <v>0</v>
      </c>
      <c r="Q285" s="237">
        <v>0</v>
      </c>
      <c r="R285" s="237">
        <f t="shared" si="324"/>
        <v>0</v>
      </c>
      <c r="S285" s="237">
        <v>0</v>
      </c>
      <c r="T285" s="254">
        <f t="shared" si="325"/>
        <v>0</v>
      </c>
      <c r="AR285" s="170" t="s">
        <v>298</v>
      </c>
      <c r="AT285" s="170" t="s">
        <v>166</v>
      </c>
      <c r="AU285" s="170" t="s">
        <v>24</v>
      </c>
      <c r="AY285" s="170" t="s">
        <v>164</v>
      </c>
      <c r="BE285" s="266">
        <f t="shared" si="326"/>
        <v>0</v>
      </c>
      <c r="BF285" s="266">
        <f t="shared" si="330"/>
        <v>0</v>
      </c>
      <c r="BG285" s="266">
        <f t="shared" si="327"/>
        <v>0</v>
      </c>
      <c r="BH285" s="266">
        <f t="shared" si="328"/>
        <v>0</v>
      </c>
      <c r="BI285" s="266">
        <f t="shared" si="329"/>
        <v>0</v>
      </c>
      <c r="BJ285" s="170" t="s">
        <v>24</v>
      </c>
      <c r="BK285" s="266">
        <f t="shared" si="331"/>
        <v>0</v>
      </c>
      <c r="BL285" s="170" t="s">
        <v>298</v>
      </c>
      <c r="BM285" s="170" t="s">
        <v>5034</v>
      </c>
    </row>
    <row r="286" spans="2:47" s="84" customFormat="1" ht="13.5">
      <c r="B286" s="105"/>
      <c r="C286" s="174"/>
      <c r="D286" s="207" t="s">
        <v>173</v>
      </c>
      <c r="E286" s="174"/>
      <c r="F286" s="270" t="s">
        <v>5033</v>
      </c>
      <c r="G286" s="174"/>
      <c r="H286" s="174"/>
      <c r="I286" s="215"/>
      <c r="J286" s="174"/>
      <c r="K286" s="174"/>
      <c r="L286" s="214"/>
      <c r="M286" s="238"/>
      <c r="N286" s="106"/>
      <c r="O286" s="106"/>
      <c r="P286" s="106"/>
      <c r="Q286" s="106"/>
      <c r="R286" s="106"/>
      <c r="S286" s="106"/>
      <c r="T286" s="255"/>
      <c r="AT286" s="170" t="s">
        <v>173</v>
      </c>
      <c r="AU286" s="170" t="s">
        <v>24</v>
      </c>
    </row>
    <row r="287" spans="2:65" s="84" customFormat="1" ht="20.4" customHeight="1">
      <c r="B287" s="105"/>
      <c r="C287" s="189" t="s">
        <v>1603</v>
      </c>
      <c r="D287" s="189" t="s">
        <v>166</v>
      </c>
      <c r="E287" s="190" t="s">
        <v>5035</v>
      </c>
      <c r="F287" s="191" t="s">
        <v>5036</v>
      </c>
      <c r="G287" s="192" t="s">
        <v>465</v>
      </c>
      <c r="H287" s="193">
        <v>2345</v>
      </c>
      <c r="I287" s="233"/>
      <c r="J287" s="234">
        <f aca="true" t="shared" si="332" ref="J287:J291">ROUND(I287*H287,2)</f>
        <v>0</v>
      </c>
      <c r="K287" s="191" t="s">
        <v>22</v>
      </c>
      <c r="L287" s="214"/>
      <c r="M287" s="235" t="s">
        <v>22</v>
      </c>
      <c r="N287" s="236" t="s">
        <v>44</v>
      </c>
      <c r="O287" s="106"/>
      <c r="P287" s="237">
        <f aca="true" t="shared" si="333" ref="P287:P291">O287*H287</f>
        <v>0</v>
      </c>
      <c r="Q287" s="237">
        <v>0</v>
      </c>
      <c r="R287" s="237">
        <f aca="true" t="shared" si="334" ref="R287:R291">Q287*H287</f>
        <v>0</v>
      </c>
      <c r="S287" s="237">
        <v>0</v>
      </c>
      <c r="T287" s="254">
        <f aca="true" t="shared" si="335" ref="T287:T291">S287*H287</f>
        <v>0</v>
      </c>
      <c r="AR287" s="170" t="s">
        <v>298</v>
      </c>
      <c r="AT287" s="170" t="s">
        <v>166</v>
      </c>
      <c r="AU287" s="170" t="s">
        <v>24</v>
      </c>
      <c r="AY287" s="170" t="s">
        <v>164</v>
      </c>
      <c r="BE287" s="266">
        <f aca="true" t="shared" si="336" ref="BE287:BE291">IF(N287="základní",J287,0)</f>
        <v>0</v>
      </c>
      <c r="BF287" s="266">
        <f t="shared" si="330"/>
        <v>0</v>
      </c>
      <c r="BG287" s="266">
        <f aca="true" t="shared" si="337" ref="BG287:BG291">IF(N287="zákl. přenesená",J287,0)</f>
        <v>0</v>
      </c>
      <c r="BH287" s="266">
        <f aca="true" t="shared" si="338" ref="BH287:BH291">IF(N287="sníž. přenesená",J287,0)</f>
        <v>0</v>
      </c>
      <c r="BI287" s="266">
        <f aca="true" t="shared" si="339" ref="BI287:BI291">IF(N287="nulová",J287,0)</f>
        <v>0</v>
      </c>
      <c r="BJ287" s="170" t="s">
        <v>24</v>
      </c>
      <c r="BK287" s="266">
        <f t="shared" si="331"/>
        <v>0</v>
      </c>
      <c r="BL287" s="170" t="s">
        <v>298</v>
      </c>
      <c r="BM287" s="170" t="s">
        <v>5037</v>
      </c>
    </row>
    <row r="288" spans="2:47" s="84" customFormat="1" ht="13.5">
      <c r="B288" s="105"/>
      <c r="C288" s="174"/>
      <c r="D288" s="207" t="s">
        <v>173</v>
      </c>
      <c r="E288" s="174"/>
      <c r="F288" s="270" t="s">
        <v>5036</v>
      </c>
      <c r="G288" s="174"/>
      <c r="H288" s="174"/>
      <c r="I288" s="215"/>
      <c r="J288" s="174"/>
      <c r="K288" s="174"/>
      <c r="L288" s="214"/>
      <c r="M288" s="238"/>
      <c r="N288" s="106"/>
      <c r="O288" s="106"/>
      <c r="P288" s="106"/>
      <c r="Q288" s="106"/>
      <c r="R288" s="106"/>
      <c r="S288" s="106"/>
      <c r="T288" s="255"/>
      <c r="AT288" s="170" t="s">
        <v>173</v>
      </c>
      <c r="AU288" s="170" t="s">
        <v>24</v>
      </c>
    </row>
    <row r="289" spans="2:65" s="84" customFormat="1" ht="20.4" customHeight="1">
      <c r="B289" s="105"/>
      <c r="C289" s="189" t="s">
        <v>1607</v>
      </c>
      <c r="D289" s="189" t="s">
        <v>166</v>
      </c>
      <c r="E289" s="190" t="s">
        <v>5038</v>
      </c>
      <c r="F289" s="191" t="s">
        <v>5039</v>
      </c>
      <c r="G289" s="192" t="s">
        <v>465</v>
      </c>
      <c r="H289" s="193">
        <v>220</v>
      </c>
      <c r="I289" s="233"/>
      <c r="J289" s="234">
        <f t="shared" si="332"/>
        <v>0</v>
      </c>
      <c r="K289" s="191" t="s">
        <v>22</v>
      </c>
      <c r="L289" s="214"/>
      <c r="M289" s="235" t="s">
        <v>22</v>
      </c>
      <c r="N289" s="236" t="s">
        <v>44</v>
      </c>
      <c r="O289" s="106"/>
      <c r="P289" s="237">
        <f t="shared" si="333"/>
        <v>0</v>
      </c>
      <c r="Q289" s="237">
        <v>0</v>
      </c>
      <c r="R289" s="237">
        <f t="shared" si="334"/>
        <v>0</v>
      </c>
      <c r="S289" s="237">
        <v>0</v>
      </c>
      <c r="T289" s="254">
        <f t="shared" si="335"/>
        <v>0</v>
      </c>
      <c r="AR289" s="170" t="s">
        <v>298</v>
      </c>
      <c r="AT289" s="170" t="s">
        <v>166</v>
      </c>
      <c r="AU289" s="170" t="s">
        <v>24</v>
      </c>
      <c r="AY289" s="170" t="s">
        <v>164</v>
      </c>
      <c r="BE289" s="266">
        <f t="shared" si="336"/>
        <v>0</v>
      </c>
      <c r="BF289" s="266">
        <f aca="true" t="shared" si="340" ref="BF289:BF293">IF(N289="snížená",J289,0)</f>
        <v>0</v>
      </c>
      <c r="BG289" s="266">
        <f t="shared" si="337"/>
        <v>0</v>
      </c>
      <c r="BH289" s="266">
        <f t="shared" si="338"/>
        <v>0</v>
      </c>
      <c r="BI289" s="266">
        <f t="shared" si="339"/>
        <v>0</v>
      </c>
      <c r="BJ289" s="170" t="s">
        <v>24</v>
      </c>
      <c r="BK289" s="266">
        <f aca="true" t="shared" si="341" ref="BK289:BK293">ROUND(I289*H289,2)</f>
        <v>0</v>
      </c>
      <c r="BL289" s="170" t="s">
        <v>298</v>
      </c>
      <c r="BM289" s="170" t="s">
        <v>5040</v>
      </c>
    </row>
    <row r="290" spans="2:47" s="84" customFormat="1" ht="13.5">
      <c r="B290" s="105"/>
      <c r="C290" s="174"/>
      <c r="D290" s="207" t="s">
        <v>173</v>
      </c>
      <c r="E290" s="174"/>
      <c r="F290" s="270" t="s">
        <v>5039</v>
      </c>
      <c r="G290" s="174"/>
      <c r="H290" s="174"/>
      <c r="I290" s="215"/>
      <c r="J290" s="174"/>
      <c r="K290" s="174"/>
      <c r="L290" s="214"/>
      <c r="M290" s="238"/>
      <c r="N290" s="106"/>
      <c r="O290" s="106"/>
      <c r="P290" s="106"/>
      <c r="Q290" s="106"/>
      <c r="R290" s="106"/>
      <c r="S290" s="106"/>
      <c r="T290" s="255"/>
      <c r="AT290" s="170" t="s">
        <v>173</v>
      </c>
      <c r="AU290" s="170" t="s">
        <v>24</v>
      </c>
    </row>
    <row r="291" spans="2:65" s="84" customFormat="1" ht="20.4" customHeight="1">
      <c r="B291" s="105"/>
      <c r="C291" s="189" t="s">
        <v>1611</v>
      </c>
      <c r="D291" s="189" t="s">
        <v>166</v>
      </c>
      <c r="E291" s="190" t="s">
        <v>5041</v>
      </c>
      <c r="F291" s="191" t="s">
        <v>5042</v>
      </c>
      <c r="G291" s="192" t="s">
        <v>579</v>
      </c>
      <c r="H291" s="193">
        <v>121</v>
      </c>
      <c r="I291" s="233"/>
      <c r="J291" s="234">
        <f t="shared" si="332"/>
        <v>0</v>
      </c>
      <c r="K291" s="191" t="s">
        <v>22</v>
      </c>
      <c r="L291" s="214"/>
      <c r="M291" s="235" t="s">
        <v>22</v>
      </c>
      <c r="N291" s="236" t="s">
        <v>44</v>
      </c>
      <c r="O291" s="106"/>
      <c r="P291" s="237">
        <f t="shared" si="333"/>
        <v>0</v>
      </c>
      <c r="Q291" s="237">
        <v>0</v>
      </c>
      <c r="R291" s="237">
        <f t="shared" si="334"/>
        <v>0</v>
      </c>
      <c r="S291" s="237">
        <v>0</v>
      </c>
      <c r="T291" s="254">
        <f t="shared" si="335"/>
        <v>0</v>
      </c>
      <c r="AR291" s="170" t="s">
        <v>298</v>
      </c>
      <c r="AT291" s="170" t="s">
        <v>166</v>
      </c>
      <c r="AU291" s="170" t="s">
        <v>24</v>
      </c>
      <c r="AY291" s="170" t="s">
        <v>164</v>
      </c>
      <c r="BE291" s="266">
        <f t="shared" si="336"/>
        <v>0</v>
      </c>
      <c r="BF291" s="266">
        <f t="shared" si="340"/>
        <v>0</v>
      </c>
      <c r="BG291" s="266">
        <f t="shared" si="337"/>
        <v>0</v>
      </c>
      <c r="BH291" s="266">
        <f t="shared" si="338"/>
        <v>0</v>
      </c>
      <c r="BI291" s="266">
        <f t="shared" si="339"/>
        <v>0</v>
      </c>
      <c r="BJ291" s="170" t="s">
        <v>24</v>
      </c>
      <c r="BK291" s="266">
        <f t="shared" si="341"/>
        <v>0</v>
      </c>
      <c r="BL291" s="170" t="s">
        <v>298</v>
      </c>
      <c r="BM291" s="170" t="s">
        <v>5043</v>
      </c>
    </row>
    <row r="292" spans="2:47" s="84" customFormat="1" ht="13.5">
      <c r="B292" s="105"/>
      <c r="C292" s="174"/>
      <c r="D292" s="207" t="s">
        <v>173</v>
      </c>
      <c r="E292" s="174"/>
      <c r="F292" s="270" t="s">
        <v>5042</v>
      </c>
      <c r="G292" s="174"/>
      <c r="H292" s="174"/>
      <c r="I292" s="215"/>
      <c r="J292" s="174"/>
      <c r="K292" s="174"/>
      <c r="L292" s="214"/>
      <c r="M292" s="238"/>
      <c r="N292" s="106"/>
      <c r="O292" s="106"/>
      <c r="P292" s="106"/>
      <c r="Q292" s="106"/>
      <c r="R292" s="106"/>
      <c r="S292" s="106"/>
      <c r="T292" s="255"/>
      <c r="AT292" s="170" t="s">
        <v>173</v>
      </c>
      <c r="AU292" s="170" t="s">
        <v>24</v>
      </c>
    </row>
    <row r="293" spans="2:65" s="84" customFormat="1" ht="20.4" customHeight="1">
      <c r="B293" s="105"/>
      <c r="C293" s="189" t="s">
        <v>1615</v>
      </c>
      <c r="D293" s="189" t="s">
        <v>166</v>
      </c>
      <c r="E293" s="190" t="s">
        <v>5044</v>
      </c>
      <c r="F293" s="191" t="s">
        <v>5045</v>
      </c>
      <c r="G293" s="192" t="s">
        <v>465</v>
      </c>
      <c r="H293" s="193">
        <v>22</v>
      </c>
      <c r="I293" s="233"/>
      <c r="J293" s="234">
        <f aca="true" t="shared" si="342" ref="J293:J297">ROUND(I293*H293,2)</f>
        <v>0</v>
      </c>
      <c r="K293" s="191" t="s">
        <v>22</v>
      </c>
      <c r="L293" s="214"/>
      <c r="M293" s="235" t="s">
        <v>22</v>
      </c>
      <c r="N293" s="236" t="s">
        <v>44</v>
      </c>
      <c r="O293" s="106"/>
      <c r="P293" s="237">
        <f aca="true" t="shared" si="343" ref="P293:P297">O293*H293</f>
        <v>0</v>
      </c>
      <c r="Q293" s="237">
        <v>0</v>
      </c>
      <c r="R293" s="237">
        <f aca="true" t="shared" si="344" ref="R293:R297">Q293*H293</f>
        <v>0</v>
      </c>
      <c r="S293" s="237">
        <v>0</v>
      </c>
      <c r="T293" s="254">
        <f aca="true" t="shared" si="345" ref="T293:T297">S293*H293</f>
        <v>0</v>
      </c>
      <c r="AR293" s="170" t="s">
        <v>298</v>
      </c>
      <c r="AT293" s="170" t="s">
        <v>166</v>
      </c>
      <c r="AU293" s="170" t="s">
        <v>24</v>
      </c>
      <c r="AY293" s="170" t="s">
        <v>164</v>
      </c>
      <c r="BE293" s="266">
        <f aca="true" t="shared" si="346" ref="BE293:BE297">IF(N293="základní",J293,0)</f>
        <v>0</v>
      </c>
      <c r="BF293" s="266">
        <f t="shared" si="340"/>
        <v>0</v>
      </c>
      <c r="BG293" s="266">
        <f aca="true" t="shared" si="347" ref="BG293:BG297">IF(N293="zákl. přenesená",J293,0)</f>
        <v>0</v>
      </c>
      <c r="BH293" s="266">
        <f aca="true" t="shared" si="348" ref="BH293:BH297">IF(N293="sníž. přenesená",J293,0)</f>
        <v>0</v>
      </c>
      <c r="BI293" s="266">
        <f aca="true" t="shared" si="349" ref="BI293:BI297">IF(N293="nulová",J293,0)</f>
        <v>0</v>
      </c>
      <c r="BJ293" s="170" t="s">
        <v>24</v>
      </c>
      <c r="BK293" s="266">
        <f t="shared" si="341"/>
        <v>0</v>
      </c>
      <c r="BL293" s="170" t="s">
        <v>298</v>
      </c>
      <c r="BM293" s="170" t="s">
        <v>5046</v>
      </c>
    </row>
    <row r="294" spans="2:47" s="84" customFormat="1" ht="13.5">
      <c r="B294" s="105"/>
      <c r="C294" s="174"/>
      <c r="D294" s="207" t="s">
        <v>173</v>
      </c>
      <c r="E294" s="174"/>
      <c r="F294" s="270" t="s">
        <v>5045</v>
      </c>
      <c r="G294" s="174"/>
      <c r="H294" s="174"/>
      <c r="I294" s="215"/>
      <c r="J294" s="174"/>
      <c r="K294" s="174"/>
      <c r="L294" s="214"/>
      <c r="M294" s="238"/>
      <c r="N294" s="106"/>
      <c r="O294" s="106"/>
      <c r="P294" s="106"/>
      <c r="Q294" s="106"/>
      <c r="R294" s="106"/>
      <c r="S294" s="106"/>
      <c r="T294" s="255"/>
      <c r="AT294" s="170" t="s">
        <v>173</v>
      </c>
      <c r="AU294" s="170" t="s">
        <v>24</v>
      </c>
    </row>
    <row r="295" spans="2:65" s="84" customFormat="1" ht="20.4" customHeight="1">
      <c r="B295" s="105"/>
      <c r="C295" s="189" t="s">
        <v>1620</v>
      </c>
      <c r="D295" s="189" t="s">
        <v>166</v>
      </c>
      <c r="E295" s="190" t="s">
        <v>5047</v>
      </c>
      <c r="F295" s="191" t="s">
        <v>5048</v>
      </c>
      <c r="G295" s="192" t="s">
        <v>465</v>
      </c>
      <c r="H295" s="193">
        <v>32</v>
      </c>
      <c r="I295" s="233"/>
      <c r="J295" s="234">
        <f t="shared" si="342"/>
        <v>0</v>
      </c>
      <c r="K295" s="191" t="s">
        <v>22</v>
      </c>
      <c r="L295" s="214"/>
      <c r="M295" s="235" t="s">
        <v>22</v>
      </c>
      <c r="N295" s="236" t="s">
        <v>44</v>
      </c>
      <c r="O295" s="106"/>
      <c r="P295" s="237">
        <f t="shared" si="343"/>
        <v>0</v>
      </c>
      <c r="Q295" s="237">
        <v>0</v>
      </c>
      <c r="R295" s="237">
        <f t="shared" si="344"/>
        <v>0</v>
      </c>
      <c r="S295" s="237">
        <v>0</v>
      </c>
      <c r="T295" s="254">
        <f t="shared" si="345"/>
        <v>0</v>
      </c>
      <c r="AR295" s="170" t="s">
        <v>298</v>
      </c>
      <c r="AT295" s="170" t="s">
        <v>166</v>
      </c>
      <c r="AU295" s="170" t="s">
        <v>24</v>
      </c>
      <c r="AY295" s="170" t="s">
        <v>164</v>
      </c>
      <c r="BE295" s="266">
        <f t="shared" si="346"/>
        <v>0</v>
      </c>
      <c r="BF295" s="266">
        <f aca="true" t="shared" si="350" ref="BF295:BF299">IF(N295="snížená",J295,0)</f>
        <v>0</v>
      </c>
      <c r="BG295" s="266">
        <f t="shared" si="347"/>
        <v>0</v>
      </c>
      <c r="BH295" s="266">
        <f t="shared" si="348"/>
        <v>0</v>
      </c>
      <c r="BI295" s="266">
        <f t="shared" si="349"/>
        <v>0</v>
      </c>
      <c r="BJ295" s="170" t="s">
        <v>24</v>
      </c>
      <c r="BK295" s="266">
        <f aca="true" t="shared" si="351" ref="BK295:BK299">ROUND(I295*H295,2)</f>
        <v>0</v>
      </c>
      <c r="BL295" s="170" t="s">
        <v>298</v>
      </c>
      <c r="BM295" s="170" t="s">
        <v>5049</v>
      </c>
    </row>
    <row r="296" spans="2:47" s="84" customFormat="1" ht="13.5">
      <c r="B296" s="105"/>
      <c r="C296" s="174"/>
      <c r="D296" s="207" t="s">
        <v>173</v>
      </c>
      <c r="E296" s="174"/>
      <c r="F296" s="270" t="s">
        <v>5048</v>
      </c>
      <c r="G296" s="174"/>
      <c r="H296" s="174"/>
      <c r="I296" s="215"/>
      <c r="J296" s="174"/>
      <c r="K296" s="174"/>
      <c r="L296" s="214"/>
      <c r="M296" s="238"/>
      <c r="N296" s="106"/>
      <c r="O296" s="106"/>
      <c r="P296" s="106"/>
      <c r="Q296" s="106"/>
      <c r="R296" s="106"/>
      <c r="S296" s="106"/>
      <c r="T296" s="255"/>
      <c r="AT296" s="170" t="s">
        <v>173</v>
      </c>
      <c r="AU296" s="170" t="s">
        <v>24</v>
      </c>
    </row>
    <row r="297" spans="2:65" s="84" customFormat="1" ht="20.4" customHeight="1">
      <c r="B297" s="105"/>
      <c r="C297" s="189" t="s">
        <v>1624</v>
      </c>
      <c r="D297" s="189" t="s">
        <v>166</v>
      </c>
      <c r="E297" s="190" t="s">
        <v>5050</v>
      </c>
      <c r="F297" s="191" t="s">
        <v>5051</v>
      </c>
      <c r="G297" s="192" t="s">
        <v>465</v>
      </c>
      <c r="H297" s="193">
        <v>50</v>
      </c>
      <c r="I297" s="233"/>
      <c r="J297" s="234">
        <f t="shared" si="342"/>
        <v>0</v>
      </c>
      <c r="K297" s="191" t="s">
        <v>22</v>
      </c>
      <c r="L297" s="214"/>
      <c r="M297" s="235" t="s">
        <v>22</v>
      </c>
      <c r="N297" s="236" t="s">
        <v>44</v>
      </c>
      <c r="O297" s="106"/>
      <c r="P297" s="237">
        <f t="shared" si="343"/>
        <v>0</v>
      </c>
      <c r="Q297" s="237">
        <v>0</v>
      </c>
      <c r="R297" s="237">
        <f t="shared" si="344"/>
        <v>0</v>
      </c>
      <c r="S297" s="237">
        <v>0</v>
      </c>
      <c r="T297" s="254">
        <f t="shared" si="345"/>
        <v>0</v>
      </c>
      <c r="AR297" s="170" t="s">
        <v>298</v>
      </c>
      <c r="AT297" s="170" t="s">
        <v>166</v>
      </c>
      <c r="AU297" s="170" t="s">
        <v>24</v>
      </c>
      <c r="AY297" s="170" t="s">
        <v>164</v>
      </c>
      <c r="BE297" s="266">
        <f t="shared" si="346"/>
        <v>0</v>
      </c>
      <c r="BF297" s="266">
        <f t="shared" si="350"/>
        <v>0</v>
      </c>
      <c r="BG297" s="266">
        <f t="shared" si="347"/>
        <v>0</v>
      </c>
      <c r="BH297" s="266">
        <f t="shared" si="348"/>
        <v>0</v>
      </c>
      <c r="BI297" s="266">
        <f t="shared" si="349"/>
        <v>0</v>
      </c>
      <c r="BJ297" s="170" t="s">
        <v>24</v>
      </c>
      <c r="BK297" s="266">
        <f t="shared" si="351"/>
        <v>0</v>
      </c>
      <c r="BL297" s="170" t="s">
        <v>298</v>
      </c>
      <c r="BM297" s="170" t="s">
        <v>5052</v>
      </c>
    </row>
    <row r="298" spans="2:47" s="84" customFormat="1" ht="13.5">
      <c r="B298" s="105"/>
      <c r="C298" s="174"/>
      <c r="D298" s="207" t="s">
        <v>173</v>
      </c>
      <c r="E298" s="174"/>
      <c r="F298" s="270" t="s">
        <v>5051</v>
      </c>
      <c r="G298" s="174"/>
      <c r="H298" s="174"/>
      <c r="I298" s="215"/>
      <c r="J298" s="174"/>
      <c r="K298" s="174"/>
      <c r="L298" s="214"/>
      <c r="M298" s="238"/>
      <c r="N298" s="106"/>
      <c r="O298" s="106"/>
      <c r="P298" s="106"/>
      <c r="Q298" s="106"/>
      <c r="R298" s="106"/>
      <c r="S298" s="106"/>
      <c r="T298" s="255"/>
      <c r="AT298" s="170" t="s">
        <v>173</v>
      </c>
      <c r="AU298" s="170" t="s">
        <v>24</v>
      </c>
    </row>
    <row r="299" spans="2:65" s="84" customFormat="1" ht="20.4" customHeight="1">
      <c r="B299" s="105"/>
      <c r="C299" s="189" t="s">
        <v>1628</v>
      </c>
      <c r="D299" s="189" t="s">
        <v>166</v>
      </c>
      <c r="E299" s="190" t="s">
        <v>4081</v>
      </c>
      <c r="F299" s="191" t="s">
        <v>5053</v>
      </c>
      <c r="G299" s="192" t="s">
        <v>465</v>
      </c>
      <c r="H299" s="193">
        <v>50</v>
      </c>
      <c r="I299" s="233"/>
      <c r="J299" s="234">
        <f aca="true" t="shared" si="352" ref="J299:J303">ROUND(I299*H299,2)</f>
        <v>0</v>
      </c>
      <c r="K299" s="191" t="s">
        <v>22</v>
      </c>
      <c r="L299" s="214"/>
      <c r="M299" s="235" t="s">
        <v>22</v>
      </c>
      <c r="N299" s="236" t="s">
        <v>44</v>
      </c>
      <c r="O299" s="106"/>
      <c r="P299" s="237">
        <f aca="true" t="shared" si="353" ref="P299:P303">O299*H299</f>
        <v>0</v>
      </c>
      <c r="Q299" s="237">
        <v>0</v>
      </c>
      <c r="R299" s="237">
        <f aca="true" t="shared" si="354" ref="R299:R303">Q299*H299</f>
        <v>0</v>
      </c>
      <c r="S299" s="237">
        <v>0</v>
      </c>
      <c r="T299" s="254">
        <f aca="true" t="shared" si="355" ref="T299:T303">S299*H299</f>
        <v>0</v>
      </c>
      <c r="AR299" s="170" t="s">
        <v>298</v>
      </c>
      <c r="AT299" s="170" t="s">
        <v>166</v>
      </c>
      <c r="AU299" s="170" t="s">
        <v>24</v>
      </c>
      <c r="AY299" s="170" t="s">
        <v>164</v>
      </c>
      <c r="BE299" s="266">
        <f aca="true" t="shared" si="356" ref="BE299:BE303">IF(N299="základní",J299,0)</f>
        <v>0</v>
      </c>
      <c r="BF299" s="266">
        <f t="shared" si="350"/>
        <v>0</v>
      </c>
      <c r="BG299" s="266">
        <f aca="true" t="shared" si="357" ref="BG299:BG303">IF(N299="zákl. přenesená",J299,0)</f>
        <v>0</v>
      </c>
      <c r="BH299" s="266">
        <f aca="true" t="shared" si="358" ref="BH299:BH303">IF(N299="sníž. přenesená",J299,0)</f>
        <v>0</v>
      </c>
      <c r="BI299" s="266">
        <f aca="true" t="shared" si="359" ref="BI299:BI303">IF(N299="nulová",J299,0)</f>
        <v>0</v>
      </c>
      <c r="BJ299" s="170" t="s">
        <v>24</v>
      </c>
      <c r="BK299" s="266">
        <f t="shared" si="351"/>
        <v>0</v>
      </c>
      <c r="BL299" s="170" t="s">
        <v>298</v>
      </c>
      <c r="BM299" s="170" t="s">
        <v>5054</v>
      </c>
    </row>
    <row r="300" spans="2:47" s="84" customFormat="1" ht="13.5">
      <c r="B300" s="105"/>
      <c r="C300" s="174"/>
      <c r="D300" s="207" t="s">
        <v>173</v>
      </c>
      <c r="E300" s="174"/>
      <c r="F300" s="270" t="s">
        <v>5053</v>
      </c>
      <c r="G300" s="174"/>
      <c r="H300" s="174"/>
      <c r="I300" s="215"/>
      <c r="J300" s="174"/>
      <c r="K300" s="174"/>
      <c r="L300" s="214"/>
      <c r="M300" s="238"/>
      <c r="N300" s="106"/>
      <c r="O300" s="106"/>
      <c r="P300" s="106"/>
      <c r="Q300" s="106"/>
      <c r="R300" s="106"/>
      <c r="S300" s="106"/>
      <c r="T300" s="255"/>
      <c r="AT300" s="170" t="s">
        <v>173</v>
      </c>
      <c r="AU300" s="170" t="s">
        <v>24</v>
      </c>
    </row>
    <row r="301" spans="2:65" s="84" customFormat="1" ht="20.4" customHeight="1">
      <c r="B301" s="105"/>
      <c r="C301" s="189" t="s">
        <v>1632</v>
      </c>
      <c r="D301" s="189" t="s">
        <v>166</v>
      </c>
      <c r="E301" s="190" t="s">
        <v>4085</v>
      </c>
      <c r="F301" s="191" t="s">
        <v>5055</v>
      </c>
      <c r="G301" s="192" t="s">
        <v>579</v>
      </c>
      <c r="H301" s="193">
        <v>125</v>
      </c>
      <c r="I301" s="233"/>
      <c r="J301" s="234">
        <f t="shared" si="352"/>
        <v>0</v>
      </c>
      <c r="K301" s="191" t="s">
        <v>22</v>
      </c>
      <c r="L301" s="214"/>
      <c r="M301" s="235" t="s">
        <v>22</v>
      </c>
      <c r="N301" s="236" t="s">
        <v>44</v>
      </c>
      <c r="O301" s="106"/>
      <c r="P301" s="237">
        <f t="shared" si="353"/>
        <v>0</v>
      </c>
      <c r="Q301" s="237">
        <v>0</v>
      </c>
      <c r="R301" s="237">
        <f t="shared" si="354"/>
        <v>0</v>
      </c>
      <c r="S301" s="237">
        <v>0</v>
      </c>
      <c r="T301" s="254">
        <f t="shared" si="355"/>
        <v>0</v>
      </c>
      <c r="AR301" s="170" t="s">
        <v>298</v>
      </c>
      <c r="AT301" s="170" t="s">
        <v>166</v>
      </c>
      <c r="AU301" s="170" t="s">
        <v>24</v>
      </c>
      <c r="AY301" s="170" t="s">
        <v>164</v>
      </c>
      <c r="BE301" s="266">
        <f t="shared" si="356"/>
        <v>0</v>
      </c>
      <c r="BF301" s="266">
        <f aca="true" t="shared" si="360" ref="BF301:BF305">IF(N301="snížená",J301,0)</f>
        <v>0</v>
      </c>
      <c r="BG301" s="266">
        <f t="shared" si="357"/>
        <v>0</v>
      </c>
      <c r="BH301" s="266">
        <f t="shared" si="358"/>
        <v>0</v>
      </c>
      <c r="BI301" s="266">
        <f t="shared" si="359"/>
        <v>0</v>
      </c>
      <c r="BJ301" s="170" t="s">
        <v>24</v>
      </c>
      <c r="BK301" s="266">
        <f aca="true" t="shared" si="361" ref="BK301:BK305">ROUND(I301*H301,2)</f>
        <v>0</v>
      </c>
      <c r="BL301" s="170" t="s">
        <v>298</v>
      </c>
      <c r="BM301" s="170" t="s">
        <v>5056</v>
      </c>
    </row>
    <row r="302" spans="2:47" s="84" customFormat="1" ht="13.5">
      <c r="B302" s="105"/>
      <c r="C302" s="174"/>
      <c r="D302" s="207" t="s">
        <v>173</v>
      </c>
      <c r="E302" s="174"/>
      <c r="F302" s="270" t="s">
        <v>5055</v>
      </c>
      <c r="G302" s="174"/>
      <c r="H302" s="174"/>
      <c r="I302" s="215"/>
      <c r="J302" s="174"/>
      <c r="K302" s="174"/>
      <c r="L302" s="214"/>
      <c r="M302" s="238"/>
      <c r="N302" s="106"/>
      <c r="O302" s="106"/>
      <c r="P302" s="106"/>
      <c r="Q302" s="106"/>
      <c r="R302" s="106"/>
      <c r="S302" s="106"/>
      <c r="T302" s="255"/>
      <c r="AT302" s="170" t="s">
        <v>173</v>
      </c>
      <c r="AU302" s="170" t="s">
        <v>24</v>
      </c>
    </row>
    <row r="303" spans="2:65" s="84" customFormat="1" ht="20.4" customHeight="1">
      <c r="B303" s="105"/>
      <c r="C303" s="189" t="s">
        <v>1636</v>
      </c>
      <c r="D303" s="189" t="s">
        <v>166</v>
      </c>
      <c r="E303" s="190" t="s">
        <v>4090</v>
      </c>
      <c r="F303" s="191" t="s">
        <v>5057</v>
      </c>
      <c r="G303" s="192" t="s">
        <v>465</v>
      </c>
      <c r="H303" s="193">
        <v>75</v>
      </c>
      <c r="I303" s="233"/>
      <c r="J303" s="234">
        <f t="shared" si="352"/>
        <v>0</v>
      </c>
      <c r="K303" s="191" t="s">
        <v>22</v>
      </c>
      <c r="L303" s="214"/>
      <c r="M303" s="235" t="s">
        <v>22</v>
      </c>
      <c r="N303" s="236" t="s">
        <v>44</v>
      </c>
      <c r="O303" s="106"/>
      <c r="P303" s="237">
        <f t="shared" si="353"/>
        <v>0</v>
      </c>
      <c r="Q303" s="237">
        <v>0</v>
      </c>
      <c r="R303" s="237">
        <f t="shared" si="354"/>
        <v>0</v>
      </c>
      <c r="S303" s="237">
        <v>0</v>
      </c>
      <c r="T303" s="254">
        <f t="shared" si="355"/>
        <v>0</v>
      </c>
      <c r="AR303" s="170" t="s">
        <v>298</v>
      </c>
      <c r="AT303" s="170" t="s">
        <v>166</v>
      </c>
      <c r="AU303" s="170" t="s">
        <v>24</v>
      </c>
      <c r="AY303" s="170" t="s">
        <v>164</v>
      </c>
      <c r="BE303" s="266">
        <f t="shared" si="356"/>
        <v>0</v>
      </c>
      <c r="BF303" s="266">
        <f t="shared" si="360"/>
        <v>0</v>
      </c>
      <c r="BG303" s="266">
        <f t="shared" si="357"/>
        <v>0</v>
      </c>
      <c r="BH303" s="266">
        <f t="shared" si="358"/>
        <v>0</v>
      </c>
      <c r="BI303" s="266">
        <f t="shared" si="359"/>
        <v>0</v>
      </c>
      <c r="BJ303" s="170" t="s">
        <v>24</v>
      </c>
      <c r="BK303" s="266">
        <f t="shared" si="361"/>
        <v>0</v>
      </c>
      <c r="BL303" s="170" t="s">
        <v>298</v>
      </c>
      <c r="BM303" s="170" t="s">
        <v>5058</v>
      </c>
    </row>
    <row r="304" spans="2:47" s="84" customFormat="1" ht="13.5">
      <c r="B304" s="105"/>
      <c r="C304" s="174"/>
      <c r="D304" s="207" t="s">
        <v>173</v>
      </c>
      <c r="E304" s="174"/>
      <c r="F304" s="270" t="s">
        <v>5057</v>
      </c>
      <c r="G304" s="174"/>
      <c r="H304" s="174"/>
      <c r="I304" s="215"/>
      <c r="J304" s="174"/>
      <c r="K304" s="174"/>
      <c r="L304" s="214"/>
      <c r="M304" s="238"/>
      <c r="N304" s="106"/>
      <c r="O304" s="106"/>
      <c r="P304" s="106"/>
      <c r="Q304" s="106"/>
      <c r="R304" s="106"/>
      <c r="S304" s="106"/>
      <c r="T304" s="255"/>
      <c r="AT304" s="170" t="s">
        <v>173</v>
      </c>
      <c r="AU304" s="170" t="s">
        <v>24</v>
      </c>
    </row>
    <row r="305" spans="2:65" s="84" customFormat="1" ht="20.4" customHeight="1">
      <c r="B305" s="105"/>
      <c r="C305" s="189" t="s">
        <v>1641</v>
      </c>
      <c r="D305" s="189" t="s">
        <v>166</v>
      </c>
      <c r="E305" s="190" t="s">
        <v>4093</v>
      </c>
      <c r="F305" s="191" t="s">
        <v>5059</v>
      </c>
      <c r="G305" s="192" t="s">
        <v>192</v>
      </c>
      <c r="H305" s="193">
        <v>1</v>
      </c>
      <c r="I305" s="233"/>
      <c r="J305" s="234">
        <f aca="true" t="shared" si="362" ref="J305:J309">ROUND(I305*H305,2)</f>
        <v>0</v>
      </c>
      <c r="K305" s="191" t="s">
        <v>22</v>
      </c>
      <c r="L305" s="214"/>
      <c r="M305" s="235" t="s">
        <v>22</v>
      </c>
      <c r="N305" s="236" t="s">
        <v>44</v>
      </c>
      <c r="O305" s="106"/>
      <c r="P305" s="237">
        <f aca="true" t="shared" si="363" ref="P305:P309">O305*H305</f>
        <v>0</v>
      </c>
      <c r="Q305" s="237">
        <v>0</v>
      </c>
      <c r="R305" s="237">
        <f aca="true" t="shared" si="364" ref="R305:R309">Q305*H305</f>
        <v>0</v>
      </c>
      <c r="S305" s="237">
        <v>0</v>
      </c>
      <c r="T305" s="254">
        <f aca="true" t="shared" si="365" ref="T305:T309">S305*H305</f>
        <v>0</v>
      </c>
      <c r="AR305" s="170" t="s">
        <v>298</v>
      </c>
      <c r="AT305" s="170" t="s">
        <v>166</v>
      </c>
      <c r="AU305" s="170" t="s">
        <v>24</v>
      </c>
      <c r="AY305" s="170" t="s">
        <v>164</v>
      </c>
      <c r="BE305" s="266">
        <f aca="true" t="shared" si="366" ref="BE305:BE309">IF(N305="základní",J305,0)</f>
        <v>0</v>
      </c>
      <c r="BF305" s="266">
        <f t="shared" si="360"/>
        <v>0</v>
      </c>
      <c r="BG305" s="266">
        <f aca="true" t="shared" si="367" ref="BG305:BG309">IF(N305="zákl. přenesená",J305,0)</f>
        <v>0</v>
      </c>
      <c r="BH305" s="266">
        <f aca="true" t="shared" si="368" ref="BH305:BH309">IF(N305="sníž. přenesená",J305,0)</f>
        <v>0</v>
      </c>
      <c r="BI305" s="266">
        <f aca="true" t="shared" si="369" ref="BI305:BI309">IF(N305="nulová",J305,0)</f>
        <v>0</v>
      </c>
      <c r="BJ305" s="170" t="s">
        <v>24</v>
      </c>
      <c r="BK305" s="266">
        <f t="shared" si="361"/>
        <v>0</v>
      </c>
      <c r="BL305" s="170" t="s">
        <v>298</v>
      </c>
      <c r="BM305" s="170" t="s">
        <v>5060</v>
      </c>
    </row>
    <row r="306" spans="2:47" s="84" customFormat="1" ht="13.5">
      <c r="B306" s="105"/>
      <c r="C306" s="174"/>
      <c r="D306" s="207" t="s">
        <v>173</v>
      </c>
      <c r="E306" s="174"/>
      <c r="F306" s="270" t="s">
        <v>5059</v>
      </c>
      <c r="G306" s="174"/>
      <c r="H306" s="174"/>
      <c r="I306" s="215"/>
      <c r="J306" s="174"/>
      <c r="K306" s="174"/>
      <c r="L306" s="214"/>
      <c r="M306" s="238"/>
      <c r="N306" s="106"/>
      <c r="O306" s="106"/>
      <c r="P306" s="106"/>
      <c r="Q306" s="106"/>
      <c r="R306" s="106"/>
      <c r="S306" s="106"/>
      <c r="T306" s="255"/>
      <c r="AT306" s="170" t="s">
        <v>173</v>
      </c>
      <c r="AU306" s="170" t="s">
        <v>24</v>
      </c>
    </row>
    <row r="307" spans="2:65" s="84" customFormat="1" ht="20.4" customHeight="1">
      <c r="B307" s="105"/>
      <c r="C307" s="189" t="s">
        <v>1645</v>
      </c>
      <c r="D307" s="189" t="s">
        <v>166</v>
      </c>
      <c r="E307" s="190" t="s">
        <v>4100</v>
      </c>
      <c r="F307" s="191" t="s">
        <v>5061</v>
      </c>
      <c r="G307" s="192" t="s">
        <v>169</v>
      </c>
      <c r="H307" s="193">
        <v>1</v>
      </c>
      <c r="I307" s="233"/>
      <c r="J307" s="234">
        <f t="shared" si="362"/>
        <v>0</v>
      </c>
      <c r="K307" s="191" t="s">
        <v>22</v>
      </c>
      <c r="L307" s="214"/>
      <c r="M307" s="235" t="s">
        <v>22</v>
      </c>
      <c r="N307" s="236" t="s">
        <v>44</v>
      </c>
      <c r="O307" s="106"/>
      <c r="P307" s="237">
        <f t="shared" si="363"/>
        <v>0</v>
      </c>
      <c r="Q307" s="237">
        <v>0</v>
      </c>
      <c r="R307" s="237">
        <f t="shared" si="364"/>
        <v>0</v>
      </c>
      <c r="S307" s="237">
        <v>0</v>
      </c>
      <c r="T307" s="254">
        <f t="shared" si="365"/>
        <v>0</v>
      </c>
      <c r="AR307" s="170" t="s">
        <v>298</v>
      </c>
      <c r="AT307" s="170" t="s">
        <v>166</v>
      </c>
      <c r="AU307" s="170" t="s">
        <v>24</v>
      </c>
      <c r="AY307" s="170" t="s">
        <v>164</v>
      </c>
      <c r="BE307" s="266">
        <f t="shared" si="366"/>
        <v>0</v>
      </c>
      <c r="BF307" s="266">
        <f aca="true" t="shared" si="370" ref="BF307:BF311">IF(N307="snížená",J307,0)</f>
        <v>0</v>
      </c>
      <c r="BG307" s="266">
        <f t="shared" si="367"/>
        <v>0</v>
      </c>
      <c r="BH307" s="266">
        <f t="shared" si="368"/>
        <v>0</v>
      </c>
      <c r="BI307" s="266">
        <f t="shared" si="369"/>
        <v>0</v>
      </c>
      <c r="BJ307" s="170" t="s">
        <v>24</v>
      </c>
      <c r="BK307" s="266">
        <f aca="true" t="shared" si="371" ref="BK307:BK311">ROUND(I307*H307,2)</f>
        <v>0</v>
      </c>
      <c r="BL307" s="170" t="s">
        <v>298</v>
      </c>
      <c r="BM307" s="170" t="s">
        <v>5062</v>
      </c>
    </row>
    <row r="308" spans="2:47" s="84" customFormat="1" ht="13.5">
      <c r="B308" s="105"/>
      <c r="C308" s="174"/>
      <c r="D308" s="207" t="s">
        <v>173</v>
      </c>
      <c r="E308" s="174"/>
      <c r="F308" s="270" t="s">
        <v>5061</v>
      </c>
      <c r="G308" s="174"/>
      <c r="H308" s="174"/>
      <c r="I308" s="215"/>
      <c r="J308" s="174"/>
      <c r="K308" s="174"/>
      <c r="L308" s="214"/>
      <c r="M308" s="238"/>
      <c r="N308" s="106"/>
      <c r="O308" s="106"/>
      <c r="P308" s="106"/>
      <c r="Q308" s="106"/>
      <c r="R308" s="106"/>
      <c r="S308" s="106"/>
      <c r="T308" s="255"/>
      <c r="AT308" s="170" t="s">
        <v>173</v>
      </c>
      <c r="AU308" s="170" t="s">
        <v>24</v>
      </c>
    </row>
    <row r="309" spans="2:65" s="84" customFormat="1" ht="20.4" customHeight="1">
      <c r="B309" s="105"/>
      <c r="C309" s="189" t="s">
        <v>1651</v>
      </c>
      <c r="D309" s="189" t="s">
        <v>166</v>
      </c>
      <c r="E309" s="190" t="s">
        <v>4105</v>
      </c>
      <c r="F309" s="191" t="s">
        <v>4791</v>
      </c>
      <c r="G309" s="192" t="s">
        <v>169</v>
      </c>
      <c r="H309" s="193">
        <v>1</v>
      </c>
      <c r="I309" s="233"/>
      <c r="J309" s="234">
        <f t="shared" si="362"/>
        <v>0</v>
      </c>
      <c r="K309" s="191" t="s">
        <v>22</v>
      </c>
      <c r="L309" s="214"/>
      <c r="M309" s="235" t="s">
        <v>22</v>
      </c>
      <c r="N309" s="236" t="s">
        <v>44</v>
      </c>
      <c r="O309" s="106"/>
      <c r="P309" s="237">
        <f t="shared" si="363"/>
        <v>0</v>
      </c>
      <c r="Q309" s="237">
        <v>0</v>
      </c>
      <c r="R309" s="237">
        <f t="shared" si="364"/>
        <v>0</v>
      </c>
      <c r="S309" s="237">
        <v>0</v>
      </c>
      <c r="T309" s="254">
        <f t="shared" si="365"/>
        <v>0</v>
      </c>
      <c r="AR309" s="170" t="s">
        <v>298</v>
      </c>
      <c r="AT309" s="170" t="s">
        <v>166</v>
      </c>
      <c r="AU309" s="170" t="s">
        <v>24</v>
      </c>
      <c r="AY309" s="170" t="s">
        <v>164</v>
      </c>
      <c r="BE309" s="266">
        <f t="shared" si="366"/>
        <v>0</v>
      </c>
      <c r="BF309" s="266">
        <f t="shared" si="370"/>
        <v>0</v>
      </c>
      <c r="BG309" s="266">
        <f t="shared" si="367"/>
        <v>0</v>
      </c>
      <c r="BH309" s="266">
        <f t="shared" si="368"/>
        <v>0</v>
      </c>
      <c r="BI309" s="266">
        <f t="shared" si="369"/>
        <v>0</v>
      </c>
      <c r="BJ309" s="170" t="s">
        <v>24</v>
      </c>
      <c r="BK309" s="266">
        <f t="shared" si="371"/>
        <v>0</v>
      </c>
      <c r="BL309" s="170" t="s">
        <v>298</v>
      </c>
      <c r="BM309" s="170" t="s">
        <v>5063</v>
      </c>
    </row>
    <row r="310" spans="2:47" s="84" customFormat="1" ht="13.5">
      <c r="B310" s="105"/>
      <c r="C310" s="174"/>
      <c r="D310" s="207" t="s">
        <v>173</v>
      </c>
      <c r="E310" s="174"/>
      <c r="F310" s="270" t="s">
        <v>4791</v>
      </c>
      <c r="G310" s="174"/>
      <c r="H310" s="174"/>
      <c r="I310" s="215"/>
      <c r="J310" s="174"/>
      <c r="K310" s="174"/>
      <c r="L310" s="214"/>
      <c r="M310" s="238"/>
      <c r="N310" s="106"/>
      <c r="O310" s="106"/>
      <c r="P310" s="106"/>
      <c r="Q310" s="106"/>
      <c r="R310" s="106"/>
      <c r="S310" s="106"/>
      <c r="T310" s="255"/>
      <c r="AT310" s="170" t="s">
        <v>173</v>
      </c>
      <c r="AU310" s="170" t="s">
        <v>24</v>
      </c>
    </row>
    <row r="311" spans="2:65" s="84" customFormat="1" ht="20.4" customHeight="1">
      <c r="B311" s="105"/>
      <c r="C311" s="189" t="s">
        <v>1658</v>
      </c>
      <c r="D311" s="189" t="s">
        <v>166</v>
      </c>
      <c r="E311" s="190" t="s">
        <v>4110</v>
      </c>
      <c r="F311" s="191" t="s">
        <v>5064</v>
      </c>
      <c r="G311" s="192" t="s">
        <v>169</v>
      </c>
      <c r="H311" s="193">
        <v>1</v>
      </c>
      <c r="I311" s="233"/>
      <c r="J311" s="234">
        <f aca="true" t="shared" si="372" ref="J311:J315">ROUND(I311*H311,2)</f>
        <v>0</v>
      </c>
      <c r="K311" s="191" t="s">
        <v>22</v>
      </c>
      <c r="L311" s="214"/>
      <c r="M311" s="235" t="s">
        <v>22</v>
      </c>
      <c r="N311" s="236" t="s">
        <v>44</v>
      </c>
      <c r="O311" s="106"/>
      <c r="P311" s="237">
        <f aca="true" t="shared" si="373" ref="P311:P315">O311*H311</f>
        <v>0</v>
      </c>
      <c r="Q311" s="237">
        <v>0</v>
      </c>
      <c r="R311" s="237">
        <f aca="true" t="shared" si="374" ref="R311:R315">Q311*H311</f>
        <v>0</v>
      </c>
      <c r="S311" s="237">
        <v>0</v>
      </c>
      <c r="T311" s="254">
        <f aca="true" t="shared" si="375" ref="T311:T315">S311*H311</f>
        <v>0</v>
      </c>
      <c r="AR311" s="170" t="s">
        <v>298</v>
      </c>
      <c r="AT311" s="170" t="s">
        <v>166</v>
      </c>
      <c r="AU311" s="170" t="s">
        <v>24</v>
      </c>
      <c r="AY311" s="170" t="s">
        <v>164</v>
      </c>
      <c r="BE311" s="266">
        <f aca="true" t="shared" si="376" ref="BE311:BE315">IF(N311="základní",J311,0)</f>
        <v>0</v>
      </c>
      <c r="BF311" s="266">
        <f t="shared" si="370"/>
        <v>0</v>
      </c>
      <c r="BG311" s="266">
        <f aca="true" t="shared" si="377" ref="BG311:BG315">IF(N311="zákl. přenesená",J311,0)</f>
        <v>0</v>
      </c>
      <c r="BH311" s="266">
        <f aca="true" t="shared" si="378" ref="BH311:BH315">IF(N311="sníž. přenesená",J311,0)</f>
        <v>0</v>
      </c>
      <c r="BI311" s="266">
        <f aca="true" t="shared" si="379" ref="BI311:BI315">IF(N311="nulová",J311,0)</f>
        <v>0</v>
      </c>
      <c r="BJ311" s="170" t="s">
        <v>24</v>
      </c>
      <c r="BK311" s="266">
        <f t="shared" si="371"/>
        <v>0</v>
      </c>
      <c r="BL311" s="170" t="s">
        <v>298</v>
      </c>
      <c r="BM311" s="170" t="s">
        <v>5065</v>
      </c>
    </row>
    <row r="312" spans="2:47" s="84" customFormat="1" ht="13.5">
      <c r="B312" s="105"/>
      <c r="C312" s="174"/>
      <c r="D312" s="207" t="s">
        <v>173</v>
      </c>
      <c r="E312" s="174"/>
      <c r="F312" s="270" t="s">
        <v>5064</v>
      </c>
      <c r="G312" s="174"/>
      <c r="H312" s="174"/>
      <c r="I312" s="215"/>
      <c r="J312" s="174"/>
      <c r="K312" s="174"/>
      <c r="L312" s="214"/>
      <c r="M312" s="238"/>
      <c r="N312" s="106"/>
      <c r="O312" s="106"/>
      <c r="P312" s="106"/>
      <c r="Q312" s="106"/>
      <c r="R312" s="106"/>
      <c r="S312" s="106"/>
      <c r="T312" s="255"/>
      <c r="AT312" s="170" t="s">
        <v>173</v>
      </c>
      <c r="AU312" s="170" t="s">
        <v>24</v>
      </c>
    </row>
    <row r="313" spans="2:65" s="84" customFormat="1" ht="20.4" customHeight="1">
      <c r="B313" s="105"/>
      <c r="C313" s="189" t="s">
        <v>1665</v>
      </c>
      <c r="D313" s="189" t="s">
        <v>166</v>
      </c>
      <c r="E313" s="190" t="s">
        <v>4113</v>
      </c>
      <c r="F313" s="191" t="s">
        <v>5066</v>
      </c>
      <c r="G313" s="192" t="s">
        <v>169</v>
      </c>
      <c r="H313" s="193">
        <v>1</v>
      </c>
      <c r="I313" s="233"/>
      <c r="J313" s="234">
        <f t="shared" si="372"/>
        <v>0</v>
      </c>
      <c r="K313" s="191" t="s">
        <v>22</v>
      </c>
      <c r="L313" s="214"/>
      <c r="M313" s="235" t="s">
        <v>22</v>
      </c>
      <c r="N313" s="236" t="s">
        <v>44</v>
      </c>
      <c r="O313" s="106"/>
      <c r="P313" s="237">
        <f t="shared" si="373"/>
        <v>0</v>
      </c>
      <c r="Q313" s="237">
        <v>0</v>
      </c>
      <c r="R313" s="237">
        <f t="shared" si="374"/>
        <v>0</v>
      </c>
      <c r="S313" s="237">
        <v>0</v>
      </c>
      <c r="T313" s="254">
        <f t="shared" si="375"/>
        <v>0</v>
      </c>
      <c r="AR313" s="170" t="s">
        <v>298</v>
      </c>
      <c r="AT313" s="170" t="s">
        <v>166</v>
      </c>
      <c r="AU313" s="170" t="s">
        <v>24</v>
      </c>
      <c r="AY313" s="170" t="s">
        <v>164</v>
      </c>
      <c r="BE313" s="266">
        <f t="shared" si="376"/>
        <v>0</v>
      </c>
      <c r="BF313" s="266">
        <f aca="true" t="shared" si="380" ref="BF313:BF317">IF(N313="snížená",J313,0)</f>
        <v>0</v>
      </c>
      <c r="BG313" s="266">
        <f t="shared" si="377"/>
        <v>0</v>
      </c>
      <c r="BH313" s="266">
        <f t="shared" si="378"/>
        <v>0</v>
      </c>
      <c r="BI313" s="266">
        <f t="shared" si="379"/>
        <v>0</v>
      </c>
      <c r="BJ313" s="170" t="s">
        <v>24</v>
      </c>
      <c r="BK313" s="266">
        <f aca="true" t="shared" si="381" ref="BK313:BK317">ROUND(I313*H313,2)</f>
        <v>0</v>
      </c>
      <c r="BL313" s="170" t="s">
        <v>298</v>
      </c>
      <c r="BM313" s="170" t="s">
        <v>5067</v>
      </c>
    </row>
    <row r="314" spans="2:47" s="84" customFormat="1" ht="13.5">
      <c r="B314" s="105"/>
      <c r="C314" s="174"/>
      <c r="D314" s="207" t="s">
        <v>173</v>
      </c>
      <c r="E314" s="174"/>
      <c r="F314" s="270" t="s">
        <v>5066</v>
      </c>
      <c r="G314" s="174"/>
      <c r="H314" s="174"/>
      <c r="I314" s="215"/>
      <c r="J314" s="174"/>
      <c r="K314" s="174"/>
      <c r="L314" s="214"/>
      <c r="M314" s="238"/>
      <c r="N314" s="106"/>
      <c r="O314" s="106"/>
      <c r="P314" s="106"/>
      <c r="Q314" s="106"/>
      <c r="R314" s="106"/>
      <c r="S314" s="106"/>
      <c r="T314" s="255"/>
      <c r="AT314" s="170" t="s">
        <v>173</v>
      </c>
      <c r="AU314" s="170" t="s">
        <v>24</v>
      </c>
    </row>
    <row r="315" spans="2:65" s="84" customFormat="1" ht="20.4" customHeight="1">
      <c r="B315" s="105"/>
      <c r="C315" s="189" t="s">
        <v>1672</v>
      </c>
      <c r="D315" s="189" t="s">
        <v>166</v>
      </c>
      <c r="E315" s="190" t="s">
        <v>4116</v>
      </c>
      <c r="F315" s="191" t="s">
        <v>5068</v>
      </c>
      <c r="G315" s="192" t="s">
        <v>169</v>
      </c>
      <c r="H315" s="193">
        <v>1</v>
      </c>
      <c r="I315" s="233"/>
      <c r="J315" s="234">
        <f t="shared" si="372"/>
        <v>0</v>
      </c>
      <c r="K315" s="191" t="s">
        <v>22</v>
      </c>
      <c r="L315" s="214"/>
      <c r="M315" s="235" t="s">
        <v>22</v>
      </c>
      <c r="N315" s="236" t="s">
        <v>44</v>
      </c>
      <c r="O315" s="106"/>
      <c r="P315" s="237">
        <f t="shared" si="373"/>
        <v>0</v>
      </c>
      <c r="Q315" s="237">
        <v>0</v>
      </c>
      <c r="R315" s="237">
        <f t="shared" si="374"/>
        <v>0</v>
      </c>
      <c r="S315" s="237">
        <v>0</v>
      </c>
      <c r="T315" s="254">
        <f t="shared" si="375"/>
        <v>0</v>
      </c>
      <c r="AR315" s="170" t="s">
        <v>298</v>
      </c>
      <c r="AT315" s="170" t="s">
        <v>166</v>
      </c>
      <c r="AU315" s="170" t="s">
        <v>24</v>
      </c>
      <c r="AY315" s="170" t="s">
        <v>164</v>
      </c>
      <c r="BE315" s="266">
        <f t="shared" si="376"/>
        <v>0</v>
      </c>
      <c r="BF315" s="266">
        <f t="shared" si="380"/>
        <v>0</v>
      </c>
      <c r="BG315" s="266">
        <f t="shared" si="377"/>
        <v>0</v>
      </c>
      <c r="BH315" s="266">
        <f t="shared" si="378"/>
        <v>0</v>
      </c>
      <c r="BI315" s="266">
        <f t="shared" si="379"/>
        <v>0</v>
      </c>
      <c r="BJ315" s="170" t="s">
        <v>24</v>
      </c>
      <c r="BK315" s="266">
        <f t="shared" si="381"/>
        <v>0</v>
      </c>
      <c r="BL315" s="170" t="s">
        <v>298</v>
      </c>
      <c r="BM315" s="170" t="s">
        <v>5069</v>
      </c>
    </row>
    <row r="316" spans="2:47" s="84" customFormat="1" ht="13.5">
      <c r="B316" s="105"/>
      <c r="C316" s="174"/>
      <c r="D316" s="207" t="s">
        <v>173</v>
      </c>
      <c r="E316" s="174"/>
      <c r="F316" s="270" t="s">
        <v>5068</v>
      </c>
      <c r="G316" s="174"/>
      <c r="H316" s="174"/>
      <c r="I316" s="215"/>
      <c r="J316" s="174"/>
      <c r="K316" s="174"/>
      <c r="L316" s="214"/>
      <c r="M316" s="238"/>
      <c r="N316" s="106"/>
      <c r="O316" s="106"/>
      <c r="P316" s="106"/>
      <c r="Q316" s="106"/>
      <c r="R316" s="106"/>
      <c r="S316" s="106"/>
      <c r="T316" s="255"/>
      <c r="AT316" s="170" t="s">
        <v>173</v>
      </c>
      <c r="AU316" s="170" t="s">
        <v>24</v>
      </c>
    </row>
    <row r="317" spans="2:65" s="84" customFormat="1" ht="20.4" customHeight="1">
      <c r="B317" s="105"/>
      <c r="C317" s="189" t="s">
        <v>1683</v>
      </c>
      <c r="D317" s="189" t="s">
        <v>166</v>
      </c>
      <c r="E317" s="190" t="s">
        <v>4119</v>
      </c>
      <c r="F317" s="191" t="s">
        <v>5070</v>
      </c>
      <c r="G317" s="192" t="s">
        <v>169</v>
      </c>
      <c r="H317" s="193">
        <v>1</v>
      </c>
      <c r="I317" s="233"/>
      <c r="J317" s="234">
        <f>ROUND(I317*H317,2)</f>
        <v>0</v>
      </c>
      <c r="K317" s="191" t="s">
        <v>22</v>
      </c>
      <c r="L317" s="214"/>
      <c r="M317" s="235" t="s">
        <v>22</v>
      </c>
      <c r="N317" s="236" t="s">
        <v>44</v>
      </c>
      <c r="O317" s="106"/>
      <c r="P317" s="237">
        <f>O317*H317</f>
        <v>0</v>
      </c>
      <c r="Q317" s="237">
        <v>0</v>
      </c>
      <c r="R317" s="237">
        <f>Q317*H317</f>
        <v>0</v>
      </c>
      <c r="S317" s="237">
        <v>0</v>
      </c>
      <c r="T317" s="254">
        <f>S317*H317</f>
        <v>0</v>
      </c>
      <c r="AR317" s="170" t="s">
        <v>298</v>
      </c>
      <c r="AT317" s="170" t="s">
        <v>166</v>
      </c>
      <c r="AU317" s="170" t="s">
        <v>24</v>
      </c>
      <c r="AY317" s="170" t="s">
        <v>164</v>
      </c>
      <c r="BE317" s="266">
        <f>IF(N317="základní",J317,0)</f>
        <v>0</v>
      </c>
      <c r="BF317" s="266">
        <f t="shared" si="380"/>
        <v>0</v>
      </c>
      <c r="BG317" s="266">
        <f>IF(N317="zákl. přenesená",J317,0)</f>
        <v>0</v>
      </c>
      <c r="BH317" s="266">
        <f>IF(N317="sníž. přenesená",J317,0)</f>
        <v>0</v>
      </c>
      <c r="BI317" s="266">
        <f>IF(N317="nulová",J317,0)</f>
        <v>0</v>
      </c>
      <c r="BJ317" s="170" t="s">
        <v>24</v>
      </c>
      <c r="BK317" s="266">
        <f t="shared" si="381"/>
        <v>0</v>
      </c>
      <c r="BL317" s="170" t="s">
        <v>298</v>
      </c>
      <c r="BM317" s="170" t="s">
        <v>5071</v>
      </c>
    </row>
    <row r="318" spans="2:47" s="84" customFormat="1" ht="13.5">
      <c r="B318" s="105"/>
      <c r="C318" s="174"/>
      <c r="D318" s="207" t="s">
        <v>173</v>
      </c>
      <c r="E318" s="174"/>
      <c r="F318" s="270" t="s">
        <v>5070</v>
      </c>
      <c r="G318" s="174"/>
      <c r="H318" s="174"/>
      <c r="I318" s="215"/>
      <c r="J318" s="174"/>
      <c r="K318" s="174"/>
      <c r="L318" s="214"/>
      <c r="M318" s="238"/>
      <c r="N318" s="106"/>
      <c r="O318" s="106"/>
      <c r="P318" s="106"/>
      <c r="Q318" s="106"/>
      <c r="R318" s="106"/>
      <c r="S318" s="106"/>
      <c r="T318" s="255"/>
      <c r="AT318" s="170" t="s">
        <v>173</v>
      </c>
      <c r="AU318" s="170" t="s">
        <v>24</v>
      </c>
    </row>
    <row r="319" spans="2:65" s="84" customFormat="1" ht="20.4" customHeight="1">
      <c r="B319" s="105"/>
      <c r="C319" s="189" t="s">
        <v>1693</v>
      </c>
      <c r="D319" s="189" t="s">
        <v>166</v>
      </c>
      <c r="E319" s="190" t="s">
        <v>4124</v>
      </c>
      <c r="F319" s="191" t="s">
        <v>5072</v>
      </c>
      <c r="G319" s="192" t="s">
        <v>169</v>
      </c>
      <c r="H319" s="193">
        <v>1</v>
      </c>
      <c r="I319" s="233"/>
      <c r="J319" s="234">
        <f>ROUND(I319*H319,2)</f>
        <v>0</v>
      </c>
      <c r="K319" s="191" t="s">
        <v>22</v>
      </c>
      <c r="L319" s="214"/>
      <c r="M319" s="235" t="s">
        <v>22</v>
      </c>
      <c r="N319" s="236" t="s">
        <v>44</v>
      </c>
      <c r="O319" s="106"/>
      <c r="P319" s="237">
        <f>O319*H319</f>
        <v>0</v>
      </c>
      <c r="Q319" s="237">
        <v>0</v>
      </c>
      <c r="R319" s="237">
        <f>Q319*H319</f>
        <v>0</v>
      </c>
      <c r="S319" s="237">
        <v>0</v>
      </c>
      <c r="T319" s="254">
        <f>S319*H319</f>
        <v>0</v>
      </c>
      <c r="AR319" s="170" t="s">
        <v>298</v>
      </c>
      <c r="AT319" s="170" t="s">
        <v>166</v>
      </c>
      <c r="AU319" s="170" t="s">
        <v>24</v>
      </c>
      <c r="AY319" s="170" t="s">
        <v>164</v>
      </c>
      <c r="BE319" s="266">
        <f>IF(N319="základní",J319,0)</f>
        <v>0</v>
      </c>
      <c r="BF319" s="266">
        <f>IF(N319="snížená",J319,0)</f>
        <v>0</v>
      </c>
      <c r="BG319" s="266">
        <f>IF(N319="zákl. přenesená",J319,0)</f>
        <v>0</v>
      </c>
      <c r="BH319" s="266">
        <f>IF(N319="sníž. přenesená",J319,0)</f>
        <v>0</v>
      </c>
      <c r="BI319" s="266">
        <f>IF(N319="nulová",J319,0)</f>
        <v>0</v>
      </c>
      <c r="BJ319" s="170" t="s">
        <v>24</v>
      </c>
      <c r="BK319" s="266">
        <f>ROUND(I319*H319,2)</f>
        <v>0</v>
      </c>
      <c r="BL319" s="170" t="s">
        <v>298</v>
      </c>
      <c r="BM319" s="170" t="s">
        <v>5073</v>
      </c>
    </row>
    <row r="320" spans="2:47" s="84" customFormat="1" ht="13.5">
      <c r="B320" s="105"/>
      <c r="C320" s="174"/>
      <c r="D320" s="194" t="s">
        <v>173</v>
      </c>
      <c r="E320" s="174"/>
      <c r="F320" s="195" t="s">
        <v>5072</v>
      </c>
      <c r="G320" s="174"/>
      <c r="H320" s="174"/>
      <c r="I320" s="215"/>
      <c r="J320" s="174"/>
      <c r="K320" s="174"/>
      <c r="L320" s="214"/>
      <c r="M320" s="277"/>
      <c r="N320" s="272"/>
      <c r="O320" s="272"/>
      <c r="P320" s="272"/>
      <c r="Q320" s="272"/>
      <c r="R320" s="272"/>
      <c r="S320" s="272"/>
      <c r="T320" s="278"/>
      <c r="AT320" s="170" t="s">
        <v>173</v>
      </c>
      <c r="AU320" s="170" t="s">
        <v>24</v>
      </c>
    </row>
    <row r="321" spans="2:12" s="84" customFormat="1" ht="6.95" customHeight="1">
      <c r="B321" s="122"/>
      <c r="C321" s="123"/>
      <c r="D321" s="123"/>
      <c r="E321" s="123"/>
      <c r="F321" s="123"/>
      <c r="G321" s="123"/>
      <c r="H321" s="123"/>
      <c r="I321" s="156"/>
      <c r="J321" s="123"/>
      <c r="K321" s="123"/>
      <c r="L321" s="214"/>
    </row>
  </sheetData>
  <sheetProtection password="CC35" sheet="1" objects="1" formatCells="0" formatColumns="0" formatRows="0" sort="0" autoFilter="0"/>
  <autoFilter ref="C81:K320"/>
  <mergeCells count="9">
    <mergeCell ref="G1:H1"/>
    <mergeCell ref="L2:V2"/>
    <mergeCell ref="E7:H7"/>
    <mergeCell ref="E9:H9"/>
    <mergeCell ref="E24:H24"/>
    <mergeCell ref="E45:H45"/>
    <mergeCell ref="E47:H47"/>
    <mergeCell ref="E72:H72"/>
    <mergeCell ref="E74:H74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82638888888889" right="0.582638888888889" top="0.582638888888889" bottom="0.582638888888889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R16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12.8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93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85" customHeight="1">
      <c r="A1" s="94"/>
      <c r="B1" s="95"/>
      <c r="C1" s="95"/>
      <c r="D1" s="96" t="s">
        <v>1</v>
      </c>
      <c r="E1" s="95"/>
      <c r="F1" s="97" t="s">
        <v>112</v>
      </c>
      <c r="G1" s="97" t="s">
        <v>113</v>
      </c>
      <c r="H1" s="97"/>
      <c r="I1" s="136"/>
      <c r="J1" s="97" t="s">
        <v>114</v>
      </c>
      <c r="K1" s="96" t="s">
        <v>115</v>
      </c>
      <c r="L1" s="97" t="s">
        <v>116</v>
      </c>
      <c r="M1" s="97"/>
      <c r="N1" s="97"/>
      <c r="O1" s="97"/>
      <c r="P1" s="97"/>
      <c r="Q1" s="97"/>
      <c r="R1" s="97"/>
      <c r="S1" s="97"/>
      <c r="T1" s="97"/>
      <c r="U1" s="169"/>
      <c r="V1" s="169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</row>
    <row r="2" spans="3:46" ht="36.95" customHeight="1">
      <c r="AT2" s="170" t="s">
        <v>111</v>
      </c>
    </row>
    <row r="3" spans="2:46" ht="6.95" customHeight="1">
      <c r="B3" s="98"/>
      <c r="C3" s="99"/>
      <c r="D3" s="99"/>
      <c r="E3" s="99"/>
      <c r="F3" s="99"/>
      <c r="G3" s="99"/>
      <c r="H3" s="99"/>
      <c r="I3" s="137"/>
      <c r="J3" s="99"/>
      <c r="K3" s="138"/>
      <c r="AT3" s="170" t="s">
        <v>81</v>
      </c>
    </row>
    <row r="4" spans="2:46" ht="36.95" customHeight="1">
      <c r="B4" s="100"/>
      <c r="C4" s="101"/>
      <c r="D4" s="102" t="s">
        <v>121</v>
      </c>
      <c r="E4" s="101"/>
      <c r="F4" s="101"/>
      <c r="G4" s="101"/>
      <c r="H4" s="101"/>
      <c r="I4" s="139"/>
      <c r="J4" s="101"/>
      <c r="K4" s="140"/>
      <c r="M4" s="141" t="s">
        <v>12</v>
      </c>
      <c r="AT4" s="170" t="s">
        <v>6</v>
      </c>
    </row>
    <row r="5" spans="2:11" ht="6.95" customHeight="1">
      <c r="B5" s="100"/>
      <c r="C5" s="101"/>
      <c r="D5" s="101"/>
      <c r="E5" s="101"/>
      <c r="F5" s="101"/>
      <c r="G5" s="101"/>
      <c r="H5" s="101"/>
      <c r="I5" s="139"/>
      <c r="J5" s="101"/>
      <c r="K5" s="140"/>
    </row>
    <row r="6" spans="2:11" ht="13.2">
      <c r="B6" s="100"/>
      <c r="C6" s="101"/>
      <c r="D6" s="103" t="s">
        <v>18</v>
      </c>
      <c r="E6" s="101"/>
      <c r="F6" s="101"/>
      <c r="G6" s="101"/>
      <c r="H6" s="101"/>
      <c r="I6" s="139"/>
      <c r="J6" s="101"/>
      <c r="K6" s="140"/>
    </row>
    <row r="7" spans="2:11" ht="20.4" customHeight="1">
      <c r="B7" s="100"/>
      <c r="C7" s="101"/>
      <c r="D7" s="101"/>
      <c r="E7" s="104" t="str">
        <f>'Rekapitulace stavby'!K6</f>
        <v>SPŠ, SOŠ a SOU Hradec Králové - nástavba školních dílen - konečné zadání</v>
      </c>
      <c r="F7" s="103"/>
      <c r="G7" s="103"/>
      <c r="H7" s="103"/>
      <c r="I7" s="139"/>
      <c r="J7" s="101"/>
      <c r="K7" s="140"/>
    </row>
    <row r="8" spans="2:11" s="84" customFormat="1" ht="13.2">
      <c r="B8" s="105"/>
      <c r="C8" s="106"/>
      <c r="D8" s="103" t="s">
        <v>122</v>
      </c>
      <c r="E8" s="106"/>
      <c r="F8" s="106"/>
      <c r="G8" s="106"/>
      <c r="H8" s="106"/>
      <c r="I8" s="142"/>
      <c r="J8" s="106"/>
      <c r="K8" s="143"/>
    </row>
    <row r="9" spans="2:11" s="84" customFormat="1" ht="36.95" customHeight="1">
      <c r="B9" s="105"/>
      <c r="C9" s="106"/>
      <c r="D9" s="106"/>
      <c r="E9" s="107" t="s">
        <v>5074</v>
      </c>
      <c r="F9" s="106"/>
      <c r="G9" s="106"/>
      <c r="H9" s="106"/>
      <c r="I9" s="142"/>
      <c r="J9" s="106"/>
      <c r="K9" s="143"/>
    </row>
    <row r="10" spans="2:11" s="84" customFormat="1" ht="13.5">
      <c r="B10" s="105"/>
      <c r="C10" s="106"/>
      <c r="D10" s="106"/>
      <c r="E10" s="106"/>
      <c r="F10" s="106"/>
      <c r="G10" s="106"/>
      <c r="H10" s="106"/>
      <c r="I10" s="142"/>
      <c r="J10" s="106"/>
      <c r="K10" s="143"/>
    </row>
    <row r="11" spans="2:11" s="84" customFormat="1" ht="14.4" customHeight="1">
      <c r="B11" s="105"/>
      <c r="C11" s="106"/>
      <c r="D11" s="103" t="s">
        <v>21</v>
      </c>
      <c r="E11" s="106"/>
      <c r="F11" s="108" t="s">
        <v>22</v>
      </c>
      <c r="G11" s="106"/>
      <c r="H11" s="106"/>
      <c r="I11" s="144" t="s">
        <v>23</v>
      </c>
      <c r="J11" s="108" t="s">
        <v>22</v>
      </c>
      <c r="K11" s="143"/>
    </row>
    <row r="12" spans="2:11" s="84" customFormat="1" ht="14.4" customHeight="1">
      <c r="B12" s="105"/>
      <c r="C12" s="106"/>
      <c r="D12" s="103" t="s">
        <v>25</v>
      </c>
      <c r="E12" s="106"/>
      <c r="F12" s="108" t="s">
        <v>26</v>
      </c>
      <c r="G12" s="106"/>
      <c r="H12" s="106"/>
      <c r="I12" s="144" t="s">
        <v>27</v>
      </c>
      <c r="J12" s="145" t="str">
        <f>'Rekapitulace stavby'!AN8</f>
        <v>30.1.2017</v>
      </c>
      <c r="K12" s="143"/>
    </row>
    <row r="13" spans="2:11" s="84" customFormat="1" ht="10.8" customHeight="1">
      <c r="B13" s="105"/>
      <c r="C13" s="106"/>
      <c r="D13" s="106"/>
      <c r="E13" s="106"/>
      <c r="F13" s="106"/>
      <c r="G13" s="106"/>
      <c r="H13" s="106"/>
      <c r="I13" s="142"/>
      <c r="J13" s="106"/>
      <c r="K13" s="143"/>
    </row>
    <row r="14" spans="2:11" s="84" customFormat="1" ht="14.4" customHeight="1">
      <c r="B14" s="105"/>
      <c r="C14" s="106"/>
      <c r="D14" s="103" t="s">
        <v>29</v>
      </c>
      <c r="E14" s="106"/>
      <c r="F14" s="106"/>
      <c r="G14" s="106"/>
      <c r="H14" s="106"/>
      <c r="I14" s="144" t="s">
        <v>30</v>
      </c>
      <c r="J14" s="108" t="s">
        <v>22</v>
      </c>
      <c r="K14" s="143"/>
    </row>
    <row r="15" spans="2:11" s="84" customFormat="1" ht="18" customHeight="1">
      <c r="B15" s="105"/>
      <c r="C15" s="106"/>
      <c r="D15" s="106"/>
      <c r="E15" s="108" t="s">
        <v>31</v>
      </c>
      <c r="F15" s="106"/>
      <c r="G15" s="106"/>
      <c r="H15" s="106"/>
      <c r="I15" s="144" t="s">
        <v>32</v>
      </c>
      <c r="J15" s="108" t="s">
        <v>22</v>
      </c>
      <c r="K15" s="143"/>
    </row>
    <row r="16" spans="2:11" s="84" customFormat="1" ht="6.95" customHeight="1">
      <c r="B16" s="105"/>
      <c r="C16" s="106"/>
      <c r="D16" s="106"/>
      <c r="E16" s="106"/>
      <c r="F16" s="106"/>
      <c r="G16" s="106"/>
      <c r="H16" s="106"/>
      <c r="I16" s="142"/>
      <c r="J16" s="106"/>
      <c r="K16" s="143"/>
    </row>
    <row r="17" spans="2:11" s="84" customFormat="1" ht="14.4" customHeight="1">
      <c r="B17" s="105"/>
      <c r="C17" s="106"/>
      <c r="D17" s="103" t="s">
        <v>33</v>
      </c>
      <c r="E17" s="106"/>
      <c r="F17" s="106"/>
      <c r="G17" s="106"/>
      <c r="H17" s="106"/>
      <c r="I17" s="144" t="s">
        <v>30</v>
      </c>
      <c r="J17" s="108" t="str">
        <f>IF('Rekapitulace stavby'!AN13="Vyplň údaj","",IF('Rekapitulace stavby'!AN13="","",'Rekapitulace stavby'!AN13))</f>
        <v/>
      </c>
      <c r="K17" s="143"/>
    </row>
    <row r="18" spans="2:11" s="84" customFormat="1" ht="18" customHeight="1">
      <c r="B18" s="105"/>
      <c r="C18" s="106"/>
      <c r="D18" s="106"/>
      <c r="E18" s="108" t="str">
        <f>IF('Rekapitulace stavby'!E14="Vyplň údaj","",IF('Rekapitulace stavby'!E14="","",'Rekapitulace stavby'!E14))</f>
        <v/>
      </c>
      <c r="F18" s="106"/>
      <c r="G18" s="106"/>
      <c r="H18" s="106"/>
      <c r="I18" s="144" t="s">
        <v>32</v>
      </c>
      <c r="J18" s="108" t="str">
        <f>IF('Rekapitulace stavby'!AN14="Vyplň údaj","",IF('Rekapitulace stavby'!AN14="","",'Rekapitulace stavby'!AN14))</f>
        <v/>
      </c>
      <c r="K18" s="143"/>
    </row>
    <row r="19" spans="2:11" s="84" customFormat="1" ht="6.95" customHeight="1">
      <c r="B19" s="105"/>
      <c r="C19" s="106"/>
      <c r="D19" s="106"/>
      <c r="E19" s="106"/>
      <c r="F19" s="106"/>
      <c r="G19" s="106"/>
      <c r="H19" s="106"/>
      <c r="I19" s="142"/>
      <c r="J19" s="106"/>
      <c r="K19" s="143"/>
    </row>
    <row r="20" spans="2:11" s="84" customFormat="1" ht="14.4" customHeight="1">
      <c r="B20" s="105"/>
      <c r="C20" s="106"/>
      <c r="D20" s="103" t="s">
        <v>35</v>
      </c>
      <c r="E20" s="106"/>
      <c r="F20" s="106"/>
      <c r="G20" s="106"/>
      <c r="H20" s="106"/>
      <c r="I20" s="144" t="s">
        <v>30</v>
      </c>
      <c r="J20" s="108" t="s">
        <v>22</v>
      </c>
      <c r="K20" s="143"/>
    </row>
    <row r="21" spans="2:11" s="84" customFormat="1" ht="18" customHeight="1">
      <c r="B21" s="105"/>
      <c r="C21" s="106"/>
      <c r="D21" s="106"/>
      <c r="E21" s="108" t="s">
        <v>126</v>
      </c>
      <c r="F21" s="106"/>
      <c r="G21" s="106"/>
      <c r="H21" s="106"/>
      <c r="I21" s="144" t="s">
        <v>32</v>
      </c>
      <c r="J21" s="108" t="s">
        <v>22</v>
      </c>
      <c r="K21" s="143"/>
    </row>
    <row r="22" spans="2:11" s="84" customFormat="1" ht="6.95" customHeight="1">
      <c r="B22" s="105"/>
      <c r="C22" s="106"/>
      <c r="D22" s="106"/>
      <c r="E22" s="106"/>
      <c r="F22" s="106"/>
      <c r="G22" s="106"/>
      <c r="H22" s="106"/>
      <c r="I22" s="142"/>
      <c r="J22" s="106"/>
      <c r="K22" s="143"/>
    </row>
    <row r="23" spans="2:11" s="84" customFormat="1" ht="14.4" customHeight="1">
      <c r="B23" s="105"/>
      <c r="C23" s="106"/>
      <c r="D23" s="103" t="s">
        <v>38</v>
      </c>
      <c r="E23" s="106"/>
      <c r="F23" s="106"/>
      <c r="G23" s="106"/>
      <c r="H23" s="106"/>
      <c r="I23" s="142"/>
      <c r="J23" s="106"/>
      <c r="K23" s="143"/>
    </row>
    <row r="24" spans="2:11" s="85" customFormat="1" ht="20.4" customHeight="1">
      <c r="B24" s="109"/>
      <c r="C24" s="110"/>
      <c r="D24" s="110"/>
      <c r="E24" s="111" t="s">
        <v>22</v>
      </c>
      <c r="F24" s="111"/>
      <c r="G24" s="111"/>
      <c r="H24" s="111"/>
      <c r="I24" s="146"/>
      <c r="J24" s="110"/>
      <c r="K24" s="147"/>
    </row>
    <row r="25" spans="2:11" s="84" customFormat="1" ht="6.95" customHeight="1">
      <c r="B25" s="105"/>
      <c r="C25" s="106"/>
      <c r="D25" s="106"/>
      <c r="E25" s="106"/>
      <c r="F25" s="106"/>
      <c r="G25" s="106"/>
      <c r="H25" s="106"/>
      <c r="I25" s="142"/>
      <c r="J25" s="106"/>
      <c r="K25" s="143"/>
    </row>
    <row r="26" spans="2:11" s="84" customFormat="1" ht="6.95" customHeight="1">
      <c r="B26" s="105"/>
      <c r="C26" s="106"/>
      <c r="D26" s="112"/>
      <c r="E26" s="112"/>
      <c r="F26" s="112"/>
      <c r="G26" s="112"/>
      <c r="H26" s="112"/>
      <c r="I26" s="148"/>
      <c r="J26" s="112"/>
      <c r="K26" s="149"/>
    </row>
    <row r="27" spans="2:11" s="84" customFormat="1" ht="25.5" customHeight="1">
      <c r="B27" s="105"/>
      <c r="C27" s="106"/>
      <c r="D27" s="113" t="s">
        <v>39</v>
      </c>
      <c r="E27" s="106"/>
      <c r="F27" s="106"/>
      <c r="G27" s="106"/>
      <c r="H27" s="106"/>
      <c r="I27" s="142"/>
      <c r="J27" s="150">
        <f>ROUND(J87,2)</f>
        <v>0</v>
      </c>
      <c r="K27" s="143"/>
    </row>
    <row r="28" spans="2:11" s="84" customFormat="1" ht="6.95" customHeight="1">
      <c r="B28" s="105"/>
      <c r="C28" s="106"/>
      <c r="D28" s="112"/>
      <c r="E28" s="112"/>
      <c r="F28" s="112"/>
      <c r="G28" s="112"/>
      <c r="H28" s="112"/>
      <c r="I28" s="148"/>
      <c r="J28" s="112"/>
      <c r="K28" s="149"/>
    </row>
    <row r="29" spans="2:11" s="84" customFormat="1" ht="14.4" customHeight="1">
      <c r="B29" s="105"/>
      <c r="C29" s="106"/>
      <c r="D29" s="106"/>
      <c r="E29" s="106"/>
      <c r="F29" s="114" t="s">
        <v>41</v>
      </c>
      <c r="G29" s="106"/>
      <c r="H29" s="106"/>
      <c r="I29" s="151" t="s">
        <v>40</v>
      </c>
      <c r="J29" s="114" t="s">
        <v>42</v>
      </c>
      <c r="K29" s="143"/>
    </row>
    <row r="30" spans="2:11" s="84" customFormat="1" ht="14.4" customHeight="1">
      <c r="B30" s="105"/>
      <c r="C30" s="106"/>
      <c r="D30" s="115" t="s">
        <v>43</v>
      </c>
      <c r="E30" s="115" t="s">
        <v>44</v>
      </c>
      <c r="F30" s="116">
        <f>ROUND(SUM(BE87:BE162),2)</f>
        <v>0</v>
      </c>
      <c r="G30" s="106"/>
      <c r="H30" s="106"/>
      <c r="I30" s="152">
        <v>0.21</v>
      </c>
      <c r="J30" s="116">
        <f>ROUND(ROUND((SUM(BE87:BE162)),2)*I30,2)</f>
        <v>0</v>
      </c>
      <c r="K30" s="143"/>
    </row>
    <row r="31" spans="2:11" s="84" customFormat="1" ht="14.4" customHeight="1">
      <c r="B31" s="105"/>
      <c r="C31" s="106"/>
      <c r="D31" s="106"/>
      <c r="E31" s="115" t="s">
        <v>45</v>
      </c>
      <c r="F31" s="116">
        <f>ROUND(SUM(BF87:BF162),2)</f>
        <v>0</v>
      </c>
      <c r="G31" s="106"/>
      <c r="H31" s="106"/>
      <c r="I31" s="152">
        <v>0.15</v>
      </c>
      <c r="J31" s="116">
        <f>ROUND(ROUND((SUM(BF87:BF162)),2)*I31,2)</f>
        <v>0</v>
      </c>
      <c r="K31" s="143"/>
    </row>
    <row r="32" spans="2:11" s="84" customFormat="1" ht="14.4" customHeight="1" hidden="1">
      <c r="B32" s="105"/>
      <c r="C32" s="106"/>
      <c r="D32" s="106"/>
      <c r="E32" s="115" t="s">
        <v>46</v>
      </c>
      <c r="F32" s="116">
        <f>ROUND(SUM(BG87:BG162),2)</f>
        <v>0</v>
      </c>
      <c r="G32" s="106"/>
      <c r="H32" s="106"/>
      <c r="I32" s="152">
        <v>0.21</v>
      </c>
      <c r="J32" s="116">
        <v>0</v>
      </c>
      <c r="K32" s="143"/>
    </row>
    <row r="33" spans="2:11" s="84" customFormat="1" ht="14.4" customHeight="1" hidden="1">
      <c r="B33" s="105"/>
      <c r="C33" s="106"/>
      <c r="D33" s="106"/>
      <c r="E33" s="115" t="s">
        <v>47</v>
      </c>
      <c r="F33" s="116">
        <f>ROUND(SUM(BH87:BH162),2)</f>
        <v>0</v>
      </c>
      <c r="G33" s="106"/>
      <c r="H33" s="106"/>
      <c r="I33" s="152">
        <v>0.15</v>
      </c>
      <c r="J33" s="116">
        <v>0</v>
      </c>
      <c r="K33" s="143"/>
    </row>
    <row r="34" spans="2:11" s="84" customFormat="1" ht="14.4" customHeight="1" hidden="1">
      <c r="B34" s="105"/>
      <c r="C34" s="106"/>
      <c r="D34" s="106"/>
      <c r="E34" s="115" t="s">
        <v>48</v>
      </c>
      <c r="F34" s="116">
        <f>ROUND(SUM(BI87:BI162),2)</f>
        <v>0</v>
      </c>
      <c r="G34" s="106"/>
      <c r="H34" s="106"/>
      <c r="I34" s="152">
        <v>0</v>
      </c>
      <c r="J34" s="116">
        <v>0</v>
      </c>
      <c r="K34" s="143"/>
    </row>
    <row r="35" spans="2:11" s="84" customFormat="1" ht="6.95" customHeight="1">
      <c r="B35" s="105"/>
      <c r="C35" s="106"/>
      <c r="D35" s="106"/>
      <c r="E35" s="106"/>
      <c r="F35" s="106"/>
      <c r="G35" s="106"/>
      <c r="H35" s="106"/>
      <c r="I35" s="142"/>
      <c r="J35" s="106"/>
      <c r="K35" s="143"/>
    </row>
    <row r="36" spans="2:11" s="84" customFormat="1" ht="25.5" customHeight="1">
      <c r="B36" s="105"/>
      <c r="C36" s="117"/>
      <c r="D36" s="118" t="s">
        <v>49</v>
      </c>
      <c r="E36" s="119"/>
      <c r="F36" s="119"/>
      <c r="G36" s="120" t="s">
        <v>50</v>
      </c>
      <c r="H36" s="121" t="s">
        <v>51</v>
      </c>
      <c r="I36" s="153"/>
      <c r="J36" s="154">
        <f>SUM(J27:J34)</f>
        <v>0</v>
      </c>
      <c r="K36" s="155"/>
    </row>
    <row r="37" spans="2:11" s="84" customFormat="1" ht="14.4" customHeight="1">
      <c r="B37" s="122"/>
      <c r="C37" s="123"/>
      <c r="D37" s="123"/>
      <c r="E37" s="123"/>
      <c r="F37" s="123"/>
      <c r="G37" s="123"/>
      <c r="H37" s="123"/>
      <c r="I37" s="156"/>
      <c r="J37" s="123"/>
      <c r="K37" s="157"/>
    </row>
    <row r="41" spans="2:11" s="84" customFormat="1" ht="6.95" customHeight="1">
      <c r="B41" s="124"/>
      <c r="C41" s="125"/>
      <c r="D41" s="125"/>
      <c r="E41" s="125"/>
      <c r="F41" s="125"/>
      <c r="G41" s="125"/>
      <c r="H41" s="125"/>
      <c r="I41" s="158"/>
      <c r="J41" s="125"/>
      <c r="K41" s="159"/>
    </row>
    <row r="42" spans="2:11" s="84" customFormat="1" ht="36.95" customHeight="1">
      <c r="B42" s="105"/>
      <c r="C42" s="102" t="s">
        <v>127</v>
      </c>
      <c r="D42" s="106"/>
      <c r="E42" s="106"/>
      <c r="F42" s="106"/>
      <c r="G42" s="106"/>
      <c r="H42" s="106"/>
      <c r="I42" s="142"/>
      <c r="J42" s="106"/>
      <c r="K42" s="143"/>
    </row>
    <row r="43" spans="2:11" s="84" customFormat="1" ht="6.95" customHeight="1">
      <c r="B43" s="105"/>
      <c r="C43" s="106"/>
      <c r="D43" s="106"/>
      <c r="E43" s="106"/>
      <c r="F43" s="106"/>
      <c r="G43" s="106"/>
      <c r="H43" s="106"/>
      <c r="I43" s="142"/>
      <c r="J43" s="106"/>
      <c r="K43" s="143"/>
    </row>
    <row r="44" spans="2:11" s="84" customFormat="1" ht="14.4" customHeight="1">
      <c r="B44" s="105"/>
      <c r="C44" s="103" t="s">
        <v>18</v>
      </c>
      <c r="D44" s="106"/>
      <c r="E44" s="106"/>
      <c r="F44" s="106"/>
      <c r="G44" s="106"/>
      <c r="H44" s="106"/>
      <c r="I44" s="142"/>
      <c r="J44" s="106"/>
      <c r="K44" s="143"/>
    </row>
    <row r="45" spans="2:11" s="84" customFormat="1" ht="20.4" customHeight="1">
      <c r="B45" s="105"/>
      <c r="C45" s="106"/>
      <c r="D45" s="106"/>
      <c r="E45" s="104" t="str">
        <f>E7</f>
        <v>SPŠ, SOŠ a SOU Hradec Králové - nástavba školních dílen - konečné zadání</v>
      </c>
      <c r="F45" s="103"/>
      <c r="G45" s="103"/>
      <c r="H45" s="103"/>
      <c r="I45" s="142"/>
      <c r="J45" s="106"/>
      <c r="K45" s="143"/>
    </row>
    <row r="46" spans="2:11" s="84" customFormat="1" ht="14.4" customHeight="1">
      <c r="B46" s="105"/>
      <c r="C46" s="103" t="s">
        <v>122</v>
      </c>
      <c r="D46" s="106"/>
      <c r="E46" s="106"/>
      <c r="F46" s="106"/>
      <c r="G46" s="106"/>
      <c r="H46" s="106"/>
      <c r="I46" s="142"/>
      <c r="J46" s="106"/>
      <c r="K46" s="143"/>
    </row>
    <row r="47" spans="2:11" s="84" customFormat="1" ht="22.2" customHeight="1">
      <c r="B47" s="105"/>
      <c r="C47" s="106"/>
      <c r="D47" s="106"/>
      <c r="E47" s="107" t="str">
        <f>E9</f>
        <v>00 - VRN</v>
      </c>
      <c r="F47" s="106"/>
      <c r="G47" s="106"/>
      <c r="H47" s="106"/>
      <c r="I47" s="142"/>
      <c r="J47" s="106"/>
      <c r="K47" s="143"/>
    </row>
    <row r="48" spans="2:11" s="84" customFormat="1" ht="6.95" customHeight="1">
      <c r="B48" s="105"/>
      <c r="C48" s="106"/>
      <c r="D48" s="106"/>
      <c r="E48" s="106"/>
      <c r="F48" s="106"/>
      <c r="G48" s="106"/>
      <c r="H48" s="106"/>
      <c r="I48" s="142"/>
      <c r="J48" s="106"/>
      <c r="K48" s="143"/>
    </row>
    <row r="49" spans="2:11" s="84" customFormat="1" ht="18" customHeight="1">
      <c r="B49" s="105"/>
      <c r="C49" s="103" t="s">
        <v>25</v>
      </c>
      <c r="D49" s="106"/>
      <c r="E49" s="106"/>
      <c r="F49" s="108" t="str">
        <f>F12</f>
        <v>Hradecká p.č.st. 1780</v>
      </c>
      <c r="G49" s="106"/>
      <c r="H49" s="106"/>
      <c r="I49" s="144" t="s">
        <v>27</v>
      </c>
      <c r="J49" s="145" t="str">
        <f>IF(J12="","",J12)</f>
        <v>30.1.2017</v>
      </c>
      <c r="K49" s="143"/>
    </row>
    <row r="50" spans="2:11" s="84" customFormat="1" ht="6.95" customHeight="1">
      <c r="B50" s="105"/>
      <c r="C50" s="106"/>
      <c r="D50" s="106"/>
      <c r="E50" s="106"/>
      <c r="F50" s="106"/>
      <c r="G50" s="106"/>
      <c r="H50" s="106"/>
      <c r="I50" s="142"/>
      <c r="J50" s="106"/>
      <c r="K50" s="143"/>
    </row>
    <row r="51" spans="2:11" s="84" customFormat="1" ht="13.2">
      <c r="B51" s="105"/>
      <c r="C51" s="103" t="s">
        <v>29</v>
      </c>
      <c r="D51" s="106"/>
      <c r="E51" s="106"/>
      <c r="F51" s="108" t="str">
        <f>E15</f>
        <v>SPŠ, SOŠ a SOU HK - Hradební 1029</v>
      </c>
      <c r="G51" s="106"/>
      <c r="H51" s="106"/>
      <c r="I51" s="144" t="s">
        <v>35</v>
      </c>
      <c r="J51" s="108" t="str">
        <f>E21</f>
        <v>Ing. Pavel Pich</v>
      </c>
      <c r="K51" s="143"/>
    </row>
    <row r="52" spans="2:11" s="84" customFormat="1" ht="14.4" customHeight="1">
      <c r="B52" s="105"/>
      <c r="C52" s="103" t="s">
        <v>33</v>
      </c>
      <c r="D52" s="106"/>
      <c r="E52" s="106"/>
      <c r="F52" s="108">
        <v>0</v>
      </c>
      <c r="G52" s="106"/>
      <c r="H52" s="106"/>
      <c r="I52" s="142"/>
      <c r="J52" s="106"/>
      <c r="K52" s="143"/>
    </row>
    <row r="53" spans="2:11" s="84" customFormat="1" ht="10.3" customHeight="1">
      <c r="B53" s="105"/>
      <c r="C53" s="106"/>
      <c r="D53" s="106"/>
      <c r="E53" s="106"/>
      <c r="F53" s="106"/>
      <c r="G53" s="106"/>
      <c r="H53" s="106"/>
      <c r="I53" s="142"/>
      <c r="J53" s="106"/>
      <c r="K53" s="143"/>
    </row>
    <row r="54" spans="2:11" s="84" customFormat="1" ht="29.3" customHeight="1">
      <c r="B54" s="105"/>
      <c r="C54" s="126" t="s">
        <v>128</v>
      </c>
      <c r="D54" s="117"/>
      <c r="E54" s="117"/>
      <c r="F54" s="117"/>
      <c r="G54" s="117"/>
      <c r="H54" s="117"/>
      <c r="I54" s="160"/>
      <c r="J54" s="161" t="s">
        <v>129</v>
      </c>
      <c r="K54" s="162"/>
    </row>
    <row r="55" spans="2:11" s="84" customFormat="1" ht="10.3" customHeight="1">
      <c r="B55" s="105"/>
      <c r="C55" s="106"/>
      <c r="D55" s="106"/>
      <c r="E55" s="106"/>
      <c r="F55" s="106"/>
      <c r="G55" s="106"/>
      <c r="H55" s="106"/>
      <c r="I55" s="142"/>
      <c r="J55" s="106"/>
      <c r="K55" s="143"/>
    </row>
    <row r="56" spans="2:47" s="84" customFormat="1" ht="29.3" customHeight="1">
      <c r="B56" s="105"/>
      <c r="C56" s="127" t="s">
        <v>130</v>
      </c>
      <c r="D56" s="106"/>
      <c r="E56" s="106"/>
      <c r="F56" s="106"/>
      <c r="G56" s="106"/>
      <c r="H56" s="106"/>
      <c r="I56" s="142"/>
      <c r="J56" s="150">
        <f aca="true" t="shared" si="0" ref="J56:J58">J87</f>
        <v>0</v>
      </c>
      <c r="K56" s="143"/>
      <c r="AU56" s="170" t="s">
        <v>131</v>
      </c>
    </row>
    <row r="57" spans="2:11" s="86" customFormat="1" ht="24.95" customHeight="1">
      <c r="B57" s="128"/>
      <c r="C57" s="129"/>
      <c r="D57" s="130" t="s">
        <v>132</v>
      </c>
      <c r="E57" s="131"/>
      <c r="F57" s="131"/>
      <c r="G57" s="131"/>
      <c r="H57" s="131"/>
      <c r="I57" s="163"/>
      <c r="J57" s="164">
        <f t="shared" si="0"/>
        <v>0</v>
      </c>
      <c r="K57" s="165"/>
    </row>
    <row r="58" spans="2:11" s="87" customFormat="1" ht="19.9" customHeight="1">
      <c r="B58" s="132"/>
      <c r="C58" s="133"/>
      <c r="D58" s="134" t="s">
        <v>133</v>
      </c>
      <c r="E58" s="135"/>
      <c r="F58" s="135"/>
      <c r="G58" s="135"/>
      <c r="H58" s="135"/>
      <c r="I58" s="166"/>
      <c r="J58" s="167">
        <f t="shared" si="0"/>
        <v>0</v>
      </c>
      <c r="K58" s="168"/>
    </row>
    <row r="59" spans="2:11" s="87" customFormat="1" ht="19.9" customHeight="1">
      <c r="B59" s="132"/>
      <c r="C59" s="133"/>
      <c r="D59" s="134" t="s">
        <v>805</v>
      </c>
      <c r="E59" s="135"/>
      <c r="F59" s="135"/>
      <c r="G59" s="135"/>
      <c r="H59" s="135"/>
      <c r="I59" s="166"/>
      <c r="J59" s="167">
        <f>J106</f>
        <v>0</v>
      </c>
      <c r="K59" s="168"/>
    </row>
    <row r="60" spans="2:11" s="86" customFormat="1" ht="24.95" customHeight="1">
      <c r="B60" s="128"/>
      <c r="C60" s="129"/>
      <c r="D60" s="130" t="s">
        <v>137</v>
      </c>
      <c r="E60" s="131"/>
      <c r="F60" s="131"/>
      <c r="G60" s="131"/>
      <c r="H60" s="131"/>
      <c r="I60" s="163"/>
      <c r="J60" s="164">
        <f>J138</f>
        <v>0</v>
      </c>
      <c r="K60" s="165"/>
    </row>
    <row r="61" spans="2:11" s="87" customFormat="1" ht="19.9" customHeight="1">
      <c r="B61" s="132"/>
      <c r="C61" s="133"/>
      <c r="D61" s="134" t="s">
        <v>2459</v>
      </c>
      <c r="E61" s="135"/>
      <c r="F61" s="135"/>
      <c r="G61" s="135"/>
      <c r="H61" s="135"/>
      <c r="I61" s="166"/>
      <c r="J61" s="167">
        <f>J139</f>
        <v>0</v>
      </c>
      <c r="K61" s="168"/>
    </row>
    <row r="62" spans="2:11" s="86" customFormat="1" ht="24.95" customHeight="1">
      <c r="B62" s="128"/>
      <c r="C62" s="129"/>
      <c r="D62" s="130" t="s">
        <v>5075</v>
      </c>
      <c r="E62" s="131"/>
      <c r="F62" s="131"/>
      <c r="G62" s="131"/>
      <c r="H62" s="131"/>
      <c r="I62" s="163"/>
      <c r="J62" s="164">
        <f>J142</f>
        <v>0</v>
      </c>
      <c r="K62" s="165"/>
    </row>
    <row r="63" spans="2:11" s="87" customFormat="1" ht="19.9" customHeight="1">
      <c r="B63" s="132"/>
      <c r="C63" s="133"/>
      <c r="D63" s="134" t="s">
        <v>5076</v>
      </c>
      <c r="E63" s="135"/>
      <c r="F63" s="135"/>
      <c r="G63" s="135"/>
      <c r="H63" s="135"/>
      <c r="I63" s="166"/>
      <c r="J63" s="167">
        <f>J143</f>
        <v>0</v>
      </c>
      <c r="K63" s="168"/>
    </row>
    <row r="64" spans="2:11" s="87" customFormat="1" ht="19.9" customHeight="1">
      <c r="B64" s="132"/>
      <c r="C64" s="133"/>
      <c r="D64" s="134" t="s">
        <v>5077</v>
      </c>
      <c r="E64" s="135"/>
      <c r="F64" s="135"/>
      <c r="G64" s="135"/>
      <c r="H64" s="135"/>
      <c r="I64" s="166"/>
      <c r="J64" s="167">
        <f>J149</f>
        <v>0</v>
      </c>
      <c r="K64" s="168"/>
    </row>
    <row r="65" spans="2:11" s="87" customFormat="1" ht="19.9" customHeight="1">
      <c r="B65" s="132"/>
      <c r="C65" s="133"/>
      <c r="D65" s="134" t="s">
        <v>5078</v>
      </c>
      <c r="E65" s="135"/>
      <c r="F65" s="135"/>
      <c r="G65" s="135"/>
      <c r="H65" s="135"/>
      <c r="I65" s="166"/>
      <c r="J65" s="167">
        <f>J154</f>
        <v>0</v>
      </c>
      <c r="K65" s="168"/>
    </row>
    <row r="66" spans="2:11" s="87" customFormat="1" ht="19.9" customHeight="1">
      <c r="B66" s="132"/>
      <c r="C66" s="133"/>
      <c r="D66" s="134" t="s">
        <v>5079</v>
      </c>
      <c r="E66" s="135"/>
      <c r="F66" s="135"/>
      <c r="G66" s="135"/>
      <c r="H66" s="135"/>
      <c r="I66" s="166"/>
      <c r="J66" s="167">
        <f>J157</f>
        <v>0</v>
      </c>
      <c r="K66" s="168"/>
    </row>
    <row r="67" spans="2:11" s="87" customFormat="1" ht="19.9" customHeight="1">
      <c r="B67" s="132"/>
      <c r="C67" s="133"/>
      <c r="D67" s="134" t="s">
        <v>5080</v>
      </c>
      <c r="E67" s="135"/>
      <c r="F67" s="135"/>
      <c r="G67" s="135"/>
      <c r="H67" s="135"/>
      <c r="I67" s="166"/>
      <c r="J67" s="167">
        <f>J161</f>
        <v>0</v>
      </c>
      <c r="K67" s="168"/>
    </row>
    <row r="68" spans="2:11" s="84" customFormat="1" ht="21.85" customHeight="1">
      <c r="B68" s="105"/>
      <c r="C68" s="106"/>
      <c r="D68" s="106"/>
      <c r="E68" s="106"/>
      <c r="F68" s="106"/>
      <c r="G68" s="106"/>
      <c r="H68" s="106"/>
      <c r="I68" s="142"/>
      <c r="J68" s="106"/>
      <c r="K68" s="143"/>
    </row>
    <row r="69" spans="2:11" s="84" customFormat="1" ht="6.95" customHeight="1">
      <c r="B69" s="122"/>
      <c r="C69" s="123"/>
      <c r="D69" s="123"/>
      <c r="E69" s="123"/>
      <c r="F69" s="123"/>
      <c r="G69" s="123"/>
      <c r="H69" s="123"/>
      <c r="I69" s="156"/>
      <c r="J69" s="123"/>
      <c r="K69" s="157"/>
    </row>
    <row r="73" spans="2:12" s="84" customFormat="1" ht="6.95" customHeight="1">
      <c r="B73" s="171"/>
      <c r="C73" s="172"/>
      <c r="D73" s="172"/>
      <c r="E73" s="172"/>
      <c r="F73" s="172"/>
      <c r="G73" s="172"/>
      <c r="H73" s="172"/>
      <c r="I73" s="158"/>
      <c r="J73" s="172"/>
      <c r="K73" s="172"/>
      <c r="L73" s="214"/>
    </row>
    <row r="74" spans="2:12" s="84" customFormat="1" ht="36.95" customHeight="1">
      <c r="B74" s="105"/>
      <c r="C74" s="173" t="s">
        <v>148</v>
      </c>
      <c r="D74" s="174"/>
      <c r="E74" s="174"/>
      <c r="F74" s="174"/>
      <c r="G74" s="174"/>
      <c r="H74" s="174"/>
      <c r="I74" s="215"/>
      <c r="J74" s="174"/>
      <c r="K74" s="174"/>
      <c r="L74" s="214"/>
    </row>
    <row r="75" spans="2:12" s="84" customFormat="1" ht="6.95" customHeight="1">
      <c r="B75" s="105"/>
      <c r="C75" s="174"/>
      <c r="D75" s="174"/>
      <c r="E75" s="174"/>
      <c r="F75" s="174"/>
      <c r="G75" s="174"/>
      <c r="H75" s="174"/>
      <c r="I75" s="215"/>
      <c r="J75" s="174"/>
      <c r="K75" s="174"/>
      <c r="L75" s="214"/>
    </row>
    <row r="76" spans="2:12" s="84" customFormat="1" ht="14.4" customHeight="1">
      <c r="B76" s="105"/>
      <c r="C76" s="175" t="s">
        <v>18</v>
      </c>
      <c r="D76" s="174"/>
      <c r="E76" s="174"/>
      <c r="F76" s="174"/>
      <c r="G76" s="174"/>
      <c r="H76" s="174"/>
      <c r="I76" s="215"/>
      <c r="J76" s="174"/>
      <c r="K76" s="174"/>
      <c r="L76" s="214"/>
    </row>
    <row r="77" spans="2:12" s="84" customFormat="1" ht="20.4" customHeight="1">
      <c r="B77" s="105"/>
      <c r="C77" s="174"/>
      <c r="D77" s="174"/>
      <c r="E77" s="176" t="str">
        <f>E7</f>
        <v>SPŠ, SOŠ a SOU Hradec Králové - nástavba školních dílen - konečné zadání</v>
      </c>
      <c r="F77" s="175"/>
      <c r="G77" s="175"/>
      <c r="H77" s="175"/>
      <c r="I77" s="215"/>
      <c r="J77" s="174"/>
      <c r="K77" s="174"/>
      <c r="L77" s="214"/>
    </row>
    <row r="78" spans="2:12" s="84" customFormat="1" ht="14.4" customHeight="1">
      <c r="B78" s="105"/>
      <c r="C78" s="175" t="s">
        <v>122</v>
      </c>
      <c r="D78" s="174"/>
      <c r="E78" s="174"/>
      <c r="F78" s="174"/>
      <c r="G78" s="174"/>
      <c r="H78" s="174"/>
      <c r="I78" s="215"/>
      <c r="J78" s="174"/>
      <c r="K78" s="174"/>
      <c r="L78" s="214"/>
    </row>
    <row r="79" spans="2:12" s="84" customFormat="1" ht="22.2" customHeight="1">
      <c r="B79" s="105"/>
      <c r="C79" s="174"/>
      <c r="D79" s="174"/>
      <c r="E79" s="177" t="str">
        <f>E9</f>
        <v>00 - VRN</v>
      </c>
      <c r="F79" s="174"/>
      <c r="G79" s="174"/>
      <c r="H79" s="174"/>
      <c r="I79" s="215"/>
      <c r="J79" s="174"/>
      <c r="K79" s="174"/>
      <c r="L79" s="214"/>
    </row>
    <row r="80" spans="2:12" s="84" customFormat="1" ht="6.95" customHeight="1">
      <c r="B80" s="105"/>
      <c r="C80" s="174"/>
      <c r="D80" s="174"/>
      <c r="E80" s="174"/>
      <c r="F80" s="174"/>
      <c r="G80" s="174"/>
      <c r="H80" s="174"/>
      <c r="I80" s="215"/>
      <c r="J80" s="174"/>
      <c r="K80" s="174"/>
      <c r="L80" s="214"/>
    </row>
    <row r="81" spans="2:12" s="84" customFormat="1" ht="18" customHeight="1">
      <c r="B81" s="105"/>
      <c r="C81" s="175" t="s">
        <v>25</v>
      </c>
      <c r="D81" s="174"/>
      <c r="E81" s="174"/>
      <c r="F81" s="178" t="str">
        <f>F12</f>
        <v>Hradecká p.č.st. 1780</v>
      </c>
      <c r="G81" s="174"/>
      <c r="H81" s="174"/>
      <c r="I81" s="216" t="s">
        <v>27</v>
      </c>
      <c r="J81" s="217" t="str">
        <f>IF(J12="","",J12)</f>
        <v>30.1.2017</v>
      </c>
      <c r="K81" s="174"/>
      <c r="L81" s="214"/>
    </row>
    <row r="82" spans="2:12" s="84" customFormat="1" ht="6.95" customHeight="1">
      <c r="B82" s="105"/>
      <c r="C82" s="174"/>
      <c r="D82" s="174"/>
      <c r="E82" s="174"/>
      <c r="F82" s="174"/>
      <c r="G82" s="174"/>
      <c r="H82" s="174"/>
      <c r="I82" s="215"/>
      <c r="J82" s="174"/>
      <c r="K82" s="174"/>
      <c r="L82" s="214"/>
    </row>
    <row r="83" spans="2:12" s="84" customFormat="1" ht="13.2">
      <c r="B83" s="105"/>
      <c r="C83" s="175" t="s">
        <v>29</v>
      </c>
      <c r="D83" s="174"/>
      <c r="E83" s="174"/>
      <c r="F83" s="178" t="str">
        <f>E15</f>
        <v>SPŠ, SOŠ a SOU HK - Hradební 1029</v>
      </c>
      <c r="G83" s="174"/>
      <c r="H83" s="174"/>
      <c r="I83" s="216" t="s">
        <v>35</v>
      </c>
      <c r="J83" s="178" t="str">
        <f>E21</f>
        <v>Ing. Pavel Pich</v>
      </c>
      <c r="K83" s="174"/>
      <c r="L83" s="214"/>
    </row>
    <row r="84" spans="2:12" s="84" customFormat="1" ht="14.4" customHeight="1">
      <c r="B84" s="105"/>
      <c r="C84" s="175" t="s">
        <v>33</v>
      </c>
      <c r="D84" s="174"/>
      <c r="E84" s="174"/>
      <c r="F84" s="178" t="str">
        <f>IF(E18="","",E18)</f>
        <v/>
      </c>
      <c r="G84" s="174"/>
      <c r="H84" s="174"/>
      <c r="I84" s="215"/>
      <c r="J84" s="174"/>
      <c r="K84" s="174"/>
      <c r="L84" s="214"/>
    </row>
    <row r="85" spans="2:12" s="84" customFormat="1" ht="10.3" customHeight="1">
      <c r="B85" s="105"/>
      <c r="C85" s="174"/>
      <c r="D85" s="174"/>
      <c r="E85" s="174"/>
      <c r="F85" s="174"/>
      <c r="G85" s="174"/>
      <c r="H85" s="174"/>
      <c r="I85" s="215"/>
      <c r="J85" s="174"/>
      <c r="K85" s="174"/>
      <c r="L85" s="214"/>
    </row>
    <row r="86" spans="2:20" s="88" customFormat="1" ht="29.3" customHeight="1">
      <c r="B86" s="179"/>
      <c r="C86" s="180" t="s">
        <v>149</v>
      </c>
      <c r="D86" s="181" t="s">
        <v>58</v>
      </c>
      <c r="E86" s="181" t="s">
        <v>54</v>
      </c>
      <c r="F86" s="181" t="s">
        <v>150</v>
      </c>
      <c r="G86" s="181" t="s">
        <v>151</v>
      </c>
      <c r="H86" s="181" t="s">
        <v>152</v>
      </c>
      <c r="I86" s="218" t="s">
        <v>153</v>
      </c>
      <c r="J86" s="181" t="s">
        <v>129</v>
      </c>
      <c r="K86" s="219" t="s">
        <v>154</v>
      </c>
      <c r="L86" s="220"/>
      <c r="M86" s="221" t="s">
        <v>155</v>
      </c>
      <c r="N86" s="222" t="s">
        <v>43</v>
      </c>
      <c r="O86" s="222" t="s">
        <v>156</v>
      </c>
      <c r="P86" s="222" t="s">
        <v>157</v>
      </c>
      <c r="Q86" s="222" t="s">
        <v>158</v>
      </c>
      <c r="R86" s="222" t="s">
        <v>159</v>
      </c>
      <c r="S86" s="222" t="s">
        <v>160</v>
      </c>
      <c r="T86" s="251" t="s">
        <v>161</v>
      </c>
    </row>
    <row r="87" spans="2:63" s="84" customFormat="1" ht="29.3" customHeight="1">
      <c r="B87" s="105"/>
      <c r="C87" s="182" t="s">
        <v>130</v>
      </c>
      <c r="D87" s="174"/>
      <c r="E87" s="174"/>
      <c r="F87" s="174"/>
      <c r="G87" s="174"/>
      <c r="H87" s="174"/>
      <c r="I87" s="215"/>
      <c r="J87" s="223">
        <f aca="true" t="shared" si="1" ref="J87:J89">BK87</f>
        <v>0</v>
      </c>
      <c r="K87" s="174"/>
      <c r="L87" s="214"/>
      <c r="M87" s="224"/>
      <c r="N87" s="112"/>
      <c r="O87" s="112"/>
      <c r="P87" s="225">
        <f aca="true" t="shared" si="2" ref="P87:T87">P88+P138+P142</f>
        <v>0</v>
      </c>
      <c r="Q87" s="112"/>
      <c r="R87" s="225">
        <f t="shared" si="2"/>
        <v>1.1984</v>
      </c>
      <c r="S87" s="112"/>
      <c r="T87" s="252">
        <f t="shared" si="2"/>
        <v>0</v>
      </c>
      <c r="AT87" s="170" t="s">
        <v>72</v>
      </c>
      <c r="AU87" s="170" t="s">
        <v>131</v>
      </c>
      <c r="BK87" s="264">
        <f>BK88+BK138+BK142</f>
        <v>0</v>
      </c>
    </row>
    <row r="88" spans="2:63" s="89" customFormat="1" ht="37.5" customHeight="1">
      <c r="B88" s="183"/>
      <c r="C88" s="184"/>
      <c r="D88" s="185" t="s">
        <v>72</v>
      </c>
      <c r="E88" s="186" t="s">
        <v>162</v>
      </c>
      <c r="F88" s="186" t="s">
        <v>163</v>
      </c>
      <c r="G88" s="184"/>
      <c r="H88" s="184"/>
      <c r="I88" s="226"/>
      <c r="J88" s="227">
        <f t="shared" si="1"/>
        <v>0</v>
      </c>
      <c r="K88" s="184"/>
      <c r="L88" s="228"/>
      <c r="M88" s="229"/>
      <c r="N88" s="230"/>
      <c r="O88" s="230"/>
      <c r="P88" s="231">
        <f aca="true" t="shared" si="3" ref="P88:T88">P89+P106</f>
        <v>0</v>
      </c>
      <c r="Q88" s="230"/>
      <c r="R88" s="231">
        <f t="shared" si="3"/>
        <v>1.1984</v>
      </c>
      <c r="S88" s="230"/>
      <c r="T88" s="253">
        <f t="shared" si="3"/>
        <v>0</v>
      </c>
      <c r="AR88" s="259" t="s">
        <v>24</v>
      </c>
      <c r="AT88" s="260" t="s">
        <v>72</v>
      </c>
      <c r="AU88" s="260" t="s">
        <v>73</v>
      </c>
      <c r="AY88" s="259" t="s">
        <v>164</v>
      </c>
      <c r="BK88" s="265">
        <f>BK89+BK106</f>
        <v>0</v>
      </c>
    </row>
    <row r="89" spans="2:63" s="89" customFormat="1" ht="19.9" customHeight="1">
      <c r="B89" s="183"/>
      <c r="C89" s="184"/>
      <c r="D89" s="187" t="s">
        <v>72</v>
      </c>
      <c r="E89" s="188" t="s">
        <v>24</v>
      </c>
      <c r="F89" s="188" t="s">
        <v>165</v>
      </c>
      <c r="G89" s="184"/>
      <c r="H89" s="184"/>
      <c r="I89" s="226"/>
      <c r="J89" s="232">
        <f t="shared" si="1"/>
        <v>0</v>
      </c>
      <c r="K89" s="184"/>
      <c r="L89" s="228"/>
      <c r="M89" s="229"/>
      <c r="N89" s="230"/>
      <c r="O89" s="230"/>
      <c r="P89" s="231">
        <f aca="true" t="shared" si="4" ref="P89:T89">SUM(P90:P105)</f>
        <v>0</v>
      </c>
      <c r="Q89" s="230"/>
      <c r="R89" s="231">
        <f t="shared" si="4"/>
        <v>1.1984</v>
      </c>
      <c r="S89" s="230"/>
      <c r="T89" s="253">
        <f t="shared" si="4"/>
        <v>0</v>
      </c>
      <c r="AR89" s="259" t="s">
        <v>24</v>
      </c>
      <c r="AT89" s="260" t="s">
        <v>72</v>
      </c>
      <c r="AU89" s="260" t="s">
        <v>24</v>
      </c>
      <c r="AY89" s="259" t="s">
        <v>164</v>
      </c>
      <c r="BK89" s="265">
        <f>SUM(BK90:BK105)</f>
        <v>0</v>
      </c>
    </row>
    <row r="90" spans="2:65" s="84" customFormat="1" ht="28.8" customHeight="1">
      <c r="B90" s="105"/>
      <c r="C90" s="189" t="s">
        <v>24</v>
      </c>
      <c r="D90" s="189" t="s">
        <v>166</v>
      </c>
      <c r="E90" s="190" t="s">
        <v>5081</v>
      </c>
      <c r="F90" s="191" t="s">
        <v>5082</v>
      </c>
      <c r="G90" s="192" t="s">
        <v>192</v>
      </c>
      <c r="H90" s="193">
        <v>64</v>
      </c>
      <c r="I90" s="233"/>
      <c r="J90" s="234">
        <f>ROUND(I90*H90,2)</f>
        <v>0</v>
      </c>
      <c r="K90" s="191" t="s">
        <v>170</v>
      </c>
      <c r="L90" s="214"/>
      <c r="M90" s="235" t="s">
        <v>22</v>
      </c>
      <c r="N90" s="236" t="s">
        <v>44</v>
      </c>
      <c r="O90" s="106"/>
      <c r="P90" s="237">
        <f>O90*H90</f>
        <v>0</v>
      </c>
      <c r="Q90" s="237">
        <v>0.0185</v>
      </c>
      <c r="R90" s="237">
        <f>Q90*H90</f>
        <v>1.184</v>
      </c>
      <c r="S90" s="237">
        <v>0</v>
      </c>
      <c r="T90" s="254">
        <f>S90*H90</f>
        <v>0</v>
      </c>
      <c r="AR90" s="170" t="s">
        <v>171</v>
      </c>
      <c r="AT90" s="170" t="s">
        <v>166</v>
      </c>
      <c r="AU90" s="170" t="s">
        <v>81</v>
      </c>
      <c r="AY90" s="170" t="s">
        <v>164</v>
      </c>
      <c r="BE90" s="266">
        <f>IF(N90="základní",J90,0)</f>
        <v>0</v>
      </c>
      <c r="BF90" s="266">
        <f>IF(N90="snížená",J90,0)</f>
        <v>0</v>
      </c>
      <c r="BG90" s="266">
        <f>IF(N90="zákl. přenesená",J90,0)</f>
        <v>0</v>
      </c>
      <c r="BH90" s="266">
        <f>IF(N90="sníž. přenesená",J90,0)</f>
        <v>0</v>
      </c>
      <c r="BI90" s="266">
        <f>IF(N90="nulová",J90,0)</f>
        <v>0</v>
      </c>
      <c r="BJ90" s="170" t="s">
        <v>24</v>
      </c>
      <c r="BK90" s="266">
        <f>ROUND(I90*H90,2)</f>
        <v>0</v>
      </c>
      <c r="BL90" s="170" t="s">
        <v>171</v>
      </c>
      <c r="BM90" s="170" t="s">
        <v>5083</v>
      </c>
    </row>
    <row r="91" spans="2:47" s="84" customFormat="1" ht="24">
      <c r="B91" s="105"/>
      <c r="C91" s="174"/>
      <c r="D91" s="194" t="s">
        <v>173</v>
      </c>
      <c r="E91" s="174"/>
      <c r="F91" s="195" t="s">
        <v>5084</v>
      </c>
      <c r="G91" s="174"/>
      <c r="H91" s="174"/>
      <c r="I91" s="215"/>
      <c r="J91" s="174"/>
      <c r="K91" s="174"/>
      <c r="L91" s="214"/>
      <c r="M91" s="238"/>
      <c r="N91" s="106"/>
      <c r="O91" s="106"/>
      <c r="P91" s="106"/>
      <c r="Q91" s="106"/>
      <c r="R91" s="106"/>
      <c r="S91" s="106"/>
      <c r="T91" s="255"/>
      <c r="AT91" s="170" t="s">
        <v>173</v>
      </c>
      <c r="AU91" s="170" t="s">
        <v>81</v>
      </c>
    </row>
    <row r="92" spans="2:51" s="90" customFormat="1" ht="13.5">
      <c r="B92" s="196"/>
      <c r="C92" s="197"/>
      <c r="D92" s="194" t="s">
        <v>184</v>
      </c>
      <c r="E92" s="198" t="s">
        <v>22</v>
      </c>
      <c r="F92" s="199" t="s">
        <v>5085</v>
      </c>
      <c r="G92" s="197"/>
      <c r="H92" s="198" t="s">
        <v>22</v>
      </c>
      <c r="I92" s="239"/>
      <c r="J92" s="197"/>
      <c r="K92" s="197"/>
      <c r="L92" s="240"/>
      <c r="M92" s="241"/>
      <c r="N92" s="242"/>
      <c r="O92" s="242"/>
      <c r="P92" s="242"/>
      <c r="Q92" s="242"/>
      <c r="R92" s="242"/>
      <c r="S92" s="242"/>
      <c r="T92" s="256"/>
      <c r="AT92" s="261" t="s">
        <v>184</v>
      </c>
      <c r="AU92" s="261" t="s">
        <v>81</v>
      </c>
      <c r="AV92" s="90" t="s">
        <v>24</v>
      </c>
      <c r="AW92" s="90" t="s">
        <v>37</v>
      </c>
      <c r="AX92" s="90" t="s">
        <v>73</v>
      </c>
      <c r="AY92" s="261" t="s">
        <v>164</v>
      </c>
    </row>
    <row r="93" spans="2:51" s="91" customFormat="1" ht="13.5">
      <c r="B93" s="200"/>
      <c r="C93" s="201"/>
      <c r="D93" s="194" t="s">
        <v>184</v>
      </c>
      <c r="E93" s="202" t="s">
        <v>22</v>
      </c>
      <c r="F93" s="203" t="s">
        <v>5086</v>
      </c>
      <c r="G93" s="201"/>
      <c r="H93" s="204">
        <v>64</v>
      </c>
      <c r="I93" s="243"/>
      <c r="J93" s="201"/>
      <c r="K93" s="201"/>
      <c r="L93" s="244"/>
      <c r="M93" s="245"/>
      <c r="N93" s="246"/>
      <c r="O93" s="246"/>
      <c r="P93" s="246"/>
      <c r="Q93" s="246"/>
      <c r="R93" s="246"/>
      <c r="S93" s="246"/>
      <c r="T93" s="257"/>
      <c r="AT93" s="262" t="s">
        <v>184</v>
      </c>
      <c r="AU93" s="262" t="s">
        <v>81</v>
      </c>
      <c r="AV93" s="91" t="s">
        <v>81</v>
      </c>
      <c r="AW93" s="91" t="s">
        <v>37</v>
      </c>
      <c r="AX93" s="91" t="s">
        <v>73</v>
      </c>
      <c r="AY93" s="262" t="s">
        <v>164</v>
      </c>
    </row>
    <row r="94" spans="2:51" s="92" customFormat="1" ht="13.5">
      <c r="B94" s="205"/>
      <c r="C94" s="206"/>
      <c r="D94" s="207" t="s">
        <v>184</v>
      </c>
      <c r="E94" s="208" t="s">
        <v>22</v>
      </c>
      <c r="F94" s="209" t="s">
        <v>187</v>
      </c>
      <c r="G94" s="206"/>
      <c r="H94" s="210">
        <v>64</v>
      </c>
      <c r="I94" s="247"/>
      <c r="J94" s="206"/>
      <c r="K94" s="206"/>
      <c r="L94" s="248"/>
      <c r="M94" s="249"/>
      <c r="N94" s="250"/>
      <c r="O94" s="250"/>
      <c r="P94" s="250"/>
      <c r="Q94" s="250"/>
      <c r="R94" s="250"/>
      <c r="S94" s="250"/>
      <c r="T94" s="258"/>
      <c r="AT94" s="263" t="s">
        <v>184</v>
      </c>
      <c r="AU94" s="263" t="s">
        <v>81</v>
      </c>
      <c r="AV94" s="92" t="s">
        <v>171</v>
      </c>
      <c r="AW94" s="92" t="s">
        <v>37</v>
      </c>
      <c r="AX94" s="92" t="s">
        <v>24</v>
      </c>
      <c r="AY94" s="263" t="s">
        <v>164</v>
      </c>
    </row>
    <row r="95" spans="2:65" s="84" customFormat="1" ht="28.8" customHeight="1">
      <c r="B95" s="105"/>
      <c r="C95" s="189" t="s">
        <v>81</v>
      </c>
      <c r="D95" s="189" t="s">
        <v>166</v>
      </c>
      <c r="E95" s="190" t="s">
        <v>5087</v>
      </c>
      <c r="F95" s="191" t="s">
        <v>5088</v>
      </c>
      <c r="G95" s="192" t="s">
        <v>192</v>
      </c>
      <c r="H95" s="193">
        <v>64</v>
      </c>
      <c r="I95" s="233"/>
      <c r="J95" s="234">
        <f>ROUND(I95*H95,2)</f>
        <v>0</v>
      </c>
      <c r="K95" s="191" t="s">
        <v>170</v>
      </c>
      <c r="L95" s="214"/>
      <c r="M95" s="235" t="s">
        <v>22</v>
      </c>
      <c r="N95" s="236" t="s">
        <v>44</v>
      </c>
      <c r="O95" s="106"/>
      <c r="P95" s="237">
        <f>O95*H95</f>
        <v>0</v>
      </c>
      <c r="Q95" s="237">
        <v>0</v>
      </c>
      <c r="R95" s="237">
        <f>Q95*H95</f>
        <v>0</v>
      </c>
      <c r="S95" s="237">
        <v>0</v>
      </c>
      <c r="T95" s="254">
        <f>S95*H95</f>
        <v>0</v>
      </c>
      <c r="AR95" s="170" t="s">
        <v>171</v>
      </c>
      <c r="AT95" s="170" t="s">
        <v>166</v>
      </c>
      <c r="AU95" s="170" t="s">
        <v>81</v>
      </c>
      <c r="AY95" s="170" t="s">
        <v>164</v>
      </c>
      <c r="BE95" s="266">
        <f>IF(N95="základní",J95,0)</f>
        <v>0</v>
      </c>
      <c r="BF95" s="266">
        <f>IF(N95="snížená",J95,0)</f>
        <v>0</v>
      </c>
      <c r="BG95" s="266">
        <f>IF(N95="zákl. přenesená",J95,0)</f>
        <v>0</v>
      </c>
      <c r="BH95" s="266">
        <f>IF(N95="sníž. přenesená",J95,0)</f>
        <v>0</v>
      </c>
      <c r="BI95" s="266">
        <f>IF(N95="nulová",J95,0)</f>
        <v>0</v>
      </c>
      <c r="BJ95" s="170" t="s">
        <v>24</v>
      </c>
      <c r="BK95" s="266">
        <f>ROUND(I95*H95,2)</f>
        <v>0</v>
      </c>
      <c r="BL95" s="170" t="s">
        <v>171</v>
      </c>
      <c r="BM95" s="170" t="s">
        <v>5089</v>
      </c>
    </row>
    <row r="96" spans="2:47" s="84" customFormat="1" ht="24">
      <c r="B96" s="105"/>
      <c r="C96" s="174"/>
      <c r="D96" s="194" t="s">
        <v>173</v>
      </c>
      <c r="E96" s="174"/>
      <c r="F96" s="195" t="s">
        <v>5090</v>
      </c>
      <c r="G96" s="174"/>
      <c r="H96" s="174"/>
      <c r="I96" s="215"/>
      <c r="J96" s="174"/>
      <c r="K96" s="174"/>
      <c r="L96" s="214"/>
      <c r="M96" s="238"/>
      <c r="N96" s="106"/>
      <c r="O96" s="106"/>
      <c r="P96" s="106"/>
      <c r="Q96" s="106"/>
      <c r="R96" s="106"/>
      <c r="S96" s="106"/>
      <c r="T96" s="255"/>
      <c r="AT96" s="170" t="s">
        <v>173</v>
      </c>
      <c r="AU96" s="170" t="s">
        <v>81</v>
      </c>
    </row>
    <row r="97" spans="2:51" s="90" customFormat="1" ht="13.5">
      <c r="B97" s="196"/>
      <c r="C97" s="197"/>
      <c r="D97" s="194" t="s">
        <v>184</v>
      </c>
      <c r="E97" s="198" t="s">
        <v>22</v>
      </c>
      <c r="F97" s="199" t="s">
        <v>5085</v>
      </c>
      <c r="G97" s="197"/>
      <c r="H97" s="198" t="s">
        <v>22</v>
      </c>
      <c r="I97" s="239"/>
      <c r="J97" s="197"/>
      <c r="K97" s="197"/>
      <c r="L97" s="240"/>
      <c r="M97" s="241"/>
      <c r="N97" s="242"/>
      <c r="O97" s="242"/>
      <c r="P97" s="242"/>
      <c r="Q97" s="242"/>
      <c r="R97" s="242"/>
      <c r="S97" s="242"/>
      <c r="T97" s="256"/>
      <c r="AT97" s="261" t="s">
        <v>184</v>
      </c>
      <c r="AU97" s="261" t="s">
        <v>81</v>
      </c>
      <c r="AV97" s="90" t="s">
        <v>24</v>
      </c>
      <c r="AW97" s="90" t="s">
        <v>37</v>
      </c>
      <c r="AX97" s="90" t="s">
        <v>73</v>
      </c>
      <c r="AY97" s="261" t="s">
        <v>164</v>
      </c>
    </row>
    <row r="98" spans="2:51" s="91" customFormat="1" ht="13.5">
      <c r="B98" s="200"/>
      <c r="C98" s="201"/>
      <c r="D98" s="194" t="s">
        <v>184</v>
      </c>
      <c r="E98" s="202" t="s">
        <v>22</v>
      </c>
      <c r="F98" s="203" t="s">
        <v>5086</v>
      </c>
      <c r="G98" s="201"/>
      <c r="H98" s="204">
        <v>64</v>
      </c>
      <c r="I98" s="243"/>
      <c r="J98" s="201"/>
      <c r="K98" s="201"/>
      <c r="L98" s="244"/>
      <c r="M98" s="245"/>
      <c r="N98" s="246"/>
      <c r="O98" s="246"/>
      <c r="P98" s="246"/>
      <c r="Q98" s="246"/>
      <c r="R98" s="246"/>
      <c r="S98" s="246"/>
      <c r="T98" s="257"/>
      <c r="AT98" s="262" t="s">
        <v>184</v>
      </c>
      <c r="AU98" s="262" t="s">
        <v>81</v>
      </c>
      <c r="AV98" s="91" t="s">
        <v>81</v>
      </c>
      <c r="AW98" s="91" t="s">
        <v>37</v>
      </c>
      <c r="AX98" s="91" t="s">
        <v>73</v>
      </c>
      <c r="AY98" s="262" t="s">
        <v>164</v>
      </c>
    </row>
    <row r="99" spans="2:51" s="92" customFormat="1" ht="13.5">
      <c r="B99" s="205"/>
      <c r="C99" s="206"/>
      <c r="D99" s="207" t="s">
        <v>184</v>
      </c>
      <c r="E99" s="208" t="s">
        <v>22</v>
      </c>
      <c r="F99" s="209" t="s">
        <v>187</v>
      </c>
      <c r="G99" s="206"/>
      <c r="H99" s="210">
        <v>64</v>
      </c>
      <c r="I99" s="247"/>
      <c r="J99" s="206"/>
      <c r="K99" s="206"/>
      <c r="L99" s="248"/>
      <c r="M99" s="249"/>
      <c r="N99" s="250"/>
      <c r="O99" s="250"/>
      <c r="P99" s="250"/>
      <c r="Q99" s="250"/>
      <c r="R99" s="250"/>
      <c r="S99" s="250"/>
      <c r="T99" s="258"/>
      <c r="AT99" s="263" t="s">
        <v>184</v>
      </c>
      <c r="AU99" s="263" t="s">
        <v>81</v>
      </c>
      <c r="AV99" s="92" t="s">
        <v>171</v>
      </c>
      <c r="AW99" s="92" t="s">
        <v>37</v>
      </c>
      <c r="AX99" s="92" t="s">
        <v>24</v>
      </c>
      <c r="AY99" s="263" t="s">
        <v>164</v>
      </c>
    </row>
    <row r="100" spans="2:65" s="84" customFormat="1" ht="28.8" customHeight="1">
      <c r="B100" s="105"/>
      <c r="C100" s="189" t="s">
        <v>120</v>
      </c>
      <c r="D100" s="189" t="s">
        <v>166</v>
      </c>
      <c r="E100" s="190" t="s">
        <v>5091</v>
      </c>
      <c r="F100" s="191" t="s">
        <v>5092</v>
      </c>
      <c r="G100" s="192" t="s">
        <v>465</v>
      </c>
      <c r="H100" s="193">
        <v>120</v>
      </c>
      <c r="I100" s="233"/>
      <c r="J100" s="234">
        <f>ROUND(I100*H100,2)</f>
        <v>0</v>
      </c>
      <c r="K100" s="191" t="s">
        <v>170</v>
      </c>
      <c r="L100" s="214"/>
      <c r="M100" s="235" t="s">
        <v>22</v>
      </c>
      <c r="N100" s="236" t="s">
        <v>44</v>
      </c>
      <c r="O100" s="106"/>
      <c r="P100" s="237">
        <f>O100*H100</f>
        <v>0</v>
      </c>
      <c r="Q100" s="237">
        <v>0.00012</v>
      </c>
      <c r="R100" s="237">
        <f>Q100*H100</f>
        <v>0.0144</v>
      </c>
      <c r="S100" s="237">
        <v>0</v>
      </c>
      <c r="T100" s="254">
        <f>S100*H100</f>
        <v>0</v>
      </c>
      <c r="AR100" s="170" t="s">
        <v>171</v>
      </c>
      <c r="AT100" s="170" t="s">
        <v>166</v>
      </c>
      <c r="AU100" s="170" t="s">
        <v>81</v>
      </c>
      <c r="AY100" s="170" t="s">
        <v>164</v>
      </c>
      <c r="BE100" s="266">
        <f>IF(N100="základní",J100,0)</f>
        <v>0</v>
      </c>
      <c r="BF100" s="266">
        <f>IF(N100="snížená",J100,0)</f>
        <v>0</v>
      </c>
      <c r="BG100" s="266">
        <f>IF(N100="zákl. přenesená",J100,0)</f>
        <v>0</v>
      </c>
      <c r="BH100" s="266">
        <f>IF(N100="sníž. přenesená",J100,0)</f>
        <v>0</v>
      </c>
      <c r="BI100" s="266">
        <f>IF(N100="nulová",J100,0)</f>
        <v>0</v>
      </c>
      <c r="BJ100" s="170" t="s">
        <v>24</v>
      </c>
      <c r="BK100" s="266">
        <f>ROUND(I100*H100,2)</f>
        <v>0</v>
      </c>
      <c r="BL100" s="170" t="s">
        <v>171</v>
      </c>
      <c r="BM100" s="170" t="s">
        <v>5093</v>
      </c>
    </row>
    <row r="101" spans="2:47" s="84" customFormat="1" ht="24">
      <c r="B101" s="105"/>
      <c r="C101" s="174"/>
      <c r="D101" s="194" t="s">
        <v>173</v>
      </c>
      <c r="E101" s="174"/>
      <c r="F101" s="195" t="s">
        <v>5094</v>
      </c>
      <c r="G101" s="174"/>
      <c r="H101" s="174"/>
      <c r="I101" s="215"/>
      <c r="J101" s="174"/>
      <c r="K101" s="174"/>
      <c r="L101" s="214"/>
      <c r="M101" s="238"/>
      <c r="N101" s="106"/>
      <c r="O101" s="106"/>
      <c r="P101" s="106"/>
      <c r="Q101" s="106"/>
      <c r="R101" s="106"/>
      <c r="S101" s="106"/>
      <c r="T101" s="255"/>
      <c r="AT101" s="170" t="s">
        <v>173</v>
      </c>
      <c r="AU101" s="170" t="s">
        <v>81</v>
      </c>
    </row>
    <row r="102" spans="2:51" s="91" customFormat="1" ht="13.5">
      <c r="B102" s="200"/>
      <c r="C102" s="201"/>
      <c r="D102" s="207" t="s">
        <v>184</v>
      </c>
      <c r="E102" s="211" t="s">
        <v>22</v>
      </c>
      <c r="F102" s="212" t="s">
        <v>1710</v>
      </c>
      <c r="G102" s="201"/>
      <c r="H102" s="213">
        <v>120</v>
      </c>
      <c r="I102" s="243"/>
      <c r="J102" s="201"/>
      <c r="K102" s="201"/>
      <c r="L102" s="244"/>
      <c r="M102" s="245"/>
      <c r="N102" s="246"/>
      <c r="O102" s="246"/>
      <c r="P102" s="246"/>
      <c r="Q102" s="246"/>
      <c r="R102" s="246"/>
      <c r="S102" s="246"/>
      <c r="T102" s="257"/>
      <c r="AT102" s="262" t="s">
        <v>184</v>
      </c>
      <c r="AU102" s="262" t="s">
        <v>81</v>
      </c>
      <c r="AV102" s="91" t="s">
        <v>81</v>
      </c>
      <c r="AW102" s="91" t="s">
        <v>37</v>
      </c>
      <c r="AX102" s="91" t="s">
        <v>24</v>
      </c>
      <c r="AY102" s="262" t="s">
        <v>164</v>
      </c>
    </row>
    <row r="103" spans="2:65" s="84" customFormat="1" ht="28.8" customHeight="1">
      <c r="B103" s="105"/>
      <c r="C103" s="189" t="s">
        <v>171</v>
      </c>
      <c r="D103" s="189" t="s">
        <v>166</v>
      </c>
      <c r="E103" s="190" t="s">
        <v>5095</v>
      </c>
      <c r="F103" s="191" t="s">
        <v>5096</v>
      </c>
      <c r="G103" s="192" t="s">
        <v>465</v>
      </c>
      <c r="H103" s="193">
        <v>120</v>
      </c>
      <c r="I103" s="233"/>
      <c r="J103" s="234">
        <f>ROUND(I103*H103,2)</f>
        <v>0</v>
      </c>
      <c r="K103" s="191" t="s">
        <v>170</v>
      </c>
      <c r="L103" s="214"/>
      <c r="M103" s="235" t="s">
        <v>22</v>
      </c>
      <c r="N103" s="236" t="s">
        <v>44</v>
      </c>
      <c r="O103" s="106"/>
      <c r="P103" s="237">
        <f>O103*H103</f>
        <v>0</v>
      </c>
      <c r="Q103" s="237">
        <v>0</v>
      </c>
      <c r="R103" s="237">
        <f>Q103*H103</f>
        <v>0</v>
      </c>
      <c r="S103" s="237">
        <v>0</v>
      </c>
      <c r="T103" s="254">
        <f>S103*H103</f>
        <v>0</v>
      </c>
      <c r="AR103" s="170" t="s">
        <v>171</v>
      </c>
      <c r="AT103" s="170" t="s">
        <v>166</v>
      </c>
      <c r="AU103" s="170" t="s">
        <v>81</v>
      </c>
      <c r="AY103" s="170" t="s">
        <v>164</v>
      </c>
      <c r="BE103" s="266">
        <f>IF(N103="základní",J103,0)</f>
        <v>0</v>
      </c>
      <c r="BF103" s="266">
        <f>IF(N103="snížená",J103,0)</f>
        <v>0</v>
      </c>
      <c r="BG103" s="266">
        <f>IF(N103="zákl. přenesená",J103,0)</f>
        <v>0</v>
      </c>
      <c r="BH103" s="266">
        <f>IF(N103="sníž. přenesená",J103,0)</f>
        <v>0</v>
      </c>
      <c r="BI103" s="266">
        <f>IF(N103="nulová",J103,0)</f>
        <v>0</v>
      </c>
      <c r="BJ103" s="170" t="s">
        <v>24</v>
      </c>
      <c r="BK103" s="266">
        <f>ROUND(I103*H103,2)</f>
        <v>0</v>
      </c>
      <c r="BL103" s="170" t="s">
        <v>171</v>
      </c>
      <c r="BM103" s="170" t="s">
        <v>5097</v>
      </c>
    </row>
    <row r="104" spans="2:47" s="84" customFormat="1" ht="24">
      <c r="B104" s="105"/>
      <c r="C104" s="174"/>
      <c r="D104" s="194" t="s">
        <v>173</v>
      </c>
      <c r="E104" s="174"/>
      <c r="F104" s="195" t="s">
        <v>5098</v>
      </c>
      <c r="G104" s="174"/>
      <c r="H104" s="174"/>
      <c r="I104" s="215"/>
      <c r="J104" s="174"/>
      <c r="K104" s="174"/>
      <c r="L104" s="214"/>
      <c r="M104" s="238"/>
      <c r="N104" s="106"/>
      <c r="O104" s="106"/>
      <c r="P104" s="106"/>
      <c r="Q104" s="106"/>
      <c r="R104" s="106"/>
      <c r="S104" s="106"/>
      <c r="T104" s="255"/>
      <c r="AT104" s="170" t="s">
        <v>173</v>
      </c>
      <c r="AU104" s="170" t="s">
        <v>81</v>
      </c>
    </row>
    <row r="105" spans="2:51" s="91" customFormat="1" ht="13.5">
      <c r="B105" s="200"/>
      <c r="C105" s="201"/>
      <c r="D105" s="194" t="s">
        <v>184</v>
      </c>
      <c r="E105" s="202" t="s">
        <v>22</v>
      </c>
      <c r="F105" s="203" t="s">
        <v>1710</v>
      </c>
      <c r="G105" s="201"/>
      <c r="H105" s="204">
        <v>120</v>
      </c>
      <c r="I105" s="243"/>
      <c r="J105" s="201"/>
      <c r="K105" s="201"/>
      <c r="L105" s="244"/>
      <c r="M105" s="245"/>
      <c r="N105" s="246"/>
      <c r="O105" s="246"/>
      <c r="P105" s="246"/>
      <c r="Q105" s="246"/>
      <c r="R105" s="246"/>
      <c r="S105" s="246"/>
      <c r="T105" s="257"/>
      <c r="AT105" s="262" t="s">
        <v>184</v>
      </c>
      <c r="AU105" s="262" t="s">
        <v>81</v>
      </c>
      <c r="AV105" s="91" t="s">
        <v>81</v>
      </c>
      <c r="AW105" s="91" t="s">
        <v>37</v>
      </c>
      <c r="AX105" s="91" t="s">
        <v>24</v>
      </c>
      <c r="AY105" s="262" t="s">
        <v>164</v>
      </c>
    </row>
    <row r="106" spans="2:63" s="89" customFormat="1" ht="29.9" customHeight="1">
      <c r="B106" s="183"/>
      <c r="C106" s="184"/>
      <c r="D106" s="187" t="s">
        <v>72</v>
      </c>
      <c r="E106" s="188" t="s">
        <v>200</v>
      </c>
      <c r="F106" s="188" t="s">
        <v>913</v>
      </c>
      <c r="G106" s="184"/>
      <c r="H106" s="184"/>
      <c r="I106" s="226"/>
      <c r="J106" s="232">
        <f>BK106</f>
        <v>0</v>
      </c>
      <c r="K106" s="184"/>
      <c r="L106" s="228"/>
      <c r="M106" s="229"/>
      <c r="N106" s="230"/>
      <c r="O106" s="230"/>
      <c r="P106" s="231">
        <f aca="true" t="shared" si="5" ref="P106:T106">SUM(P107:P137)</f>
        <v>0</v>
      </c>
      <c r="Q106" s="230"/>
      <c r="R106" s="231">
        <f t="shared" si="5"/>
        <v>0</v>
      </c>
      <c r="S106" s="230"/>
      <c r="T106" s="253">
        <f t="shared" si="5"/>
        <v>0</v>
      </c>
      <c r="AR106" s="259" t="s">
        <v>24</v>
      </c>
      <c r="AT106" s="260" t="s">
        <v>72</v>
      </c>
      <c r="AU106" s="260" t="s">
        <v>24</v>
      </c>
      <c r="AY106" s="259" t="s">
        <v>164</v>
      </c>
      <c r="BK106" s="265">
        <f>SUM(BK107:BK137)</f>
        <v>0</v>
      </c>
    </row>
    <row r="107" spans="2:65" s="84" customFormat="1" ht="28.8" customHeight="1">
      <c r="B107" s="105"/>
      <c r="C107" s="189" t="s">
        <v>202</v>
      </c>
      <c r="D107" s="189" t="s">
        <v>166</v>
      </c>
      <c r="E107" s="190" t="s">
        <v>5099</v>
      </c>
      <c r="F107" s="191" t="s">
        <v>5100</v>
      </c>
      <c r="G107" s="192" t="s">
        <v>181</v>
      </c>
      <c r="H107" s="193">
        <v>780.12</v>
      </c>
      <c r="I107" s="233"/>
      <c r="J107" s="234">
        <f>ROUND(I107*H107,2)</f>
        <v>0</v>
      </c>
      <c r="K107" s="191" t="s">
        <v>170</v>
      </c>
      <c r="L107" s="214"/>
      <c r="M107" s="235" t="s">
        <v>22</v>
      </c>
      <c r="N107" s="236" t="s">
        <v>44</v>
      </c>
      <c r="O107" s="106"/>
      <c r="P107" s="237">
        <f>O107*H107</f>
        <v>0</v>
      </c>
      <c r="Q107" s="237">
        <v>0</v>
      </c>
      <c r="R107" s="237">
        <f>Q107*H107</f>
        <v>0</v>
      </c>
      <c r="S107" s="237">
        <v>0</v>
      </c>
      <c r="T107" s="254">
        <f>S107*H107</f>
        <v>0</v>
      </c>
      <c r="AR107" s="170" t="s">
        <v>171</v>
      </c>
      <c r="AT107" s="170" t="s">
        <v>166</v>
      </c>
      <c r="AU107" s="170" t="s">
        <v>81</v>
      </c>
      <c r="AY107" s="170" t="s">
        <v>164</v>
      </c>
      <c r="BE107" s="266">
        <f>IF(N107="základní",J107,0)</f>
        <v>0</v>
      </c>
      <c r="BF107" s="266">
        <f>IF(N107="snížená",J107,0)</f>
        <v>0</v>
      </c>
      <c r="BG107" s="266">
        <f>IF(N107="zákl. přenesená",J107,0)</f>
        <v>0</v>
      </c>
      <c r="BH107" s="266">
        <f>IF(N107="sníž. přenesená",J107,0)</f>
        <v>0</v>
      </c>
      <c r="BI107" s="266">
        <f>IF(N107="nulová",J107,0)</f>
        <v>0</v>
      </c>
      <c r="BJ107" s="170" t="s">
        <v>24</v>
      </c>
      <c r="BK107" s="266">
        <f>ROUND(I107*H107,2)</f>
        <v>0</v>
      </c>
      <c r="BL107" s="170" t="s">
        <v>171</v>
      </c>
      <c r="BM107" s="170" t="s">
        <v>5101</v>
      </c>
    </row>
    <row r="108" spans="2:47" s="84" customFormat="1" ht="24">
      <c r="B108" s="105"/>
      <c r="C108" s="174"/>
      <c r="D108" s="194" t="s">
        <v>173</v>
      </c>
      <c r="E108" s="174"/>
      <c r="F108" s="195" t="s">
        <v>5102</v>
      </c>
      <c r="G108" s="174"/>
      <c r="H108" s="174"/>
      <c r="I108" s="215"/>
      <c r="J108" s="174"/>
      <c r="K108" s="174"/>
      <c r="L108" s="214"/>
      <c r="M108" s="238"/>
      <c r="N108" s="106"/>
      <c r="O108" s="106"/>
      <c r="P108" s="106"/>
      <c r="Q108" s="106"/>
      <c r="R108" s="106"/>
      <c r="S108" s="106"/>
      <c r="T108" s="255"/>
      <c r="AT108" s="170" t="s">
        <v>173</v>
      </c>
      <c r="AU108" s="170" t="s">
        <v>81</v>
      </c>
    </row>
    <row r="109" spans="2:51" s="90" customFormat="1" ht="24">
      <c r="B109" s="196"/>
      <c r="C109" s="197"/>
      <c r="D109" s="194" t="s">
        <v>184</v>
      </c>
      <c r="E109" s="198" t="s">
        <v>22</v>
      </c>
      <c r="F109" s="199" t="s">
        <v>5103</v>
      </c>
      <c r="G109" s="197"/>
      <c r="H109" s="198" t="s">
        <v>22</v>
      </c>
      <c r="I109" s="239"/>
      <c r="J109" s="197"/>
      <c r="K109" s="197"/>
      <c r="L109" s="240"/>
      <c r="M109" s="241"/>
      <c r="N109" s="242"/>
      <c r="O109" s="242"/>
      <c r="P109" s="242"/>
      <c r="Q109" s="242"/>
      <c r="R109" s="242"/>
      <c r="S109" s="242"/>
      <c r="T109" s="256"/>
      <c r="AT109" s="261" t="s">
        <v>184</v>
      </c>
      <c r="AU109" s="261" t="s">
        <v>81</v>
      </c>
      <c r="AV109" s="90" t="s">
        <v>24</v>
      </c>
      <c r="AW109" s="90" t="s">
        <v>37</v>
      </c>
      <c r="AX109" s="90" t="s">
        <v>73</v>
      </c>
      <c r="AY109" s="261" t="s">
        <v>164</v>
      </c>
    </row>
    <row r="110" spans="2:51" s="91" customFormat="1" ht="13.5">
      <c r="B110" s="200"/>
      <c r="C110" s="201"/>
      <c r="D110" s="194" t="s">
        <v>184</v>
      </c>
      <c r="E110" s="202" t="s">
        <v>22</v>
      </c>
      <c r="F110" s="203" t="s">
        <v>5104</v>
      </c>
      <c r="G110" s="201"/>
      <c r="H110" s="204">
        <v>456.12</v>
      </c>
      <c r="I110" s="243"/>
      <c r="J110" s="201"/>
      <c r="K110" s="201"/>
      <c r="L110" s="244"/>
      <c r="M110" s="245"/>
      <c r="N110" s="246"/>
      <c r="O110" s="246"/>
      <c r="P110" s="246"/>
      <c r="Q110" s="246"/>
      <c r="R110" s="246"/>
      <c r="S110" s="246"/>
      <c r="T110" s="257"/>
      <c r="AT110" s="262" t="s">
        <v>184</v>
      </c>
      <c r="AU110" s="262" t="s">
        <v>81</v>
      </c>
      <c r="AV110" s="91" t="s">
        <v>81</v>
      </c>
      <c r="AW110" s="91" t="s">
        <v>37</v>
      </c>
      <c r="AX110" s="91" t="s">
        <v>73</v>
      </c>
      <c r="AY110" s="262" t="s">
        <v>164</v>
      </c>
    </row>
    <row r="111" spans="2:51" s="91" customFormat="1" ht="13.5">
      <c r="B111" s="200"/>
      <c r="C111" s="201"/>
      <c r="D111" s="194" t="s">
        <v>184</v>
      </c>
      <c r="E111" s="202" t="s">
        <v>22</v>
      </c>
      <c r="F111" s="203" t="s">
        <v>5105</v>
      </c>
      <c r="G111" s="201"/>
      <c r="H111" s="204">
        <v>324</v>
      </c>
      <c r="I111" s="243"/>
      <c r="J111" s="201"/>
      <c r="K111" s="201"/>
      <c r="L111" s="244"/>
      <c r="M111" s="245"/>
      <c r="N111" s="246"/>
      <c r="O111" s="246"/>
      <c r="P111" s="246"/>
      <c r="Q111" s="246"/>
      <c r="R111" s="246"/>
      <c r="S111" s="246"/>
      <c r="T111" s="257"/>
      <c r="AT111" s="262" t="s">
        <v>184</v>
      </c>
      <c r="AU111" s="262" t="s">
        <v>81</v>
      </c>
      <c r="AV111" s="91" t="s">
        <v>81</v>
      </c>
      <c r="AW111" s="91" t="s">
        <v>37</v>
      </c>
      <c r="AX111" s="91" t="s">
        <v>73</v>
      </c>
      <c r="AY111" s="262" t="s">
        <v>164</v>
      </c>
    </row>
    <row r="112" spans="2:51" s="92" customFormat="1" ht="13.5">
      <c r="B112" s="205"/>
      <c r="C112" s="206"/>
      <c r="D112" s="207" t="s">
        <v>184</v>
      </c>
      <c r="E112" s="208" t="s">
        <v>22</v>
      </c>
      <c r="F112" s="209" t="s">
        <v>187</v>
      </c>
      <c r="G112" s="206"/>
      <c r="H112" s="210">
        <v>780.12</v>
      </c>
      <c r="I112" s="247"/>
      <c r="J112" s="206"/>
      <c r="K112" s="206"/>
      <c r="L112" s="248"/>
      <c r="M112" s="249"/>
      <c r="N112" s="250"/>
      <c r="O112" s="250"/>
      <c r="P112" s="250"/>
      <c r="Q112" s="250"/>
      <c r="R112" s="250"/>
      <c r="S112" s="250"/>
      <c r="T112" s="258"/>
      <c r="AT112" s="263" t="s">
        <v>184</v>
      </c>
      <c r="AU112" s="263" t="s">
        <v>81</v>
      </c>
      <c r="AV112" s="92" t="s">
        <v>171</v>
      </c>
      <c r="AW112" s="92" t="s">
        <v>37</v>
      </c>
      <c r="AX112" s="92" t="s">
        <v>24</v>
      </c>
      <c r="AY112" s="263" t="s">
        <v>164</v>
      </c>
    </row>
    <row r="113" spans="2:65" s="84" customFormat="1" ht="28.8" customHeight="1">
      <c r="B113" s="105"/>
      <c r="C113" s="189" t="s">
        <v>188</v>
      </c>
      <c r="D113" s="189" t="s">
        <v>166</v>
      </c>
      <c r="E113" s="190" t="s">
        <v>5106</v>
      </c>
      <c r="F113" s="191" t="s">
        <v>5107</v>
      </c>
      <c r="G113" s="192" t="s">
        <v>181</v>
      </c>
      <c r="H113" s="193">
        <v>70210.8</v>
      </c>
      <c r="I113" s="233"/>
      <c r="J113" s="234">
        <f>ROUND(I113*H113,2)</f>
        <v>0</v>
      </c>
      <c r="K113" s="191" t="s">
        <v>170</v>
      </c>
      <c r="L113" s="214"/>
      <c r="M113" s="235" t="s">
        <v>22</v>
      </c>
      <c r="N113" s="236" t="s">
        <v>44</v>
      </c>
      <c r="O113" s="106"/>
      <c r="P113" s="237">
        <f>O113*H113</f>
        <v>0</v>
      </c>
      <c r="Q113" s="237">
        <v>0</v>
      </c>
      <c r="R113" s="237">
        <f>Q113*H113</f>
        <v>0</v>
      </c>
      <c r="S113" s="237">
        <v>0</v>
      </c>
      <c r="T113" s="254">
        <f>S113*H113</f>
        <v>0</v>
      </c>
      <c r="AR113" s="170" t="s">
        <v>171</v>
      </c>
      <c r="AT113" s="170" t="s">
        <v>166</v>
      </c>
      <c r="AU113" s="170" t="s">
        <v>81</v>
      </c>
      <c r="AY113" s="170" t="s">
        <v>164</v>
      </c>
      <c r="BE113" s="266">
        <f>IF(N113="základní",J113,0)</f>
        <v>0</v>
      </c>
      <c r="BF113" s="266">
        <f>IF(N113="snížená",J113,0)</f>
        <v>0</v>
      </c>
      <c r="BG113" s="266">
        <f>IF(N113="zákl. přenesená",J113,0)</f>
        <v>0</v>
      </c>
      <c r="BH113" s="266">
        <f>IF(N113="sníž. přenesená",J113,0)</f>
        <v>0</v>
      </c>
      <c r="BI113" s="266">
        <f>IF(N113="nulová",J113,0)</f>
        <v>0</v>
      </c>
      <c r="BJ113" s="170" t="s">
        <v>24</v>
      </c>
      <c r="BK113" s="266">
        <f>ROUND(I113*H113,2)</f>
        <v>0</v>
      </c>
      <c r="BL113" s="170" t="s">
        <v>171</v>
      </c>
      <c r="BM113" s="170" t="s">
        <v>5108</v>
      </c>
    </row>
    <row r="114" spans="2:47" s="84" customFormat="1" ht="24">
      <c r="B114" s="105"/>
      <c r="C114" s="174"/>
      <c r="D114" s="194" t="s">
        <v>173</v>
      </c>
      <c r="E114" s="174"/>
      <c r="F114" s="195" t="s">
        <v>5109</v>
      </c>
      <c r="G114" s="174"/>
      <c r="H114" s="174"/>
      <c r="I114" s="215"/>
      <c r="J114" s="174"/>
      <c r="K114" s="174"/>
      <c r="L114" s="214"/>
      <c r="M114" s="238"/>
      <c r="N114" s="106"/>
      <c r="O114" s="106"/>
      <c r="P114" s="106"/>
      <c r="Q114" s="106"/>
      <c r="R114" s="106"/>
      <c r="S114" s="106"/>
      <c r="T114" s="255"/>
      <c r="AT114" s="170" t="s">
        <v>173</v>
      </c>
      <c r="AU114" s="170" t="s">
        <v>81</v>
      </c>
    </row>
    <row r="115" spans="2:51" s="91" customFormat="1" ht="13.5">
      <c r="B115" s="200"/>
      <c r="C115" s="201"/>
      <c r="D115" s="194" t="s">
        <v>184</v>
      </c>
      <c r="E115" s="202" t="s">
        <v>22</v>
      </c>
      <c r="F115" s="203" t="s">
        <v>5110</v>
      </c>
      <c r="G115" s="201"/>
      <c r="H115" s="204">
        <v>41050.8</v>
      </c>
      <c r="I115" s="243"/>
      <c r="J115" s="201"/>
      <c r="K115" s="201"/>
      <c r="L115" s="244"/>
      <c r="M115" s="245"/>
      <c r="N115" s="246"/>
      <c r="O115" s="246"/>
      <c r="P115" s="246"/>
      <c r="Q115" s="246"/>
      <c r="R115" s="246"/>
      <c r="S115" s="246"/>
      <c r="T115" s="257"/>
      <c r="AT115" s="262" t="s">
        <v>184</v>
      </c>
      <c r="AU115" s="262" t="s">
        <v>81</v>
      </c>
      <c r="AV115" s="91" t="s">
        <v>81</v>
      </c>
      <c r="AW115" s="91" t="s">
        <v>37</v>
      </c>
      <c r="AX115" s="91" t="s">
        <v>73</v>
      </c>
      <c r="AY115" s="262" t="s">
        <v>164</v>
      </c>
    </row>
    <row r="116" spans="2:51" s="91" customFormat="1" ht="13.5">
      <c r="B116" s="200"/>
      <c r="C116" s="201"/>
      <c r="D116" s="194" t="s">
        <v>184</v>
      </c>
      <c r="E116" s="202" t="s">
        <v>22</v>
      </c>
      <c r="F116" s="203" t="s">
        <v>5111</v>
      </c>
      <c r="G116" s="201"/>
      <c r="H116" s="204">
        <v>29160</v>
      </c>
      <c r="I116" s="243"/>
      <c r="J116" s="201"/>
      <c r="K116" s="201"/>
      <c r="L116" s="244"/>
      <c r="M116" s="245"/>
      <c r="N116" s="246"/>
      <c r="O116" s="246"/>
      <c r="P116" s="246"/>
      <c r="Q116" s="246"/>
      <c r="R116" s="246"/>
      <c r="S116" s="246"/>
      <c r="T116" s="257"/>
      <c r="AT116" s="262" t="s">
        <v>184</v>
      </c>
      <c r="AU116" s="262" t="s">
        <v>81</v>
      </c>
      <c r="AV116" s="91" t="s">
        <v>81</v>
      </c>
      <c r="AW116" s="91" t="s">
        <v>37</v>
      </c>
      <c r="AX116" s="91" t="s">
        <v>73</v>
      </c>
      <c r="AY116" s="262" t="s">
        <v>164</v>
      </c>
    </row>
    <row r="117" spans="2:51" s="92" customFormat="1" ht="13.5">
      <c r="B117" s="205"/>
      <c r="C117" s="206"/>
      <c r="D117" s="207" t="s">
        <v>184</v>
      </c>
      <c r="E117" s="208" t="s">
        <v>22</v>
      </c>
      <c r="F117" s="209" t="s">
        <v>187</v>
      </c>
      <c r="G117" s="206"/>
      <c r="H117" s="210">
        <v>70210.8</v>
      </c>
      <c r="I117" s="247"/>
      <c r="J117" s="206"/>
      <c r="K117" s="206"/>
      <c r="L117" s="248"/>
      <c r="M117" s="249"/>
      <c r="N117" s="250"/>
      <c r="O117" s="250"/>
      <c r="P117" s="250"/>
      <c r="Q117" s="250"/>
      <c r="R117" s="250"/>
      <c r="S117" s="250"/>
      <c r="T117" s="258"/>
      <c r="AT117" s="263" t="s">
        <v>184</v>
      </c>
      <c r="AU117" s="263" t="s">
        <v>81</v>
      </c>
      <c r="AV117" s="92" t="s">
        <v>171</v>
      </c>
      <c r="AW117" s="92" t="s">
        <v>37</v>
      </c>
      <c r="AX117" s="92" t="s">
        <v>24</v>
      </c>
      <c r="AY117" s="263" t="s">
        <v>164</v>
      </c>
    </row>
    <row r="118" spans="2:65" s="84" customFormat="1" ht="28.8" customHeight="1">
      <c r="B118" s="105"/>
      <c r="C118" s="189" t="s">
        <v>212</v>
      </c>
      <c r="D118" s="189" t="s">
        <v>166</v>
      </c>
      <c r="E118" s="190" t="s">
        <v>5112</v>
      </c>
      <c r="F118" s="191" t="s">
        <v>5113</v>
      </c>
      <c r="G118" s="192" t="s">
        <v>181</v>
      </c>
      <c r="H118" s="193">
        <v>780.12</v>
      </c>
      <c r="I118" s="233"/>
      <c r="J118" s="234">
        <f>ROUND(I118*H118,2)</f>
        <v>0</v>
      </c>
      <c r="K118" s="191" t="s">
        <v>170</v>
      </c>
      <c r="L118" s="214"/>
      <c r="M118" s="235" t="s">
        <v>22</v>
      </c>
      <c r="N118" s="236" t="s">
        <v>44</v>
      </c>
      <c r="O118" s="106"/>
      <c r="P118" s="237">
        <f>O118*H118</f>
        <v>0</v>
      </c>
      <c r="Q118" s="237">
        <v>0</v>
      </c>
      <c r="R118" s="237">
        <f>Q118*H118</f>
        <v>0</v>
      </c>
      <c r="S118" s="237">
        <v>0</v>
      </c>
      <c r="T118" s="254">
        <f>S118*H118</f>
        <v>0</v>
      </c>
      <c r="AR118" s="170" t="s">
        <v>171</v>
      </c>
      <c r="AT118" s="170" t="s">
        <v>166</v>
      </c>
      <c r="AU118" s="170" t="s">
        <v>81</v>
      </c>
      <c r="AY118" s="170" t="s">
        <v>164</v>
      </c>
      <c r="BE118" s="266">
        <f>IF(N118="základní",J118,0)</f>
        <v>0</v>
      </c>
      <c r="BF118" s="266">
        <f>IF(N118="snížená",J118,0)</f>
        <v>0</v>
      </c>
      <c r="BG118" s="266">
        <f>IF(N118="zákl. přenesená",J118,0)</f>
        <v>0</v>
      </c>
      <c r="BH118" s="266">
        <f>IF(N118="sníž. přenesená",J118,0)</f>
        <v>0</v>
      </c>
      <c r="BI118" s="266">
        <v>0</v>
      </c>
      <c r="BJ118" s="170" t="s">
        <v>24</v>
      </c>
      <c r="BK118" s="266">
        <f>ROUND(I118*H118,2)</f>
        <v>0</v>
      </c>
      <c r="BL118" s="170" t="s">
        <v>171</v>
      </c>
      <c r="BM118" s="170" t="s">
        <v>5114</v>
      </c>
    </row>
    <row r="119" spans="2:47" s="84" customFormat="1" ht="24">
      <c r="B119" s="105"/>
      <c r="C119" s="174"/>
      <c r="D119" s="194" t="s">
        <v>173</v>
      </c>
      <c r="E119" s="174"/>
      <c r="F119" s="195" t="s">
        <v>5115</v>
      </c>
      <c r="G119" s="174"/>
      <c r="H119" s="174"/>
      <c r="I119" s="215"/>
      <c r="J119" s="174"/>
      <c r="K119" s="174"/>
      <c r="L119" s="214"/>
      <c r="M119" s="238"/>
      <c r="N119" s="106"/>
      <c r="O119" s="106"/>
      <c r="P119" s="106"/>
      <c r="Q119" s="106"/>
      <c r="R119" s="106"/>
      <c r="S119" s="106"/>
      <c r="T119" s="255"/>
      <c r="AT119" s="170" t="s">
        <v>173</v>
      </c>
      <c r="AU119" s="170" t="s">
        <v>81</v>
      </c>
    </row>
    <row r="120" spans="2:51" s="91" customFormat="1" ht="13.5">
      <c r="B120" s="200"/>
      <c r="C120" s="201"/>
      <c r="D120" s="194" t="s">
        <v>184</v>
      </c>
      <c r="E120" s="202" t="s">
        <v>22</v>
      </c>
      <c r="F120" s="203" t="s">
        <v>5104</v>
      </c>
      <c r="G120" s="201"/>
      <c r="H120" s="204">
        <v>456.12</v>
      </c>
      <c r="I120" s="243"/>
      <c r="J120" s="201"/>
      <c r="K120" s="201"/>
      <c r="L120" s="244"/>
      <c r="M120" s="245"/>
      <c r="N120" s="246"/>
      <c r="O120" s="246"/>
      <c r="P120" s="246"/>
      <c r="Q120" s="246"/>
      <c r="R120" s="246"/>
      <c r="S120" s="246"/>
      <c r="T120" s="257"/>
      <c r="AT120" s="262" t="s">
        <v>184</v>
      </c>
      <c r="AU120" s="262" t="s">
        <v>81</v>
      </c>
      <c r="AV120" s="91" t="s">
        <v>81</v>
      </c>
      <c r="AW120" s="91" t="s">
        <v>37</v>
      </c>
      <c r="AX120" s="91" t="s">
        <v>73</v>
      </c>
      <c r="AY120" s="262" t="s">
        <v>164</v>
      </c>
    </row>
    <row r="121" spans="2:51" s="91" customFormat="1" ht="13.5">
      <c r="B121" s="200"/>
      <c r="C121" s="201"/>
      <c r="D121" s="194" t="s">
        <v>184</v>
      </c>
      <c r="E121" s="202" t="s">
        <v>22</v>
      </c>
      <c r="F121" s="203" t="s">
        <v>5105</v>
      </c>
      <c r="G121" s="201"/>
      <c r="H121" s="204">
        <v>324</v>
      </c>
      <c r="I121" s="243"/>
      <c r="J121" s="201"/>
      <c r="K121" s="201"/>
      <c r="L121" s="244"/>
      <c r="M121" s="245"/>
      <c r="N121" s="246"/>
      <c r="O121" s="246"/>
      <c r="P121" s="246"/>
      <c r="Q121" s="246"/>
      <c r="R121" s="246"/>
      <c r="S121" s="246"/>
      <c r="T121" s="257"/>
      <c r="AT121" s="262" t="s">
        <v>184</v>
      </c>
      <c r="AU121" s="262" t="s">
        <v>81</v>
      </c>
      <c r="AV121" s="91" t="s">
        <v>81</v>
      </c>
      <c r="AW121" s="91" t="s">
        <v>37</v>
      </c>
      <c r="AX121" s="91" t="s">
        <v>73</v>
      </c>
      <c r="AY121" s="262" t="s">
        <v>164</v>
      </c>
    </row>
    <row r="122" spans="2:51" s="92" customFormat="1" ht="13.5">
      <c r="B122" s="205"/>
      <c r="C122" s="206"/>
      <c r="D122" s="207" t="s">
        <v>184</v>
      </c>
      <c r="E122" s="208" t="s">
        <v>22</v>
      </c>
      <c r="F122" s="209" t="s">
        <v>187</v>
      </c>
      <c r="G122" s="206"/>
      <c r="H122" s="210">
        <v>780.12</v>
      </c>
      <c r="I122" s="247"/>
      <c r="J122" s="206"/>
      <c r="K122" s="206"/>
      <c r="L122" s="248"/>
      <c r="M122" s="249"/>
      <c r="N122" s="250"/>
      <c r="O122" s="250"/>
      <c r="P122" s="250"/>
      <c r="Q122" s="250"/>
      <c r="R122" s="250"/>
      <c r="S122" s="250"/>
      <c r="T122" s="258"/>
      <c r="AT122" s="263" t="s">
        <v>184</v>
      </c>
      <c r="AU122" s="263" t="s">
        <v>81</v>
      </c>
      <c r="AV122" s="92" t="s">
        <v>171</v>
      </c>
      <c r="AW122" s="92" t="s">
        <v>37</v>
      </c>
      <c r="AX122" s="92" t="s">
        <v>24</v>
      </c>
      <c r="AY122" s="263" t="s">
        <v>164</v>
      </c>
    </row>
    <row r="123" spans="2:65" s="84" customFormat="1" ht="20.4" customHeight="1">
      <c r="B123" s="105"/>
      <c r="C123" s="189" t="s">
        <v>217</v>
      </c>
      <c r="D123" s="189" t="s">
        <v>166</v>
      </c>
      <c r="E123" s="190" t="s">
        <v>5116</v>
      </c>
      <c r="F123" s="191" t="s">
        <v>5117</v>
      </c>
      <c r="G123" s="192" t="s">
        <v>192</v>
      </c>
      <c r="H123" s="193">
        <v>390.06</v>
      </c>
      <c r="I123" s="233"/>
      <c r="J123" s="234">
        <f>ROUND(I123*H123,2)</f>
        <v>0</v>
      </c>
      <c r="K123" s="191" t="s">
        <v>170</v>
      </c>
      <c r="L123" s="214"/>
      <c r="M123" s="235" t="s">
        <v>22</v>
      </c>
      <c r="N123" s="236" t="s">
        <v>44</v>
      </c>
      <c r="O123" s="106"/>
      <c r="P123" s="237">
        <f>O123*H123</f>
        <v>0</v>
      </c>
      <c r="Q123" s="237">
        <v>0</v>
      </c>
      <c r="R123" s="237">
        <f>Q123*H123</f>
        <v>0</v>
      </c>
      <c r="S123" s="237">
        <v>0</v>
      </c>
      <c r="T123" s="254">
        <f>S123*H123</f>
        <v>0</v>
      </c>
      <c r="AR123" s="170" t="s">
        <v>171</v>
      </c>
      <c r="AT123" s="170" t="s">
        <v>166</v>
      </c>
      <c r="AU123" s="170" t="s">
        <v>81</v>
      </c>
      <c r="AY123" s="170" t="s">
        <v>164</v>
      </c>
      <c r="BE123" s="266">
        <f>IF(N123="základní",J123,0)</f>
        <v>0</v>
      </c>
      <c r="BF123" s="266">
        <f>IF(N123="snížená",J123,0)</f>
        <v>0</v>
      </c>
      <c r="BG123" s="266">
        <f>IF(N123="zákl. přenesená",J123,0)</f>
        <v>0</v>
      </c>
      <c r="BH123" s="266">
        <f>IF(N123="sníž. přenesená",J123,0)</f>
        <v>0</v>
      </c>
      <c r="BI123" s="266">
        <f>IF(N123="nulová",J123,0)</f>
        <v>0</v>
      </c>
      <c r="BJ123" s="170" t="s">
        <v>24</v>
      </c>
      <c r="BK123" s="266">
        <f>ROUND(I123*H123,2)</f>
        <v>0</v>
      </c>
      <c r="BL123" s="170" t="s">
        <v>171</v>
      </c>
      <c r="BM123" s="170" t="s">
        <v>5118</v>
      </c>
    </row>
    <row r="124" spans="2:47" s="84" customFormat="1" ht="13.5">
      <c r="B124" s="105"/>
      <c r="C124" s="174"/>
      <c r="D124" s="194" t="s">
        <v>173</v>
      </c>
      <c r="E124" s="174"/>
      <c r="F124" s="195" t="s">
        <v>5119</v>
      </c>
      <c r="G124" s="174"/>
      <c r="H124" s="174"/>
      <c r="I124" s="215"/>
      <c r="J124" s="174"/>
      <c r="K124" s="174"/>
      <c r="L124" s="214"/>
      <c r="M124" s="238"/>
      <c r="N124" s="106"/>
      <c r="O124" s="106"/>
      <c r="P124" s="106"/>
      <c r="Q124" s="106"/>
      <c r="R124" s="106"/>
      <c r="S124" s="106"/>
      <c r="T124" s="255"/>
      <c r="AT124" s="170" t="s">
        <v>173</v>
      </c>
      <c r="AU124" s="170" t="s">
        <v>81</v>
      </c>
    </row>
    <row r="125" spans="2:51" s="91" customFormat="1" ht="13.5">
      <c r="B125" s="200"/>
      <c r="C125" s="201"/>
      <c r="D125" s="194" t="s">
        <v>184</v>
      </c>
      <c r="E125" s="202" t="s">
        <v>22</v>
      </c>
      <c r="F125" s="203" t="s">
        <v>5120</v>
      </c>
      <c r="G125" s="201"/>
      <c r="H125" s="204">
        <v>228.06</v>
      </c>
      <c r="I125" s="243"/>
      <c r="J125" s="201"/>
      <c r="K125" s="201"/>
      <c r="L125" s="244"/>
      <c r="M125" s="245"/>
      <c r="N125" s="246"/>
      <c r="O125" s="246"/>
      <c r="P125" s="246"/>
      <c r="Q125" s="246"/>
      <c r="R125" s="246"/>
      <c r="S125" s="246"/>
      <c r="T125" s="257"/>
      <c r="AT125" s="262" t="s">
        <v>184</v>
      </c>
      <c r="AU125" s="262" t="s">
        <v>81</v>
      </c>
      <c r="AV125" s="91" t="s">
        <v>81</v>
      </c>
      <c r="AW125" s="91" t="s">
        <v>37</v>
      </c>
      <c r="AX125" s="91" t="s">
        <v>73</v>
      </c>
      <c r="AY125" s="262" t="s">
        <v>164</v>
      </c>
    </row>
    <row r="126" spans="2:51" s="91" customFormat="1" ht="13.5">
      <c r="B126" s="200"/>
      <c r="C126" s="201"/>
      <c r="D126" s="194" t="s">
        <v>184</v>
      </c>
      <c r="E126" s="202" t="s">
        <v>22</v>
      </c>
      <c r="F126" s="203" t="s">
        <v>5121</v>
      </c>
      <c r="G126" s="201"/>
      <c r="H126" s="204">
        <v>162</v>
      </c>
      <c r="I126" s="243"/>
      <c r="J126" s="201"/>
      <c r="K126" s="201"/>
      <c r="L126" s="244"/>
      <c r="M126" s="245"/>
      <c r="N126" s="246"/>
      <c r="O126" s="246"/>
      <c r="P126" s="246"/>
      <c r="Q126" s="246"/>
      <c r="R126" s="246"/>
      <c r="S126" s="246"/>
      <c r="T126" s="257"/>
      <c r="AT126" s="262" t="s">
        <v>184</v>
      </c>
      <c r="AU126" s="262" t="s">
        <v>81</v>
      </c>
      <c r="AV126" s="91" t="s">
        <v>81</v>
      </c>
      <c r="AW126" s="91" t="s">
        <v>37</v>
      </c>
      <c r="AX126" s="91" t="s">
        <v>73</v>
      </c>
      <c r="AY126" s="262" t="s">
        <v>164</v>
      </c>
    </row>
    <row r="127" spans="2:51" s="92" customFormat="1" ht="13.5">
      <c r="B127" s="205"/>
      <c r="C127" s="206"/>
      <c r="D127" s="207" t="s">
        <v>184</v>
      </c>
      <c r="E127" s="208" t="s">
        <v>22</v>
      </c>
      <c r="F127" s="209" t="s">
        <v>187</v>
      </c>
      <c r="G127" s="206"/>
      <c r="H127" s="210">
        <v>390.06</v>
      </c>
      <c r="I127" s="247"/>
      <c r="J127" s="206"/>
      <c r="K127" s="206"/>
      <c r="L127" s="248"/>
      <c r="M127" s="249"/>
      <c r="N127" s="250"/>
      <c r="O127" s="250"/>
      <c r="P127" s="250"/>
      <c r="Q127" s="250"/>
      <c r="R127" s="250"/>
      <c r="S127" s="250"/>
      <c r="T127" s="258"/>
      <c r="AT127" s="263" t="s">
        <v>184</v>
      </c>
      <c r="AU127" s="263" t="s">
        <v>81</v>
      </c>
      <c r="AV127" s="92" t="s">
        <v>171</v>
      </c>
      <c r="AW127" s="92" t="s">
        <v>37</v>
      </c>
      <c r="AX127" s="92" t="s">
        <v>24</v>
      </c>
      <c r="AY127" s="263" t="s">
        <v>164</v>
      </c>
    </row>
    <row r="128" spans="2:65" s="84" customFormat="1" ht="20.4" customHeight="1">
      <c r="B128" s="105"/>
      <c r="C128" s="189" t="s">
        <v>200</v>
      </c>
      <c r="D128" s="189" t="s">
        <v>166</v>
      </c>
      <c r="E128" s="190" t="s">
        <v>5122</v>
      </c>
      <c r="F128" s="191" t="s">
        <v>5123</v>
      </c>
      <c r="G128" s="192" t="s">
        <v>192</v>
      </c>
      <c r="H128" s="193">
        <v>35105.4</v>
      </c>
      <c r="I128" s="233"/>
      <c r="J128" s="234">
        <f>ROUND(I128*H128,2)</f>
        <v>0</v>
      </c>
      <c r="K128" s="191" t="s">
        <v>170</v>
      </c>
      <c r="L128" s="214"/>
      <c r="M128" s="235" t="s">
        <v>22</v>
      </c>
      <c r="N128" s="236" t="s">
        <v>44</v>
      </c>
      <c r="O128" s="106"/>
      <c r="P128" s="237">
        <f>O128*H128</f>
        <v>0</v>
      </c>
      <c r="Q128" s="237">
        <v>0</v>
      </c>
      <c r="R128" s="237">
        <f>Q128*H128</f>
        <v>0</v>
      </c>
      <c r="S128" s="237">
        <v>0</v>
      </c>
      <c r="T128" s="254">
        <f>S128*H128</f>
        <v>0</v>
      </c>
      <c r="AR128" s="170" t="s">
        <v>171</v>
      </c>
      <c r="AT128" s="170" t="s">
        <v>166</v>
      </c>
      <c r="AU128" s="170" t="s">
        <v>81</v>
      </c>
      <c r="AY128" s="170" t="s">
        <v>164</v>
      </c>
      <c r="BE128" s="266">
        <f>IF(N128="základní",J128,0)</f>
        <v>0</v>
      </c>
      <c r="BF128" s="266">
        <f>IF(N128="snížená",J128,0)</f>
        <v>0</v>
      </c>
      <c r="BG128" s="266">
        <f>IF(N128="zákl. přenesená",J128,0)</f>
        <v>0</v>
      </c>
      <c r="BH128" s="266">
        <f>IF(N128="sníž. přenesená",J128,0)</f>
        <v>0</v>
      </c>
      <c r="BI128" s="266">
        <f>IF(N128="nulová",J128,0)</f>
        <v>0</v>
      </c>
      <c r="BJ128" s="170" t="s">
        <v>24</v>
      </c>
      <c r="BK128" s="266">
        <f>ROUND(I128*H128,2)</f>
        <v>0</v>
      </c>
      <c r="BL128" s="170" t="s">
        <v>171</v>
      </c>
      <c r="BM128" s="170" t="s">
        <v>5124</v>
      </c>
    </row>
    <row r="129" spans="2:47" s="84" customFormat="1" ht="24">
      <c r="B129" s="105"/>
      <c r="C129" s="174"/>
      <c r="D129" s="194" t="s">
        <v>173</v>
      </c>
      <c r="E129" s="174"/>
      <c r="F129" s="195" t="s">
        <v>5125</v>
      </c>
      <c r="G129" s="174"/>
      <c r="H129" s="174"/>
      <c r="I129" s="215"/>
      <c r="J129" s="174"/>
      <c r="K129" s="174"/>
      <c r="L129" s="214"/>
      <c r="M129" s="238"/>
      <c r="N129" s="106"/>
      <c r="O129" s="106"/>
      <c r="P129" s="106"/>
      <c r="Q129" s="106"/>
      <c r="R129" s="106"/>
      <c r="S129" s="106"/>
      <c r="T129" s="255"/>
      <c r="AT129" s="170" t="s">
        <v>173</v>
      </c>
      <c r="AU129" s="170" t="s">
        <v>81</v>
      </c>
    </row>
    <row r="130" spans="2:51" s="91" customFormat="1" ht="13.5">
      <c r="B130" s="200"/>
      <c r="C130" s="201"/>
      <c r="D130" s="194" t="s">
        <v>184</v>
      </c>
      <c r="E130" s="202" t="s">
        <v>22</v>
      </c>
      <c r="F130" s="203" t="s">
        <v>5126</v>
      </c>
      <c r="G130" s="201"/>
      <c r="H130" s="204">
        <v>20525.4</v>
      </c>
      <c r="I130" s="243"/>
      <c r="J130" s="201"/>
      <c r="K130" s="201"/>
      <c r="L130" s="244"/>
      <c r="M130" s="245"/>
      <c r="N130" s="246"/>
      <c r="O130" s="246"/>
      <c r="P130" s="246"/>
      <c r="Q130" s="246"/>
      <c r="R130" s="246"/>
      <c r="S130" s="246"/>
      <c r="T130" s="257"/>
      <c r="AT130" s="262" t="s">
        <v>184</v>
      </c>
      <c r="AU130" s="262" t="s">
        <v>81</v>
      </c>
      <c r="AV130" s="91" t="s">
        <v>81</v>
      </c>
      <c r="AW130" s="91" t="s">
        <v>37</v>
      </c>
      <c r="AX130" s="91" t="s">
        <v>73</v>
      </c>
      <c r="AY130" s="262" t="s">
        <v>164</v>
      </c>
    </row>
    <row r="131" spans="2:51" s="91" customFormat="1" ht="13.5">
      <c r="B131" s="200"/>
      <c r="C131" s="201"/>
      <c r="D131" s="194" t="s">
        <v>184</v>
      </c>
      <c r="E131" s="202" t="s">
        <v>22</v>
      </c>
      <c r="F131" s="203" t="s">
        <v>5127</v>
      </c>
      <c r="G131" s="201"/>
      <c r="H131" s="204">
        <v>14580</v>
      </c>
      <c r="I131" s="243"/>
      <c r="J131" s="201"/>
      <c r="K131" s="201"/>
      <c r="L131" s="244"/>
      <c r="M131" s="245"/>
      <c r="N131" s="246"/>
      <c r="O131" s="246"/>
      <c r="P131" s="246"/>
      <c r="Q131" s="246"/>
      <c r="R131" s="246"/>
      <c r="S131" s="246"/>
      <c r="T131" s="257"/>
      <c r="AT131" s="262" t="s">
        <v>184</v>
      </c>
      <c r="AU131" s="262" t="s">
        <v>81</v>
      </c>
      <c r="AV131" s="91" t="s">
        <v>81</v>
      </c>
      <c r="AW131" s="91" t="s">
        <v>37</v>
      </c>
      <c r="AX131" s="91" t="s">
        <v>73</v>
      </c>
      <c r="AY131" s="262" t="s">
        <v>164</v>
      </c>
    </row>
    <row r="132" spans="2:51" s="92" customFormat="1" ht="13.5">
      <c r="B132" s="205"/>
      <c r="C132" s="206"/>
      <c r="D132" s="207" t="s">
        <v>184</v>
      </c>
      <c r="E132" s="208" t="s">
        <v>22</v>
      </c>
      <c r="F132" s="209" t="s">
        <v>187</v>
      </c>
      <c r="G132" s="206"/>
      <c r="H132" s="210">
        <v>35105.4</v>
      </c>
      <c r="I132" s="247"/>
      <c r="J132" s="206"/>
      <c r="K132" s="206"/>
      <c r="L132" s="248"/>
      <c r="M132" s="249"/>
      <c r="N132" s="250"/>
      <c r="O132" s="250"/>
      <c r="P132" s="250"/>
      <c r="Q132" s="250"/>
      <c r="R132" s="250"/>
      <c r="S132" s="250"/>
      <c r="T132" s="258"/>
      <c r="AT132" s="263" t="s">
        <v>184</v>
      </c>
      <c r="AU132" s="263" t="s">
        <v>81</v>
      </c>
      <c r="AV132" s="92" t="s">
        <v>171</v>
      </c>
      <c r="AW132" s="92" t="s">
        <v>37</v>
      </c>
      <c r="AX132" s="92" t="s">
        <v>24</v>
      </c>
      <c r="AY132" s="263" t="s">
        <v>164</v>
      </c>
    </row>
    <row r="133" spans="2:65" s="84" customFormat="1" ht="20.4" customHeight="1">
      <c r="B133" s="105"/>
      <c r="C133" s="189" t="s">
        <v>240</v>
      </c>
      <c r="D133" s="189" t="s">
        <v>166</v>
      </c>
      <c r="E133" s="190" t="s">
        <v>5128</v>
      </c>
      <c r="F133" s="191" t="s">
        <v>5129</v>
      </c>
      <c r="G133" s="192" t="s">
        <v>192</v>
      </c>
      <c r="H133" s="193">
        <v>390.06</v>
      </c>
      <c r="I133" s="233"/>
      <c r="J133" s="234">
        <f>ROUND(I133*H133,2)</f>
        <v>0</v>
      </c>
      <c r="K133" s="191" t="s">
        <v>170</v>
      </c>
      <c r="L133" s="214"/>
      <c r="M133" s="235" t="s">
        <v>22</v>
      </c>
      <c r="N133" s="236" t="s">
        <v>44</v>
      </c>
      <c r="O133" s="106"/>
      <c r="P133" s="237">
        <f>O133*H133</f>
        <v>0</v>
      </c>
      <c r="Q133" s="237">
        <v>0</v>
      </c>
      <c r="R133" s="237">
        <f>Q133*H133</f>
        <v>0</v>
      </c>
      <c r="S133" s="237">
        <v>0</v>
      </c>
      <c r="T133" s="254">
        <f>S133*H133</f>
        <v>0</v>
      </c>
      <c r="AR133" s="170" t="s">
        <v>171</v>
      </c>
      <c r="AT133" s="170" t="s">
        <v>166</v>
      </c>
      <c r="AU133" s="170" t="s">
        <v>81</v>
      </c>
      <c r="AY133" s="170" t="s">
        <v>164</v>
      </c>
      <c r="BE133" s="266">
        <f>IF(N133="základní",J133,0)</f>
        <v>0</v>
      </c>
      <c r="BF133" s="266">
        <f>IF(N133="snížená",J133,0)</f>
        <v>0</v>
      </c>
      <c r="BG133" s="266">
        <f>IF(N133="zákl. přenesená",J133,0)</f>
        <v>0</v>
      </c>
      <c r="BH133" s="266">
        <f>IF(N133="sníž. přenesená",J133,0)</f>
        <v>0</v>
      </c>
      <c r="BI133" s="266">
        <f>IF(N133="nulová",J133,0)</f>
        <v>0</v>
      </c>
      <c r="BJ133" s="170" t="s">
        <v>24</v>
      </c>
      <c r="BK133" s="266">
        <f>ROUND(I133*H133,2)</f>
        <v>0</v>
      </c>
      <c r="BL133" s="170" t="s">
        <v>171</v>
      </c>
      <c r="BM133" s="170" t="s">
        <v>5130</v>
      </c>
    </row>
    <row r="134" spans="2:47" s="84" customFormat="1" ht="13.5">
      <c r="B134" s="105"/>
      <c r="C134" s="174"/>
      <c r="D134" s="194" t="s">
        <v>173</v>
      </c>
      <c r="E134" s="174"/>
      <c r="F134" s="195" t="s">
        <v>5131</v>
      </c>
      <c r="G134" s="174"/>
      <c r="H134" s="174"/>
      <c r="I134" s="215"/>
      <c r="J134" s="174"/>
      <c r="K134" s="174"/>
      <c r="L134" s="214"/>
      <c r="M134" s="238"/>
      <c r="N134" s="106"/>
      <c r="O134" s="106"/>
      <c r="P134" s="106"/>
      <c r="Q134" s="106"/>
      <c r="R134" s="106"/>
      <c r="S134" s="106"/>
      <c r="T134" s="255"/>
      <c r="AT134" s="170" t="s">
        <v>173</v>
      </c>
      <c r="AU134" s="170" t="s">
        <v>81</v>
      </c>
    </row>
    <row r="135" spans="2:51" s="91" customFormat="1" ht="13.5">
      <c r="B135" s="200"/>
      <c r="C135" s="201"/>
      <c r="D135" s="194" t="s">
        <v>184</v>
      </c>
      <c r="E135" s="202" t="s">
        <v>22</v>
      </c>
      <c r="F135" s="203" t="s">
        <v>5120</v>
      </c>
      <c r="G135" s="201"/>
      <c r="H135" s="204">
        <v>228.06</v>
      </c>
      <c r="I135" s="243"/>
      <c r="J135" s="201"/>
      <c r="K135" s="201"/>
      <c r="L135" s="244"/>
      <c r="M135" s="245"/>
      <c r="N135" s="246"/>
      <c r="O135" s="246"/>
      <c r="P135" s="246"/>
      <c r="Q135" s="246"/>
      <c r="R135" s="246"/>
      <c r="S135" s="246"/>
      <c r="T135" s="257"/>
      <c r="AT135" s="262" t="s">
        <v>184</v>
      </c>
      <c r="AU135" s="262" t="s">
        <v>81</v>
      </c>
      <c r="AV135" s="91" t="s">
        <v>81</v>
      </c>
      <c r="AW135" s="91" t="s">
        <v>37</v>
      </c>
      <c r="AX135" s="91" t="s">
        <v>73</v>
      </c>
      <c r="AY135" s="262" t="s">
        <v>164</v>
      </c>
    </row>
    <row r="136" spans="2:51" s="91" customFormat="1" ht="13.5">
      <c r="B136" s="200"/>
      <c r="C136" s="201"/>
      <c r="D136" s="194" t="s">
        <v>184</v>
      </c>
      <c r="E136" s="202" t="s">
        <v>22</v>
      </c>
      <c r="F136" s="203" t="s">
        <v>5121</v>
      </c>
      <c r="G136" s="201"/>
      <c r="H136" s="204">
        <v>162</v>
      </c>
      <c r="I136" s="243"/>
      <c r="J136" s="201"/>
      <c r="K136" s="201"/>
      <c r="L136" s="244"/>
      <c r="M136" s="245"/>
      <c r="N136" s="246"/>
      <c r="O136" s="246"/>
      <c r="P136" s="246"/>
      <c r="Q136" s="246"/>
      <c r="R136" s="246"/>
      <c r="S136" s="246"/>
      <c r="T136" s="257"/>
      <c r="AT136" s="262" t="s">
        <v>184</v>
      </c>
      <c r="AU136" s="262" t="s">
        <v>81</v>
      </c>
      <c r="AV136" s="91" t="s">
        <v>81</v>
      </c>
      <c r="AW136" s="91" t="s">
        <v>37</v>
      </c>
      <c r="AX136" s="91" t="s">
        <v>73</v>
      </c>
      <c r="AY136" s="262" t="s">
        <v>164</v>
      </c>
    </row>
    <row r="137" spans="2:51" s="92" customFormat="1" ht="13.5">
      <c r="B137" s="205"/>
      <c r="C137" s="206"/>
      <c r="D137" s="194" t="s">
        <v>184</v>
      </c>
      <c r="E137" s="267" t="s">
        <v>22</v>
      </c>
      <c r="F137" s="268" t="s">
        <v>187</v>
      </c>
      <c r="G137" s="206"/>
      <c r="H137" s="269">
        <v>390.06</v>
      </c>
      <c r="I137" s="247"/>
      <c r="J137" s="206"/>
      <c r="K137" s="206"/>
      <c r="L137" s="248"/>
      <c r="M137" s="249"/>
      <c r="N137" s="250"/>
      <c r="O137" s="250"/>
      <c r="P137" s="250"/>
      <c r="Q137" s="250"/>
      <c r="R137" s="250"/>
      <c r="S137" s="250"/>
      <c r="T137" s="258"/>
      <c r="AT137" s="263" t="s">
        <v>184</v>
      </c>
      <c r="AU137" s="263" t="s">
        <v>81</v>
      </c>
      <c r="AV137" s="92" t="s">
        <v>171</v>
      </c>
      <c r="AW137" s="92" t="s">
        <v>37</v>
      </c>
      <c r="AX137" s="92" t="s">
        <v>24</v>
      </c>
      <c r="AY137" s="263" t="s">
        <v>164</v>
      </c>
    </row>
    <row r="138" spans="2:63" s="89" customFormat="1" ht="37.5" customHeight="1">
      <c r="B138" s="183"/>
      <c r="C138" s="184"/>
      <c r="D138" s="185" t="s">
        <v>72</v>
      </c>
      <c r="E138" s="186" t="s">
        <v>667</v>
      </c>
      <c r="F138" s="186" t="s">
        <v>668</v>
      </c>
      <c r="G138" s="184"/>
      <c r="H138" s="184"/>
      <c r="I138" s="226"/>
      <c r="J138" s="227">
        <f aca="true" t="shared" si="6" ref="J138:J143">BK138</f>
        <v>0</v>
      </c>
      <c r="K138" s="184"/>
      <c r="L138" s="228"/>
      <c r="M138" s="229"/>
      <c r="N138" s="230"/>
      <c r="O138" s="230"/>
      <c r="P138" s="231">
        <f aca="true" t="shared" si="7" ref="P138:T138">P139</f>
        <v>0</v>
      </c>
      <c r="Q138" s="230"/>
      <c r="R138" s="231">
        <f t="shared" si="7"/>
        <v>0</v>
      </c>
      <c r="S138" s="230"/>
      <c r="T138" s="253">
        <f t="shared" si="7"/>
        <v>0</v>
      </c>
      <c r="AR138" s="259" t="s">
        <v>81</v>
      </c>
      <c r="AT138" s="260" t="s">
        <v>72</v>
      </c>
      <c r="AU138" s="260" t="s">
        <v>73</v>
      </c>
      <c r="AY138" s="259" t="s">
        <v>164</v>
      </c>
      <c r="BK138" s="265">
        <f>BK139</f>
        <v>0</v>
      </c>
    </row>
    <row r="139" spans="2:63" s="89" customFormat="1" ht="19.9" customHeight="1">
      <c r="B139" s="183"/>
      <c r="C139" s="184"/>
      <c r="D139" s="187" t="s">
        <v>72</v>
      </c>
      <c r="E139" s="188" t="s">
        <v>2601</v>
      </c>
      <c r="F139" s="188" t="s">
        <v>2602</v>
      </c>
      <c r="G139" s="184"/>
      <c r="H139" s="184"/>
      <c r="I139" s="226"/>
      <c r="J139" s="232">
        <f t="shared" si="6"/>
        <v>0</v>
      </c>
      <c r="K139" s="184"/>
      <c r="L139" s="228"/>
      <c r="M139" s="229"/>
      <c r="N139" s="230"/>
      <c r="O139" s="230"/>
      <c r="P139" s="231">
        <f aca="true" t="shared" si="8" ref="P139:T139">SUM(P140:P141)</f>
        <v>0</v>
      </c>
      <c r="Q139" s="230"/>
      <c r="R139" s="231">
        <f t="shared" si="8"/>
        <v>0</v>
      </c>
      <c r="S139" s="230"/>
      <c r="T139" s="253">
        <f t="shared" si="8"/>
        <v>0</v>
      </c>
      <c r="AR139" s="259" t="s">
        <v>81</v>
      </c>
      <c r="AT139" s="260" t="s">
        <v>72</v>
      </c>
      <c r="AU139" s="260" t="s">
        <v>24</v>
      </c>
      <c r="AY139" s="259" t="s">
        <v>164</v>
      </c>
      <c r="BK139" s="265">
        <f>SUM(BK140:BK141)</f>
        <v>0</v>
      </c>
    </row>
    <row r="140" spans="2:65" s="84" customFormat="1" ht="20.4" customHeight="1">
      <c r="B140" s="105"/>
      <c r="C140" s="189" t="s">
        <v>260</v>
      </c>
      <c r="D140" s="189" t="s">
        <v>166</v>
      </c>
      <c r="E140" s="190" t="s">
        <v>5132</v>
      </c>
      <c r="F140" s="191" t="s">
        <v>5133</v>
      </c>
      <c r="G140" s="192" t="s">
        <v>169</v>
      </c>
      <c r="H140" s="193">
        <v>1</v>
      </c>
      <c r="I140" s="233"/>
      <c r="J140" s="234">
        <f aca="true" t="shared" si="9" ref="J140:J145">ROUND(I140*H140,2)</f>
        <v>0</v>
      </c>
      <c r="K140" s="191" t="s">
        <v>22</v>
      </c>
      <c r="L140" s="214"/>
      <c r="M140" s="235" t="s">
        <v>22</v>
      </c>
      <c r="N140" s="236" t="s">
        <v>44</v>
      </c>
      <c r="O140" s="106"/>
      <c r="P140" s="237">
        <f aca="true" t="shared" si="10" ref="P140:P145">O140*H140</f>
        <v>0</v>
      </c>
      <c r="Q140" s="237">
        <v>0</v>
      </c>
      <c r="R140" s="237">
        <f aca="true" t="shared" si="11" ref="R140:R145">Q140*H140</f>
        <v>0</v>
      </c>
      <c r="S140" s="237">
        <v>0</v>
      </c>
      <c r="T140" s="254">
        <f aca="true" t="shared" si="12" ref="T140:T145">S140*H140</f>
        <v>0</v>
      </c>
      <c r="AR140" s="170" t="s">
        <v>298</v>
      </c>
      <c r="AT140" s="170" t="s">
        <v>166</v>
      </c>
      <c r="AU140" s="170" t="s">
        <v>81</v>
      </c>
      <c r="AY140" s="170" t="s">
        <v>164</v>
      </c>
      <c r="BE140" s="266">
        <f aca="true" t="shared" si="13" ref="BE140:BE145">IF(N140="základní",J140,0)</f>
        <v>0</v>
      </c>
      <c r="BF140" s="266">
        <f aca="true" t="shared" si="14" ref="BF140:BF145">IF(N140="snížená",J140,0)</f>
        <v>0</v>
      </c>
      <c r="BG140" s="266">
        <f aca="true" t="shared" si="15" ref="BG140:BG145">IF(N140="zákl. přenesená",J140,0)</f>
        <v>0</v>
      </c>
      <c r="BH140" s="266">
        <f aca="true" t="shared" si="16" ref="BH140:BH145">IF(N140="sníž. přenesená",J140,0)</f>
        <v>0</v>
      </c>
      <c r="BI140" s="266">
        <f aca="true" t="shared" si="17" ref="BI140:BI145">IF(N140="nulová",J140,0)</f>
        <v>0</v>
      </c>
      <c r="BJ140" s="170" t="s">
        <v>24</v>
      </c>
      <c r="BK140" s="266">
        <f aca="true" t="shared" si="18" ref="BK140:BK145">ROUND(I140*H140,2)</f>
        <v>0</v>
      </c>
      <c r="BL140" s="170" t="s">
        <v>298</v>
      </c>
      <c r="BM140" s="170" t="s">
        <v>5134</v>
      </c>
    </row>
    <row r="141" spans="2:47" s="84" customFormat="1" ht="13.5">
      <c r="B141" s="105"/>
      <c r="C141" s="174"/>
      <c r="D141" s="194" t="s">
        <v>173</v>
      </c>
      <c r="E141" s="174"/>
      <c r="F141" s="195" t="s">
        <v>5135</v>
      </c>
      <c r="G141" s="174"/>
      <c r="H141" s="174"/>
      <c r="I141" s="215"/>
      <c r="J141" s="174"/>
      <c r="K141" s="174"/>
      <c r="L141" s="214"/>
      <c r="M141" s="238"/>
      <c r="N141" s="106"/>
      <c r="O141" s="106"/>
      <c r="P141" s="106"/>
      <c r="Q141" s="106"/>
      <c r="R141" s="106"/>
      <c r="S141" s="106"/>
      <c r="T141" s="255"/>
      <c r="AT141" s="170" t="s">
        <v>173</v>
      </c>
      <c r="AU141" s="170" t="s">
        <v>81</v>
      </c>
    </row>
    <row r="142" spans="2:63" s="89" customFormat="1" ht="37.5" customHeight="1">
      <c r="B142" s="183"/>
      <c r="C142" s="184"/>
      <c r="D142" s="185" t="s">
        <v>72</v>
      </c>
      <c r="E142" s="186" t="s">
        <v>110</v>
      </c>
      <c r="F142" s="186" t="s">
        <v>5136</v>
      </c>
      <c r="G142" s="184"/>
      <c r="H142" s="184"/>
      <c r="I142" s="226"/>
      <c r="J142" s="227">
        <f t="shared" si="6"/>
        <v>0</v>
      </c>
      <c r="K142" s="184"/>
      <c r="L142" s="228"/>
      <c r="M142" s="229"/>
      <c r="N142" s="230"/>
      <c r="O142" s="230"/>
      <c r="P142" s="231">
        <f aca="true" t="shared" si="19" ref="P142:T142">P143+P149+P154+P157+P161</f>
        <v>0</v>
      </c>
      <c r="Q142" s="230"/>
      <c r="R142" s="231">
        <f t="shared" si="19"/>
        <v>0</v>
      </c>
      <c r="S142" s="230"/>
      <c r="T142" s="253">
        <f t="shared" si="19"/>
        <v>0</v>
      </c>
      <c r="AR142" s="259" t="s">
        <v>202</v>
      </c>
      <c r="AT142" s="260" t="s">
        <v>72</v>
      </c>
      <c r="AU142" s="260" t="s">
        <v>73</v>
      </c>
      <c r="AY142" s="259" t="s">
        <v>164</v>
      </c>
      <c r="BK142" s="265">
        <f>BK143+BK149+BK154+BK157+BK161</f>
        <v>0</v>
      </c>
    </row>
    <row r="143" spans="2:63" s="89" customFormat="1" ht="19.9" customHeight="1">
      <c r="B143" s="183"/>
      <c r="C143" s="184"/>
      <c r="D143" s="187" t="s">
        <v>72</v>
      </c>
      <c r="E143" s="188" t="s">
        <v>5137</v>
      </c>
      <c r="F143" s="188" t="s">
        <v>5138</v>
      </c>
      <c r="G143" s="184"/>
      <c r="H143" s="184"/>
      <c r="I143" s="226"/>
      <c r="J143" s="232">
        <f t="shared" si="6"/>
        <v>0</v>
      </c>
      <c r="K143" s="184"/>
      <c r="L143" s="228"/>
      <c r="M143" s="229"/>
      <c r="N143" s="230"/>
      <c r="O143" s="230"/>
      <c r="P143" s="231">
        <f aca="true" t="shared" si="20" ref="P143:T143">SUM(P144:P148)</f>
        <v>0</v>
      </c>
      <c r="Q143" s="230"/>
      <c r="R143" s="231">
        <f t="shared" si="20"/>
        <v>0</v>
      </c>
      <c r="S143" s="230"/>
      <c r="T143" s="253">
        <f t="shared" si="20"/>
        <v>0</v>
      </c>
      <c r="AR143" s="259" t="s">
        <v>202</v>
      </c>
      <c r="AT143" s="260" t="s">
        <v>72</v>
      </c>
      <c r="AU143" s="260" t="s">
        <v>24</v>
      </c>
      <c r="AY143" s="259" t="s">
        <v>164</v>
      </c>
      <c r="BK143" s="265">
        <f>SUM(BK144:BK148)</f>
        <v>0</v>
      </c>
    </row>
    <row r="144" spans="2:65" s="84" customFormat="1" ht="20.4" customHeight="1">
      <c r="B144" s="105"/>
      <c r="C144" s="189" t="s">
        <v>269</v>
      </c>
      <c r="D144" s="189" t="s">
        <v>166</v>
      </c>
      <c r="E144" s="190" t="s">
        <v>5139</v>
      </c>
      <c r="F144" s="191" t="s">
        <v>5140</v>
      </c>
      <c r="G144" s="192" t="s">
        <v>169</v>
      </c>
      <c r="H144" s="193">
        <v>10</v>
      </c>
      <c r="I144" s="233"/>
      <c r="J144" s="234">
        <f t="shared" si="9"/>
        <v>0</v>
      </c>
      <c r="K144" s="191" t="s">
        <v>22</v>
      </c>
      <c r="L144" s="214"/>
      <c r="M144" s="235" t="s">
        <v>22</v>
      </c>
      <c r="N144" s="236" t="s">
        <v>44</v>
      </c>
      <c r="O144" s="106"/>
      <c r="P144" s="237">
        <f t="shared" si="10"/>
        <v>0</v>
      </c>
      <c r="Q144" s="237">
        <v>0</v>
      </c>
      <c r="R144" s="237">
        <f t="shared" si="11"/>
        <v>0</v>
      </c>
      <c r="S144" s="237">
        <v>0</v>
      </c>
      <c r="T144" s="254">
        <f t="shared" si="12"/>
        <v>0</v>
      </c>
      <c r="AR144" s="170" t="s">
        <v>5141</v>
      </c>
      <c r="AT144" s="170" t="s">
        <v>166</v>
      </c>
      <c r="AU144" s="170" t="s">
        <v>81</v>
      </c>
      <c r="AY144" s="170" t="s">
        <v>164</v>
      </c>
      <c r="BE144" s="266">
        <f t="shared" si="13"/>
        <v>0</v>
      </c>
      <c r="BF144" s="266">
        <f t="shared" si="14"/>
        <v>0</v>
      </c>
      <c r="BG144" s="266">
        <f t="shared" si="15"/>
        <v>0</v>
      </c>
      <c r="BH144" s="266">
        <f t="shared" si="16"/>
        <v>0</v>
      </c>
      <c r="BI144" s="266">
        <f t="shared" si="17"/>
        <v>0</v>
      </c>
      <c r="BJ144" s="170" t="s">
        <v>24</v>
      </c>
      <c r="BK144" s="266">
        <f t="shared" si="18"/>
        <v>0</v>
      </c>
      <c r="BL144" s="170" t="s">
        <v>5141</v>
      </c>
      <c r="BM144" s="170" t="s">
        <v>5142</v>
      </c>
    </row>
    <row r="145" spans="2:65" s="84" customFormat="1" ht="20.4" customHeight="1">
      <c r="B145" s="105"/>
      <c r="C145" s="189" t="s">
        <v>275</v>
      </c>
      <c r="D145" s="189" t="s">
        <v>166</v>
      </c>
      <c r="E145" s="190" t="s">
        <v>5143</v>
      </c>
      <c r="F145" s="191" t="s">
        <v>5144</v>
      </c>
      <c r="G145" s="192" t="s">
        <v>1765</v>
      </c>
      <c r="H145" s="193">
        <v>1</v>
      </c>
      <c r="I145" s="233"/>
      <c r="J145" s="234">
        <f t="shared" si="9"/>
        <v>0</v>
      </c>
      <c r="K145" s="191" t="s">
        <v>170</v>
      </c>
      <c r="L145" s="214"/>
      <c r="M145" s="235" t="s">
        <v>22</v>
      </c>
      <c r="N145" s="236" t="s">
        <v>44</v>
      </c>
      <c r="O145" s="106"/>
      <c r="P145" s="237">
        <f t="shared" si="10"/>
        <v>0</v>
      </c>
      <c r="Q145" s="237">
        <v>0</v>
      </c>
      <c r="R145" s="237">
        <f t="shared" si="11"/>
        <v>0</v>
      </c>
      <c r="S145" s="237">
        <v>0</v>
      </c>
      <c r="T145" s="254">
        <f t="shared" si="12"/>
        <v>0</v>
      </c>
      <c r="AR145" s="170" t="s">
        <v>5141</v>
      </c>
      <c r="AT145" s="170" t="s">
        <v>166</v>
      </c>
      <c r="AU145" s="170" t="s">
        <v>81</v>
      </c>
      <c r="AY145" s="170" t="s">
        <v>164</v>
      </c>
      <c r="BE145" s="266">
        <f t="shared" si="13"/>
        <v>0</v>
      </c>
      <c r="BF145" s="266">
        <f t="shared" si="14"/>
        <v>0</v>
      </c>
      <c r="BG145" s="266">
        <f t="shared" si="15"/>
        <v>0</v>
      </c>
      <c r="BH145" s="266">
        <f t="shared" si="16"/>
        <v>0</v>
      </c>
      <c r="BI145" s="266">
        <f t="shared" si="17"/>
        <v>0</v>
      </c>
      <c r="BJ145" s="170" t="s">
        <v>24</v>
      </c>
      <c r="BK145" s="266">
        <f t="shared" si="18"/>
        <v>0</v>
      </c>
      <c r="BL145" s="170" t="s">
        <v>5141</v>
      </c>
      <c r="BM145" s="170" t="s">
        <v>5145</v>
      </c>
    </row>
    <row r="146" spans="2:47" s="84" customFormat="1" ht="24">
      <c r="B146" s="105"/>
      <c r="C146" s="174"/>
      <c r="D146" s="207" t="s">
        <v>173</v>
      </c>
      <c r="E146" s="174"/>
      <c r="F146" s="270" t="s">
        <v>5146</v>
      </c>
      <c r="G146" s="174"/>
      <c r="H146" s="174"/>
      <c r="I146" s="215"/>
      <c r="J146" s="174"/>
      <c r="K146" s="174"/>
      <c r="L146" s="214"/>
      <c r="M146" s="238"/>
      <c r="N146" s="106"/>
      <c r="O146" s="106"/>
      <c r="P146" s="106"/>
      <c r="Q146" s="106"/>
      <c r="R146" s="106"/>
      <c r="S146" s="106"/>
      <c r="T146" s="255"/>
      <c r="AT146" s="170" t="s">
        <v>173</v>
      </c>
      <c r="AU146" s="170" t="s">
        <v>81</v>
      </c>
    </row>
    <row r="147" spans="2:65" s="84" customFormat="1" ht="20.4" customHeight="1">
      <c r="B147" s="105"/>
      <c r="C147" s="189" t="s">
        <v>281</v>
      </c>
      <c r="D147" s="189" t="s">
        <v>166</v>
      </c>
      <c r="E147" s="190" t="s">
        <v>5147</v>
      </c>
      <c r="F147" s="191" t="s">
        <v>5148</v>
      </c>
      <c r="G147" s="192" t="s">
        <v>1765</v>
      </c>
      <c r="H147" s="193">
        <v>1</v>
      </c>
      <c r="I147" s="233"/>
      <c r="J147" s="234">
        <f aca="true" t="shared" si="21" ref="J147:J152">ROUND(I147*H147,2)</f>
        <v>0</v>
      </c>
      <c r="K147" s="191" t="s">
        <v>170</v>
      </c>
      <c r="L147" s="214"/>
      <c r="M147" s="235" t="s">
        <v>22</v>
      </c>
      <c r="N147" s="236" t="s">
        <v>44</v>
      </c>
      <c r="O147" s="106"/>
      <c r="P147" s="237">
        <f aca="true" t="shared" si="22" ref="P147:P152">O147*H147</f>
        <v>0</v>
      </c>
      <c r="Q147" s="237">
        <v>0</v>
      </c>
      <c r="R147" s="237">
        <f aca="true" t="shared" si="23" ref="R147:R152">Q147*H147</f>
        <v>0</v>
      </c>
      <c r="S147" s="237">
        <v>0</v>
      </c>
      <c r="T147" s="254">
        <f aca="true" t="shared" si="24" ref="T147:T152">S147*H147</f>
        <v>0</v>
      </c>
      <c r="AR147" s="170" t="s">
        <v>5141</v>
      </c>
      <c r="AT147" s="170" t="s">
        <v>166</v>
      </c>
      <c r="AU147" s="170" t="s">
        <v>81</v>
      </c>
      <c r="AY147" s="170" t="s">
        <v>164</v>
      </c>
      <c r="BE147" s="266">
        <f aca="true" t="shared" si="25" ref="BE147:BE152">IF(N147="základní",J147,0)</f>
        <v>0</v>
      </c>
      <c r="BF147" s="266">
        <f aca="true" t="shared" si="26" ref="BF147:BF152">IF(N147="snížená",J147,0)</f>
        <v>0</v>
      </c>
      <c r="BG147" s="266">
        <f aca="true" t="shared" si="27" ref="BG147:BG152">IF(N147="zákl. přenesená",J147,0)</f>
        <v>0</v>
      </c>
      <c r="BH147" s="266">
        <f aca="true" t="shared" si="28" ref="BH147:BH152">IF(N147="sníž. přenesená",J147,0)</f>
        <v>0</v>
      </c>
      <c r="BI147" s="266">
        <f aca="true" t="shared" si="29" ref="BI147:BI152">IF(N147="nulová",J147,0)</f>
        <v>0</v>
      </c>
      <c r="BJ147" s="170" t="s">
        <v>24</v>
      </c>
      <c r="BK147" s="266">
        <f aca="true" t="shared" si="30" ref="BK147:BK152">ROUND(I147*H147,2)</f>
        <v>0</v>
      </c>
      <c r="BL147" s="170" t="s">
        <v>5141</v>
      </c>
      <c r="BM147" s="170" t="s">
        <v>5149</v>
      </c>
    </row>
    <row r="148" spans="2:47" s="84" customFormat="1" ht="24">
      <c r="B148" s="105"/>
      <c r="C148" s="174"/>
      <c r="D148" s="194" t="s">
        <v>173</v>
      </c>
      <c r="E148" s="174"/>
      <c r="F148" s="195" t="s">
        <v>5150</v>
      </c>
      <c r="G148" s="174"/>
      <c r="H148" s="174"/>
      <c r="I148" s="215"/>
      <c r="J148" s="174"/>
      <c r="K148" s="174"/>
      <c r="L148" s="214"/>
      <c r="M148" s="238"/>
      <c r="N148" s="106"/>
      <c r="O148" s="106"/>
      <c r="P148" s="106"/>
      <c r="Q148" s="106"/>
      <c r="R148" s="106"/>
      <c r="S148" s="106"/>
      <c r="T148" s="255"/>
      <c r="AT148" s="170" t="s">
        <v>173</v>
      </c>
      <c r="AU148" s="170" t="s">
        <v>81</v>
      </c>
    </row>
    <row r="149" spans="2:63" s="89" customFormat="1" ht="29.9" customHeight="1">
      <c r="B149" s="183"/>
      <c r="C149" s="184"/>
      <c r="D149" s="187" t="s">
        <v>72</v>
      </c>
      <c r="E149" s="188" t="s">
        <v>5151</v>
      </c>
      <c r="F149" s="188" t="s">
        <v>5152</v>
      </c>
      <c r="G149" s="184"/>
      <c r="H149" s="184"/>
      <c r="I149" s="226"/>
      <c r="J149" s="232">
        <f>BK149</f>
        <v>0</v>
      </c>
      <c r="K149" s="184"/>
      <c r="L149" s="228"/>
      <c r="M149" s="229"/>
      <c r="N149" s="230"/>
      <c r="O149" s="230"/>
      <c r="P149" s="231">
        <f aca="true" t="shared" si="31" ref="P149:T149">SUM(P150:P153)</f>
        <v>0</v>
      </c>
      <c r="Q149" s="230"/>
      <c r="R149" s="231">
        <f t="shared" si="31"/>
        <v>0</v>
      </c>
      <c r="S149" s="230"/>
      <c r="T149" s="253">
        <f t="shared" si="31"/>
        <v>0</v>
      </c>
      <c r="AR149" s="259" t="s">
        <v>202</v>
      </c>
      <c r="AT149" s="260" t="s">
        <v>72</v>
      </c>
      <c r="AU149" s="260" t="s">
        <v>24</v>
      </c>
      <c r="AY149" s="259" t="s">
        <v>164</v>
      </c>
      <c r="BK149" s="265">
        <f>SUM(BK150:BK153)</f>
        <v>0</v>
      </c>
    </row>
    <row r="150" spans="2:65" s="84" customFormat="1" ht="20.4" customHeight="1">
      <c r="B150" s="105"/>
      <c r="C150" s="189" t="s">
        <v>10</v>
      </c>
      <c r="D150" s="189" t="s">
        <v>166</v>
      </c>
      <c r="E150" s="190" t="s">
        <v>5153</v>
      </c>
      <c r="F150" s="191" t="s">
        <v>5152</v>
      </c>
      <c r="G150" s="192" t="s">
        <v>1765</v>
      </c>
      <c r="H150" s="193">
        <v>1</v>
      </c>
      <c r="I150" s="233"/>
      <c r="J150" s="234">
        <f t="shared" si="21"/>
        <v>0</v>
      </c>
      <c r="K150" s="191" t="s">
        <v>170</v>
      </c>
      <c r="L150" s="214"/>
      <c r="M150" s="235" t="s">
        <v>22</v>
      </c>
      <c r="N150" s="236" t="s">
        <v>44</v>
      </c>
      <c r="O150" s="106"/>
      <c r="P150" s="237">
        <f t="shared" si="22"/>
        <v>0</v>
      </c>
      <c r="Q150" s="237">
        <v>0</v>
      </c>
      <c r="R150" s="237">
        <f t="shared" si="23"/>
        <v>0</v>
      </c>
      <c r="S150" s="237">
        <v>0</v>
      </c>
      <c r="T150" s="254">
        <f t="shared" si="24"/>
        <v>0</v>
      </c>
      <c r="AR150" s="170" t="s">
        <v>5141</v>
      </c>
      <c r="AT150" s="170" t="s">
        <v>166</v>
      </c>
      <c r="AU150" s="170" t="s">
        <v>81</v>
      </c>
      <c r="AY150" s="170" t="s">
        <v>164</v>
      </c>
      <c r="BE150" s="266">
        <f t="shared" si="25"/>
        <v>0</v>
      </c>
      <c r="BF150" s="266">
        <f t="shared" si="26"/>
        <v>0</v>
      </c>
      <c r="BG150" s="266">
        <f t="shared" si="27"/>
        <v>0</v>
      </c>
      <c r="BH150" s="266">
        <f t="shared" si="28"/>
        <v>0</v>
      </c>
      <c r="BI150" s="266">
        <f t="shared" si="29"/>
        <v>0</v>
      </c>
      <c r="BJ150" s="170" t="s">
        <v>24</v>
      </c>
      <c r="BK150" s="266">
        <f t="shared" si="30"/>
        <v>0</v>
      </c>
      <c r="BL150" s="170" t="s">
        <v>5141</v>
      </c>
      <c r="BM150" s="170" t="s">
        <v>5154</v>
      </c>
    </row>
    <row r="151" spans="2:47" s="84" customFormat="1" ht="13.5">
      <c r="B151" s="105"/>
      <c r="C151" s="174"/>
      <c r="D151" s="207" t="s">
        <v>173</v>
      </c>
      <c r="E151" s="174"/>
      <c r="F151" s="270" t="s">
        <v>5155</v>
      </c>
      <c r="G151" s="174"/>
      <c r="H151" s="174"/>
      <c r="I151" s="215"/>
      <c r="J151" s="174"/>
      <c r="K151" s="174"/>
      <c r="L151" s="214"/>
      <c r="M151" s="238"/>
      <c r="N151" s="106"/>
      <c r="O151" s="106"/>
      <c r="P151" s="106"/>
      <c r="Q151" s="106"/>
      <c r="R151" s="106"/>
      <c r="S151" s="106"/>
      <c r="T151" s="255"/>
      <c r="AT151" s="170" t="s">
        <v>173</v>
      </c>
      <c r="AU151" s="170" t="s">
        <v>81</v>
      </c>
    </row>
    <row r="152" spans="2:65" s="84" customFormat="1" ht="20.4" customHeight="1">
      <c r="B152" s="105"/>
      <c r="C152" s="189" t="s">
        <v>298</v>
      </c>
      <c r="D152" s="189" t="s">
        <v>166</v>
      </c>
      <c r="E152" s="190" t="s">
        <v>5156</v>
      </c>
      <c r="F152" s="191" t="s">
        <v>5157</v>
      </c>
      <c r="G152" s="192" t="s">
        <v>1765</v>
      </c>
      <c r="H152" s="193">
        <v>1</v>
      </c>
      <c r="I152" s="233"/>
      <c r="J152" s="234">
        <f t="shared" si="21"/>
        <v>0</v>
      </c>
      <c r="K152" s="191" t="s">
        <v>170</v>
      </c>
      <c r="L152" s="214"/>
      <c r="M152" s="235" t="s">
        <v>22</v>
      </c>
      <c r="N152" s="236" t="s">
        <v>44</v>
      </c>
      <c r="O152" s="106"/>
      <c r="P152" s="237">
        <f t="shared" si="22"/>
        <v>0</v>
      </c>
      <c r="Q152" s="237">
        <v>0</v>
      </c>
      <c r="R152" s="237">
        <f t="shared" si="23"/>
        <v>0</v>
      </c>
      <c r="S152" s="237">
        <v>0</v>
      </c>
      <c r="T152" s="254">
        <f t="shared" si="24"/>
        <v>0</v>
      </c>
      <c r="AR152" s="170" t="s">
        <v>5141</v>
      </c>
      <c r="AT152" s="170" t="s">
        <v>166</v>
      </c>
      <c r="AU152" s="170" t="s">
        <v>81</v>
      </c>
      <c r="AY152" s="170" t="s">
        <v>164</v>
      </c>
      <c r="BE152" s="266">
        <f t="shared" si="25"/>
        <v>0</v>
      </c>
      <c r="BF152" s="266">
        <f t="shared" si="26"/>
        <v>0</v>
      </c>
      <c r="BG152" s="266">
        <f t="shared" si="27"/>
        <v>0</v>
      </c>
      <c r="BH152" s="266">
        <f t="shared" si="28"/>
        <v>0</v>
      </c>
      <c r="BI152" s="266">
        <f t="shared" si="29"/>
        <v>0</v>
      </c>
      <c r="BJ152" s="170" t="s">
        <v>24</v>
      </c>
      <c r="BK152" s="266">
        <f t="shared" si="30"/>
        <v>0</v>
      </c>
      <c r="BL152" s="170" t="s">
        <v>5141</v>
      </c>
      <c r="BM152" s="170" t="s">
        <v>5158</v>
      </c>
    </row>
    <row r="153" spans="2:47" s="84" customFormat="1" ht="24">
      <c r="B153" s="105"/>
      <c r="C153" s="174"/>
      <c r="D153" s="194" t="s">
        <v>173</v>
      </c>
      <c r="E153" s="174"/>
      <c r="F153" s="195" t="s">
        <v>5159</v>
      </c>
      <c r="G153" s="174"/>
      <c r="H153" s="174"/>
      <c r="I153" s="215"/>
      <c r="J153" s="174"/>
      <c r="K153" s="174"/>
      <c r="L153" s="214"/>
      <c r="M153" s="238"/>
      <c r="N153" s="106"/>
      <c r="O153" s="106"/>
      <c r="P153" s="106"/>
      <c r="Q153" s="106"/>
      <c r="R153" s="106"/>
      <c r="S153" s="106"/>
      <c r="T153" s="255"/>
      <c r="AT153" s="170" t="s">
        <v>173</v>
      </c>
      <c r="AU153" s="170" t="s">
        <v>81</v>
      </c>
    </row>
    <row r="154" spans="2:63" s="89" customFormat="1" ht="29.9" customHeight="1">
      <c r="B154" s="183"/>
      <c r="C154" s="184"/>
      <c r="D154" s="187" t="s">
        <v>72</v>
      </c>
      <c r="E154" s="188" t="s">
        <v>5160</v>
      </c>
      <c r="F154" s="188" t="s">
        <v>5161</v>
      </c>
      <c r="G154" s="184"/>
      <c r="H154" s="184"/>
      <c r="I154" s="226"/>
      <c r="J154" s="232">
        <f>BK154</f>
        <v>0</v>
      </c>
      <c r="K154" s="184"/>
      <c r="L154" s="228"/>
      <c r="M154" s="229"/>
      <c r="N154" s="230"/>
      <c r="O154" s="230"/>
      <c r="P154" s="231">
        <f aca="true" t="shared" si="32" ref="P154:T154">SUM(P155:P156)</f>
        <v>0</v>
      </c>
      <c r="Q154" s="230"/>
      <c r="R154" s="231">
        <f t="shared" si="32"/>
        <v>0</v>
      </c>
      <c r="S154" s="230"/>
      <c r="T154" s="253">
        <f t="shared" si="32"/>
        <v>0</v>
      </c>
      <c r="AR154" s="259" t="s">
        <v>202</v>
      </c>
      <c r="AT154" s="260" t="s">
        <v>72</v>
      </c>
      <c r="AU154" s="260" t="s">
        <v>24</v>
      </c>
      <c r="AY154" s="259" t="s">
        <v>164</v>
      </c>
      <c r="BK154" s="265">
        <f>SUM(BK155:BK156)</f>
        <v>0</v>
      </c>
    </row>
    <row r="155" spans="2:65" s="84" customFormat="1" ht="20.4" customHeight="1">
      <c r="B155" s="105"/>
      <c r="C155" s="189" t="s">
        <v>305</v>
      </c>
      <c r="D155" s="189" t="s">
        <v>166</v>
      </c>
      <c r="E155" s="190" t="s">
        <v>5162</v>
      </c>
      <c r="F155" s="191" t="s">
        <v>5163</v>
      </c>
      <c r="G155" s="192" t="s">
        <v>1765</v>
      </c>
      <c r="H155" s="193">
        <v>1</v>
      </c>
      <c r="I155" s="233"/>
      <c r="J155" s="234">
        <f aca="true" t="shared" si="33" ref="J155:J160">ROUND(I155*H155,2)</f>
        <v>0</v>
      </c>
      <c r="K155" s="191" t="s">
        <v>170</v>
      </c>
      <c r="L155" s="214"/>
      <c r="M155" s="235" t="s">
        <v>22</v>
      </c>
      <c r="N155" s="236" t="s">
        <v>44</v>
      </c>
      <c r="O155" s="106"/>
      <c r="P155" s="237">
        <f aca="true" t="shared" si="34" ref="P155:P160">O155*H155</f>
        <v>0</v>
      </c>
      <c r="Q155" s="237">
        <v>0</v>
      </c>
      <c r="R155" s="237">
        <f aca="true" t="shared" si="35" ref="R155:R160">Q155*H155</f>
        <v>0</v>
      </c>
      <c r="S155" s="237">
        <v>0</v>
      </c>
      <c r="T155" s="254">
        <f aca="true" t="shared" si="36" ref="T155:T160">S155*H155</f>
        <v>0</v>
      </c>
      <c r="AR155" s="170" t="s">
        <v>5141</v>
      </c>
      <c r="AT155" s="170" t="s">
        <v>166</v>
      </c>
      <c r="AU155" s="170" t="s">
        <v>81</v>
      </c>
      <c r="AY155" s="170" t="s">
        <v>164</v>
      </c>
      <c r="BE155" s="266">
        <f aca="true" t="shared" si="37" ref="BE155:BE160">IF(N155="základní",J155,0)</f>
        <v>0</v>
      </c>
      <c r="BF155" s="266">
        <f aca="true" t="shared" si="38" ref="BF155:BF160">IF(N155="snížená",J155,0)</f>
        <v>0</v>
      </c>
      <c r="BG155" s="266">
        <f aca="true" t="shared" si="39" ref="BG155:BG160">IF(N155="zákl. přenesená",J155,0)</f>
        <v>0</v>
      </c>
      <c r="BH155" s="266">
        <f aca="true" t="shared" si="40" ref="BH155:BH160">IF(N155="sníž. přenesená",J155,0)</f>
        <v>0</v>
      </c>
      <c r="BI155" s="266">
        <f aca="true" t="shared" si="41" ref="BI155:BI160">IF(N155="nulová",J155,0)</f>
        <v>0</v>
      </c>
      <c r="BJ155" s="170" t="s">
        <v>24</v>
      </c>
      <c r="BK155" s="266">
        <f aca="true" t="shared" si="42" ref="BK155:BK160">ROUND(I155*H155,2)</f>
        <v>0</v>
      </c>
      <c r="BL155" s="170" t="s">
        <v>5141</v>
      </c>
      <c r="BM155" s="170" t="s">
        <v>5164</v>
      </c>
    </row>
    <row r="156" spans="2:47" s="84" customFormat="1" ht="13.5">
      <c r="B156" s="105"/>
      <c r="C156" s="174"/>
      <c r="D156" s="194" t="s">
        <v>173</v>
      </c>
      <c r="E156" s="174"/>
      <c r="F156" s="195" t="s">
        <v>5165</v>
      </c>
      <c r="G156" s="174"/>
      <c r="H156" s="174"/>
      <c r="I156" s="215"/>
      <c r="J156" s="174"/>
      <c r="K156" s="174"/>
      <c r="L156" s="214"/>
      <c r="M156" s="238"/>
      <c r="N156" s="106"/>
      <c r="O156" s="106"/>
      <c r="P156" s="106"/>
      <c r="Q156" s="106"/>
      <c r="R156" s="106"/>
      <c r="S156" s="106"/>
      <c r="T156" s="255"/>
      <c r="AT156" s="170" t="s">
        <v>173</v>
      </c>
      <c r="AU156" s="170" t="s">
        <v>81</v>
      </c>
    </row>
    <row r="157" spans="2:63" s="89" customFormat="1" ht="29.9" customHeight="1">
      <c r="B157" s="183"/>
      <c r="C157" s="184"/>
      <c r="D157" s="187" t="s">
        <v>72</v>
      </c>
      <c r="E157" s="188" t="s">
        <v>5166</v>
      </c>
      <c r="F157" s="188" t="s">
        <v>5167</v>
      </c>
      <c r="G157" s="184"/>
      <c r="H157" s="184"/>
      <c r="I157" s="226"/>
      <c r="J157" s="232">
        <f>BK157</f>
        <v>0</v>
      </c>
      <c r="K157" s="184"/>
      <c r="L157" s="228"/>
      <c r="M157" s="229"/>
      <c r="N157" s="230"/>
      <c r="O157" s="230"/>
      <c r="P157" s="231">
        <f aca="true" t="shared" si="43" ref="P157:T157">SUM(P158:P160)</f>
        <v>0</v>
      </c>
      <c r="Q157" s="230"/>
      <c r="R157" s="231">
        <f t="shared" si="43"/>
        <v>0</v>
      </c>
      <c r="S157" s="230"/>
      <c r="T157" s="253">
        <f t="shared" si="43"/>
        <v>0</v>
      </c>
      <c r="AR157" s="259" t="s">
        <v>202</v>
      </c>
      <c r="AT157" s="260" t="s">
        <v>72</v>
      </c>
      <c r="AU157" s="260" t="s">
        <v>24</v>
      </c>
      <c r="AY157" s="259" t="s">
        <v>164</v>
      </c>
      <c r="BK157" s="265">
        <f>SUM(BK158:BK160)</f>
        <v>0</v>
      </c>
    </row>
    <row r="158" spans="2:65" s="84" customFormat="1" ht="20.4" customHeight="1">
      <c r="B158" s="105"/>
      <c r="C158" s="189" t="s">
        <v>321</v>
      </c>
      <c r="D158" s="189" t="s">
        <v>166</v>
      </c>
      <c r="E158" s="190" t="s">
        <v>5168</v>
      </c>
      <c r="F158" s="191" t="s">
        <v>5169</v>
      </c>
      <c r="G158" s="192" t="s">
        <v>1765</v>
      </c>
      <c r="H158" s="193">
        <v>1</v>
      </c>
      <c r="I158" s="233"/>
      <c r="J158" s="234">
        <f t="shared" si="33"/>
        <v>0</v>
      </c>
      <c r="K158" s="191" t="s">
        <v>170</v>
      </c>
      <c r="L158" s="214"/>
      <c r="M158" s="235" t="s">
        <v>22</v>
      </c>
      <c r="N158" s="236" t="s">
        <v>44</v>
      </c>
      <c r="O158" s="106"/>
      <c r="P158" s="237">
        <f t="shared" si="34"/>
        <v>0</v>
      </c>
      <c r="Q158" s="237">
        <v>0</v>
      </c>
      <c r="R158" s="237">
        <f t="shared" si="35"/>
        <v>0</v>
      </c>
      <c r="S158" s="237">
        <v>0</v>
      </c>
      <c r="T158" s="254">
        <f t="shared" si="36"/>
        <v>0</v>
      </c>
      <c r="AR158" s="170" t="s">
        <v>5141</v>
      </c>
      <c r="AT158" s="170" t="s">
        <v>166</v>
      </c>
      <c r="AU158" s="170" t="s">
        <v>81</v>
      </c>
      <c r="AY158" s="170" t="s">
        <v>164</v>
      </c>
      <c r="BE158" s="266">
        <f t="shared" si="37"/>
        <v>0</v>
      </c>
      <c r="BF158" s="266">
        <f t="shared" si="38"/>
        <v>0</v>
      </c>
      <c r="BG158" s="266">
        <f t="shared" si="39"/>
        <v>0</v>
      </c>
      <c r="BH158" s="266">
        <f t="shared" si="40"/>
        <v>0</v>
      </c>
      <c r="BI158" s="266">
        <f t="shared" si="41"/>
        <v>0</v>
      </c>
      <c r="BJ158" s="170" t="s">
        <v>24</v>
      </c>
      <c r="BK158" s="266">
        <f t="shared" si="42"/>
        <v>0</v>
      </c>
      <c r="BL158" s="170" t="s">
        <v>5141</v>
      </c>
      <c r="BM158" s="170" t="s">
        <v>5170</v>
      </c>
    </row>
    <row r="159" spans="2:65" s="84" customFormat="1" ht="28.8" customHeight="1">
      <c r="B159" s="105"/>
      <c r="C159" s="189" t="s">
        <v>332</v>
      </c>
      <c r="D159" s="189" t="s">
        <v>166</v>
      </c>
      <c r="E159" s="190" t="s">
        <v>5171</v>
      </c>
      <c r="F159" s="191" t="s">
        <v>5172</v>
      </c>
      <c r="G159" s="192" t="s">
        <v>1765</v>
      </c>
      <c r="H159" s="193">
        <v>1</v>
      </c>
      <c r="I159" s="233"/>
      <c r="J159" s="234">
        <f t="shared" si="33"/>
        <v>0</v>
      </c>
      <c r="K159" s="191" t="s">
        <v>22</v>
      </c>
      <c r="L159" s="214"/>
      <c r="M159" s="235" t="s">
        <v>22</v>
      </c>
      <c r="N159" s="236" t="s">
        <v>44</v>
      </c>
      <c r="O159" s="106"/>
      <c r="P159" s="237">
        <f t="shared" si="34"/>
        <v>0</v>
      </c>
      <c r="Q159" s="237">
        <v>0</v>
      </c>
      <c r="R159" s="237">
        <f t="shared" si="35"/>
        <v>0</v>
      </c>
      <c r="S159" s="237">
        <v>0</v>
      </c>
      <c r="T159" s="254">
        <f t="shared" si="36"/>
        <v>0</v>
      </c>
      <c r="AR159" s="170" t="s">
        <v>5141</v>
      </c>
      <c r="AT159" s="170" t="s">
        <v>166</v>
      </c>
      <c r="AU159" s="170" t="s">
        <v>81</v>
      </c>
      <c r="AY159" s="170" t="s">
        <v>164</v>
      </c>
      <c r="BE159" s="266">
        <f t="shared" si="37"/>
        <v>0</v>
      </c>
      <c r="BF159" s="266">
        <f t="shared" si="38"/>
        <v>0</v>
      </c>
      <c r="BG159" s="266">
        <f t="shared" si="39"/>
        <v>0</v>
      </c>
      <c r="BH159" s="266">
        <f t="shared" si="40"/>
        <v>0</v>
      </c>
      <c r="BI159" s="266">
        <f t="shared" si="41"/>
        <v>0</v>
      </c>
      <c r="BJ159" s="170" t="s">
        <v>24</v>
      </c>
      <c r="BK159" s="266">
        <f t="shared" si="42"/>
        <v>0</v>
      </c>
      <c r="BL159" s="170" t="s">
        <v>5141</v>
      </c>
      <c r="BM159" s="170" t="s">
        <v>5173</v>
      </c>
    </row>
    <row r="160" spans="2:65" s="84" customFormat="1" ht="20.4" customHeight="1">
      <c r="B160" s="105"/>
      <c r="C160" s="189" t="s">
        <v>338</v>
      </c>
      <c r="D160" s="189" t="s">
        <v>166</v>
      </c>
      <c r="E160" s="190" t="s">
        <v>5174</v>
      </c>
      <c r="F160" s="191" t="s">
        <v>5175</v>
      </c>
      <c r="G160" s="192" t="s">
        <v>1765</v>
      </c>
      <c r="H160" s="193">
        <v>1</v>
      </c>
      <c r="I160" s="233"/>
      <c r="J160" s="234">
        <f t="shared" si="33"/>
        <v>0</v>
      </c>
      <c r="K160" s="191" t="s">
        <v>22</v>
      </c>
      <c r="L160" s="214"/>
      <c r="M160" s="235" t="s">
        <v>22</v>
      </c>
      <c r="N160" s="236" t="s">
        <v>44</v>
      </c>
      <c r="O160" s="106"/>
      <c r="P160" s="237">
        <f t="shared" si="34"/>
        <v>0</v>
      </c>
      <c r="Q160" s="237">
        <v>0</v>
      </c>
      <c r="R160" s="237">
        <f t="shared" si="35"/>
        <v>0</v>
      </c>
      <c r="S160" s="237">
        <v>0</v>
      </c>
      <c r="T160" s="254">
        <f t="shared" si="36"/>
        <v>0</v>
      </c>
      <c r="AR160" s="170" t="s">
        <v>5141</v>
      </c>
      <c r="AT160" s="170" t="s">
        <v>166</v>
      </c>
      <c r="AU160" s="170" t="s">
        <v>81</v>
      </c>
      <c r="AY160" s="170" t="s">
        <v>164</v>
      </c>
      <c r="BE160" s="266">
        <f t="shared" si="37"/>
        <v>0</v>
      </c>
      <c r="BF160" s="266">
        <f t="shared" si="38"/>
        <v>0</v>
      </c>
      <c r="BG160" s="266">
        <f t="shared" si="39"/>
        <v>0</v>
      </c>
      <c r="BH160" s="266">
        <f t="shared" si="40"/>
        <v>0</v>
      </c>
      <c r="BI160" s="266">
        <f t="shared" si="41"/>
        <v>0</v>
      </c>
      <c r="BJ160" s="170" t="s">
        <v>24</v>
      </c>
      <c r="BK160" s="266">
        <f t="shared" si="42"/>
        <v>0</v>
      </c>
      <c r="BL160" s="170" t="s">
        <v>5141</v>
      </c>
      <c r="BM160" s="170" t="s">
        <v>5176</v>
      </c>
    </row>
    <row r="161" spans="2:63" s="89" customFormat="1" ht="29.9" customHeight="1">
      <c r="B161" s="183"/>
      <c r="C161" s="184"/>
      <c r="D161" s="187" t="s">
        <v>72</v>
      </c>
      <c r="E161" s="188" t="s">
        <v>5177</v>
      </c>
      <c r="F161" s="188" t="s">
        <v>5178</v>
      </c>
      <c r="G161" s="184"/>
      <c r="H161" s="184"/>
      <c r="I161" s="226"/>
      <c r="J161" s="232">
        <f>BK161</f>
        <v>0</v>
      </c>
      <c r="K161" s="184"/>
      <c r="L161" s="228"/>
      <c r="M161" s="229"/>
      <c r="N161" s="230"/>
      <c r="O161" s="230"/>
      <c r="P161" s="231">
        <f aca="true" t="shared" si="44" ref="P161:T161">P162</f>
        <v>0</v>
      </c>
      <c r="Q161" s="230"/>
      <c r="R161" s="231">
        <f t="shared" si="44"/>
        <v>0</v>
      </c>
      <c r="S161" s="230"/>
      <c r="T161" s="253">
        <f t="shared" si="44"/>
        <v>0</v>
      </c>
      <c r="AR161" s="259" t="s">
        <v>202</v>
      </c>
      <c r="AT161" s="260" t="s">
        <v>72</v>
      </c>
      <c r="AU161" s="260" t="s">
        <v>24</v>
      </c>
      <c r="AY161" s="259" t="s">
        <v>164</v>
      </c>
      <c r="BK161" s="265">
        <f>BK162</f>
        <v>0</v>
      </c>
    </row>
    <row r="162" spans="2:65" s="84" customFormat="1" ht="20.4" customHeight="1">
      <c r="B162" s="105"/>
      <c r="C162" s="189" t="s">
        <v>9</v>
      </c>
      <c r="D162" s="189" t="s">
        <v>166</v>
      </c>
      <c r="E162" s="190" t="s">
        <v>5179</v>
      </c>
      <c r="F162" s="191" t="s">
        <v>5178</v>
      </c>
      <c r="G162" s="192" t="s">
        <v>1765</v>
      </c>
      <c r="H162" s="193">
        <v>1</v>
      </c>
      <c r="I162" s="233"/>
      <c r="J162" s="234">
        <f>ROUND(I162*H162,2)</f>
        <v>0</v>
      </c>
      <c r="K162" s="191" t="s">
        <v>170</v>
      </c>
      <c r="L162" s="214"/>
      <c r="M162" s="235" t="s">
        <v>22</v>
      </c>
      <c r="N162" s="271" t="s">
        <v>44</v>
      </c>
      <c r="O162" s="272"/>
      <c r="P162" s="273">
        <f>O162*H162</f>
        <v>0</v>
      </c>
      <c r="Q162" s="273">
        <v>0</v>
      </c>
      <c r="R162" s="273">
        <f>Q162*H162</f>
        <v>0</v>
      </c>
      <c r="S162" s="273">
        <v>0</v>
      </c>
      <c r="T162" s="274">
        <f>S162*H162</f>
        <v>0</v>
      </c>
      <c r="AR162" s="170" t="s">
        <v>5141</v>
      </c>
      <c r="AT162" s="170" t="s">
        <v>166</v>
      </c>
      <c r="AU162" s="170" t="s">
        <v>81</v>
      </c>
      <c r="AY162" s="170" t="s">
        <v>164</v>
      </c>
      <c r="BE162" s="266">
        <f>IF(N162="základní",J162,0)</f>
        <v>0</v>
      </c>
      <c r="BF162" s="266">
        <f>IF(N162="snížená",J162,0)</f>
        <v>0</v>
      </c>
      <c r="BG162" s="266">
        <f>IF(N162="zákl. přenesená",J162,0)</f>
        <v>0</v>
      </c>
      <c r="BH162" s="266">
        <f>IF(N162="sníž. přenesená",J162,0)</f>
        <v>0</v>
      </c>
      <c r="BI162" s="266">
        <f>IF(N162="nulová",J162,0)</f>
        <v>0</v>
      </c>
      <c r="BJ162" s="170" t="s">
        <v>24</v>
      </c>
      <c r="BK162" s="266">
        <f>ROUND(I162*H162,2)</f>
        <v>0</v>
      </c>
      <c r="BL162" s="170" t="s">
        <v>5141</v>
      </c>
      <c r="BM162" s="170" t="s">
        <v>5180</v>
      </c>
    </row>
    <row r="163" spans="2:12" s="84" customFormat="1" ht="6.95" customHeight="1">
      <c r="B163" s="122"/>
      <c r="C163" s="123"/>
      <c r="D163" s="123"/>
      <c r="E163" s="123"/>
      <c r="F163" s="123"/>
      <c r="G163" s="123"/>
      <c r="H163" s="123"/>
      <c r="I163" s="156"/>
      <c r="J163" s="123"/>
      <c r="K163" s="123"/>
      <c r="L163" s="214"/>
    </row>
  </sheetData>
  <sheetProtection password="CC35" sheet="1" objects="1" formatCells="0" formatColumns="0" formatRows="0" sort="0" autoFilter="0"/>
  <autoFilter ref="C86:K162"/>
  <mergeCells count="9">
    <mergeCell ref="G1:H1"/>
    <mergeCell ref="L2:V2"/>
    <mergeCell ref="E7:H7"/>
    <mergeCell ref="E9:H9"/>
    <mergeCell ref="E24:H24"/>
    <mergeCell ref="E45:H45"/>
    <mergeCell ref="E47:H47"/>
    <mergeCell ref="E77:H77"/>
    <mergeCell ref="E79:H79"/>
  </mergeCells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rintOptions/>
  <pageMargins left="0.582638888888889" right="0.582638888888889" top="0.582638888888889" bottom="0.582638888888889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B2:K216"/>
  <sheetViews>
    <sheetView showGridLines="0" workbookViewId="0" topLeftCell="A1">
      <selection activeCell="A1" sqref="A1"/>
    </sheetView>
  </sheetViews>
  <sheetFormatPr defaultColWidth="9" defaultRowHeight="13.5"/>
  <cols>
    <col min="1" max="1" width="8.33203125" style="2" customWidth="1"/>
    <col min="2" max="2" width="1.66796875" style="2" customWidth="1"/>
    <col min="3" max="4" width="5" style="2" customWidth="1"/>
    <col min="5" max="5" width="11.66015625" style="2" customWidth="1"/>
    <col min="6" max="6" width="9.16015625" style="2" customWidth="1"/>
    <col min="7" max="7" width="5" style="2" customWidth="1"/>
    <col min="8" max="8" width="77.83203125" style="2" customWidth="1"/>
    <col min="9" max="10" width="20" style="2" customWidth="1"/>
    <col min="11" max="11" width="1.66796875" style="2" customWidth="1"/>
  </cols>
  <sheetData>
    <row r="1" ht="37.5" customHeight="1"/>
    <row r="2" spans="2:11" ht="7.5" customHeight="1">
      <c r="B2" s="3"/>
      <c r="C2" s="4"/>
      <c r="D2" s="4"/>
      <c r="E2" s="4"/>
      <c r="F2" s="4"/>
      <c r="G2" s="4"/>
      <c r="H2" s="4"/>
      <c r="I2" s="4"/>
      <c r="J2" s="4"/>
      <c r="K2" s="17"/>
    </row>
    <row r="3" spans="2:11" s="1" customFormat="1" ht="45" customHeight="1">
      <c r="B3" s="5"/>
      <c r="C3" s="6" t="s">
        <v>5181</v>
      </c>
      <c r="D3" s="6"/>
      <c r="E3" s="6"/>
      <c r="F3" s="6"/>
      <c r="G3" s="6"/>
      <c r="H3" s="6"/>
      <c r="I3" s="6"/>
      <c r="J3" s="6"/>
      <c r="K3" s="18"/>
    </row>
    <row r="4" spans="2:11" ht="25.5" customHeight="1">
      <c r="B4" s="7"/>
      <c r="C4" s="8" t="s">
        <v>5182</v>
      </c>
      <c r="D4" s="8"/>
      <c r="E4" s="8"/>
      <c r="F4" s="8"/>
      <c r="G4" s="8"/>
      <c r="H4" s="8"/>
      <c r="I4" s="8"/>
      <c r="J4" s="8"/>
      <c r="K4" s="19"/>
    </row>
    <row r="5" spans="2:11" ht="5.25" customHeight="1">
      <c r="B5" s="7"/>
      <c r="C5" s="9"/>
      <c r="D5" s="9"/>
      <c r="E5" s="9"/>
      <c r="F5" s="9"/>
      <c r="G5" s="9"/>
      <c r="H5" s="9"/>
      <c r="I5" s="9"/>
      <c r="J5" s="9"/>
      <c r="K5" s="19"/>
    </row>
    <row r="6" spans="2:11" ht="15" customHeight="1">
      <c r="B6" s="7"/>
      <c r="C6" s="10" t="s">
        <v>5183</v>
      </c>
      <c r="D6" s="10"/>
      <c r="E6" s="10"/>
      <c r="F6" s="10"/>
      <c r="G6" s="10"/>
      <c r="H6" s="10"/>
      <c r="I6" s="10"/>
      <c r="J6" s="10"/>
      <c r="K6" s="19"/>
    </row>
    <row r="7" spans="2:11" ht="15" customHeight="1">
      <c r="B7" s="11"/>
      <c r="C7" s="10" t="s">
        <v>5184</v>
      </c>
      <c r="D7" s="10"/>
      <c r="E7" s="10"/>
      <c r="F7" s="10"/>
      <c r="G7" s="10"/>
      <c r="H7" s="10"/>
      <c r="I7" s="10"/>
      <c r="J7" s="10"/>
      <c r="K7" s="19"/>
    </row>
    <row r="8" spans="2:11" ht="12.75" customHeight="1">
      <c r="B8" s="11"/>
      <c r="C8" s="10"/>
      <c r="D8" s="10"/>
      <c r="E8" s="10"/>
      <c r="F8" s="10"/>
      <c r="G8" s="10"/>
      <c r="H8" s="10"/>
      <c r="I8" s="10"/>
      <c r="J8" s="10"/>
      <c r="K8" s="19"/>
    </row>
    <row r="9" spans="2:11" ht="15" customHeight="1">
      <c r="B9" s="11"/>
      <c r="C9" s="10" t="s">
        <v>5185</v>
      </c>
      <c r="D9" s="10"/>
      <c r="E9" s="10"/>
      <c r="F9" s="10"/>
      <c r="G9" s="10"/>
      <c r="H9" s="10"/>
      <c r="I9" s="10"/>
      <c r="J9" s="10"/>
      <c r="K9" s="19"/>
    </row>
    <row r="10" spans="2:11" ht="15" customHeight="1">
      <c r="B10" s="11"/>
      <c r="C10" s="10"/>
      <c r="D10" s="10" t="s">
        <v>5186</v>
      </c>
      <c r="E10" s="10"/>
      <c r="F10" s="10"/>
      <c r="G10" s="10"/>
      <c r="H10" s="10"/>
      <c r="I10" s="10"/>
      <c r="J10" s="10"/>
      <c r="K10" s="19"/>
    </row>
    <row r="11" spans="2:11" ht="15" customHeight="1">
      <c r="B11" s="11"/>
      <c r="C11" s="12"/>
      <c r="D11" s="10" t="s">
        <v>5187</v>
      </c>
      <c r="E11" s="10"/>
      <c r="F11" s="10"/>
      <c r="G11" s="10"/>
      <c r="H11" s="10"/>
      <c r="I11" s="10"/>
      <c r="J11" s="10"/>
      <c r="K11" s="19"/>
    </row>
    <row r="12" spans="2:11" ht="12.75" customHeight="1">
      <c r="B12" s="11"/>
      <c r="C12" s="12"/>
      <c r="D12" s="12"/>
      <c r="E12" s="12"/>
      <c r="F12" s="12"/>
      <c r="G12" s="12"/>
      <c r="H12" s="12"/>
      <c r="I12" s="12"/>
      <c r="J12" s="12"/>
      <c r="K12" s="19"/>
    </row>
    <row r="13" spans="2:11" ht="15" customHeight="1">
      <c r="B13" s="11"/>
      <c r="C13" s="12"/>
      <c r="D13" s="10" t="s">
        <v>5188</v>
      </c>
      <c r="E13" s="10"/>
      <c r="F13" s="10"/>
      <c r="G13" s="10"/>
      <c r="H13" s="10"/>
      <c r="I13" s="10"/>
      <c r="J13" s="10"/>
      <c r="K13" s="19"/>
    </row>
    <row r="14" spans="2:11" ht="15" customHeight="1">
      <c r="B14" s="11"/>
      <c r="C14" s="12"/>
      <c r="D14" s="10" t="s">
        <v>5189</v>
      </c>
      <c r="E14" s="10"/>
      <c r="F14" s="10"/>
      <c r="G14" s="10"/>
      <c r="H14" s="10"/>
      <c r="I14" s="10"/>
      <c r="J14" s="10"/>
      <c r="K14" s="19"/>
    </row>
    <row r="15" spans="2:11" ht="15" customHeight="1">
      <c r="B15" s="11"/>
      <c r="C15" s="12"/>
      <c r="D15" s="10" t="s">
        <v>5190</v>
      </c>
      <c r="E15" s="10"/>
      <c r="F15" s="10"/>
      <c r="G15" s="10"/>
      <c r="H15" s="10"/>
      <c r="I15" s="10"/>
      <c r="J15" s="10"/>
      <c r="K15" s="19"/>
    </row>
    <row r="16" spans="2:11" ht="15" customHeight="1">
      <c r="B16" s="11"/>
      <c r="C16" s="12"/>
      <c r="D16" s="12"/>
      <c r="E16" s="13" t="s">
        <v>79</v>
      </c>
      <c r="F16" s="10" t="s">
        <v>5191</v>
      </c>
      <c r="G16" s="10"/>
      <c r="H16" s="10"/>
      <c r="I16" s="10"/>
      <c r="J16" s="10"/>
      <c r="K16" s="19"/>
    </row>
    <row r="17" spans="2:11" ht="15" customHeight="1">
      <c r="B17" s="11"/>
      <c r="C17" s="12"/>
      <c r="D17" s="12"/>
      <c r="E17" s="13" t="s">
        <v>5192</v>
      </c>
      <c r="F17" s="10" t="s">
        <v>5193</v>
      </c>
      <c r="G17" s="10"/>
      <c r="H17" s="10"/>
      <c r="I17" s="10"/>
      <c r="J17" s="10"/>
      <c r="K17" s="19"/>
    </row>
    <row r="18" spans="2:11" ht="15" customHeight="1">
      <c r="B18" s="11"/>
      <c r="C18" s="12"/>
      <c r="D18" s="12"/>
      <c r="E18" s="13" t="s">
        <v>5194</v>
      </c>
      <c r="F18" s="10" t="s">
        <v>5195</v>
      </c>
      <c r="G18" s="10"/>
      <c r="H18" s="10"/>
      <c r="I18" s="10"/>
      <c r="J18" s="10"/>
      <c r="K18" s="19"/>
    </row>
    <row r="19" spans="2:11" ht="15" customHeight="1">
      <c r="B19" s="11"/>
      <c r="C19" s="12"/>
      <c r="D19" s="12"/>
      <c r="E19" s="13" t="s">
        <v>5196</v>
      </c>
      <c r="F19" s="10" t="s">
        <v>5197</v>
      </c>
      <c r="G19" s="10"/>
      <c r="H19" s="10"/>
      <c r="I19" s="10"/>
      <c r="J19" s="10"/>
      <c r="K19" s="19"/>
    </row>
    <row r="20" spans="2:11" ht="15" customHeight="1">
      <c r="B20" s="11"/>
      <c r="C20" s="12"/>
      <c r="D20" s="12"/>
      <c r="E20" s="13" t="s">
        <v>4829</v>
      </c>
      <c r="F20" s="10" t="s">
        <v>3575</v>
      </c>
      <c r="G20" s="10"/>
      <c r="H20" s="10"/>
      <c r="I20" s="10"/>
      <c r="J20" s="10"/>
      <c r="K20" s="19"/>
    </row>
    <row r="21" spans="2:11" ht="15" customHeight="1">
      <c r="B21" s="11"/>
      <c r="C21" s="12"/>
      <c r="D21" s="12"/>
      <c r="E21" s="13" t="s">
        <v>84</v>
      </c>
      <c r="F21" s="10" t="s">
        <v>5198</v>
      </c>
      <c r="G21" s="10"/>
      <c r="H21" s="10"/>
      <c r="I21" s="10"/>
      <c r="J21" s="10"/>
      <c r="K21" s="19"/>
    </row>
    <row r="22" spans="2:11" ht="12.75" customHeight="1">
      <c r="B22" s="11"/>
      <c r="C22" s="12"/>
      <c r="D22" s="12"/>
      <c r="E22" s="12"/>
      <c r="F22" s="12"/>
      <c r="G22" s="12"/>
      <c r="H22" s="12"/>
      <c r="I22" s="12"/>
      <c r="J22" s="12"/>
      <c r="K22" s="19"/>
    </row>
    <row r="23" spans="2:11" ht="15" customHeight="1">
      <c r="B23" s="11"/>
      <c r="C23" s="10" t="s">
        <v>5199</v>
      </c>
      <c r="D23" s="10"/>
      <c r="E23" s="10"/>
      <c r="F23" s="10"/>
      <c r="G23" s="10"/>
      <c r="H23" s="10"/>
      <c r="I23" s="10"/>
      <c r="J23" s="10"/>
      <c r="K23" s="19"/>
    </row>
    <row r="24" spans="2:11" ht="15" customHeight="1">
      <c r="B24" s="11"/>
      <c r="C24" s="10" t="s">
        <v>5200</v>
      </c>
      <c r="D24" s="10"/>
      <c r="E24" s="10"/>
      <c r="F24" s="10"/>
      <c r="G24" s="10"/>
      <c r="H24" s="10"/>
      <c r="I24" s="10"/>
      <c r="J24" s="10"/>
      <c r="K24" s="19"/>
    </row>
    <row r="25" spans="2:11" ht="15" customHeight="1">
      <c r="B25" s="11"/>
      <c r="C25" s="10"/>
      <c r="D25" s="10" t="s">
        <v>5201</v>
      </c>
      <c r="E25" s="10"/>
      <c r="F25" s="10"/>
      <c r="G25" s="10"/>
      <c r="H25" s="10"/>
      <c r="I25" s="10"/>
      <c r="J25" s="10"/>
      <c r="K25" s="19"/>
    </row>
    <row r="26" spans="2:11" ht="15" customHeight="1">
      <c r="B26" s="11"/>
      <c r="C26" s="12"/>
      <c r="D26" s="10" t="s">
        <v>5202</v>
      </c>
      <c r="E26" s="10"/>
      <c r="F26" s="10"/>
      <c r="G26" s="10"/>
      <c r="H26" s="10"/>
      <c r="I26" s="10"/>
      <c r="J26" s="10"/>
      <c r="K26" s="19"/>
    </row>
    <row r="27" spans="2:11" ht="12.75" customHeight="1">
      <c r="B27" s="11"/>
      <c r="C27" s="12"/>
      <c r="D27" s="12"/>
      <c r="E27" s="12"/>
      <c r="F27" s="12"/>
      <c r="G27" s="12"/>
      <c r="H27" s="12"/>
      <c r="I27" s="12"/>
      <c r="J27" s="12"/>
      <c r="K27" s="19"/>
    </row>
    <row r="28" spans="2:11" ht="15" customHeight="1">
      <c r="B28" s="11"/>
      <c r="C28" s="12"/>
      <c r="D28" s="10" t="s">
        <v>5203</v>
      </c>
      <c r="E28" s="10"/>
      <c r="F28" s="10"/>
      <c r="G28" s="10"/>
      <c r="H28" s="10"/>
      <c r="I28" s="10"/>
      <c r="J28" s="10"/>
      <c r="K28" s="19"/>
    </row>
    <row r="29" spans="2:11" ht="15" customHeight="1">
      <c r="B29" s="11"/>
      <c r="C29" s="12"/>
      <c r="D29" s="10" t="s">
        <v>5204</v>
      </c>
      <c r="E29" s="10"/>
      <c r="F29" s="10"/>
      <c r="G29" s="10"/>
      <c r="H29" s="10"/>
      <c r="I29" s="10"/>
      <c r="J29" s="10"/>
      <c r="K29" s="19"/>
    </row>
    <row r="30" spans="2:11" ht="12.75" customHeight="1">
      <c r="B30" s="11"/>
      <c r="C30" s="12"/>
      <c r="D30" s="12"/>
      <c r="E30" s="12"/>
      <c r="F30" s="12"/>
      <c r="G30" s="12"/>
      <c r="H30" s="12"/>
      <c r="I30" s="12"/>
      <c r="J30" s="12"/>
      <c r="K30" s="19"/>
    </row>
    <row r="31" spans="2:11" ht="15" customHeight="1">
      <c r="B31" s="11"/>
      <c r="C31" s="12"/>
      <c r="D31" s="10" t="s">
        <v>5205</v>
      </c>
      <c r="E31" s="10"/>
      <c r="F31" s="10"/>
      <c r="G31" s="10"/>
      <c r="H31" s="10"/>
      <c r="I31" s="10"/>
      <c r="J31" s="10"/>
      <c r="K31" s="19"/>
    </row>
    <row r="32" spans="2:11" ht="15" customHeight="1">
      <c r="B32" s="11"/>
      <c r="C32" s="12"/>
      <c r="D32" s="10" t="s">
        <v>5206</v>
      </c>
      <c r="E32" s="10"/>
      <c r="F32" s="10"/>
      <c r="G32" s="10"/>
      <c r="H32" s="10"/>
      <c r="I32" s="10"/>
      <c r="J32" s="10"/>
      <c r="K32" s="19"/>
    </row>
    <row r="33" spans="2:11" ht="15" customHeight="1">
      <c r="B33" s="11"/>
      <c r="C33" s="12"/>
      <c r="D33" s="10" t="s">
        <v>5207</v>
      </c>
      <c r="E33" s="10"/>
      <c r="F33" s="10"/>
      <c r="G33" s="10"/>
      <c r="H33" s="10"/>
      <c r="I33" s="10"/>
      <c r="J33" s="10"/>
      <c r="K33" s="19"/>
    </row>
    <row r="34" spans="2:11" ht="15" customHeight="1">
      <c r="B34" s="11"/>
      <c r="C34" s="12"/>
      <c r="D34" s="10"/>
      <c r="E34" s="14" t="s">
        <v>149</v>
      </c>
      <c r="F34" s="10"/>
      <c r="G34" s="10" t="s">
        <v>5208</v>
      </c>
      <c r="H34" s="10"/>
      <c r="I34" s="10"/>
      <c r="J34" s="10"/>
      <c r="K34" s="19"/>
    </row>
    <row r="35" spans="2:11" ht="30.75" customHeight="1">
      <c r="B35" s="11"/>
      <c r="C35" s="12"/>
      <c r="D35" s="10"/>
      <c r="E35" s="14" t="s">
        <v>5209</v>
      </c>
      <c r="F35" s="10"/>
      <c r="G35" s="10" t="s">
        <v>5210</v>
      </c>
      <c r="H35" s="10"/>
      <c r="I35" s="10"/>
      <c r="J35" s="10"/>
      <c r="K35" s="19"/>
    </row>
    <row r="36" spans="2:11" ht="15" customHeight="1">
      <c r="B36" s="11"/>
      <c r="C36" s="12"/>
      <c r="D36" s="10"/>
      <c r="E36" s="14" t="s">
        <v>54</v>
      </c>
      <c r="F36" s="10"/>
      <c r="G36" s="10" t="s">
        <v>5211</v>
      </c>
      <c r="H36" s="10"/>
      <c r="I36" s="10"/>
      <c r="J36" s="10"/>
      <c r="K36" s="19"/>
    </row>
    <row r="37" spans="2:11" ht="15" customHeight="1">
      <c r="B37" s="11"/>
      <c r="C37" s="12"/>
      <c r="D37" s="10"/>
      <c r="E37" s="14" t="s">
        <v>150</v>
      </c>
      <c r="F37" s="10"/>
      <c r="G37" s="10" t="s">
        <v>5212</v>
      </c>
      <c r="H37" s="10"/>
      <c r="I37" s="10"/>
      <c r="J37" s="10"/>
      <c r="K37" s="19"/>
    </row>
    <row r="38" spans="2:11" ht="15" customHeight="1">
      <c r="B38" s="11"/>
      <c r="C38" s="12"/>
      <c r="D38" s="10"/>
      <c r="E38" s="14" t="s">
        <v>151</v>
      </c>
      <c r="F38" s="10"/>
      <c r="G38" s="10" t="s">
        <v>5213</v>
      </c>
      <c r="H38" s="10"/>
      <c r="I38" s="10"/>
      <c r="J38" s="10"/>
      <c r="K38" s="19"/>
    </row>
    <row r="39" spans="2:11" ht="15" customHeight="1">
      <c r="B39" s="11"/>
      <c r="C39" s="12"/>
      <c r="D39" s="10"/>
      <c r="E39" s="14" t="s">
        <v>152</v>
      </c>
      <c r="F39" s="10"/>
      <c r="G39" s="10" t="s">
        <v>5214</v>
      </c>
      <c r="H39" s="10"/>
      <c r="I39" s="10"/>
      <c r="J39" s="10"/>
      <c r="K39" s="19"/>
    </row>
    <row r="40" spans="2:11" ht="15" customHeight="1">
      <c r="B40" s="11"/>
      <c r="C40" s="12"/>
      <c r="D40" s="10"/>
      <c r="E40" s="14" t="s">
        <v>5215</v>
      </c>
      <c r="F40" s="10"/>
      <c r="G40" s="10" t="s">
        <v>5216</v>
      </c>
      <c r="H40" s="10"/>
      <c r="I40" s="10"/>
      <c r="J40" s="10"/>
      <c r="K40" s="19"/>
    </row>
    <row r="41" spans="2:11" ht="15" customHeight="1">
      <c r="B41" s="11"/>
      <c r="C41" s="12"/>
      <c r="D41" s="10"/>
      <c r="E41" s="14"/>
      <c r="F41" s="10"/>
      <c r="G41" s="10" t="s">
        <v>5217</v>
      </c>
      <c r="H41" s="10"/>
      <c r="I41" s="10"/>
      <c r="J41" s="10"/>
      <c r="K41" s="19"/>
    </row>
    <row r="42" spans="2:11" ht="15" customHeight="1">
      <c r="B42" s="11"/>
      <c r="C42" s="12"/>
      <c r="D42" s="10"/>
      <c r="E42" s="14" t="s">
        <v>5218</v>
      </c>
      <c r="F42" s="10"/>
      <c r="G42" s="10" t="s">
        <v>5219</v>
      </c>
      <c r="H42" s="10"/>
      <c r="I42" s="10"/>
      <c r="J42" s="10"/>
      <c r="K42" s="19"/>
    </row>
    <row r="43" spans="2:11" ht="15" customHeight="1">
      <c r="B43" s="11"/>
      <c r="C43" s="12"/>
      <c r="D43" s="10"/>
      <c r="E43" s="14" t="s">
        <v>154</v>
      </c>
      <c r="F43" s="10"/>
      <c r="G43" s="10" t="s">
        <v>5220</v>
      </c>
      <c r="H43" s="10"/>
      <c r="I43" s="10"/>
      <c r="J43" s="10"/>
      <c r="K43" s="19"/>
    </row>
    <row r="44" spans="2:11" ht="12.75" customHeight="1">
      <c r="B44" s="11"/>
      <c r="C44" s="12"/>
      <c r="D44" s="10"/>
      <c r="E44" s="10"/>
      <c r="F44" s="10"/>
      <c r="G44" s="10"/>
      <c r="H44" s="10"/>
      <c r="I44" s="10"/>
      <c r="J44" s="10"/>
      <c r="K44" s="19"/>
    </row>
    <row r="45" spans="2:11" ht="15" customHeight="1">
      <c r="B45" s="11"/>
      <c r="C45" s="12"/>
      <c r="D45" s="10" t="s">
        <v>5221</v>
      </c>
      <c r="E45" s="10"/>
      <c r="F45" s="10"/>
      <c r="G45" s="10"/>
      <c r="H45" s="10"/>
      <c r="I45" s="10"/>
      <c r="J45" s="10"/>
      <c r="K45" s="19"/>
    </row>
    <row r="46" spans="2:11" ht="15" customHeight="1">
      <c r="B46" s="11"/>
      <c r="C46" s="12"/>
      <c r="D46" s="12"/>
      <c r="E46" s="10" t="s">
        <v>5222</v>
      </c>
      <c r="F46" s="10"/>
      <c r="G46" s="10"/>
      <c r="H46" s="10"/>
      <c r="I46" s="10"/>
      <c r="J46" s="10"/>
      <c r="K46" s="19"/>
    </row>
    <row r="47" spans="2:11" ht="15" customHeight="1">
      <c r="B47" s="11"/>
      <c r="C47" s="12"/>
      <c r="D47" s="12"/>
      <c r="E47" s="10" t="s">
        <v>5223</v>
      </c>
      <c r="F47" s="10"/>
      <c r="G47" s="10"/>
      <c r="H47" s="10"/>
      <c r="I47" s="10"/>
      <c r="J47" s="10"/>
      <c r="K47" s="19"/>
    </row>
    <row r="48" spans="2:11" ht="15" customHeight="1">
      <c r="B48" s="11"/>
      <c r="C48" s="12"/>
      <c r="D48" s="12"/>
      <c r="E48" s="10" t="s">
        <v>5224</v>
      </c>
      <c r="F48" s="10"/>
      <c r="G48" s="10"/>
      <c r="H48" s="10"/>
      <c r="I48" s="10"/>
      <c r="J48" s="10"/>
      <c r="K48" s="19"/>
    </row>
    <row r="49" spans="2:11" ht="15" customHeight="1">
      <c r="B49" s="11"/>
      <c r="C49" s="12"/>
      <c r="D49" s="10" t="s">
        <v>5225</v>
      </c>
      <c r="E49" s="10"/>
      <c r="F49" s="10"/>
      <c r="G49" s="10"/>
      <c r="H49" s="10"/>
      <c r="I49" s="10"/>
      <c r="J49" s="10"/>
      <c r="K49" s="19"/>
    </row>
    <row r="50" spans="2:11" ht="25.5" customHeight="1">
      <c r="B50" s="7"/>
      <c r="C50" s="8" t="s">
        <v>5226</v>
      </c>
      <c r="D50" s="8"/>
      <c r="E50" s="8"/>
      <c r="F50" s="8"/>
      <c r="G50" s="8"/>
      <c r="H50" s="8"/>
      <c r="I50" s="8"/>
      <c r="J50" s="8"/>
      <c r="K50" s="19"/>
    </row>
    <row r="51" spans="2:11" ht="5.25" customHeight="1">
      <c r="B51" s="7"/>
      <c r="C51" s="9"/>
      <c r="D51" s="9"/>
      <c r="E51" s="9"/>
      <c r="F51" s="9"/>
      <c r="G51" s="9"/>
      <c r="H51" s="9"/>
      <c r="I51" s="9"/>
      <c r="J51" s="9"/>
      <c r="K51" s="19"/>
    </row>
    <row r="52" spans="2:11" ht="15" customHeight="1">
      <c r="B52" s="7"/>
      <c r="C52" s="10" t="s">
        <v>5227</v>
      </c>
      <c r="D52" s="10"/>
      <c r="E52" s="10"/>
      <c r="F52" s="10"/>
      <c r="G52" s="10"/>
      <c r="H52" s="10"/>
      <c r="I52" s="10"/>
      <c r="J52" s="10"/>
      <c r="K52" s="19"/>
    </row>
    <row r="53" spans="2:11" ht="15" customHeight="1">
      <c r="B53" s="7"/>
      <c r="C53" s="10" t="s">
        <v>5228</v>
      </c>
      <c r="D53" s="10"/>
      <c r="E53" s="10"/>
      <c r="F53" s="10"/>
      <c r="G53" s="10"/>
      <c r="H53" s="10"/>
      <c r="I53" s="10"/>
      <c r="J53" s="10"/>
      <c r="K53" s="19"/>
    </row>
    <row r="54" spans="2:11" ht="12.75" customHeight="1">
      <c r="B54" s="7"/>
      <c r="C54" s="10"/>
      <c r="D54" s="10"/>
      <c r="E54" s="10"/>
      <c r="F54" s="10"/>
      <c r="G54" s="10"/>
      <c r="H54" s="10"/>
      <c r="I54" s="10"/>
      <c r="J54" s="10"/>
      <c r="K54" s="19"/>
    </row>
    <row r="55" spans="2:11" ht="15" customHeight="1">
      <c r="B55" s="7"/>
      <c r="C55" s="10" t="s">
        <v>5229</v>
      </c>
      <c r="D55" s="10"/>
      <c r="E55" s="10"/>
      <c r="F55" s="10"/>
      <c r="G55" s="10"/>
      <c r="H55" s="10"/>
      <c r="I55" s="10"/>
      <c r="J55" s="10"/>
      <c r="K55" s="19"/>
    </row>
    <row r="56" spans="2:11" ht="15" customHeight="1">
      <c r="B56" s="7"/>
      <c r="C56" s="12"/>
      <c r="D56" s="10" t="s">
        <v>5230</v>
      </c>
      <c r="E56" s="10"/>
      <c r="F56" s="10"/>
      <c r="G56" s="10"/>
      <c r="H56" s="10"/>
      <c r="I56" s="10"/>
      <c r="J56" s="10"/>
      <c r="K56" s="19"/>
    </row>
    <row r="57" spans="2:11" ht="15" customHeight="1">
      <c r="B57" s="7"/>
      <c r="C57" s="12"/>
      <c r="D57" s="10" t="s">
        <v>5231</v>
      </c>
      <c r="E57" s="10"/>
      <c r="F57" s="10"/>
      <c r="G57" s="10"/>
      <c r="H57" s="10"/>
      <c r="I57" s="10"/>
      <c r="J57" s="10"/>
      <c r="K57" s="19"/>
    </row>
    <row r="58" spans="2:11" ht="15" customHeight="1">
      <c r="B58" s="7"/>
      <c r="C58" s="12"/>
      <c r="D58" s="10" t="s">
        <v>5232</v>
      </c>
      <c r="E58" s="10"/>
      <c r="F58" s="10"/>
      <c r="G58" s="10"/>
      <c r="H58" s="10"/>
      <c r="I58" s="10"/>
      <c r="J58" s="10"/>
      <c r="K58" s="19"/>
    </row>
    <row r="59" spans="2:11" ht="15" customHeight="1">
      <c r="B59" s="7"/>
      <c r="C59" s="12"/>
      <c r="D59" s="10" t="s">
        <v>5233</v>
      </c>
      <c r="E59" s="10"/>
      <c r="F59" s="10"/>
      <c r="G59" s="10"/>
      <c r="H59" s="10"/>
      <c r="I59" s="10"/>
      <c r="J59" s="10"/>
      <c r="K59" s="19"/>
    </row>
    <row r="60" spans="2:11" ht="15" customHeight="1">
      <c r="B60" s="7"/>
      <c r="C60" s="12"/>
      <c r="D60" s="15" t="s">
        <v>5234</v>
      </c>
      <c r="E60" s="15"/>
      <c r="F60" s="15"/>
      <c r="G60" s="15"/>
      <c r="H60" s="15"/>
      <c r="I60" s="15"/>
      <c r="J60" s="15"/>
      <c r="K60" s="19"/>
    </row>
    <row r="61" spans="2:11" ht="15" customHeight="1">
      <c r="B61" s="7"/>
      <c r="C61" s="12"/>
      <c r="D61" s="10" t="s">
        <v>5235</v>
      </c>
      <c r="E61" s="10"/>
      <c r="F61" s="10"/>
      <c r="G61" s="10"/>
      <c r="H61" s="10"/>
      <c r="I61" s="10"/>
      <c r="J61" s="10"/>
      <c r="K61" s="19"/>
    </row>
    <row r="62" spans="2:11" ht="12.75" customHeight="1">
      <c r="B62" s="7"/>
      <c r="C62" s="12"/>
      <c r="D62" s="12"/>
      <c r="E62" s="16"/>
      <c r="F62" s="12"/>
      <c r="G62" s="12"/>
      <c r="H62" s="12"/>
      <c r="I62" s="12"/>
      <c r="J62" s="12"/>
      <c r="K62" s="19"/>
    </row>
    <row r="63" spans="2:11" ht="15" customHeight="1">
      <c r="B63" s="7"/>
      <c r="C63" s="12"/>
      <c r="D63" s="10" t="s">
        <v>5236</v>
      </c>
      <c r="E63" s="10"/>
      <c r="F63" s="10"/>
      <c r="G63" s="10"/>
      <c r="H63" s="10"/>
      <c r="I63" s="10"/>
      <c r="J63" s="10"/>
      <c r="K63" s="19"/>
    </row>
    <row r="64" spans="2:11" ht="15" customHeight="1">
      <c r="B64" s="7"/>
      <c r="C64" s="12"/>
      <c r="D64" s="15" t="s">
        <v>5237</v>
      </c>
      <c r="E64" s="15"/>
      <c r="F64" s="15"/>
      <c r="G64" s="15"/>
      <c r="H64" s="15"/>
      <c r="I64" s="15"/>
      <c r="J64" s="15"/>
      <c r="K64" s="19"/>
    </row>
    <row r="65" spans="2:11" ht="15" customHeight="1">
      <c r="B65" s="7"/>
      <c r="C65" s="12"/>
      <c r="D65" s="10" t="s">
        <v>5238</v>
      </c>
      <c r="E65" s="10"/>
      <c r="F65" s="10"/>
      <c r="G65" s="10"/>
      <c r="H65" s="10"/>
      <c r="I65" s="10"/>
      <c r="J65" s="10"/>
      <c r="K65" s="19"/>
    </row>
    <row r="66" spans="2:11" ht="15" customHeight="1">
      <c r="B66" s="7"/>
      <c r="C66" s="12"/>
      <c r="D66" s="10" t="s">
        <v>5239</v>
      </c>
      <c r="E66" s="10"/>
      <c r="F66" s="10"/>
      <c r="G66" s="10"/>
      <c r="H66" s="10"/>
      <c r="I66" s="10"/>
      <c r="J66" s="10"/>
      <c r="K66" s="19"/>
    </row>
    <row r="67" spans="2:11" ht="15" customHeight="1">
      <c r="B67" s="7"/>
      <c r="C67" s="12"/>
      <c r="D67" s="10" t="s">
        <v>5240</v>
      </c>
      <c r="E67" s="10"/>
      <c r="F67" s="10"/>
      <c r="G67" s="10"/>
      <c r="H67" s="10"/>
      <c r="I67" s="10"/>
      <c r="J67" s="10"/>
      <c r="K67" s="19"/>
    </row>
    <row r="68" spans="2:11" ht="15" customHeight="1">
      <c r="B68" s="7"/>
      <c r="C68" s="12"/>
      <c r="D68" s="10" t="s">
        <v>5241</v>
      </c>
      <c r="E68" s="10"/>
      <c r="F68" s="10"/>
      <c r="G68" s="10"/>
      <c r="H68" s="10"/>
      <c r="I68" s="10"/>
      <c r="J68" s="10"/>
      <c r="K68" s="19"/>
    </row>
    <row r="69" spans="2:11" ht="12.75" customHeight="1">
      <c r="B69" s="20"/>
      <c r="C69" s="21"/>
      <c r="D69" s="21"/>
      <c r="E69" s="21"/>
      <c r="F69" s="21"/>
      <c r="G69" s="21"/>
      <c r="H69" s="21"/>
      <c r="I69" s="21"/>
      <c r="J69" s="21"/>
      <c r="K69" s="52"/>
    </row>
    <row r="70" spans="2:11" ht="18.75" customHeight="1">
      <c r="B70" s="22"/>
      <c r="C70" s="22"/>
      <c r="D70" s="22"/>
      <c r="E70" s="22"/>
      <c r="F70" s="22"/>
      <c r="G70" s="22"/>
      <c r="H70" s="22"/>
      <c r="I70" s="22"/>
      <c r="J70" s="22"/>
      <c r="K70" s="23"/>
    </row>
    <row r="71" spans="2:11" ht="18.75" customHeight="1"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2:11" ht="7.5" customHeight="1">
      <c r="B72" s="24"/>
      <c r="C72" s="25"/>
      <c r="D72" s="25"/>
      <c r="E72" s="25"/>
      <c r="F72" s="25"/>
      <c r="G72" s="25"/>
      <c r="H72" s="25"/>
      <c r="I72" s="25"/>
      <c r="J72" s="25"/>
      <c r="K72" s="53"/>
    </row>
    <row r="73" spans="2:11" ht="45" customHeight="1">
      <c r="B73" s="26"/>
      <c r="C73" s="27" t="s">
        <v>116</v>
      </c>
      <c r="D73" s="27"/>
      <c r="E73" s="27"/>
      <c r="F73" s="27"/>
      <c r="G73" s="27"/>
      <c r="H73" s="27"/>
      <c r="I73" s="27"/>
      <c r="J73" s="27"/>
      <c r="K73" s="54"/>
    </row>
    <row r="74" spans="2:11" ht="17.25" customHeight="1">
      <c r="B74" s="26"/>
      <c r="C74" s="28" t="s">
        <v>5242</v>
      </c>
      <c r="D74" s="28"/>
      <c r="E74" s="28"/>
      <c r="F74" s="28" t="s">
        <v>5243</v>
      </c>
      <c r="G74" s="29"/>
      <c r="H74" s="28" t="s">
        <v>150</v>
      </c>
      <c r="I74" s="28" t="s">
        <v>58</v>
      </c>
      <c r="J74" s="28" t="s">
        <v>5244</v>
      </c>
      <c r="K74" s="54"/>
    </row>
    <row r="75" spans="2:11" ht="17.25" customHeight="1">
      <c r="B75" s="26"/>
      <c r="C75" s="30" t="s">
        <v>5245</v>
      </c>
      <c r="D75" s="30"/>
      <c r="E75" s="30"/>
      <c r="F75" s="31" t="s">
        <v>5246</v>
      </c>
      <c r="G75" s="32"/>
      <c r="H75" s="30"/>
      <c r="I75" s="30"/>
      <c r="J75" s="30" t="s">
        <v>5247</v>
      </c>
      <c r="K75" s="54"/>
    </row>
    <row r="76" spans="2:11" ht="5.25" customHeight="1">
      <c r="B76" s="26"/>
      <c r="C76" s="33"/>
      <c r="D76" s="33"/>
      <c r="E76" s="33"/>
      <c r="F76" s="33"/>
      <c r="G76" s="34"/>
      <c r="H76" s="33"/>
      <c r="I76" s="33"/>
      <c r="J76" s="33"/>
      <c r="K76" s="54"/>
    </row>
    <row r="77" spans="2:11" ht="15" customHeight="1">
      <c r="B77" s="26"/>
      <c r="C77" s="14" t="s">
        <v>54</v>
      </c>
      <c r="D77" s="33"/>
      <c r="E77" s="33"/>
      <c r="F77" s="35" t="s">
        <v>5248</v>
      </c>
      <c r="G77" s="34"/>
      <c r="H77" s="14" t="s">
        <v>5249</v>
      </c>
      <c r="I77" s="14" t="s">
        <v>5250</v>
      </c>
      <c r="J77" s="14">
        <v>20</v>
      </c>
      <c r="K77" s="54"/>
    </row>
    <row r="78" spans="2:11" ht="15" customHeight="1">
      <c r="B78" s="26"/>
      <c r="C78" s="14" t="s">
        <v>5251</v>
      </c>
      <c r="D78" s="14"/>
      <c r="E78" s="14"/>
      <c r="F78" s="35" t="s">
        <v>5248</v>
      </c>
      <c r="G78" s="34"/>
      <c r="H78" s="14" t="s">
        <v>5252</v>
      </c>
      <c r="I78" s="14" t="s">
        <v>5250</v>
      </c>
      <c r="J78" s="14">
        <v>120</v>
      </c>
      <c r="K78" s="54"/>
    </row>
    <row r="79" spans="2:11" ht="15" customHeight="1">
      <c r="B79" s="36"/>
      <c r="C79" s="14" t="s">
        <v>5253</v>
      </c>
      <c r="D79" s="14"/>
      <c r="E79" s="14"/>
      <c r="F79" s="35" t="s">
        <v>5254</v>
      </c>
      <c r="G79" s="34"/>
      <c r="H79" s="14" t="s">
        <v>5255</v>
      </c>
      <c r="I79" s="14" t="s">
        <v>5250</v>
      </c>
      <c r="J79" s="14">
        <v>50</v>
      </c>
      <c r="K79" s="54"/>
    </row>
    <row r="80" spans="2:11" ht="15" customHeight="1">
      <c r="B80" s="36"/>
      <c r="C80" s="14" t="s">
        <v>5256</v>
      </c>
      <c r="D80" s="14"/>
      <c r="E80" s="14"/>
      <c r="F80" s="35" t="s">
        <v>5248</v>
      </c>
      <c r="G80" s="34"/>
      <c r="H80" s="14" t="s">
        <v>5257</v>
      </c>
      <c r="I80" s="14" t="s">
        <v>5258</v>
      </c>
      <c r="J80" s="14"/>
      <c r="K80" s="54"/>
    </row>
    <row r="81" spans="2:11" ht="15" customHeight="1">
      <c r="B81" s="36"/>
      <c r="C81" s="37" t="s">
        <v>5259</v>
      </c>
      <c r="D81" s="37"/>
      <c r="E81" s="37"/>
      <c r="F81" s="38" t="s">
        <v>5254</v>
      </c>
      <c r="G81" s="37"/>
      <c r="H81" s="37" t="s">
        <v>5260</v>
      </c>
      <c r="I81" s="37" t="s">
        <v>5250</v>
      </c>
      <c r="J81" s="37">
        <v>15</v>
      </c>
      <c r="K81" s="54"/>
    </row>
    <row r="82" spans="2:11" ht="15" customHeight="1">
      <c r="B82" s="36"/>
      <c r="C82" s="37" t="s">
        <v>5261</v>
      </c>
      <c r="D82" s="37"/>
      <c r="E82" s="37"/>
      <c r="F82" s="38" t="s">
        <v>5254</v>
      </c>
      <c r="G82" s="37"/>
      <c r="H82" s="37" t="s">
        <v>5262</v>
      </c>
      <c r="I82" s="37" t="s">
        <v>5250</v>
      </c>
      <c r="J82" s="37">
        <v>15</v>
      </c>
      <c r="K82" s="54"/>
    </row>
    <row r="83" spans="2:11" ht="15" customHeight="1">
      <c r="B83" s="36"/>
      <c r="C83" s="37" t="s">
        <v>5263</v>
      </c>
      <c r="D83" s="37"/>
      <c r="E83" s="37"/>
      <c r="F83" s="38" t="s">
        <v>5254</v>
      </c>
      <c r="G83" s="37"/>
      <c r="H83" s="37" t="s">
        <v>5264</v>
      </c>
      <c r="I83" s="37" t="s">
        <v>5250</v>
      </c>
      <c r="J83" s="37">
        <v>20</v>
      </c>
      <c r="K83" s="54"/>
    </row>
    <row r="84" spans="2:11" ht="15" customHeight="1">
      <c r="B84" s="36"/>
      <c r="C84" s="37" t="s">
        <v>5265</v>
      </c>
      <c r="D84" s="37"/>
      <c r="E84" s="37"/>
      <c r="F84" s="38" t="s">
        <v>5254</v>
      </c>
      <c r="G84" s="37"/>
      <c r="H84" s="37" t="s">
        <v>5266</v>
      </c>
      <c r="I84" s="37" t="s">
        <v>5250</v>
      </c>
      <c r="J84" s="37">
        <v>20</v>
      </c>
      <c r="K84" s="54"/>
    </row>
    <row r="85" spans="2:11" ht="15" customHeight="1">
      <c r="B85" s="36"/>
      <c r="C85" s="14" t="s">
        <v>5267</v>
      </c>
      <c r="D85" s="14"/>
      <c r="E85" s="14"/>
      <c r="F85" s="35" t="s">
        <v>5254</v>
      </c>
      <c r="G85" s="34"/>
      <c r="H85" s="14" t="s">
        <v>5268</v>
      </c>
      <c r="I85" s="14" t="s">
        <v>5250</v>
      </c>
      <c r="J85" s="14">
        <v>50</v>
      </c>
      <c r="K85" s="54"/>
    </row>
    <row r="86" spans="2:11" ht="15" customHeight="1">
      <c r="B86" s="36"/>
      <c r="C86" s="14" t="s">
        <v>5269</v>
      </c>
      <c r="D86" s="14"/>
      <c r="E86" s="14"/>
      <c r="F86" s="35" t="s">
        <v>5254</v>
      </c>
      <c r="G86" s="34"/>
      <c r="H86" s="14" t="s">
        <v>5270</v>
      </c>
      <c r="I86" s="14" t="s">
        <v>5250</v>
      </c>
      <c r="J86" s="14">
        <v>20</v>
      </c>
      <c r="K86" s="54"/>
    </row>
    <row r="87" spans="2:11" ht="15" customHeight="1">
      <c r="B87" s="36"/>
      <c r="C87" s="14" t="s">
        <v>5271</v>
      </c>
      <c r="D87" s="14"/>
      <c r="E87" s="14"/>
      <c r="F87" s="35" t="s">
        <v>5254</v>
      </c>
      <c r="G87" s="34"/>
      <c r="H87" s="14" t="s">
        <v>5272</v>
      </c>
      <c r="I87" s="14" t="s">
        <v>5250</v>
      </c>
      <c r="J87" s="14">
        <v>20</v>
      </c>
      <c r="K87" s="54"/>
    </row>
    <row r="88" spans="2:11" ht="15" customHeight="1">
      <c r="B88" s="36"/>
      <c r="C88" s="14" t="s">
        <v>5273</v>
      </c>
      <c r="D88" s="14"/>
      <c r="E88" s="14"/>
      <c r="F88" s="35" t="s">
        <v>5254</v>
      </c>
      <c r="G88" s="34"/>
      <c r="H88" s="14" t="s">
        <v>5274</v>
      </c>
      <c r="I88" s="14" t="s">
        <v>5250</v>
      </c>
      <c r="J88" s="14">
        <v>50</v>
      </c>
      <c r="K88" s="54"/>
    </row>
    <row r="89" spans="2:11" ht="15" customHeight="1">
      <c r="B89" s="36"/>
      <c r="C89" s="14" t="s">
        <v>5275</v>
      </c>
      <c r="D89" s="14"/>
      <c r="E89" s="14"/>
      <c r="F89" s="35" t="s">
        <v>5254</v>
      </c>
      <c r="G89" s="34"/>
      <c r="H89" s="14" t="s">
        <v>5275</v>
      </c>
      <c r="I89" s="14" t="s">
        <v>5250</v>
      </c>
      <c r="J89" s="14">
        <v>50</v>
      </c>
      <c r="K89" s="54"/>
    </row>
    <row r="90" spans="2:11" ht="15" customHeight="1">
      <c r="B90" s="36"/>
      <c r="C90" s="14" t="s">
        <v>155</v>
      </c>
      <c r="D90" s="14"/>
      <c r="E90" s="14"/>
      <c r="F90" s="35" t="s">
        <v>5254</v>
      </c>
      <c r="G90" s="34"/>
      <c r="H90" s="14" t="s">
        <v>5276</v>
      </c>
      <c r="I90" s="14" t="s">
        <v>5250</v>
      </c>
      <c r="J90" s="14">
        <v>255</v>
      </c>
      <c r="K90" s="54"/>
    </row>
    <row r="91" spans="2:11" ht="15" customHeight="1">
      <c r="B91" s="36"/>
      <c r="C91" s="14" t="s">
        <v>5277</v>
      </c>
      <c r="D91" s="14"/>
      <c r="E91" s="14"/>
      <c r="F91" s="35" t="s">
        <v>5248</v>
      </c>
      <c r="G91" s="34"/>
      <c r="H91" s="14" t="s">
        <v>5278</v>
      </c>
      <c r="I91" s="14" t="s">
        <v>5279</v>
      </c>
      <c r="J91" s="14"/>
      <c r="K91" s="54"/>
    </row>
    <row r="92" spans="2:11" ht="15" customHeight="1">
      <c r="B92" s="36"/>
      <c r="C92" s="14" t="s">
        <v>5280</v>
      </c>
      <c r="D92" s="14"/>
      <c r="E92" s="14"/>
      <c r="F92" s="35" t="s">
        <v>5248</v>
      </c>
      <c r="G92" s="34"/>
      <c r="H92" s="14" t="s">
        <v>5281</v>
      </c>
      <c r="I92" s="14" t="s">
        <v>5282</v>
      </c>
      <c r="J92" s="14"/>
      <c r="K92" s="54"/>
    </row>
    <row r="93" spans="2:11" ht="15" customHeight="1">
      <c r="B93" s="36"/>
      <c r="C93" s="14" t="s">
        <v>5283</v>
      </c>
      <c r="D93" s="14"/>
      <c r="E93" s="14"/>
      <c r="F93" s="35" t="s">
        <v>5248</v>
      </c>
      <c r="G93" s="34"/>
      <c r="H93" s="14" t="s">
        <v>5283</v>
      </c>
      <c r="I93" s="14" t="s">
        <v>5282</v>
      </c>
      <c r="J93" s="14"/>
      <c r="K93" s="54"/>
    </row>
    <row r="94" spans="2:11" ht="15" customHeight="1">
      <c r="B94" s="36"/>
      <c r="C94" s="14" t="s">
        <v>39</v>
      </c>
      <c r="D94" s="14"/>
      <c r="E94" s="14"/>
      <c r="F94" s="35" t="s">
        <v>5248</v>
      </c>
      <c r="G94" s="34"/>
      <c r="H94" s="14" t="s">
        <v>5284</v>
      </c>
      <c r="I94" s="14" t="s">
        <v>5282</v>
      </c>
      <c r="J94" s="14"/>
      <c r="K94" s="54"/>
    </row>
    <row r="95" spans="2:11" ht="15" customHeight="1">
      <c r="B95" s="36"/>
      <c r="C95" s="14" t="s">
        <v>49</v>
      </c>
      <c r="D95" s="14"/>
      <c r="E95" s="14"/>
      <c r="F95" s="35" t="s">
        <v>5248</v>
      </c>
      <c r="G95" s="34"/>
      <c r="H95" s="14" t="s">
        <v>5285</v>
      </c>
      <c r="I95" s="14" t="s">
        <v>5282</v>
      </c>
      <c r="J95" s="14"/>
      <c r="K95" s="54"/>
    </row>
    <row r="96" spans="2:11" ht="15" customHeight="1">
      <c r="B96" s="39"/>
      <c r="C96" s="40"/>
      <c r="D96" s="40"/>
      <c r="E96" s="40"/>
      <c r="F96" s="40"/>
      <c r="G96" s="40"/>
      <c r="H96" s="40"/>
      <c r="I96" s="40"/>
      <c r="J96" s="40"/>
      <c r="K96" s="55"/>
    </row>
    <row r="97" spans="2:11" ht="18.75" customHeight="1">
      <c r="B97" s="41"/>
      <c r="C97" s="42"/>
      <c r="D97" s="42"/>
      <c r="E97" s="42"/>
      <c r="F97" s="42"/>
      <c r="G97" s="42"/>
      <c r="H97" s="42"/>
      <c r="I97" s="42"/>
      <c r="J97" s="42"/>
      <c r="K97" s="41"/>
    </row>
    <row r="98" spans="2:11" ht="18.75" customHeight="1">
      <c r="B98" s="23"/>
      <c r="C98" s="23"/>
      <c r="D98" s="23"/>
      <c r="E98" s="23"/>
      <c r="F98" s="23"/>
      <c r="G98" s="23"/>
      <c r="H98" s="23"/>
      <c r="I98" s="23"/>
      <c r="J98" s="23"/>
      <c r="K98" s="23"/>
    </row>
    <row r="99" spans="2:11" ht="7.5" customHeight="1">
      <c r="B99" s="24"/>
      <c r="C99" s="25"/>
      <c r="D99" s="25"/>
      <c r="E99" s="25"/>
      <c r="F99" s="25"/>
      <c r="G99" s="25"/>
      <c r="H99" s="25"/>
      <c r="I99" s="25"/>
      <c r="J99" s="25"/>
      <c r="K99" s="53"/>
    </row>
    <row r="100" spans="2:11" ht="45" customHeight="1">
      <c r="B100" s="26"/>
      <c r="C100" s="27" t="s">
        <v>5286</v>
      </c>
      <c r="D100" s="27"/>
      <c r="E100" s="27"/>
      <c r="F100" s="27"/>
      <c r="G100" s="27"/>
      <c r="H100" s="27"/>
      <c r="I100" s="27"/>
      <c r="J100" s="27"/>
      <c r="K100" s="54"/>
    </row>
    <row r="101" spans="2:11" ht="17.25" customHeight="1">
      <c r="B101" s="26"/>
      <c r="C101" s="28" t="s">
        <v>5242</v>
      </c>
      <c r="D101" s="28"/>
      <c r="E101" s="28"/>
      <c r="F101" s="28" t="s">
        <v>5243</v>
      </c>
      <c r="G101" s="29"/>
      <c r="H101" s="28" t="s">
        <v>150</v>
      </c>
      <c r="I101" s="28" t="s">
        <v>58</v>
      </c>
      <c r="J101" s="28" t="s">
        <v>5244</v>
      </c>
      <c r="K101" s="54"/>
    </row>
    <row r="102" spans="2:11" ht="17.25" customHeight="1">
      <c r="B102" s="26"/>
      <c r="C102" s="30" t="s">
        <v>5245</v>
      </c>
      <c r="D102" s="30"/>
      <c r="E102" s="30"/>
      <c r="F102" s="31" t="s">
        <v>5246</v>
      </c>
      <c r="G102" s="32"/>
      <c r="H102" s="30"/>
      <c r="I102" s="30"/>
      <c r="J102" s="30" t="s">
        <v>5247</v>
      </c>
      <c r="K102" s="54"/>
    </row>
    <row r="103" spans="2:11" ht="5.25" customHeight="1">
      <c r="B103" s="26"/>
      <c r="C103" s="28"/>
      <c r="D103" s="28"/>
      <c r="E103" s="28"/>
      <c r="F103" s="28"/>
      <c r="G103" s="43"/>
      <c r="H103" s="28"/>
      <c r="I103" s="28"/>
      <c r="J103" s="28"/>
      <c r="K103" s="54"/>
    </row>
    <row r="104" spans="2:11" ht="15" customHeight="1">
      <c r="B104" s="26"/>
      <c r="C104" s="14" t="s">
        <v>54</v>
      </c>
      <c r="D104" s="33"/>
      <c r="E104" s="33"/>
      <c r="F104" s="35" t="s">
        <v>5248</v>
      </c>
      <c r="G104" s="43"/>
      <c r="H104" s="14" t="s">
        <v>5287</v>
      </c>
      <c r="I104" s="14" t="s">
        <v>5250</v>
      </c>
      <c r="J104" s="14">
        <v>20</v>
      </c>
      <c r="K104" s="54"/>
    </row>
    <row r="105" spans="2:11" ht="15" customHeight="1">
      <c r="B105" s="26"/>
      <c r="C105" s="14" t="s">
        <v>5251</v>
      </c>
      <c r="D105" s="14"/>
      <c r="E105" s="14"/>
      <c r="F105" s="35" t="s">
        <v>5248</v>
      </c>
      <c r="G105" s="14"/>
      <c r="H105" s="14" t="s">
        <v>5287</v>
      </c>
      <c r="I105" s="14" t="s">
        <v>5250</v>
      </c>
      <c r="J105" s="14">
        <v>120</v>
      </c>
      <c r="K105" s="54"/>
    </row>
    <row r="106" spans="2:11" ht="15" customHeight="1">
      <c r="B106" s="36"/>
      <c r="C106" s="14" t="s">
        <v>5253</v>
      </c>
      <c r="D106" s="14"/>
      <c r="E106" s="14"/>
      <c r="F106" s="35" t="s">
        <v>5254</v>
      </c>
      <c r="G106" s="14"/>
      <c r="H106" s="14" t="s">
        <v>5287</v>
      </c>
      <c r="I106" s="14" t="s">
        <v>5250</v>
      </c>
      <c r="J106" s="14">
        <v>50</v>
      </c>
      <c r="K106" s="54"/>
    </row>
    <row r="107" spans="2:11" ht="15" customHeight="1">
      <c r="B107" s="36"/>
      <c r="C107" s="14" t="s">
        <v>5256</v>
      </c>
      <c r="D107" s="14"/>
      <c r="E107" s="14"/>
      <c r="F107" s="35" t="s">
        <v>5248</v>
      </c>
      <c r="G107" s="14"/>
      <c r="H107" s="14" t="s">
        <v>5287</v>
      </c>
      <c r="I107" s="14" t="s">
        <v>5258</v>
      </c>
      <c r="J107" s="14"/>
      <c r="K107" s="54"/>
    </row>
    <row r="108" spans="2:11" ht="15" customHeight="1">
      <c r="B108" s="36"/>
      <c r="C108" s="14" t="s">
        <v>5267</v>
      </c>
      <c r="D108" s="14"/>
      <c r="E108" s="14"/>
      <c r="F108" s="35" t="s">
        <v>5254</v>
      </c>
      <c r="G108" s="14"/>
      <c r="H108" s="14" t="s">
        <v>5287</v>
      </c>
      <c r="I108" s="14" t="s">
        <v>5250</v>
      </c>
      <c r="J108" s="14">
        <v>50</v>
      </c>
      <c r="K108" s="54"/>
    </row>
    <row r="109" spans="2:11" ht="15" customHeight="1">
      <c r="B109" s="36"/>
      <c r="C109" s="14" t="s">
        <v>5275</v>
      </c>
      <c r="D109" s="14"/>
      <c r="E109" s="14"/>
      <c r="F109" s="35" t="s">
        <v>5254</v>
      </c>
      <c r="G109" s="14"/>
      <c r="H109" s="14" t="s">
        <v>5287</v>
      </c>
      <c r="I109" s="14" t="s">
        <v>5250</v>
      </c>
      <c r="J109" s="14">
        <v>50</v>
      </c>
      <c r="K109" s="54"/>
    </row>
    <row r="110" spans="2:11" ht="15" customHeight="1">
      <c r="B110" s="36"/>
      <c r="C110" s="14" t="s">
        <v>5273</v>
      </c>
      <c r="D110" s="14"/>
      <c r="E110" s="14"/>
      <c r="F110" s="35" t="s">
        <v>5254</v>
      </c>
      <c r="G110" s="14"/>
      <c r="H110" s="14" t="s">
        <v>5287</v>
      </c>
      <c r="I110" s="14" t="s">
        <v>5250</v>
      </c>
      <c r="J110" s="14">
        <v>50</v>
      </c>
      <c r="K110" s="54"/>
    </row>
    <row r="111" spans="2:11" ht="15" customHeight="1">
      <c r="B111" s="36"/>
      <c r="C111" s="14" t="s">
        <v>54</v>
      </c>
      <c r="D111" s="14"/>
      <c r="E111" s="14"/>
      <c r="F111" s="35" t="s">
        <v>5248</v>
      </c>
      <c r="G111" s="14"/>
      <c r="H111" s="14" t="s">
        <v>5288</v>
      </c>
      <c r="I111" s="14" t="s">
        <v>5250</v>
      </c>
      <c r="J111" s="14">
        <v>20</v>
      </c>
      <c r="K111" s="54"/>
    </row>
    <row r="112" spans="2:11" ht="15" customHeight="1">
      <c r="B112" s="36"/>
      <c r="C112" s="14" t="s">
        <v>5289</v>
      </c>
      <c r="D112" s="14"/>
      <c r="E112" s="14"/>
      <c r="F112" s="35" t="s">
        <v>5248</v>
      </c>
      <c r="G112" s="14"/>
      <c r="H112" s="14" t="s">
        <v>5290</v>
      </c>
      <c r="I112" s="14" t="s">
        <v>5250</v>
      </c>
      <c r="J112" s="14">
        <v>120</v>
      </c>
      <c r="K112" s="54"/>
    </row>
    <row r="113" spans="2:11" ht="15" customHeight="1">
      <c r="B113" s="36"/>
      <c r="C113" s="14" t="s">
        <v>39</v>
      </c>
      <c r="D113" s="14"/>
      <c r="E113" s="14"/>
      <c r="F113" s="35" t="s">
        <v>5248</v>
      </c>
      <c r="G113" s="14"/>
      <c r="H113" s="14" t="s">
        <v>5291</v>
      </c>
      <c r="I113" s="14" t="s">
        <v>5282</v>
      </c>
      <c r="J113" s="14"/>
      <c r="K113" s="54"/>
    </row>
    <row r="114" spans="2:11" ht="15" customHeight="1">
      <c r="B114" s="36"/>
      <c r="C114" s="14" t="s">
        <v>49</v>
      </c>
      <c r="D114" s="14"/>
      <c r="E114" s="14"/>
      <c r="F114" s="35" t="s">
        <v>5248</v>
      </c>
      <c r="G114" s="14"/>
      <c r="H114" s="14" t="s">
        <v>5292</v>
      </c>
      <c r="I114" s="14" t="s">
        <v>5282</v>
      </c>
      <c r="J114" s="14"/>
      <c r="K114" s="54"/>
    </row>
    <row r="115" spans="2:11" ht="15" customHeight="1">
      <c r="B115" s="36"/>
      <c r="C115" s="14" t="s">
        <v>58</v>
      </c>
      <c r="D115" s="14"/>
      <c r="E115" s="14"/>
      <c r="F115" s="35" t="s">
        <v>5248</v>
      </c>
      <c r="G115" s="14"/>
      <c r="H115" s="14" t="s">
        <v>5293</v>
      </c>
      <c r="I115" s="14" t="s">
        <v>5294</v>
      </c>
      <c r="J115" s="14"/>
      <c r="K115" s="54"/>
    </row>
    <row r="116" spans="2:11" ht="15" customHeight="1">
      <c r="B116" s="39"/>
      <c r="C116" s="44"/>
      <c r="D116" s="44"/>
      <c r="E116" s="44"/>
      <c r="F116" s="44"/>
      <c r="G116" s="44"/>
      <c r="H116" s="44"/>
      <c r="I116" s="44"/>
      <c r="J116" s="44"/>
      <c r="K116" s="55"/>
    </row>
    <row r="117" spans="2:11" ht="18.75" customHeight="1">
      <c r="B117" s="45"/>
      <c r="C117" s="10"/>
      <c r="D117" s="10"/>
      <c r="E117" s="10"/>
      <c r="F117" s="46"/>
      <c r="G117" s="10"/>
      <c r="H117" s="10"/>
      <c r="I117" s="10"/>
      <c r="J117" s="10"/>
      <c r="K117" s="45"/>
    </row>
    <row r="118" spans="2:11" ht="18.75" customHeight="1">
      <c r="B118" s="23"/>
      <c r="C118" s="23"/>
      <c r="D118" s="23"/>
      <c r="E118" s="23"/>
      <c r="F118" s="23"/>
      <c r="G118" s="23"/>
      <c r="H118" s="23"/>
      <c r="I118" s="23"/>
      <c r="J118" s="23"/>
      <c r="K118" s="23"/>
    </row>
    <row r="119" spans="2:11" ht="7.5" customHeight="1">
      <c r="B119" s="47"/>
      <c r="C119" s="48"/>
      <c r="D119" s="48"/>
      <c r="E119" s="48"/>
      <c r="F119" s="48"/>
      <c r="G119" s="48"/>
      <c r="H119" s="48"/>
      <c r="I119" s="48"/>
      <c r="J119" s="48"/>
      <c r="K119" s="56"/>
    </row>
    <row r="120" spans="2:11" ht="45" customHeight="1">
      <c r="B120" s="49"/>
      <c r="C120" s="6" t="s">
        <v>5295</v>
      </c>
      <c r="D120" s="6"/>
      <c r="E120" s="6"/>
      <c r="F120" s="6"/>
      <c r="G120" s="6"/>
      <c r="H120" s="6"/>
      <c r="I120" s="6"/>
      <c r="J120" s="6"/>
      <c r="K120" s="57"/>
    </row>
    <row r="121" spans="2:11" ht="17.25" customHeight="1">
      <c r="B121" s="50"/>
      <c r="C121" s="28" t="s">
        <v>5242</v>
      </c>
      <c r="D121" s="28"/>
      <c r="E121" s="28"/>
      <c r="F121" s="28" t="s">
        <v>5243</v>
      </c>
      <c r="G121" s="29"/>
      <c r="H121" s="28" t="s">
        <v>150</v>
      </c>
      <c r="I121" s="28" t="s">
        <v>58</v>
      </c>
      <c r="J121" s="28" t="s">
        <v>5244</v>
      </c>
      <c r="K121" s="58"/>
    </row>
    <row r="122" spans="2:11" ht="17.25" customHeight="1">
      <c r="B122" s="50"/>
      <c r="C122" s="30" t="s">
        <v>5245</v>
      </c>
      <c r="D122" s="30"/>
      <c r="E122" s="30"/>
      <c r="F122" s="31" t="s">
        <v>5246</v>
      </c>
      <c r="G122" s="32"/>
      <c r="H122" s="30"/>
      <c r="I122" s="30"/>
      <c r="J122" s="30" t="s">
        <v>5247</v>
      </c>
      <c r="K122" s="58"/>
    </row>
    <row r="123" spans="2:11" ht="5.25" customHeight="1">
      <c r="B123" s="51"/>
      <c r="C123" s="33"/>
      <c r="D123" s="33"/>
      <c r="E123" s="33"/>
      <c r="F123" s="33"/>
      <c r="G123" s="14"/>
      <c r="H123" s="33"/>
      <c r="I123" s="33"/>
      <c r="J123" s="33"/>
      <c r="K123" s="59"/>
    </row>
    <row r="124" spans="2:11" ht="15" customHeight="1">
      <c r="B124" s="51"/>
      <c r="C124" s="14" t="s">
        <v>5251</v>
      </c>
      <c r="D124" s="33"/>
      <c r="E124" s="33"/>
      <c r="F124" s="35" t="s">
        <v>5248</v>
      </c>
      <c r="G124" s="14"/>
      <c r="H124" s="14" t="s">
        <v>5287</v>
      </c>
      <c r="I124" s="14" t="s">
        <v>5250</v>
      </c>
      <c r="J124" s="14">
        <v>120</v>
      </c>
      <c r="K124" s="60"/>
    </row>
    <row r="125" spans="2:11" ht="15" customHeight="1">
      <c r="B125" s="51"/>
      <c r="C125" s="14" t="s">
        <v>5296</v>
      </c>
      <c r="D125" s="14"/>
      <c r="E125" s="14"/>
      <c r="F125" s="35" t="s">
        <v>5248</v>
      </c>
      <c r="G125" s="14"/>
      <c r="H125" s="14" t="s">
        <v>5297</v>
      </c>
      <c r="I125" s="14" t="s">
        <v>5250</v>
      </c>
      <c r="J125" s="14" t="s">
        <v>5298</v>
      </c>
      <c r="K125" s="60"/>
    </row>
    <row r="126" spans="2:11" ht="15" customHeight="1">
      <c r="B126" s="51"/>
      <c r="C126" s="14" t="s">
        <v>84</v>
      </c>
      <c r="D126" s="14"/>
      <c r="E126" s="14"/>
      <c r="F126" s="35" t="s">
        <v>5248</v>
      </c>
      <c r="G126" s="14"/>
      <c r="H126" s="14" t="s">
        <v>5299</v>
      </c>
      <c r="I126" s="14" t="s">
        <v>5250</v>
      </c>
      <c r="J126" s="14" t="s">
        <v>5298</v>
      </c>
      <c r="K126" s="60"/>
    </row>
    <row r="127" spans="2:11" ht="15" customHeight="1">
      <c r="B127" s="51"/>
      <c r="C127" s="14" t="s">
        <v>5259</v>
      </c>
      <c r="D127" s="14"/>
      <c r="E127" s="14"/>
      <c r="F127" s="35" t="s">
        <v>5254</v>
      </c>
      <c r="G127" s="14"/>
      <c r="H127" s="14" t="s">
        <v>5260</v>
      </c>
      <c r="I127" s="14" t="s">
        <v>5250</v>
      </c>
      <c r="J127" s="14">
        <v>15</v>
      </c>
      <c r="K127" s="60"/>
    </row>
    <row r="128" spans="2:11" ht="15" customHeight="1">
      <c r="B128" s="51"/>
      <c r="C128" s="37" t="s">
        <v>5261</v>
      </c>
      <c r="D128" s="37"/>
      <c r="E128" s="37"/>
      <c r="F128" s="38" t="s">
        <v>5254</v>
      </c>
      <c r="G128" s="37"/>
      <c r="H128" s="37" t="s">
        <v>5262</v>
      </c>
      <c r="I128" s="37" t="s">
        <v>5250</v>
      </c>
      <c r="J128" s="37">
        <v>15</v>
      </c>
      <c r="K128" s="60"/>
    </row>
    <row r="129" spans="2:11" ht="15" customHeight="1">
      <c r="B129" s="51"/>
      <c r="C129" s="37" t="s">
        <v>5263</v>
      </c>
      <c r="D129" s="37"/>
      <c r="E129" s="37"/>
      <c r="F129" s="38" t="s">
        <v>5254</v>
      </c>
      <c r="G129" s="37"/>
      <c r="H129" s="37" t="s">
        <v>5264</v>
      </c>
      <c r="I129" s="37" t="s">
        <v>5250</v>
      </c>
      <c r="J129" s="37">
        <v>20</v>
      </c>
      <c r="K129" s="60"/>
    </row>
    <row r="130" spans="2:11" ht="15" customHeight="1">
      <c r="B130" s="51"/>
      <c r="C130" s="37" t="s">
        <v>5265</v>
      </c>
      <c r="D130" s="37"/>
      <c r="E130" s="37"/>
      <c r="F130" s="38" t="s">
        <v>5254</v>
      </c>
      <c r="G130" s="37"/>
      <c r="H130" s="37" t="s">
        <v>5266</v>
      </c>
      <c r="I130" s="37" t="s">
        <v>5250</v>
      </c>
      <c r="J130" s="37">
        <v>20</v>
      </c>
      <c r="K130" s="60"/>
    </row>
    <row r="131" spans="2:11" ht="15" customHeight="1">
      <c r="B131" s="51"/>
      <c r="C131" s="14" t="s">
        <v>5253</v>
      </c>
      <c r="D131" s="14"/>
      <c r="E131" s="14"/>
      <c r="F131" s="35" t="s">
        <v>5254</v>
      </c>
      <c r="G131" s="14"/>
      <c r="H131" s="14" t="s">
        <v>5287</v>
      </c>
      <c r="I131" s="14" t="s">
        <v>5250</v>
      </c>
      <c r="J131" s="14">
        <v>50</v>
      </c>
      <c r="K131" s="60"/>
    </row>
    <row r="132" spans="2:11" ht="15" customHeight="1">
      <c r="B132" s="51"/>
      <c r="C132" s="14" t="s">
        <v>5267</v>
      </c>
      <c r="D132" s="14"/>
      <c r="E132" s="14"/>
      <c r="F132" s="35" t="s">
        <v>5254</v>
      </c>
      <c r="G132" s="14"/>
      <c r="H132" s="14" t="s">
        <v>5287</v>
      </c>
      <c r="I132" s="14" t="s">
        <v>5250</v>
      </c>
      <c r="J132" s="14">
        <v>50</v>
      </c>
      <c r="K132" s="60"/>
    </row>
    <row r="133" spans="2:11" ht="15" customHeight="1">
      <c r="B133" s="51"/>
      <c r="C133" s="14" t="s">
        <v>5273</v>
      </c>
      <c r="D133" s="14"/>
      <c r="E133" s="14"/>
      <c r="F133" s="35" t="s">
        <v>5254</v>
      </c>
      <c r="G133" s="14"/>
      <c r="H133" s="14" t="s">
        <v>5287</v>
      </c>
      <c r="I133" s="14" t="s">
        <v>5250</v>
      </c>
      <c r="J133" s="14">
        <v>50</v>
      </c>
      <c r="K133" s="60"/>
    </row>
    <row r="134" spans="2:11" ht="15" customHeight="1">
      <c r="B134" s="51"/>
      <c r="C134" s="14" t="s">
        <v>5275</v>
      </c>
      <c r="D134" s="14"/>
      <c r="E134" s="14"/>
      <c r="F134" s="35" t="s">
        <v>5254</v>
      </c>
      <c r="G134" s="14"/>
      <c r="H134" s="14" t="s">
        <v>5287</v>
      </c>
      <c r="I134" s="14" t="s">
        <v>5250</v>
      </c>
      <c r="J134" s="14">
        <v>50</v>
      </c>
      <c r="K134" s="60"/>
    </row>
    <row r="135" spans="2:11" ht="15" customHeight="1">
      <c r="B135" s="51"/>
      <c r="C135" s="14" t="s">
        <v>155</v>
      </c>
      <c r="D135" s="14"/>
      <c r="E135" s="14"/>
      <c r="F135" s="35" t="s">
        <v>5254</v>
      </c>
      <c r="G135" s="14"/>
      <c r="H135" s="14" t="s">
        <v>5300</v>
      </c>
      <c r="I135" s="14" t="s">
        <v>5250</v>
      </c>
      <c r="J135" s="14">
        <v>255</v>
      </c>
      <c r="K135" s="60"/>
    </row>
    <row r="136" spans="2:11" ht="15" customHeight="1">
      <c r="B136" s="51"/>
      <c r="C136" s="14" t="s">
        <v>5277</v>
      </c>
      <c r="D136" s="14"/>
      <c r="E136" s="14"/>
      <c r="F136" s="35" t="s">
        <v>5248</v>
      </c>
      <c r="G136" s="14"/>
      <c r="H136" s="14" t="s">
        <v>5301</v>
      </c>
      <c r="I136" s="14" t="s">
        <v>5279</v>
      </c>
      <c r="J136" s="14"/>
      <c r="K136" s="60"/>
    </row>
    <row r="137" spans="2:11" ht="15" customHeight="1">
      <c r="B137" s="51"/>
      <c r="C137" s="14" t="s">
        <v>5280</v>
      </c>
      <c r="D137" s="14"/>
      <c r="E137" s="14"/>
      <c r="F137" s="35" t="s">
        <v>5248</v>
      </c>
      <c r="G137" s="14"/>
      <c r="H137" s="14" t="s">
        <v>5302</v>
      </c>
      <c r="I137" s="14" t="s">
        <v>5282</v>
      </c>
      <c r="J137" s="14"/>
      <c r="K137" s="60"/>
    </row>
    <row r="138" spans="2:11" ht="15" customHeight="1">
      <c r="B138" s="51"/>
      <c r="C138" s="14" t="s">
        <v>5283</v>
      </c>
      <c r="D138" s="14"/>
      <c r="E138" s="14"/>
      <c r="F138" s="35" t="s">
        <v>5248</v>
      </c>
      <c r="G138" s="14"/>
      <c r="H138" s="14" t="s">
        <v>5283</v>
      </c>
      <c r="I138" s="14" t="s">
        <v>5282</v>
      </c>
      <c r="J138" s="14"/>
      <c r="K138" s="60"/>
    </row>
    <row r="139" spans="2:11" ht="15" customHeight="1">
      <c r="B139" s="51"/>
      <c r="C139" s="14" t="s">
        <v>39</v>
      </c>
      <c r="D139" s="14"/>
      <c r="E139" s="14"/>
      <c r="F139" s="35" t="s">
        <v>5248</v>
      </c>
      <c r="G139" s="14"/>
      <c r="H139" s="14" t="s">
        <v>5303</v>
      </c>
      <c r="I139" s="14" t="s">
        <v>5282</v>
      </c>
      <c r="J139" s="14"/>
      <c r="K139" s="60"/>
    </row>
    <row r="140" spans="2:11" ht="15" customHeight="1">
      <c r="B140" s="51"/>
      <c r="C140" s="14" t="s">
        <v>5304</v>
      </c>
      <c r="D140" s="14"/>
      <c r="E140" s="14"/>
      <c r="F140" s="35" t="s">
        <v>5248</v>
      </c>
      <c r="G140" s="14"/>
      <c r="H140" s="14" t="s">
        <v>5305</v>
      </c>
      <c r="I140" s="14" t="s">
        <v>5282</v>
      </c>
      <c r="J140" s="14"/>
      <c r="K140" s="60"/>
    </row>
    <row r="141" spans="2:11" ht="15" customHeight="1">
      <c r="B141" s="61"/>
      <c r="C141" s="62"/>
      <c r="D141" s="62"/>
      <c r="E141" s="62"/>
      <c r="F141" s="62"/>
      <c r="G141" s="62"/>
      <c r="H141" s="62"/>
      <c r="I141" s="62"/>
      <c r="J141" s="62"/>
      <c r="K141" s="72"/>
    </row>
    <row r="142" spans="2:11" ht="18.75" customHeight="1">
      <c r="B142" s="10"/>
      <c r="C142" s="10"/>
      <c r="D142" s="10"/>
      <c r="E142" s="10"/>
      <c r="F142" s="46"/>
      <c r="G142" s="10"/>
      <c r="H142" s="10"/>
      <c r="I142" s="10"/>
      <c r="J142" s="10"/>
      <c r="K142" s="10"/>
    </row>
    <row r="143" spans="2:11" ht="18.75" customHeight="1">
      <c r="B143" s="23"/>
      <c r="C143" s="23"/>
      <c r="D143" s="23"/>
      <c r="E143" s="23"/>
      <c r="F143" s="23"/>
      <c r="G143" s="23"/>
      <c r="H143" s="23"/>
      <c r="I143" s="23"/>
      <c r="J143" s="23"/>
      <c r="K143" s="23"/>
    </row>
    <row r="144" spans="2:11" ht="7.5" customHeight="1">
      <c r="B144" s="24"/>
      <c r="C144" s="25"/>
      <c r="D144" s="25"/>
      <c r="E144" s="25"/>
      <c r="F144" s="25"/>
      <c r="G144" s="25"/>
      <c r="H144" s="25"/>
      <c r="I144" s="25"/>
      <c r="J144" s="25"/>
      <c r="K144" s="53"/>
    </row>
    <row r="145" spans="2:11" ht="45" customHeight="1">
      <c r="B145" s="26"/>
      <c r="C145" s="27" t="s">
        <v>5306</v>
      </c>
      <c r="D145" s="27"/>
      <c r="E145" s="27"/>
      <c r="F145" s="27"/>
      <c r="G145" s="27"/>
      <c r="H145" s="27"/>
      <c r="I145" s="27"/>
      <c r="J145" s="27"/>
      <c r="K145" s="54"/>
    </row>
    <row r="146" spans="2:11" ht="17.25" customHeight="1">
      <c r="B146" s="26"/>
      <c r="C146" s="28" t="s">
        <v>5242</v>
      </c>
      <c r="D146" s="28"/>
      <c r="E146" s="28"/>
      <c r="F146" s="28" t="s">
        <v>5243</v>
      </c>
      <c r="G146" s="29"/>
      <c r="H146" s="28" t="s">
        <v>150</v>
      </c>
      <c r="I146" s="28" t="s">
        <v>58</v>
      </c>
      <c r="J146" s="28" t="s">
        <v>5244</v>
      </c>
      <c r="K146" s="54"/>
    </row>
    <row r="147" spans="2:11" ht="17.25" customHeight="1">
      <c r="B147" s="26"/>
      <c r="C147" s="30" t="s">
        <v>5245</v>
      </c>
      <c r="D147" s="30"/>
      <c r="E147" s="30"/>
      <c r="F147" s="31" t="s">
        <v>5246</v>
      </c>
      <c r="G147" s="32"/>
      <c r="H147" s="30"/>
      <c r="I147" s="30"/>
      <c r="J147" s="30" t="s">
        <v>5247</v>
      </c>
      <c r="K147" s="54"/>
    </row>
    <row r="148" spans="2:11" ht="5.25" customHeight="1">
      <c r="B148" s="36"/>
      <c r="C148" s="33"/>
      <c r="D148" s="33"/>
      <c r="E148" s="33"/>
      <c r="F148" s="33"/>
      <c r="G148" s="34"/>
      <c r="H148" s="33"/>
      <c r="I148" s="33"/>
      <c r="J148" s="33"/>
      <c r="K148" s="60"/>
    </row>
    <row r="149" spans="2:11" ht="15" customHeight="1">
      <c r="B149" s="36"/>
      <c r="C149" s="63" t="s">
        <v>5251</v>
      </c>
      <c r="D149" s="14"/>
      <c r="E149" s="14"/>
      <c r="F149" s="64" t="s">
        <v>5248</v>
      </c>
      <c r="G149" s="14"/>
      <c r="H149" s="63" t="s">
        <v>5287</v>
      </c>
      <c r="I149" s="63" t="s">
        <v>5250</v>
      </c>
      <c r="J149" s="63">
        <v>120</v>
      </c>
      <c r="K149" s="60"/>
    </row>
    <row r="150" spans="2:11" ht="15" customHeight="1">
      <c r="B150" s="36"/>
      <c r="C150" s="63" t="s">
        <v>5296</v>
      </c>
      <c r="D150" s="14"/>
      <c r="E150" s="14"/>
      <c r="F150" s="64" t="s">
        <v>5248</v>
      </c>
      <c r="G150" s="14"/>
      <c r="H150" s="63" t="s">
        <v>5307</v>
      </c>
      <c r="I150" s="63" t="s">
        <v>5250</v>
      </c>
      <c r="J150" s="63" t="s">
        <v>5298</v>
      </c>
      <c r="K150" s="60"/>
    </row>
    <row r="151" spans="2:11" ht="15" customHeight="1">
      <c r="B151" s="36"/>
      <c r="C151" s="63" t="s">
        <v>84</v>
      </c>
      <c r="D151" s="14"/>
      <c r="E151" s="14"/>
      <c r="F151" s="64" t="s">
        <v>5248</v>
      </c>
      <c r="G151" s="14"/>
      <c r="H151" s="63" t="s">
        <v>5308</v>
      </c>
      <c r="I151" s="63" t="s">
        <v>5250</v>
      </c>
      <c r="J151" s="63" t="s">
        <v>5298</v>
      </c>
      <c r="K151" s="60"/>
    </row>
    <row r="152" spans="2:11" ht="15" customHeight="1">
      <c r="B152" s="36"/>
      <c r="C152" s="63" t="s">
        <v>5253</v>
      </c>
      <c r="D152" s="14"/>
      <c r="E152" s="14"/>
      <c r="F152" s="64" t="s">
        <v>5254</v>
      </c>
      <c r="G152" s="14"/>
      <c r="H152" s="63" t="s">
        <v>5287</v>
      </c>
      <c r="I152" s="63" t="s">
        <v>5250</v>
      </c>
      <c r="J152" s="63">
        <v>50</v>
      </c>
      <c r="K152" s="60"/>
    </row>
    <row r="153" spans="2:11" ht="15" customHeight="1">
      <c r="B153" s="36"/>
      <c r="C153" s="63" t="s">
        <v>5256</v>
      </c>
      <c r="D153" s="14"/>
      <c r="E153" s="14"/>
      <c r="F153" s="64" t="s">
        <v>5248</v>
      </c>
      <c r="G153" s="14"/>
      <c r="H153" s="63" t="s">
        <v>5287</v>
      </c>
      <c r="I153" s="63" t="s">
        <v>5258</v>
      </c>
      <c r="J153" s="63"/>
      <c r="K153" s="60"/>
    </row>
    <row r="154" spans="2:11" ht="15" customHeight="1">
      <c r="B154" s="36"/>
      <c r="C154" s="63" t="s">
        <v>5267</v>
      </c>
      <c r="D154" s="14"/>
      <c r="E154" s="14"/>
      <c r="F154" s="64" t="s">
        <v>5254</v>
      </c>
      <c r="G154" s="14"/>
      <c r="H154" s="63" t="s">
        <v>5287</v>
      </c>
      <c r="I154" s="63" t="s">
        <v>5250</v>
      </c>
      <c r="J154" s="63">
        <v>50</v>
      </c>
      <c r="K154" s="60"/>
    </row>
    <row r="155" spans="2:11" ht="15" customHeight="1">
      <c r="B155" s="36"/>
      <c r="C155" s="63" t="s">
        <v>5275</v>
      </c>
      <c r="D155" s="14"/>
      <c r="E155" s="14"/>
      <c r="F155" s="64" t="s">
        <v>5254</v>
      </c>
      <c r="G155" s="14"/>
      <c r="H155" s="63" t="s">
        <v>5287</v>
      </c>
      <c r="I155" s="63" t="s">
        <v>5250</v>
      </c>
      <c r="J155" s="63">
        <v>50</v>
      </c>
      <c r="K155" s="60"/>
    </row>
    <row r="156" spans="2:11" ht="15" customHeight="1">
      <c r="B156" s="36"/>
      <c r="C156" s="63" t="s">
        <v>5273</v>
      </c>
      <c r="D156" s="14"/>
      <c r="E156" s="14"/>
      <c r="F156" s="64" t="s">
        <v>5254</v>
      </c>
      <c r="G156" s="14"/>
      <c r="H156" s="63" t="s">
        <v>5287</v>
      </c>
      <c r="I156" s="63" t="s">
        <v>5250</v>
      </c>
      <c r="J156" s="63">
        <v>50</v>
      </c>
      <c r="K156" s="60"/>
    </row>
    <row r="157" spans="2:11" ht="15" customHeight="1">
      <c r="B157" s="36"/>
      <c r="C157" s="63" t="s">
        <v>128</v>
      </c>
      <c r="D157" s="14"/>
      <c r="E157" s="14"/>
      <c r="F157" s="64" t="s">
        <v>5248</v>
      </c>
      <c r="G157" s="14"/>
      <c r="H157" s="63" t="s">
        <v>5309</v>
      </c>
      <c r="I157" s="63" t="s">
        <v>5250</v>
      </c>
      <c r="J157" s="63" t="s">
        <v>5310</v>
      </c>
      <c r="K157" s="60"/>
    </row>
    <row r="158" spans="2:11" ht="15" customHeight="1">
      <c r="B158" s="36"/>
      <c r="C158" s="63" t="s">
        <v>5311</v>
      </c>
      <c r="D158" s="14"/>
      <c r="E158" s="14"/>
      <c r="F158" s="64" t="s">
        <v>5248</v>
      </c>
      <c r="G158" s="14"/>
      <c r="H158" s="63" t="s">
        <v>5312</v>
      </c>
      <c r="I158" s="63" t="s">
        <v>5282</v>
      </c>
      <c r="J158" s="63"/>
      <c r="K158" s="60"/>
    </row>
    <row r="159" spans="2:11" ht="15" customHeight="1">
      <c r="B159" s="65"/>
      <c r="C159" s="44"/>
      <c r="D159" s="44"/>
      <c r="E159" s="44"/>
      <c r="F159" s="44"/>
      <c r="G159" s="44"/>
      <c r="H159" s="44"/>
      <c r="I159" s="44"/>
      <c r="J159" s="44"/>
      <c r="K159" s="73"/>
    </row>
    <row r="160" spans="2:11" ht="18.75" customHeight="1">
      <c r="B160" s="10"/>
      <c r="C160" s="14"/>
      <c r="D160" s="14"/>
      <c r="E160" s="14"/>
      <c r="F160" s="35"/>
      <c r="G160" s="14"/>
      <c r="H160" s="14"/>
      <c r="I160" s="14"/>
      <c r="J160" s="14"/>
      <c r="K160" s="10"/>
    </row>
    <row r="161" spans="2:11" ht="18.75" customHeight="1">
      <c r="B161" s="23"/>
      <c r="C161" s="23"/>
      <c r="D161" s="23"/>
      <c r="E161" s="23"/>
      <c r="F161" s="23"/>
      <c r="G161" s="23"/>
      <c r="H161" s="23"/>
      <c r="I161" s="23"/>
      <c r="J161" s="23"/>
      <c r="K161" s="23"/>
    </row>
    <row r="162" spans="2:11" ht="7.5" customHeight="1">
      <c r="B162" s="3"/>
      <c r="C162" s="4"/>
      <c r="D162" s="4"/>
      <c r="E162" s="4"/>
      <c r="F162" s="4"/>
      <c r="G162" s="4"/>
      <c r="H162" s="4"/>
      <c r="I162" s="4"/>
      <c r="J162" s="4"/>
      <c r="K162" s="17"/>
    </row>
    <row r="163" spans="2:11" ht="45" customHeight="1">
      <c r="B163" s="5"/>
      <c r="C163" s="6" t="s">
        <v>5313</v>
      </c>
      <c r="D163" s="6"/>
      <c r="E163" s="6"/>
      <c r="F163" s="6"/>
      <c r="G163" s="6"/>
      <c r="H163" s="6"/>
      <c r="I163" s="6"/>
      <c r="J163" s="6"/>
      <c r="K163" s="18"/>
    </row>
    <row r="164" spans="2:11" ht="17.25" customHeight="1">
      <c r="B164" s="5"/>
      <c r="C164" s="28" t="s">
        <v>5242</v>
      </c>
      <c r="D164" s="28"/>
      <c r="E164" s="28"/>
      <c r="F164" s="28" t="s">
        <v>5243</v>
      </c>
      <c r="G164" s="66"/>
      <c r="H164" s="67" t="s">
        <v>150</v>
      </c>
      <c r="I164" s="67" t="s">
        <v>58</v>
      </c>
      <c r="J164" s="28" t="s">
        <v>5244</v>
      </c>
      <c r="K164" s="18"/>
    </row>
    <row r="165" spans="2:11" ht="17.25" customHeight="1">
      <c r="B165" s="7"/>
      <c r="C165" s="30" t="s">
        <v>5245</v>
      </c>
      <c r="D165" s="30"/>
      <c r="E165" s="30"/>
      <c r="F165" s="31" t="s">
        <v>5246</v>
      </c>
      <c r="G165" s="68"/>
      <c r="H165" s="69"/>
      <c r="I165" s="69"/>
      <c r="J165" s="30" t="s">
        <v>5247</v>
      </c>
      <c r="K165" s="19"/>
    </row>
    <row r="166" spans="2:11" ht="5.25" customHeight="1">
      <c r="B166" s="36"/>
      <c r="C166" s="33"/>
      <c r="D166" s="33"/>
      <c r="E166" s="33"/>
      <c r="F166" s="33"/>
      <c r="G166" s="34"/>
      <c r="H166" s="33"/>
      <c r="I166" s="33"/>
      <c r="J166" s="33"/>
      <c r="K166" s="60"/>
    </row>
    <row r="167" spans="2:11" ht="15" customHeight="1">
      <c r="B167" s="36"/>
      <c r="C167" s="14" t="s">
        <v>5251</v>
      </c>
      <c r="D167" s="14"/>
      <c r="E167" s="14"/>
      <c r="F167" s="35" t="s">
        <v>5248</v>
      </c>
      <c r="G167" s="14"/>
      <c r="H167" s="14" t="s">
        <v>5287</v>
      </c>
      <c r="I167" s="14" t="s">
        <v>5250</v>
      </c>
      <c r="J167" s="14">
        <v>120</v>
      </c>
      <c r="K167" s="60"/>
    </row>
    <row r="168" spans="2:11" ht="15" customHeight="1">
      <c r="B168" s="36"/>
      <c r="C168" s="14" t="s">
        <v>5296</v>
      </c>
      <c r="D168" s="14"/>
      <c r="E168" s="14"/>
      <c r="F168" s="35" t="s">
        <v>5248</v>
      </c>
      <c r="G168" s="14"/>
      <c r="H168" s="14" t="s">
        <v>5297</v>
      </c>
      <c r="I168" s="14" t="s">
        <v>5250</v>
      </c>
      <c r="J168" s="14" t="s">
        <v>5298</v>
      </c>
      <c r="K168" s="60"/>
    </row>
    <row r="169" spans="2:11" ht="15" customHeight="1">
      <c r="B169" s="36"/>
      <c r="C169" s="14" t="s">
        <v>84</v>
      </c>
      <c r="D169" s="14"/>
      <c r="E169" s="14"/>
      <c r="F169" s="35" t="s">
        <v>5248</v>
      </c>
      <c r="G169" s="14"/>
      <c r="H169" s="14" t="s">
        <v>5314</v>
      </c>
      <c r="I169" s="14" t="s">
        <v>5250</v>
      </c>
      <c r="J169" s="14" t="s">
        <v>5298</v>
      </c>
      <c r="K169" s="60"/>
    </row>
    <row r="170" spans="2:11" ht="15" customHeight="1">
      <c r="B170" s="36"/>
      <c r="C170" s="14" t="s">
        <v>5253</v>
      </c>
      <c r="D170" s="14"/>
      <c r="E170" s="14"/>
      <c r="F170" s="35" t="s">
        <v>5254</v>
      </c>
      <c r="G170" s="14"/>
      <c r="H170" s="14" t="s">
        <v>5314</v>
      </c>
      <c r="I170" s="14" t="s">
        <v>5250</v>
      </c>
      <c r="J170" s="14">
        <v>50</v>
      </c>
      <c r="K170" s="60"/>
    </row>
    <row r="171" spans="2:11" ht="15" customHeight="1">
      <c r="B171" s="36"/>
      <c r="C171" s="14" t="s">
        <v>5256</v>
      </c>
      <c r="D171" s="14"/>
      <c r="E171" s="14"/>
      <c r="F171" s="35" t="s">
        <v>5248</v>
      </c>
      <c r="G171" s="14"/>
      <c r="H171" s="14" t="s">
        <v>5314</v>
      </c>
      <c r="I171" s="14" t="s">
        <v>5258</v>
      </c>
      <c r="J171" s="14"/>
      <c r="K171" s="60"/>
    </row>
    <row r="172" spans="2:11" ht="15" customHeight="1">
      <c r="B172" s="36"/>
      <c r="C172" s="14" t="s">
        <v>5267</v>
      </c>
      <c r="D172" s="14"/>
      <c r="E172" s="14"/>
      <c r="F172" s="35" t="s">
        <v>5254</v>
      </c>
      <c r="G172" s="14"/>
      <c r="H172" s="14" t="s">
        <v>5314</v>
      </c>
      <c r="I172" s="14" t="s">
        <v>5250</v>
      </c>
      <c r="J172" s="14">
        <v>50</v>
      </c>
      <c r="K172" s="60"/>
    </row>
    <row r="173" spans="2:11" ht="15" customHeight="1">
      <c r="B173" s="36"/>
      <c r="C173" s="14" t="s">
        <v>5275</v>
      </c>
      <c r="D173" s="14"/>
      <c r="E173" s="14"/>
      <c r="F173" s="35" t="s">
        <v>5254</v>
      </c>
      <c r="G173" s="14"/>
      <c r="H173" s="14" t="s">
        <v>5314</v>
      </c>
      <c r="I173" s="14" t="s">
        <v>5250</v>
      </c>
      <c r="J173" s="14">
        <v>50</v>
      </c>
      <c r="K173" s="60"/>
    </row>
    <row r="174" spans="2:11" ht="15" customHeight="1">
      <c r="B174" s="36"/>
      <c r="C174" s="14" t="s">
        <v>5273</v>
      </c>
      <c r="D174" s="14"/>
      <c r="E174" s="14"/>
      <c r="F174" s="35" t="s">
        <v>5254</v>
      </c>
      <c r="G174" s="14"/>
      <c r="H174" s="14" t="s">
        <v>5314</v>
      </c>
      <c r="I174" s="14" t="s">
        <v>5250</v>
      </c>
      <c r="J174" s="14">
        <v>50</v>
      </c>
      <c r="K174" s="60"/>
    </row>
    <row r="175" spans="2:11" ht="15" customHeight="1">
      <c r="B175" s="36"/>
      <c r="C175" s="14" t="s">
        <v>149</v>
      </c>
      <c r="D175" s="14"/>
      <c r="E175" s="14"/>
      <c r="F175" s="35" t="s">
        <v>5248</v>
      </c>
      <c r="G175" s="14"/>
      <c r="H175" s="14" t="s">
        <v>5315</v>
      </c>
      <c r="I175" s="14" t="s">
        <v>5316</v>
      </c>
      <c r="J175" s="14"/>
      <c r="K175" s="60"/>
    </row>
    <row r="176" spans="2:11" ht="15" customHeight="1">
      <c r="B176" s="36"/>
      <c r="C176" s="14" t="s">
        <v>58</v>
      </c>
      <c r="D176" s="14"/>
      <c r="E176" s="14"/>
      <c r="F176" s="35" t="s">
        <v>5248</v>
      </c>
      <c r="G176" s="14"/>
      <c r="H176" s="14" t="s">
        <v>5317</v>
      </c>
      <c r="I176" s="14" t="s">
        <v>5318</v>
      </c>
      <c r="J176" s="14">
        <v>1</v>
      </c>
      <c r="K176" s="60"/>
    </row>
    <row r="177" spans="2:11" ht="15" customHeight="1">
      <c r="B177" s="36"/>
      <c r="C177" s="14" t="s">
        <v>54</v>
      </c>
      <c r="D177" s="14"/>
      <c r="E177" s="14"/>
      <c r="F177" s="35" t="s">
        <v>5248</v>
      </c>
      <c r="G177" s="14"/>
      <c r="H177" s="14" t="s">
        <v>5319</v>
      </c>
      <c r="I177" s="14" t="s">
        <v>5250</v>
      </c>
      <c r="J177" s="14">
        <v>20</v>
      </c>
      <c r="K177" s="60"/>
    </row>
    <row r="178" spans="2:11" ht="15" customHeight="1">
      <c r="B178" s="36"/>
      <c r="C178" s="14" t="s">
        <v>150</v>
      </c>
      <c r="D178" s="14"/>
      <c r="E178" s="14"/>
      <c r="F178" s="35" t="s">
        <v>5248</v>
      </c>
      <c r="G178" s="14"/>
      <c r="H178" s="14" t="s">
        <v>5320</v>
      </c>
      <c r="I178" s="14" t="s">
        <v>5250</v>
      </c>
      <c r="J178" s="14">
        <v>255</v>
      </c>
      <c r="K178" s="60"/>
    </row>
    <row r="179" spans="2:11" ht="15" customHeight="1">
      <c r="B179" s="36"/>
      <c r="C179" s="14" t="s">
        <v>151</v>
      </c>
      <c r="D179" s="14"/>
      <c r="E179" s="14"/>
      <c r="F179" s="35" t="s">
        <v>5248</v>
      </c>
      <c r="G179" s="14"/>
      <c r="H179" s="14" t="s">
        <v>5213</v>
      </c>
      <c r="I179" s="14" t="s">
        <v>5250</v>
      </c>
      <c r="J179" s="14">
        <v>10</v>
      </c>
      <c r="K179" s="60"/>
    </row>
    <row r="180" spans="2:11" ht="15" customHeight="1">
      <c r="B180" s="36"/>
      <c r="C180" s="14" t="s">
        <v>152</v>
      </c>
      <c r="D180" s="14"/>
      <c r="E180" s="14"/>
      <c r="F180" s="35" t="s">
        <v>5248</v>
      </c>
      <c r="G180" s="14"/>
      <c r="H180" s="14" t="s">
        <v>5321</v>
      </c>
      <c r="I180" s="14" t="s">
        <v>5282</v>
      </c>
      <c r="J180" s="14"/>
      <c r="K180" s="60"/>
    </row>
    <row r="181" spans="2:11" ht="15" customHeight="1">
      <c r="B181" s="36"/>
      <c r="C181" s="14" t="s">
        <v>5322</v>
      </c>
      <c r="D181" s="14"/>
      <c r="E181" s="14"/>
      <c r="F181" s="35" t="s">
        <v>5248</v>
      </c>
      <c r="G181" s="14"/>
      <c r="H181" s="14" t="s">
        <v>5323</v>
      </c>
      <c r="I181" s="14" t="s">
        <v>5282</v>
      </c>
      <c r="J181" s="14"/>
      <c r="K181" s="60"/>
    </row>
    <row r="182" spans="2:11" ht="15" customHeight="1">
      <c r="B182" s="36"/>
      <c r="C182" s="14" t="s">
        <v>5311</v>
      </c>
      <c r="D182" s="14"/>
      <c r="E182" s="14"/>
      <c r="F182" s="35" t="s">
        <v>5248</v>
      </c>
      <c r="G182" s="14"/>
      <c r="H182" s="14" t="s">
        <v>5324</v>
      </c>
      <c r="I182" s="14" t="s">
        <v>5282</v>
      </c>
      <c r="J182" s="14"/>
      <c r="K182" s="60"/>
    </row>
    <row r="183" spans="2:11" ht="15" customHeight="1">
      <c r="B183" s="36"/>
      <c r="C183" s="14" t="s">
        <v>154</v>
      </c>
      <c r="D183" s="14"/>
      <c r="E183" s="14"/>
      <c r="F183" s="35" t="s">
        <v>5254</v>
      </c>
      <c r="G183" s="14"/>
      <c r="H183" s="14" t="s">
        <v>5325</v>
      </c>
      <c r="I183" s="14" t="s">
        <v>5250</v>
      </c>
      <c r="J183" s="14">
        <v>50</v>
      </c>
      <c r="K183" s="60"/>
    </row>
    <row r="184" spans="2:11" ht="15" customHeight="1">
      <c r="B184" s="36"/>
      <c r="C184" s="14" t="s">
        <v>5326</v>
      </c>
      <c r="D184" s="14"/>
      <c r="E184" s="14"/>
      <c r="F184" s="35" t="s">
        <v>5254</v>
      </c>
      <c r="G184" s="14"/>
      <c r="H184" s="14" t="s">
        <v>5327</v>
      </c>
      <c r="I184" s="14" t="s">
        <v>5328</v>
      </c>
      <c r="J184" s="14"/>
      <c r="K184" s="60"/>
    </row>
    <row r="185" spans="2:11" ht="15" customHeight="1">
      <c r="B185" s="36"/>
      <c r="C185" s="14" t="s">
        <v>5329</v>
      </c>
      <c r="D185" s="14"/>
      <c r="E185" s="14"/>
      <c r="F185" s="35" t="s">
        <v>5254</v>
      </c>
      <c r="G185" s="14"/>
      <c r="H185" s="14" t="s">
        <v>5330</v>
      </c>
      <c r="I185" s="14" t="s">
        <v>5328</v>
      </c>
      <c r="J185" s="14"/>
      <c r="K185" s="60"/>
    </row>
    <row r="186" spans="2:11" ht="15" customHeight="1">
      <c r="B186" s="36"/>
      <c r="C186" s="14" t="s">
        <v>5331</v>
      </c>
      <c r="D186" s="14"/>
      <c r="E186" s="14"/>
      <c r="F186" s="35" t="s">
        <v>5254</v>
      </c>
      <c r="G186" s="14"/>
      <c r="H186" s="14" t="s">
        <v>5332</v>
      </c>
      <c r="I186" s="14" t="s">
        <v>5328</v>
      </c>
      <c r="J186" s="14"/>
      <c r="K186" s="60"/>
    </row>
    <row r="187" spans="2:11" ht="15" customHeight="1">
      <c r="B187" s="36"/>
      <c r="C187" s="70" t="s">
        <v>5333</v>
      </c>
      <c r="D187" s="14"/>
      <c r="E187" s="14"/>
      <c r="F187" s="35" t="s">
        <v>5254</v>
      </c>
      <c r="G187" s="14"/>
      <c r="H187" s="14" t="s">
        <v>5334</v>
      </c>
      <c r="I187" s="14" t="s">
        <v>5335</v>
      </c>
      <c r="J187" s="74" t="s">
        <v>5336</v>
      </c>
      <c r="K187" s="60"/>
    </row>
    <row r="188" spans="2:11" ht="15" customHeight="1">
      <c r="B188" s="36"/>
      <c r="C188" s="22" t="s">
        <v>43</v>
      </c>
      <c r="D188" s="14"/>
      <c r="E188" s="14"/>
      <c r="F188" s="35" t="s">
        <v>5248</v>
      </c>
      <c r="G188" s="14"/>
      <c r="H188" s="10" t="s">
        <v>5337</v>
      </c>
      <c r="I188" s="14" t="s">
        <v>5338</v>
      </c>
      <c r="J188" s="14"/>
      <c r="K188" s="60"/>
    </row>
    <row r="189" spans="2:11" ht="15" customHeight="1">
      <c r="B189" s="36"/>
      <c r="C189" s="22" t="s">
        <v>5339</v>
      </c>
      <c r="D189" s="14"/>
      <c r="E189" s="14"/>
      <c r="F189" s="35" t="s">
        <v>5248</v>
      </c>
      <c r="G189" s="14"/>
      <c r="H189" s="14" t="s">
        <v>5340</v>
      </c>
      <c r="I189" s="14" t="s">
        <v>5282</v>
      </c>
      <c r="J189" s="14"/>
      <c r="K189" s="60"/>
    </row>
    <row r="190" spans="2:11" ht="15" customHeight="1">
      <c r="B190" s="36"/>
      <c r="C190" s="22" t="s">
        <v>5341</v>
      </c>
      <c r="D190" s="14"/>
      <c r="E190" s="14"/>
      <c r="F190" s="35" t="s">
        <v>5248</v>
      </c>
      <c r="G190" s="14"/>
      <c r="H190" s="14" t="s">
        <v>5342</v>
      </c>
      <c r="I190" s="14" t="s">
        <v>5282</v>
      </c>
      <c r="J190" s="14"/>
      <c r="K190" s="60"/>
    </row>
    <row r="191" spans="2:11" ht="15" customHeight="1">
      <c r="B191" s="36"/>
      <c r="C191" s="22" t="s">
        <v>5343</v>
      </c>
      <c r="D191" s="14"/>
      <c r="E191" s="14"/>
      <c r="F191" s="35" t="s">
        <v>5254</v>
      </c>
      <c r="G191" s="14"/>
      <c r="H191" s="14" t="s">
        <v>5344</v>
      </c>
      <c r="I191" s="14" t="s">
        <v>5282</v>
      </c>
      <c r="J191" s="14"/>
      <c r="K191" s="60"/>
    </row>
    <row r="192" spans="2:11" ht="15" customHeight="1">
      <c r="B192" s="65"/>
      <c r="C192" s="71"/>
      <c r="D192" s="44"/>
      <c r="E192" s="44"/>
      <c r="F192" s="44"/>
      <c r="G192" s="44"/>
      <c r="H192" s="44"/>
      <c r="I192" s="44"/>
      <c r="J192" s="44"/>
      <c r="K192" s="73"/>
    </row>
    <row r="193" spans="2:11" ht="18.75" customHeight="1">
      <c r="B193" s="10"/>
      <c r="C193" s="14"/>
      <c r="D193" s="14"/>
      <c r="E193" s="14"/>
      <c r="F193" s="35"/>
      <c r="G193" s="14"/>
      <c r="H193" s="14"/>
      <c r="I193" s="14"/>
      <c r="J193" s="14"/>
      <c r="K193" s="10"/>
    </row>
    <row r="194" spans="2:11" ht="18.75" customHeight="1">
      <c r="B194" s="10"/>
      <c r="C194" s="14"/>
      <c r="D194" s="14"/>
      <c r="E194" s="14"/>
      <c r="F194" s="35"/>
      <c r="G194" s="14"/>
      <c r="H194" s="14"/>
      <c r="I194" s="14"/>
      <c r="J194" s="14"/>
      <c r="K194" s="10"/>
    </row>
    <row r="195" spans="2:11" ht="18.75" customHeight="1">
      <c r="B195" s="23"/>
      <c r="C195" s="23"/>
      <c r="D195" s="23"/>
      <c r="E195" s="23"/>
      <c r="F195" s="23"/>
      <c r="G195" s="23"/>
      <c r="H195" s="23"/>
      <c r="I195" s="23"/>
      <c r="J195" s="23"/>
      <c r="K195" s="23"/>
    </row>
    <row r="196" spans="2:11" ht="13.5">
      <c r="B196" s="3"/>
      <c r="C196" s="4"/>
      <c r="D196" s="4"/>
      <c r="E196" s="4"/>
      <c r="F196" s="4"/>
      <c r="G196" s="4"/>
      <c r="H196" s="4"/>
      <c r="I196" s="4"/>
      <c r="J196" s="4"/>
      <c r="K196" s="17"/>
    </row>
    <row r="197" spans="2:11" ht="22.2">
      <c r="B197" s="5"/>
      <c r="C197" s="6" t="s">
        <v>5345</v>
      </c>
      <c r="D197" s="6"/>
      <c r="E197" s="6"/>
      <c r="F197" s="6"/>
      <c r="G197" s="6"/>
      <c r="H197" s="6"/>
      <c r="I197" s="6"/>
      <c r="J197" s="6"/>
      <c r="K197" s="18"/>
    </row>
    <row r="198" spans="2:11" ht="25.5" customHeight="1">
      <c r="B198" s="5"/>
      <c r="C198" s="75" t="s">
        <v>5346</v>
      </c>
      <c r="D198" s="75"/>
      <c r="E198" s="75"/>
      <c r="F198" s="75" t="s">
        <v>5347</v>
      </c>
      <c r="G198" s="76"/>
      <c r="H198" s="75" t="s">
        <v>5348</v>
      </c>
      <c r="I198" s="75"/>
      <c r="J198" s="75"/>
      <c r="K198" s="18"/>
    </row>
    <row r="199" spans="2:11" ht="5.25" customHeight="1">
      <c r="B199" s="36"/>
      <c r="C199" s="33"/>
      <c r="D199" s="33"/>
      <c r="E199" s="33"/>
      <c r="F199" s="33"/>
      <c r="G199" s="14"/>
      <c r="H199" s="33"/>
      <c r="I199" s="33"/>
      <c r="J199" s="33"/>
      <c r="K199" s="60"/>
    </row>
    <row r="200" spans="2:11" ht="15" customHeight="1">
      <c r="B200" s="36"/>
      <c r="C200" s="14" t="s">
        <v>5338</v>
      </c>
      <c r="D200" s="14"/>
      <c r="E200" s="14"/>
      <c r="F200" s="35" t="s">
        <v>44</v>
      </c>
      <c r="G200" s="14"/>
      <c r="H200" s="14" t="s">
        <v>5349</v>
      </c>
      <c r="I200" s="14"/>
      <c r="J200" s="14"/>
      <c r="K200" s="60"/>
    </row>
    <row r="201" spans="2:11" ht="15" customHeight="1">
      <c r="B201" s="36"/>
      <c r="C201" s="41"/>
      <c r="D201" s="14"/>
      <c r="E201" s="14"/>
      <c r="F201" s="35" t="s">
        <v>45</v>
      </c>
      <c r="G201" s="14"/>
      <c r="H201" s="14" t="s">
        <v>5350</v>
      </c>
      <c r="I201" s="14"/>
      <c r="J201" s="14"/>
      <c r="K201" s="60"/>
    </row>
    <row r="202" spans="2:11" ht="15" customHeight="1">
      <c r="B202" s="36"/>
      <c r="C202" s="41"/>
      <c r="D202" s="14"/>
      <c r="E202" s="14"/>
      <c r="F202" s="35" t="s">
        <v>48</v>
      </c>
      <c r="G202" s="14"/>
      <c r="H202" s="14" t="s">
        <v>5351</v>
      </c>
      <c r="I202" s="14"/>
      <c r="J202" s="14"/>
      <c r="K202" s="60"/>
    </row>
    <row r="203" spans="2:11" ht="15" customHeight="1">
      <c r="B203" s="36"/>
      <c r="C203" s="14"/>
      <c r="D203" s="14"/>
      <c r="E203" s="14"/>
      <c r="F203" s="35" t="s">
        <v>46</v>
      </c>
      <c r="G203" s="14"/>
      <c r="H203" s="14" t="s">
        <v>5352</v>
      </c>
      <c r="I203" s="14"/>
      <c r="J203" s="14"/>
      <c r="K203" s="60"/>
    </row>
    <row r="204" spans="2:11" ht="15" customHeight="1">
      <c r="B204" s="36"/>
      <c r="C204" s="14"/>
      <c r="D204" s="14"/>
      <c r="E204" s="14"/>
      <c r="F204" s="35" t="s">
        <v>47</v>
      </c>
      <c r="G204" s="14"/>
      <c r="H204" s="14" t="s">
        <v>5353</v>
      </c>
      <c r="I204" s="14"/>
      <c r="J204" s="14"/>
      <c r="K204" s="60"/>
    </row>
    <row r="205" spans="2:11" ht="15" customHeight="1">
      <c r="B205" s="36"/>
      <c r="C205" s="14"/>
      <c r="D205" s="14"/>
      <c r="E205" s="14"/>
      <c r="F205" s="35"/>
      <c r="G205" s="14"/>
      <c r="H205" s="14"/>
      <c r="I205" s="14"/>
      <c r="J205" s="14"/>
      <c r="K205" s="60"/>
    </row>
    <row r="206" spans="2:11" ht="15" customHeight="1">
      <c r="B206" s="36"/>
      <c r="C206" s="14" t="s">
        <v>5294</v>
      </c>
      <c r="D206" s="14"/>
      <c r="E206" s="14"/>
      <c r="F206" s="35" t="s">
        <v>79</v>
      </c>
      <c r="G206" s="14"/>
      <c r="H206" s="14" t="s">
        <v>5354</v>
      </c>
      <c r="I206" s="14"/>
      <c r="J206" s="14"/>
      <c r="K206" s="60"/>
    </row>
    <row r="207" spans="2:11" ht="15" customHeight="1">
      <c r="B207" s="36"/>
      <c r="C207" s="41"/>
      <c r="D207" s="14"/>
      <c r="E207" s="14"/>
      <c r="F207" s="35" t="s">
        <v>5194</v>
      </c>
      <c r="G207" s="14"/>
      <c r="H207" s="14" t="s">
        <v>5195</v>
      </c>
      <c r="I207" s="14"/>
      <c r="J207" s="14"/>
      <c r="K207" s="60"/>
    </row>
    <row r="208" spans="2:11" ht="15" customHeight="1">
      <c r="B208" s="36"/>
      <c r="C208" s="14"/>
      <c r="D208" s="14"/>
      <c r="E208" s="14"/>
      <c r="F208" s="35" t="s">
        <v>5192</v>
      </c>
      <c r="G208" s="14"/>
      <c r="H208" s="14" t="s">
        <v>5355</v>
      </c>
      <c r="I208" s="14"/>
      <c r="J208" s="14"/>
      <c r="K208" s="60"/>
    </row>
    <row r="209" spans="2:11" ht="15" customHeight="1">
      <c r="B209" s="77"/>
      <c r="C209" s="41"/>
      <c r="D209" s="41"/>
      <c r="E209" s="41"/>
      <c r="F209" s="35" t="s">
        <v>5196</v>
      </c>
      <c r="G209" s="22"/>
      <c r="H209" s="63" t="s">
        <v>5197</v>
      </c>
      <c r="I209" s="63"/>
      <c r="J209" s="63"/>
      <c r="K209" s="82"/>
    </row>
    <row r="210" spans="2:11" ht="15" customHeight="1">
      <c r="B210" s="77"/>
      <c r="C210" s="41"/>
      <c r="D210" s="41"/>
      <c r="E210" s="41"/>
      <c r="F210" s="35" t="s">
        <v>4829</v>
      </c>
      <c r="G210" s="22"/>
      <c r="H210" s="63" t="s">
        <v>5178</v>
      </c>
      <c r="I210" s="63"/>
      <c r="J210" s="63"/>
      <c r="K210" s="82"/>
    </row>
    <row r="211" spans="2:11" ht="15" customHeight="1">
      <c r="B211" s="77"/>
      <c r="C211" s="41"/>
      <c r="D211" s="41"/>
      <c r="E211" s="41"/>
      <c r="F211" s="78"/>
      <c r="G211" s="22"/>
      <c r="H211" s="79"/>
      <c r="I211" s="79"/>
      <c r="J211" s="79"/>
      <c r="K211" s="82"/>
    </row>
    <row r="212" spans="2:11" ht="15" customHeight="1">
      <c r="B212" s="77"/>
      <c r="C212" s="14" t="s">
        <v>5318</v>
      </c>
      <c r="D212" s="41"/>
      <c r="E212" s="41"/>
      <c r="F212" s="35">
        <v>1</v>
      </c>
      <c r="G212" s="22"/>
      <c r="H212" s="63" t="s">
        <v>5356</v>
      </c>
      <c r="I212" s="63"/>
      <c r="J212" s="63"/>
      <c r="K212" s="82"/>
    </row>
    <row r="213" spans="2:11" ht="15" customHeight="1">
      <c r="B213" s="77"/>
      <c r="C213" s="41"/>
      <c r="D213" s="41"/>
      <c r="E213" s="41"/>
      <c r="F213" s="35">
        <v>2</v>
      </c>
      <c r="G213" s="22"/>
      <c r="H213" s="63" t="s">
        <v>5357</v>
      </c>
      <c r="I213" s="63"/>
      <c r="J213" s="63"/>
      <c r="K213" s="82"/>
    </row>
    <row r="214" spans="2:11" ht="15" customHeight="1">
      <c r="B214" s="77"/>
      <c r="C214" s="41"/>
      <c r="D214" s="41"/>
      <c r="E214" s="41"/>
      <c r="F214" s="35">
        <v>3</v>
      </c>
      <c r="G214" s="22"/>
      <c r="H214" s="63" t="s">
        <v>5358</v>
      </c>
      <c r="I214" s="63"/>
      <c r="J214" s="63"/>
      <c r="K214" s="82"/>
    </row>
    <row r="215" spans="2:11" ht="15" customHeight="1">
      <c r="B215" s="77"/>
      <c r="C215" s="41"/>
      <c r="D215" s="41"/>
      <c r="E215" s="41"/>
      <c r="F215" s="35">
        <v>4</v>
      </c>
      <c r="G215" s="22"/>
      <c r="H215" s="63" t="s">
        <v>5359</v>
      </c>
      <c r="I215" s="63"/>
      <c r="J215" s="63"/>
      <c r="K215" s="82"/>
    </row>
    <row r="216" spans="2:11" ht="12.75" customHeight="1">
      <c r="B216" s="80"/>
      <c r="C216" s="81"/>
      <c r="D216" s="81"/>
      <c r="E216" s="81"/>
      <c r="F216" s="81"/>
      <c r="G216" s="81"/>
      <c r="H216" s="81"/>
      <c r="I216" s="81"/>
      <c r="J216" s="81"/>
      <c r="K216" s="83"/>
    </row>
  </sheetData>
  <sheetProtection password="CC35" sheet="1" objects="1" formatCells="0" formatColumns="0" formatRows="0" sort="0" autoFilter="0"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C163:J163"/>
    <mergeCell ref="C197:J197"/>
    <mergeCell ref="H198:J198"/>
    <mergeCell ref="H200:J200"/>
    <mergeCell ref="H201:J201"/>
    <mergeCell ref="H202:J202"/>
    <mergeCell ref="H203:J203"/>
    <mergeCell ref="H204:J204"/>
    <mergeCell ref="H206:J206"/>
    <mergeCell ref="H207:J207"/>
    <mergeCell ref="H208:J208"/>
    <mergeCell ref="H209:J209"/>
    <mergeCell ref="H210:J210"/>
    <mergeCell ref="H212:J212"/>
    <mergeCell ref="H213:J213"/>
    <mergeCell ref="H214:J214"/>
    <mergeCell ref="H215:J215"/>
  </mergeCells>
  <printOptions/>
  <pageMargins left="0.590277777777778" right="0.590277777777778" top="0.590277777777778" bottom="0.590277777777778" header="0" footer="0"/>
  <pageSetup fitToHeight="1" fitToWidth="1"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R59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12.8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93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85" customHeight="1">
      <c r="A1" s="94"/>
      <c r="B1" s="95"/>
      <c r="C1" s="95"/>
      <c r="D1" s="96" t="s">
        <v>1</v>
      </c>
      <c r="E1" s="95"/>
      <c r="F1" s="97" t="s">
        <v>112</v>
      </c>
      <c r="G1" s="97" t="s">
        <v>113</v>
      </c>
      <c r="H1" s="97"/>
      <c r="I1" s="136"/>
      <c r="J1" s="97" t="s">
        <v>114</v>
      </c>
      <c r="K1" s="96" t="s">
        <v>115</v>
      </c>
      <c r="L1" s="97" t="s">
        <v>116</v>
      </c>
      <c r="M1" s="97"/>
      <c r="N1" s="97"/>
      <c r="O1" s="97"/>
      <c r="P1" s="97"/>
      <c r="Q1" s="97"/>
      <c r="R1" s="97"/>
      <c r="S1" s="97"/>
      <c r="T1" s="97"/>
      <c r="U1" s="169"/>
      <c r="V1" s="169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</row>
    <row r="2" spans="3:56" ht="36.95" customHeight="1">
      <c r="AT2" s="170" t="s">
        <v>85</v>
      </c>
      <c r="AZ2" s="307" t="s">
        <v>117</v>
      </c>
      <c r="BA2" s="307" t="s">
        <v>118</v>
      </c>
      <c r="BB2" s="307" t="s">
        <v>22</v>
      </c>
      <c r="BC2" s="307" t="s">
        <v>119</v>
      </c>
      <c r="BD2" s="307" t="s">
        <v>120</v>
      </c>
    </row>
    <row r="3" spans="2:46" ht="6.95" customHeight="1">
      <c r="B3" s="98"/>
      <c r="C3" s="99"/>
      <c r="D3" s="99"/>
      <c r="E3" s="99"/>
      <c r="F3" s="99"/>
      <c r="G3" s="99"/>
      <c r="H3" s="99"/>
      <c r="I3" s="137"/>
      <c r="J3" s="99"/>
      <c r="K3" s="138"/>
      <c r="AT3" s="170" t="s">
        <v>81</v>
      </c>
    </row>
    <row r="4" spans="2:46" ht="36.95" customHeight="1">
      <c r="B4" s="100"/>
      <c r="C4" s="101"/>
      <c r="D4" s="102" t="s">
        <v>121</v>
      </c>
      <c r="E4" s="101"/>
      <c r="F4" s="101"/>
      <c r="G4" s="101"/>
      <c r="H4" s="101"/>
      <c r="I4" s="139"/>
      <c r="J4" s="101"/>
      <c r="K4" s="140"/>
      <c r="M4" s="141" t="s">
        <v>12</v>
      </c>
      <c r="AT4" s="170" t="s">
        <v>6</v>
      </c>
    </row>
    <row r="5" spans="2:11" ht="6.95" customHeight="1">
      <c r="B5" s="100"/>
      <c r="C5" s="101"/>
      <c r="D5" s="101"/>
      <c r="E5" s="101"/>
      <c r="F5" s="101"/>
      <c r="G5" s="101"/>
      <c r="H5" s="101"/>
      <c r="I5" s="139"/>
      <c r="J5" s="101"/>
      <c r="K5" s="140"/>
    </row>
    <row r="6" spans="2:11" ht="13.2">
      <c r="B6" s="100"/>
      <c r="C6" s="101"/>
      <c r="D6" s="103" t="s">
        <v>18</v>
      </c>
      <c r="E6" s="101"/>
      <c r="F6" s="101"/>
      <c r="G6" s="101"/>
      <c r="H6" s="101"/>
      <c r="I6" s="139"/>
      <c r="J6" s="101"/>
      <c r="K6" s="140"/>
    </row>
    <row r="7" spans="2:11" ht="20.4" customHeight="1">
      <c r="B7" s="100"/>
      <c r="C7" s="101"/>
      <c r="D7" s="101"/>
      <c r="E7" s="104" t="str">
        <f>'Rekapitulace stavby'!K6</f>
        <v>SPŠ, SOŠ a SOU Hradec Králové - nástavba školních dílen - konečné zadání</v>
      </c>
      <c r="F7" s="103"/>
      <c r="G7" s="103"/>
      <c r="H7" s="103"/>
      <c r="I7" s="139"/>
      <c r="J7" s="101"/>
      <c r="K7" s="140"/>
    </row>
    <row r="8" spans="2:11" ht="13.2">
      <c r="B8" s="100"/>
      <c r="C8" s="101"/>
      <c r="D8" s="103" t="s">
        <v>122</v>
      </c>
      <c r="E8" s="101"/>
      <c r="F8" s="101"/>
      <c r="G8" s="101"/>
      <c r="H8" s="101"/>
      <c r="I8" s="139"/>
      <c r="J8" s="101"/>
      <c r="K8" s="140"/>
    </row>
    <row r="9" spans="2:11" s="84" customFormat="1" ht="20.4" customHeight="1">
      <c r="B9" s="105"/>
      <c r="C9" s="106"/>
      <c r="D9" s="106"/>
      <c r="E9" s="104" t="s">
        <v>123</v>
      </c>
      <c r="F9" s="106"/>
      <c r="G9" s="106"/>
      <c r="H9" s="106"/>
      <c r="I9" s="142"/>
      <c r="J9" s="106"/>
      <c r="K9" s="143"/>
    </row>
    <row r="10" spans="2:11" s="84" customFormat="1" ht="13.2">
      <c r="B10" s="105"/>
      <c r="C10" s="106"/>
      <c r="D10" s="103" t="s">
        <v>124</v>
      </c>
      <c r="E10" s="106"/>
      <c r="F10" s="106"/>
      <c r="G10" s="106"/>
      <c r="H10" s="106"/>
      <c r="I10" s="142"/>
      <c r="J10" s="106"/>
      <c r="K10" s="143"/>
    </row>
    <row r="11" spans="2:11" s="84" customFormat="1" ht="36.95" customHeight="1">
      <c r="B11" s="105"/>
      <c r="C11" s="106"/>
      <c r="D11" s="106"/>
      <c r="E11" s="107" t="s">
        <v>125</v>
      </c>
      <c r="F11" s="106"/>
      <c r="G11" s="106"/>
      <c r="H11" s="106"/>
      <c r="I11" s="142"/>
      <c r="J11" s="106"/>
      <c r="K11" s="143"/>
    </row>
    <row r="12" spans="2:11" s="84" customFormat="1" ht="13.5">
      <c r="B12" s="105"/>
      <c r="C12" s="106"/>
      <c r="D12" s="106"/>
      <c r="E12" s="106"/>
      <c r="F12" s="106"/>
      <c r="G12" s="106"/>
      <c r="H12" s="106"/>
      <c r="I12" s="142"/>
      <c r="J12" s="106"/>
      <c r="K12" s="143"/>
    </row>
    <row r="13" spans="2:11" s="84" customFormat="1" ht="14.4" customHeight="1">
      <c r="B13" s="105"/>
      <c r="C13" s="106"/>
      <c r="D13" s="103" t="s">
        <v>21</v>
      </c>
      <c r="E13" s="106"/>
      <c r="F13" s="108" t="s">
        <v>22</v>
      </c>
      <c r="G13" s="106"/>
      <c r="H13" s="106"/>
      <c r="I13" s="144" t="s">
        <v>23</v>
      </c>
      <c r="J13" s="108" t="s">
        <v>22</v>
      </c>
      <c r="K13" s="143"/>
    </row>
    <row r="14" spans="2:11" s="84" customFormat="1" ht="14.4" customHeight="1">
      <c r="B14" s="105"/>
      <c r="C14" s="106"/>
      <c r="D14" s="103" t="s">
        <v>25</v>
      </c>
      <c r="E14" s="106"/>
      <c r="F14" s="108" t="s">
        <v>26</v>
      </c>
      <c r="G14" s="106"/>
      <c r="H14" s="106"/>
      <c r="I14" s="144" t="s">
        <v>27</v>
      </c>
      <c r="J14" s="145" t="str">
        <f>'Rekapitulace stavby'!AN8</f>
        <v>30.1.2017</v>
      </c>
      <c r="K14" s="143"/>
    </row>
    <row r="15" spans="2:11" s="84" customFormat="1" ht="10.8" customHeight="1">
      <c r="B15" s="105"/>
      <c r="C15" s="106"/>
      <c r="D15" s="106"/>
      <c r="E15" s="106"/>
      <c r="F15" s="106"/>
      <c r="G15" s="106"/>
      <c r="H15" s="106"/>
      <c r="I15" s="142"/>
      <c r="J15" s="106"/>
      <c r="K15" s="143"/>
    </row>
    <row r="16" spans="2:11" s="84" customFormat="1" ht="14.4" customHeight="1">
      <c r="B16" s="105"/>
      <c r="C16" s="106"/>
      <c r="D16" s="103" t="s">
        <v>29</v>
      </c>
      <c r="E16" s="106"/>
      <c r="F16" s="106"/>
      <c r="G16" s="106"/>
      <c r="H16" s="106"/>
      <c r="I16" s="144" t="s">
        <v>30</v>
      </c>
      <c r="J16" s="108" t="s">
        <v>22</v>
      </c>
      <c r="K16" s="143"/>
    </row>
    <row r="17" spans="2:11" s="84" customFormat="1" ht="18" customHeight="1">
      <c r="B17" s="105"/>
      <c r="C17" s="106"/>
      <c r="D17" s="106"/>
      <c r="E17" s="108" t="s">
        <v>31</v>
      </c>
      <c r="F17" s="106"/>
      <c r="G17" s="106"/>
      <c r="H17" s="106"/>
      <c r="I17" s="144" t="s">
        <v>32</v>
      </c>
      <c r="J17" s="108" t="s">
        <v>22</v>
      </c>
      <c r="K17" s="143"/>
    </row>
    <row r="18" spans="2:11" s="84" customFormat="1" ht="6.95" customHeight="1">
      <c r="B18" s="105"/>
      <c r="C18" s="106"/>
      <c r="D18" s="106"/>
      <c r="E18" s="106"/>
      <c r="F18" s="106"/>
      <c r="G18" s="106"/>
      <c r="H18" s="106"/>
      <c r="I18" s="142"/>
      <c r="J18" s="106"/>
      <c r="K18" s="143"/>
    </row>
    <row r="19" spans="2:11" s="84" customFormat="1" ht="14.4" customHeight="1">
      <c r="B19" s="105"/>
      <c r="C19" s="106"/>
      <c r="D19" s="103" t="s">
        <v>33</v>
      </c>
      <c r="E19" s="106"/>
      <c r="F19" s="106"/>
      <c r="G19" s="106"/>
      <c r="H19" s="106"/>
      <c r="I19" s="144" t="s">
        <v>30</v>
      </c>
      <c r="J19" s="108" t="str">
        <f>IF('Rekapitulace stavby'!AN13="Vyplň údaj","",IF('Rekapitulace stavby'!AN13="","",'Rekapitulace stavby'!AN13))</f>
        <v/>
      </c>
      <c r="K19" s="143"/>
    </row>
    <row r="20" spans="2:11" s="84" customFormat="1" ht="18" customHeight="1">
      <c r="B20" s="105"/>
      <c r="C20" s="106"/>
      <c r="D20" s="106"/>
      <c r="E20" s="108" t="str">
        <f>IF('Rekapitulace stavby'!E14="Vyplň údaj","",IF('Rekapitulace stavby'!E14="","",'Rekapitulace stavby'!E14))</f>
        <v/>
      </c>
      <c r="F20" s="106"/>
      <c r="G20" s="106"/>
      <c r="H20" s="106"/>
      <c r="I20" s="144" t="s">
        <v>32</v>
      </c>
      <c r="J20" s="108" t="str">
        <f>IF('Rekapitulace stavby'!AN14="Vyplň údaj","",IF('Rekapitulace stavby'!AN14="","",'Rekapitulace stavby'!AN14))</f>
        <v/>
      </c>
      <c r="K20" s="143"/>
    </row>
    <row r="21" spans="2:11" s="84" customFormat="1" ht="6.95" customHeight="1">
      <c r="B21" s="105"/>
      <c r="C21" s="106"/>
      <c r="D21" s="106"/>
      <c r="E21" s="106"/>
      <c r="F21" s="106"/>
      <c r="G21" s="106"/>
      <c r="H21" s="106"/>
      <c r="I21" s="142"/>
      <c r="J21" s="106"/>
      <c r="K21" s="143"/>
    </row>
    <row r="22" spans="2:11" s="84" customFormat="1" ht="14.4" customHeight="1">
      <c r="B22" s="105"/>
      <c r="C22" s="106"/>
      <c r="D22" s="103" t="s">
        <v>35</v>
      </c>
      <c r="E22" s="106"/>
      <c r="F22" s="106"/>
      <c r="G22" s="106"/>
      <c r="H22" s="106"/>
      <c r="I22" s="144" t="s">
        <v>30</v>
      </c>
      <c r="J22" s="108" t="s">
        <v>22</v>
      </c>
      <c r="K22" s="143"/>
    </row>
    <row r="23" spans="2:11" s="84" customFormat="1" ht="18" customHeight="1">
      <c r="B23" s="105"/>
      <c r="C23" s="106"/>
      <c r="D23" s="106"/>
      <c r="E23" s="108" t="s">
        <v>126</v>
      </c>
      <c r="F23" s="106"/>
      <c r="G23" s="106"/>
      <c r="H23" s="106"/>
      <c r="I23" s="144" t="s">
        <v>32</v>
      </c>
      <c r="J23" s="108" t="s">
        <v>22</v>
      </c>
      <c r="K23" s="143"/>
    </row>
    <row r="24" spans="2:11" s="84" customFormat="1" ht="6.95" customHeight="1">
      <c r="B24" s="105"/>
      <c r="C24" s="106"/>
      <c r="D24" s="106"/>
      <c r="E24" s="106"/>
      <c r="F24" s="106"/>
      <c r="G24" s="106"/>
      <c r="H24" s="106"/>
      <c r="I24" s="142"/>
      <c r="J24" s="106"/>
      <c r="K24" s="143"/>
    </row>
    <row r="25" spans="2:11" s="84" customFormat="1" ht="14.4" customHeight="1">
      <c r="B25" s="105"/>
      <c r="C25" s="106"/>
      <c r="D25" s="103" t="s">
        <v>38</v>
      </c>
      <c r="E25" s="106"/>
      <c r="F25" s="106"/>
      <c r="G25" s="106"/>
      <c r="H25" s="106"/>
      <c r="I25" s="142"/>
      <c r="J25" s="106"/>
      <c r="K25" s="143"/>
    </row>
    <row r="26" spans="2:11" s="85" customFormat="1" ht="20.4" customHeight="1">
      <c r="B26" s="109"/>
      <c r="C26" s="110"/>
      <c r="D26" s="110"/>
      <c r="E26" s="111" t="s">
        <v>22</v>
      </c>
      <c r="F26" s="111"/>
      <c r="G26" s="111"/>
      <c r="H26" s="111"/>
      <c r="I26" s="146"/>
      <c r="J26" s="110"/>
      <c r="K26" s="147"/>
    </row>
    <row r="27" spans="2:11" s="84" customFormat="1" ht="6.95" customHeight="1">
      <c r="B27" s="105"/>
      <c r="C27" s="106"/>
      <c r="D27" s="106"/>
      <c r="E27" s="106"/>
      <c r="F27" s="106"/>
      <c r="G27" s="106"/>
      <c r="H27" s="106"/>
      <c r="I27" s="142"/>
      <c r="J27" s="106"/>
      <c r="K27" s="143"/>
    </row>
    <row r="28" spans="2:11" s="84" customFormat="1" ht="6.95" customHeight="1">
      <c r="B28" s="105"/>
      <c r="C28" s="106"/>
      <c r="D28" s="112"/>
      <c r="E28" s="112"/>
      <c r="F28" s="112"/>
      <c r="G28" s="112"/>
      <c r="H28" s="112"/>
      <c r="I28" s="148"/>
      <c r="J28" s="112"/>
      <c r="K28" s="149"/>
    </row>
    <row r="29" spans="2:11" s="84" customFormat="1" ht="25.5" customHeight="1">
      <c r="B29" s="105"/>
      <c r="C29" s="106"/>
      <c r="D29" s="113" t="s">
        <v>39</v>
      </c>
      <c r="E29" s="106"/>
      <c r="F29" s="106"/>
      <c r="G29" s="106"/>
      <c r="H29" s="106"/>
      <c r="I29" s="142"/>
      <c r="J29" s="150">
        <f>ROUND(J98,2)</f>
        <v>0</v>
      </c>
      <c r="K29" s="143"/>
    </row>
    <row r="30" spans="2:11" s="84" customFormat="1" ht="6.95" customHeight="1">
      <c r="B30" s="105"/>
      <c r="C30" s="106"/>
      <c r="D30" s="112"/>
      <c r="E30" s="112"/>
      <c r="F30" s="112"/>
      <c r="G30" s="112"/>
      <c r="H30" s="112"/>
      <c r="I30" s="148"/>
      <c r="J30" s="112"/>
      <c r="K30" s="149"/>
    </row>
    <row r="31" spans="2:11" s="84" customFormat="1" ht="14.4" customHeight="1">
      <c r="B31" s="105"/>
      <c r="C31" s="106"/>
      <c r="D31" s="106"/>
      <c r="E31" s="106"/>
      <c r="F31" s="114" t="s">
        <v>41</v>
      </c>
      <c r="G31" s="106"/>
      <c r="H31" s="106"/>
      <c r="I31" s="151" t="s">
        <v>40</v>
      </c>
      <c r="J31" s="114" t="s">
        <v>42</v>
      </c>
      <c r="K31" s="143"/>
    </row>
    <row r="32" spans="2:11" s="84" customFormat="1" ht="14.4" customHeight="1">
      <c r="B32" s="105"/>
      <c r="C32" s="106"/>
      <c r="D32" s="115" t="s">
        <v>43</v>
      </c>
      <c r="E32" s="115" t="s">
        <v>44</v>
      </c>
      <c r="F32" s="116">
        <f>ROUND(SUM(BE98:BE591),2)</f>
        <v>0</v>
      </c>
      <c r="G32" s="106"/>
      <c r="H32" s="106"/>
      <c r="I32" s="152">
        <v>0.21</v>
      </c>
      <c r="J32" s="116">
        <f>ROUND(ROUND((SUM(BE98:BE591)),2)*I32,2)</f>
        <v>0</v>
      </c>
      <c r="K32" s="143"/>
    </row>
    <row r="33" spans="2:11" s="84" customFormat="1" ht="14.4" customHeight="1">
      <c r="B33" s="105"/>
      <c r="C33" s="106"/>
      <c r="D33" s="106"/>
      <c r="E33" s="115" t="s">
        <v>45</v>
      </c>
      <c r="F33" s="116">
        <f>ROUND(SUM(BF98:BF591),2)</f>
        <v>0</v>
      </c>
      <c r="G33" s="106"/>
      <c r="H33" s="106"/>
      <c r="I33" s="152">
        <v>0.15</v>
      </c>
      <c r="J33" s="116">
        <f>ROUND(ROUND((SUM(BF98:BF591)),2)*I33,2)</f>
        <v>0</v>
      </c>
      <c r="K33" s="143"/>
    </row>
    <row r="34" spans="2:11" s="84" customFormat="1" ht="14.4" customHeight="1" hidden="1">
      <c r="B34" s="105"/>
      <c r="C34" s="106"/>
      <c r="D34" s="106"/>
      <c r="E34" s="115" t="s">
        <v>46</v>
      </c>
      <c r="F34" s="116">
        <f>ROUND(SUM(BG98:BG591),2)</f>
        <v>0</v>
      </c>
      <c r="G34" s="106"/>
      <c r="H34" s="106"/>
      <c r="I34" s="152">
        <v>0.21</v>
      </c>
      <c r="J34" s="116">
        <v>0</v>
      </c>
      <c r="K34" s="143"/>
    </row>
    <row r="35" spans="2:11" s="84" customFormat="1" ht="14.4" customHeight="1" hidden="1">
      <c r="B35" s="105"/>
      <c r="C35" s="106"/>
      <c r="D35" s="106"/>
      <c r="E35" s="115" t="s">
        <v>47</v>
      </c>
      <c r="F35" s="116">
        <f>ROUND(SUM(BH98:BH591),2)</f>
        <v>0</v>
      </c>
      <c r="G35" s="106"/>
      <c r="H35" s="106"/>
      <c r="I35" s="152">
        <v>0.15</v>
      </c>
      <c r="J35" s="116">
        <v>0</v>
      </c>
      <c r="K35" s="143"/>
    </row>
    <row r="36" spans="2:11" s="84" customFormat="1" ht="14.4" customHeight="1" hidden="1">
      <c r="B36" s="105"/>
      <c r="C36" s="106"/>
      <c r="D36" s="106"/>
      <c r="E36" s="115" t="s">
        <v>48</v>
      </c>
      <c r="F36" s="116">
        <f>ROUND(SUM(BI98:BI591),2)</f>
        <v>0</v>
      </c>
      <c r="G36" s="106"/>
      <c r="H36" s="106"/>
      <c r="I36" s="152">
        <v>0</v>
      </c>
      <c r="J36" s="116">
        <v>0</v>
      </c>
      <c r="K36" s="143"/>
    </row>
    <row r="37" spans="2:11" s="84" customFormat="1" ht="6.95" customHeight="1">
      <c r="B37" s="105"/>
      <c r="C37" s="106"/>
      <c r="D37" s="106"/>
      <c r="E37" s="106"/>
      <c r="F37" s="106"/>
      <c r="G37" s="106"/>
      <c r="H37" s="106"/>
      <c r="I37" s="142"/>
      <c r="J37" s="106"/>
      <c r="K37" s="143"/>
    </row>
    <row r="38" spans="2:11" s="84" customFormat="1" ht="25.5" customHeight="1">
      <c r="B38" s="105"/>
      <c r="C38" s="117"/>
      <c r="D38" s="118" t="s">
        <v>49</v>
      </c>
      <c r="E38" s="119"/>
      <c r="F38" s="119"/>
      <c r="G38" s="120" t="s">
        <v>50</v>
      </c>
      <c r="H38" s="121" t="s">
        <v>51</v>
      </c>
      <c r="I38" s="153"/>
      <c r="J38" s="154">
        <f>SUM(J29:J36)</f>
        <v>0</v>
      </c>
      <c r="K38" s="155"/>
    </row>
    <row r="39" spans="2:11" s="84" customFormat="1" ht="14.4" customHeight="1">
      <c r="B39" s="122"/>
      <c r="C39" s="123"/>
      <c r="D39" s="123"/>
      <c r="E39" s="123"/>
      <c r="F39" s="123"/>
      <c r="G39" s="123"/>
      <c r="H39" s="123"/>
      <c r="I39" s="156"/>
      <c r="J39" s="123"/>
      <c r="K39" s="157"/>
    </row>
    <row r="43" spans="2:11" s="84" customFormat="1" ht="6.95" customHeight="1">
      <c r="B43" s="124"/>
      <c r="C43" s="125"/>
      <c r="D43" s="125"/>
      <c r="E43" s="125"/>
      <c r="F43" s="125"/>
      <c r="G43" s="125"/>
      <c r="H43" s="125"/>
      <c r="I43" s="158"/>
      <c r="J43" s="125"/>
      <c r="K43" s="159"/>
    </row>
    <row r="44" spans="2:11" s="84" customFormat="1" ht="36.95" customHeight="1">
      <c r="B44" s="105"/>
      <c r="C44" s="102" t="s">
        <v>127</v>
      </c>
      <c r="D44" s="106"/>
      <c r="E44" s="106"/>
      <c r="F44" s="106"/>
      <c r="G44" s="106"/>
      <c r="H44" s="106"/>
      <c r="I44" s="142"/>
      <c r="J44" s="106"/>
      <c r="K44" s="143"/>
    </row>
    <row r="45" spans="2:11" s="84" customFormat="1" ht="6.95" customHeight="1">
      <c r="B45" s="105"/>
      <c r="C45" s="106"/>
      <c r="D45" s="106"/>
      <c r="E45" s="106"/>
      <c r="F45" s="106"/>
      <c r="G45" s="106"/>
      <c r="H45" s="106"/>
      <c r="I45" s="142"/>
      <c r="J45" s="106"/>
      <c r="K45" s="143"/>
    </row>
    <row r="46" spans="2:11" s="84" customFormat="1" ht="14.4" customHeight="1">
      <c r="B46" s="105"/>
      <c r="C46" s="103" t="s">
        <v>18</v>
      </c>
      <c r="D46" s="106"/>
      <c r="E46" s="106"/>
      <c r="F46" s="106"/>
      <c r="G46" s="106"/>
      <c r="H46" s="106"/>
      <c r="I46" s="142"/>
      <c r="J46" s="106"/>
      <c r="K46" s="143"/>
    </row>
    <row r="47" spans="2:11" s="84" customFormat="1" ht="20.4" customHeight="1">
      <c r="B47" s="105"/>
      <c r="C47" s="106"/>
      <c r="D47" s="106"/>
      <c r="E47" s="104" t="str">
        <f>E7</f>
        <v>SPŠ, SOŠ a SOU Hradec Králové - nástavba školních dílen - konečné zadání</v>
      </c>
      <c r="F47" s="103"/>
      <c r="G47" s="103"/>
      <c r="H47" s="103"/>
      <c r="I47" s="142"/>
      <c r="J47" s="106"/>
      <c r="K47" s="143"/>
    </row>
    <row r="48" spans="2:11" ht="13.2">
      <c r="B48" s="100"/>
      <c r="C48" s="103" t="s">
        <v>122</v>
      </c>
      <c r="D48" s="101"/>
      <c r="E48" s="101"/>
      <c r="F48" s="101"/>
      <c r="G48" s="101"/>
      <c r="H48" s="101"/>
      <c r="I48" s="139"/>
      <c r="J48" s="101"/>
      <c r="K48" s="140"/>
    </row>
    <row r="49" spans="2:11" s="84" customFormat="1" ht="20.4" customHeight="1">
      <c r="B49" s="105"/>
      <c r="C49" s="106"/>
      <c r="D49" s="106"/>
      <c r="E49" s="104" t="s">
        <v>123</v>
      </c>
      <c r="F49" s="106"/>
      <c r="G49" s="106"/>
      <c r="H49" s="106"/>
      <c r="I49" s="142"/>
      <c r="J49" s="106"/>
      <c r="K49" s="143"/>
    </row>
    <row r="50" spans="2:11" s="84" customFormat="1" ht="14.4" customHeight="1">
      <c r="B50" s="105"/>
      <c r="C50" s="103" t="s">
        <v>124</v>
      </c>
      <c r="D50" s="106"/>
      <c r="E50" s="106"/>
      <c r="F50" s="106"/>
      <c r="G50" s="106"/>
      <c r="H50" s="106"/>
      <c r="I50" s="142"/>
      <c r="J50" s="106"/>
      <c r="K50" s="143"/>
    </row>
    <row r="51" spans="2:11" s="84" customFormat="1" ht="22.2" customHeight="1">
      <c r="B51" s="105"/>
      <c r="C51" s="106"/>
      <c r="D51" s="106"/>
      <c r="E51" s="107" t="str">
        <f>E11</f>
        <v>01 - Bourací práce</v>
      </c>
      <c r="F51" s="106"/>
      <c r="G51" s="106"/>
      <c r="H51" s="106"/>
      <c r="I51" s="142"/>
      <c r="J51" s="106"/>
      <c r="K51" s="143"/>
    </row>
    <row r="52" spans="2:11" s="84" customFormat="1" ht="6.95" customHeight="1">
      <c r="B52" s="105"/>
      <c r="C52" s="106"/>
      <c r="D52" s="106"/>
      <c r="E52" s="106"/>
      <c r="F52" s="106"/>
      <c r="G52" s="106"/>
      <c r="H52" s="106"/>
      <c r="I52" s="142"/>
      <c r="J52" s="106"/>
      <c r="K52" s="143"/>
    </row>
    <row r="53" spans="2:11" s="84" customFormat="1" ht="18" customHeight="1">
      <c r="B53" s="105"/>
      <c r="C53" s="103" t="s">
        <v>25</v>
      </c>
      <c r="D53" s="106"/>
      <c r="E53" s="106"/>
      <c r="F53" s="108" t="str">
        <f>F14</f>
        <v>Hradecká p.č.st. 1780</v>
      </c>
      <c r="G53" s="106"/>
      <c r="H53" s="106"/>
      <c r="I53" s="144" t="s">
        <v>27</v>
      </c>
      <c r="J53" s="145" t="str">
        <f>IF(J14="","",J14)</f>
        <v>30.1.2017</v>
      </c>
      <c r="K53" s="143"/>
    </row>
    <row r="54" spans="2:11" s="84" customFormat="1" ht="6.95" customHeight="1">
      <c r="B54" s="105"/>
      <c r="C54" s="106"/>
      <c r="D54" s="106"/>
      <c r="E54" s="106"/>
      <c r="F54" s="106"/>
      <c r="G54" s="106"/>
      <c r="H54" s="106"/>
      <c r="I54" s="142"/>
      <c r="J54" s="106"/>
      <c r="K54" s="143"/>
    </row>
    <row r="55" spans="2:11" s="84" customFormat="1" ht="13.2">
      <c r="B55" s="105"/>
      <c r="C55" s="103" t="s">
        <v>29</v>
      </c>
      <c r="D55" s="106"/>
      <c r="E55" s="106"/>
      <c r="F55" s="108" t="str">
        <f>E17</f>
        <v>SPŠ, SOŠ a SOU HK - Hradební 1029</v>
      </c>
      <c r="G55" s="106"/>
      <c r="H55" s="106"/>
      <c r="I55" s="144" t="s">
        <v>35</v>
      </c>
      <c r="J55" s="108" t="str">
        <f>E23</f>
        <v>Ing. Pavel Pich</v>
      </c>
      <c r="K55" s="143"/>
    </row>
    <row r="56" spans="2:11" s="84" customFormat="1" ht="14.4" customHeight="1">
      <c r="B56" s="105"/>
      <c r="C56" s="103" t="s">
        <v>33</v>
      </c>
      <c r="D56" s="106"/>
      <c r="E56" s="106"/>
      <c r="F56" s="108" t="str">
        <f>IF(E20="","",E20)</f>
        <v/>
      </c>
      <c r="G56" s="106"/>
      <c r="H56" s="106"/>
      <c r="I56" s="142"/>
      <c r="J56" s="106"/>
      <c r="K56" s="143"/>
    </row>
    <row r="57" spans="2:11" s="84" customFormat="1" ht="10.3" customHeight="1">
      <c r="B57" s="105"/>
      <c r="C57" s="106"/>
      <c r="D57" s="106"/>
      <c r="E57" s="106"/>
      <c r="F57" s="106"/>
      <c r="G57" s="106"/>
      <c r="H57" s="106"/>
      <c r="I57" s="142"/>
      <c r="J57" s="106"/>
      <c r="K57" s="143"/>
    </row>
    <row r="58" spans="2:11" s="84" customFormat="1" ht="29.3" customHeight="1">
      <c r="B58" s="105"/>
      <c r="C58" s="126" t="s">
        <v>128</v>
      </c>
      <c r="D58" s="117"/>
      <c r="E58" s="117"/>
      <c r="F58" s="117"/>
      <c r="G58" s="117"/>
      <c r="H58" s="117"/>
      <c r="I58" s="160"/>
      <c r="J58" s="161" t="s">
        <v>129</v>
      </c>
      <c r="K58" s="162"/>
    </row>
    <row r="59" spans="2:11" s="84" customFormat="1" ht="10.3" customHeight="1">
      <c r="B59" s="105"/>
      <c r="C59" s="106"/>
      <c r="D59" s="106"/>
      <c r="E59" s="106"/>
      <c r="F59" s="106"/>
      <c r="G59" s="106"/>
      <c r="H59" s="106"/>
      <c r="I59" s="142"/>
      <c r="J59" s="106"/>
      <c r="K59" s="143"/>
    </row>
    <row r="60" spans="2:47" s="84" customFormat="1" ht="29.3" customHeight="1">
      <c r="B60" s="105"/>
      <c r="C60" s="127" t="s">
        <v>130</v>
      </c>
      <c r="D60" s="106"/>
      <c r="E60" s="106"/>
      <c r="F60" s="106"/>
      <c r="G60" s="106"/>
      <c r="H60" s="106"/>
      <c r="I60" s="142"/>
      <c r="J60" s="150">
        <f aca="true" t="shared" si="0" ref="J60:J62">J98</f>
        <v>0</v>
      </c>
      <c r="K60" s="143"/>
      <c r="AU60" s="170" t="s">
        <v>131</v>
      </c>
    </row>
    <row r="61" spans="2:11" s="86" customFormat="1" ht="24.95" customHeight="1">
      <c r="B61" s="128"/>
      <c r="C61" s="129"/>
      <c r="D61" s="130" t="s">
        <v>132</v>
      </c>
      <c r="E61" s="131"/>
      <c r="F61" s="131"/>
      <c r="G61" s="131"/>
      <c r="H61" s="131"/>
      <c r="I61" s="163"/>
      <c r="J61" s="164">
        <f t="shared" si="0"/>
        <v>0</v>
      </c>
      <c r="K61" s="165"/>
    </row>
    <row r="62" spans="2:11" s="87" customFormat="1" ht="19.9" customHeight="1">
      <c r="B62" s="132"/>
      <c r="C62" s="133"/>
      <c r="D62" s="134" t="s">
        <v>133</v>
      </c>
      <c r="E62" s="135"/>
      <c r="F62" s="135"/>
      <c r="G62" s="135"/>
      <c r="H62" s="135"/>
      <c r="I62" s="166"/>
      <c r="J62" s="167">
        <f t="shared" si="0"/>
        <v>0</v>
      </c>
      <c r="K62" s="168"/>
    </row>
    <row r="63" spans="2:11" s="87" customFormat="1" ht="19.9" customHeight="1">
      <c r="B63" s="132"/>
      <c r="C63" s="133"/>
      <c r="D63" s="134" t="s">
        <v>134</v>
      </c>
      <c r="E63" s="135"/>
      <c r="F63" s="135"/>
      <c r="G63" s="135"/>
      <c r="H63" s="135"/>
      <c r="I63" s="166"/>
      <c r="J63" s="167">
        <f>J110</f>
        <v>0</v>
      </c>
      <c r="K63" s="168"/>
    </row>
    <row r="64" spans="2:11" s="87" customFormat="1" ht="19.9" customHeight="1">
      <c r="B64" s="132"/>
      <c r="C64" s="133"/>
      <c r="D64" s="134" t="s">
        <v>135</v>
      </c>
      <c r="E64" s="135"/>
      <c r="F64" s="135"/>
      <c r="G64" s="135"/>
      <c r="H64" s="135"/>
      <c r="I64" s="166"/>
      <c r="J64" s="167">
        <f>J119</f>
        <v>0</v>
      </c>
      <c r="K64" s="168"/>
    </row>
    <row r="65" spans="2:11" s="87" customFormat="1" ht="19.9" customHeight="1">
      <c r="B65" s="132"/>
      <c r="C65" s="133"/>
      <c r="D65" s="134" t="s">
        <v>136</v>
      </c>
      <c r="E65" s="135"/>
      <c r="F65" s="135"/>
      <c r="G65" s="135"/>
      <c r="H65" s="135"/>
      <c r="I65" s="166"/>
      <c r="J65" s="167">
        <f>J464</f>
        <v>0</v>
      </c>
      <c r="K65" s="168"/>
    </row>
    <row r="66" spans="2:11" s="86" customFormat="1" ht="24.95" customHeight="1">
      <c r="B66" s="128"/>
      <c r="C66" s="129"/>
      <c r="D66" s="130" t="s">
        <v>137</v>
      </c>
      <c r="E66" s="131"/>
      <c r="F66" s="131"/>
      <c r="G66" s="131"/>
      <c r="H66" s="131"/>
      <c r="I66" s="163"/>
      <c r="J66" s="164">
        <f>J484</f>
        <v>0</v>
      </c>
      <c r="K66" s="165"/>
    </row>
    <row r="67" spans="2:11" s="87" customFormat="1" ht="19.9" customHeight="1">
      <c r="B67" s="132"/>
      <c r="C67" s="133"/>
      <c r="D67" s="134" t="s">
        <v>138</v>
      </c>
      <c r="E67" s="135"/>
      <c r="F67" s="135"/>
      <c r="G67" s="135"/>
      <c r="H67" s="135"/>
      <c r="I67" s="166"/>
      <c r="J67" s="167">
        <f>J485</f>
        <v>0</v>
      </c>
      <c r="K67" s="168"/>
    </row>
    <row r="68" spans="2:11" s="87" customFormat="1" ht="19.9" customHeight="1">
      <c r="B68" s="132"/>
      <c r="C68" s="133"/>
      <c r="D68" s="134" t="s">
        <v>139</v>
      </c>
      <c r="E68" s="135"/>
      <c r="F68" s="135"/>
      <c r="G68" s="135"/>
      <c r="H68" s="135"/>
      <c r="I68" s="166"/>
      <c r="J68" s="167">
        <f>J493</f>
        <v>0</v>
      </c>
      <c r="K68" s="168"/>
    </row>
    <row r="69" spans="2:11" s="87" customFormat="1" ht="19.9" customHeight="1">
      <c r="B69" s="132"/>
      <c r="C69" s="133"/>
      <c r="D69" s="134" t="s">
        <v>140</v>
      </c>
      <c r="E69" s="135"/>
      <c r="F69" s="135"/>
      <c r="G69" s="135"/>
      <c r="H69" s="135"/>
      <c r="I69" s="166"/>
      <c r="J69" s="167">
        <f>J504</f>
        <v>0</v>
      </c>
      <c r="K69" s="168"/>
    </row>
    <row r="70" spans="2:11" s="87" customFormat="1" ht="19.9" customHeight="1">
      <c r="B70" s="132"/>
      <c r="C70" s="133"/>
      <c r="D70" s="134" t="s">
        <v>141</v>
      </c>
      <c r="E70" s="135"/>
      <c r="F70" s="135"/>
      <c r="G70" s="135"/>
      <c r="H70" s="135"/>
      <c r="I70" s="166"/>
      <c r="J70" s="167">
        <f>J509</f>
        <v>0</v>
      </c>
      <c r="K70" s="168"/>
    </row>
    <row r="71" spans="2:11" s="87" customFormat="1" ht="19.9" customHeight="1">
      <c r="B71" s="132"/>
      <c r="C71" s="133"/>
      <c r="D71" s="134" t="s">
        <v>142</v>
      </c>
      <c r="E71" s="135"/>
      <c r="F71" s="135"/>
      <c r="G71" s="135"/>
      <c r="H71" s="135"/>
      <c r="I71" s="166"/>
      <c r="J71" s="167">
        <f>J512</f>
        <v>0</v>
      </c>
      <c r="K71" s="168"/>
    </row>
    <row r="72" spans="2:11" s="87" customFormat="1" ht="19.9" customHeight="1">
      <c r="B72" s="132"/>
      <c r="C72" s="133"/>
      <c r="D72" s="134" t="s">
        <v>143</v>
      </c>
      <c r="E72" s="135"/>
      <c r="F72" s="135"/>
      <c r="G72" s="135"/>
      <c r="H72" s="135"/>
      <c r="I72" s="166"/>
      <c r="J72" s="167">
        <f>J517</f>
        <v>0</v>
      </c>
      <c r="K72" s="168"/>
    </row>
    <row r="73" spans="2:11" s="87" customFormat="1" ht="19.9" customHeight="1">
      <c r="B73" s="132"/>
      <c r="C73" s="133"/>
      <c r="D73" s="134" t="s">
        <v>144</v>
      </c>
      <c r="E73" s="135"/>
      <c r="F73" s="135"/>
      <c r="G73" s="135"/>
      <c r="H73" s="135"/>
      <c r="I73" s="166"/>
      <c r="J73" s="167">
        <f>J524</f>
        <v>0</v>
      </c>
      <c r="K73" s="168"/>
    </row>
    <row r="74" spans="2:11" s="87" customFormat="1" ht="19.9" customHeight="1">
      <c r="B74" s="132"/>
      <c r="C74" s="133"/>
      <c r="D74" s="134" t="s">
        <v>145</v>
      </c>
      <c r="E74" s="135"/>
      <c r="F74" s="135"/>
      <c r="G74" s="135"/>
      <c r="H74" s="135"/>
      <c r="I74" s="166"/>
      <c r="J74" s="167">
        <f>J534</f>
        <v>0</v>
      </c>
      <c r="K74" s="168"/>
    </row>
    <row r="75" spans="2:11" s="87" customFormat="1" ht="19.9" customHeight="1">
      <c r="B75" s="132"/>
      <c r="C75" s="133"/>
      <c r="D75" s="134" t="s">
        <v>146</v>
      </c>
      <c r="E75" s="135"/>
      <c r="F75" s="135"/>
      <c r="G75" s="135"/>
      <c r="H75" s="135"/>
      <c r="I75" s="166"/>
      <c r="J75" s="167">
        <f>J538</f>
        <v>0</v>
      </c>
      <c r="K75" s="168"/>
    </row>
    <row r="76" spans="2:11" s="87" customFormat="1" ht="19.9" customHeight="1">
      <c r="B76" s="132"/>
      <c r="C76" s="133"/>
      <c r="D76" s="134" t="s">
        <v>147</v>
      </c>
      <c r="E76" s="135"/>
      <c r="F76" s="135"/>
      <c r="G76" s="135"/>
      <c r="H76" s="135"/>
      <c r="I76" s="166"/>
      <c r="J76" s="167">
        <f>J559</f>
        <v>0</v>
      </c>
      <c r="K76" s="168"/>
    </row>
    <row r="77" spans="2:11" s="84" customFormat="1" ht="21.85" customHeight="1">
      <c r="B77" s="105"/>
      <c r="C77" s="106"/>
      <c r="D77" s="106"/>
      <c r="E77" s="106"/>
      <c r="F77" s="106"/>
      <c r="G77" s="106"/>
      <c r="H77" s="106"/>
      <c r="I77" s="142"/>
      <c r="J77" s="106"/>
      <c r="K77" s="143"/>
    </row>
    <row r="78" spans="2:11" s="84" customFormat="1" ht="6.95" customHeight="1">
      <c r="B78" s="122"/>
      <c r="C78" s="123"/>
      <c r="D78" s="123"/>
      <c r="E78" s="123"/>
      <c r="F78" s="123"/>
      <c r="G78" s="123"/>
      <c r="H78" s="123"/>
      <c r="I78" s="156"/>
      <c r="J78" s="123"/>
      <c r="K78" s="157"/>
    </row>
    <row r="82" spans="2:12" s="84" customFormat="1" ht="6.95" customHeight="1">
      <c r="B82" s="171"/>
      <c r="C82" s="172"/>
      <c r="D82" s="172"/>
      <c r="E82" s="172"/>
      <c r="F82" s="172"/>
      <c r="G82" s="172"/>
      <c r="H82" s="172"/>
      <c r="I82" s="158"/>
      <c r="J82" s="172"/>
      <c r="K82" s="172"/>
      <c r="L82" s="214"/>
    </row>
    <row r="83" spans="2:12" s="84" customFormat="1" ht="36.95" customHeight="1">
      <c r="B83" s="105"/>
      <c r="C83" s="173" t="s">
        <v>148</v>
      </c>
      <c r="D83" s="174"/>
      <c r="E83" s="174"/>
      <c r="F83" s="174"/>
      <c r="G83" s="174"/>
      <c r="H83" s="174"/>
      <c r="I83" s="215"/>
      <c r="J83" s="174"/>
      <c r="K83" s="174"/>
      <c r="L83" s="214"/>
    </row>
    <row r="84" spans="2:12" s="84" customFormat="1" ht="6.95" customHeight="1">
      <c r="B84" s="105"/>
      <c r="C84" s="174"/>
      <c r="D84" s="174"/>
      <c r="E84" s="174"/>
      <c r="F84" s="174"/>
      <c r="G84" s="174"/>
      <c r="H84" s="174"/>
      <c r="I84" s="215"/>
      <c r="J84" s="174"/>
      <c r="K84" s="174"/>
      <c r="L84" s="214"/>
    </row>
    <row r="85" spans="2:12" s="84" customFormat="1" ht="14.4" customHeight="1">
      <c r="B85" s="105"/>
      <c r="C85" s="175" t="s">
        <v>18</v>
      </c>
      <c r="D85" s="174"/>
      <c r="E85" s="174"/>
      <c r="F85" s="174"/>
      <c r="G85" s="174"/>
      <c r="H85" s="174"/>
      <c r="I85" s="215"/>
      <c r="J85" s="174"/>
      <c r="K85" s="174"/>
      <c r="L85" s="214"/>
    </row>
    <row r="86" spans="2:12" s="84" customFormat="1" ht="20.4" customHeight="1">
      <c r="B86" s="105"/>
      <c r="C86" s="174"/>
      <c r="D86" s="174"/>
      <c r="E86" s="176" t="str">
        <f>E7</f>
        <v>SPŠ, SOŠ a SOU Hradec Králové - nástavba školních dílen - konečné zadání</v>
      </c>
      <c r="F86" s="175"/>
      <c r="G86" s="175"/>
      <c r="H86" s="175"/>
      <c r="I86" s="215"/>
      <c r="J86" s="174"/>
      <c r="K86" s="174"/>
      <c r="L86" s="214"/>
    </row>
    <row r="87" spans="2:12" ht="13.2">
      <c r="B87" s="100"/>
      <c r="C87" s="175" t="s">
        <v>122</v>
      </c>
      <c r="D87" s="291"/>
      <c r="E87" s="291"/>
      <c r="F87" s="291"/>
      <c r="G87" s="291"/>
      <c r="H87" s="291"/>
      <c r="J87" s="291"/>
      <c r="K87" s="291"/>
      <c r="L87" s="292"/>
    </row>
    <row r="88" spans="2:12" s="84" customFormat="1" ht="20.4" customHeight="1">
      <c r="B88" s="105"/>
      <c r="C88" s="174"/>
      <c r="D88" s="174"/>
      <c r="E88" s="176" t="s">
        <v>123</v>
      </c>
      <c r="F88" s="174"/>
      <c r="G88" s="174"/>
      <c r="H88" s="174"/>
      <c r="I88" s="215"/>
      <c r="J88" s="174"/>
      <c r="K88" s="174"/>
      <c r="L88" s="214"/>
    </row>
    <row r="89" spans="2:12" s="84" customFormat="1" ht="14.4" customHeight="1">
      <c r="B89" s="105"/>
      <c r="C89" s="175" t="s">
        <v>124</v>
      </c>
      <c r="D89" s="174"/>
      <c r="E89" s="174"/>
      <c r="F89" s="174"/>
      <c r="G89" s="174"/>
      <c r="H89" s="174"/>
      <c r="I89" s="215"/>
      <c r="J89" s="174"/>
      <c r="K89" s="174"/>
      <c r="L89" s="214"/>
    </row>
    <row r="90" spans="2:12" s="84" customFormat="1" ht="22.2" customHeight="1">
      <c r="B90" s="105"/>
      <c r="C90" s="174"/>
      <c r="D90" s="174"/>
      <c r="E90" s="177" t="str">
        <f>E11</f>
        <v>01 - Bourací práce</v>
      </c>
      <c r="F90" s="174"/>
      <c r="G90" s="174"/>
      <c r="H90" s="174"/>
      <c r="I90" s="215"/>
      <c r="J90" s="174"/>
      <c r="K90" s="174"/>
      <c r="L90" s="214"/>
    </row>
    <row r="91" spans="2:12" s="84" customFormat="1" ht="6.95" customHeight="1">
      <c r="B91" s="105"/>
      <c r="C91" s="174"/>
      <c r="D91" s="174"/>
      <c r="E91" s="174"/>
      <c r="F91" s="174"/>
      <c r="G91" s="174"/>
      <c r="H91" s="174"/>
      <c r="I91" s="215"/>
      <c r="J91" s="174"/>
      <c r="K91" s="174"/>
      <c r="L91" s="214"/>
    </row>
    <row r="92" spans="2:12" s="84" customFormat="1" ht="18" customHeight="1">
      <c r="B92" s="105"/>
      <c r="C92" s="175" t="s">
        <v>25</v>
      </c>
      <c r="D92" s="174"/>
      <c r="E92" s="174"/>
      <c r="F92" s="178" t="str">
        <f>F14</f>
        <v>Hradecká p.č.st. 1780</v>
      </c>
      <c r="G92" s="174"/>
      <c r="H92" s="174"/>
      <c r="I92" s="216" t="s">
        <v>27</v>
      </c>
      <c r="J92" s="217" t="str">
        <f>IF(J14="","",J14)</f>
        <v>30.1.2017</v>
      </c>
      <c r="K92" s="174"/>
      <c r="L92" s="214"/>
    </row>
    <row r="93" spans="2:12" s="84" customFormat="1" ht="6.95" customHeight="1">
      <c r="B93" s="105"/>
      <c r="C93" s="174"/>
      <c r="D93" s="174"/>
      <c r="E93" s="174"/>
      <c r="F93" s="174"/>
      <c r="G93" s="174"/>
      <c r="H93" s="174"/>
      <c r="I93" s="215"/>
      <c r="J93" s="174"/>
      <c r="K93" s="174"/>
      <c r="L93" s="214"/>
    </row>
    <row r="94" spans="2:12" s="84" customFormat="1" ht="13.2">
      <c r="B94" s="105"/>
      <c r="C94" s="175" t="s">
        <v>29</v>
      </c>
      <c r="D94" s="174"/>
      <c r="E94" s="174"/>
      <c r="F94" s="178" t="str">
        <f>E17</f>
        <v>SPŠ, SOŠ a SOU HK - Hradební 1029</v>
      </c>
      <c r="G94" s="174"/>
      <c r="H94" s="174"/>
      <c r="I94" s="216" t="s">
        <v>35</v>
      </c>
      <c r="J94" s="178" t="str">
        <f>E23</f>
        <v>Ing. Pavel Pich</v>
      </c>
      <c r="K94" s="174"/>
      <c r="L94" s="214"/>
    </row>
    <row r="95" spans="2:12" s="84" customFormat="1" ht="14.4" customHeight="1">
      <c r="B95" s="105"/>
      <c r="C95" s="175" t="s">
        <v>33</v>
      </c>
      <c r="D95" s="174"/>
      <c r="E95" s="174"/>
      <c r="F95" s="178" t="str">
        <f>IF(E20="","",E20)</f>
        <v/>
      </c>
      <c r="G95" s="174"/>
      <c r="H95" s="174"/>
      <c r="I95" s="215"/>
      <c r="J95" s="174"/>
      <c r="K95" s="174"/>
      <c r="L95" s="214"/>
    </row>
    <row r="96" spans="2:12" s="84" customFormat="1" ht="10.3" customHeight="1">
      <c r="B96" s="105"/>
      <c r="C96" s="174"/>
      <c r="D96" s="174"/>
      <c r="E96" s="174"/>
      <c r="F96" s="174"/>
      <c r="G96" s="174"/>
      <c r="H96" s="174"/>
      <c r="I96" s="215"/>
      <c r="J96" s="174"/>
      <c r="K96" s="174"/>
      <c r="L96" s="214"/>
    </row>
    <row r="97" spans="2:20" s="88" customFormat="1" ht="29.3" customHeight="1">
      <c r="B97" s="179"/>
      <c r="C97" s="180" t="s">
        <v>149</v>
      </c>
      <c r="D97" s="181" t="s">
        <v>58</v>
      </c>
      <c r="E97" s="181" t="s">
        <v>54</v>
      </c>
      <c r="F97" s="181" t="s">
        <v>150</v>
      </c>
      <c r="G97" s="181" t="s">
        <v>151</v>
      </c>
      <c r="H97" s="181" t="s">
        <v>152</v>
      </c>
      <c r="I97" s="218" t="s">
        <v>153</v>
      </c>
      <c r="J97" s="181" t="s">
        <v>129</v>
      </c>
      <c r="K97" s="219" t="s">
        <v>154</v>
      </c>
      <c r="L97" s="220"/>
      <c r="M97" s="221" t="s">
        <v>155</v>
      </c>
      <c r="N97" s="222" t="s">
        <v>43</v>
      </c>
      <c r="O97" s="222" t="s">
        <v>156</v>
      </c>
      <c r="P97" s="222" t="s">
        <v>157</v>
      </c>
      <c r="Q97" s="222" t="s">
        <v>158</v>
      </c>
      <c r="R97" s="222" t="s">
        <v>159</v>
      </c>
      <c r="S97" s="222" t="s">
        <v>160</v>
      </c>
      <c r="T97" s="251" t="s">
        <v>161</v>
      </c>
    </row>
    <row r="98" spans="2:63" s="84" customFormat="1" ht="29.3" customHeight="1">
      <c r="B98" s="105"/>
      <c r="C98" s="182" t="s">
        <v>130</v>
      </c>
      <c r="D98" s="174"/>
      <c r="E98" s="174"/>
      <c r="F98" s="174"/>
      <c r="G98" s="174"/>
      <c r="H98" s="174"/>
      <c r="I98" s="215"/>
      <c r="J98" s="223">
        <f aca="true" t="shared" si="1" ref="J98:J100">BK98</f>
        <v>0</v>
      </c>
      <c r="K98" s="174"/>
      <c r="L98" s="214"/>
      <c r="M98" s="224"/>
      <c r="N98" s="112"/>
      <c r="O98" s="112"/>
      <c r="P98" s="225">
        <f aca="true" t="shared" si="2" ref="P98:T98">P99+P484</f>
        <v>0</v>
      </c>
      <c r="Q98" s="112"/>
      <c r="R98" s="225">
        <f t="shared" si="2"/>
        <v>2.0772645</v>
      </c>
      <c r="S98" s="112"/>
      <c r="T98" s="252">
        <f t="shared" si="2"/>
        <v>1019.25086409</v>
      </c>
      <c r="AT98" s="170" t="s">
        <v>72</v>
      </c>
      <c r="AU98" s="170" t="s">
        <v>131</v>
      </c>
      <c r="BK98" s="264">
        <f>BK99+BK484</f>
        <v>0</v>
      </c>
    </row>
    <row r="99" spans="2:63" s="89" customFormat="1" ht="37.5" customHeight="1">
      <c r="B99" s="183"/>
      <c r="C99" s="184"/>
      <c r="D99" s="185" t="s">
        <v>72</v>
      </c>
      <c r="E99" s="186" t="s">
        <v>162</v>
      </c>
      <c r="F99" s="186" t="s">
        <v>163</v>
      </c>
      <c r="G99" s="184"/>
      <c r="H99" s="184"/>
      <c r="I99" s="226"/>
      <c r="J99" s="227">
        <f t="shared" si="1"/>
        <v>0</v>
      </c>
      <c r="K99" s="184"/>
      <c r="L99" s="228"/>
      <c r="M99" s="229"/>
      <c r="N99" s="230"/>
      <c r="O99" s="230"/>
      <c r="P99" s="231">
        <f aca="true" t="shared" si="3" ref="P99:T99">P100+P110+P119+P464</f>
        <v>0</v>
      </c>
      <c r="Q99" s="230"/>
      <c r="R99" s="231">
        <f t="shared" si="3"/>
        <v>1.8194937</v>
      </c>
      <c r="S99" s="230"/>
      <c r="T99" s="253">
        <f t="shared" si="3"/>
        <v>968.884565</v>
      </c>
      <c r="AR99" s="259" t="s">
        <v>24</v>
      </c>
      <c r="AT99" s="260" t="s">
        <v>72</v>
      </c>
      <c r="AU99" s="260" t="s">
        <v>73</v>
      </c>
      <c r="AY99" s="259" t="s">
        <v>164</v>
      </c>
      <c r="BK99" s="265">
        <f>BK100+BK110+BK119+BK464</f>
        <v>0</v>
      </c>
    </row>
    <row r="100" spans="2:63" s="89" customFormat="1" ht="19.9" customHeight="1">
      <c r="B100" s="183"/>
      <c r="C100" s="184"/>
      <c r="D100" s="187" t="s">
        <v>72</v>
      </c>
      <c r="E100" s="188" t="s">
        <v>24</v>
      </c>
      <c r="F100" s="188" t="s">
        <v>165</v>
      </c>
      <c r="G100" s="184"/>
      <c r="H100" s="184"/>
      <c r="I100" s="226"/>
      <c r="J100" s="232">
        <f t="shared" si="1"/>
        <v>0</v>
      </c>
      <c r="K100" s="184"/>
      <c r="L100" s="228"/>
      <c r="M100" s="229"/>
      <c r="N100" s="230"/>
      <c r="O100" s="230"/>
      <c r="P100" s="231">
        <f aca="true" t="shared" si="4" ref="P100:T100">SUM(P101:P109)</f>
        <v>0</v>
      </c>
      <c r="Q100" s="230"/>
      <c r="R100" s="231">
        <f t="shared" si="4"/>
        <v>0.00024</v>
      </c>
      <c r="S100" s="230"/>
      <c r="T100" s="253">
        <f t="shared" si="4"/>
        <v>0</v>
      </c>
      <c r="AR100" s="259" t="s">
        <v>24</v>
      </c>
      <c r="AT100" s="260" t="s">
        <v>72</v>
      </c>
      <c r="AU100" s="260" t="s">
        <v>24</v>
      </c>
      <c r="AY100" s="259" t="s">
        <v>164</v>
      </c>
      <c r="BK100" s="265">
        <f>SUM(BK101:BK109)</f>
        <v>0</v>
      </c>
    </row>
    <row r="101" spans="2:65" s="84" customFormat="1" ht="20.4" customHeight="1">
      <c r="B101" s="105"/>
      <c r="C101" s="189" t="s">
        <v>24</v>
      </c>
      <c r="D101" s="189" t="s">
        <v>166</v>
      </c>
      <c r="E101" s="190" t="s">
        <v>167</v>
      </c>
      <c r="F101" s="191" t="s">
        <v>168</v>
      </c>
      <c r="G101" s="192" t="s">
        <v>169</v>
      </c>
      <c r="H101" s="193">
        <v>3</v>
      </c>
      <c r="I101" s="233"/>
      <c r="J101" s="234">
        <f aca="true" t="shared" si="5" ref="J101:J105">ROUND(I101*H101,2)</f>
        <v>0</v>
      </c>
      <c r="K101" s="191" t="s">
        <v>170</v>
      </c>
      <c r="L101" s="214"/>
      <c r="M101" s="235" t="s">
        <v>22</v>
      </c>
      <c r="N101" s="236" t="s">
        <v>44</v>
      </c>
      <c r="O101" s="106"/>
      <c r="P101" s="237">
        <f aca="true" t="shared" si="6" ref="P101:P105">O101*H101</f>
        <v>0</v>
      </c>
      <c r="Q101" s="237">
        <v>0</v>
      </c>
      <c r="R101" s="237">
        <f aca="true" t="shared" si="7" ref="R101:R105">Q101*H101</f>
        <v>0</v>
      </c>
      <c r="S101" s="237">
        <v>0</v>
      </c>
      <c r="T101" s="254">
        <f aca="true" t="shared" si="8" ref="T101:T105">S101*H101</f>
        <v>0</v>
      </c>
      <c r="AR101" s="170" t="s">
        <v>171</v>
      </c>
      <c r="AT101" s="170" t="s">
        <v>166</v>
      </c>
      <c r="AU101" s="170" t="s">
        <v>81</v>
      </c>
      <c r="AY101" s="170" t="s">
        <v>164</v>
      </c>
      <c r="BE101" s="266">
        <f aca="true" t="shared" si="9" ref="BE101:BE105">IF(N101="základní",J101,0)</f>
        <v>0</v>
      </c>
      <c r="BF101" s="266">
        <f aca="true" t="shared" si="10" ref="BF101:BF105">IF(N101="snížená",J101,0)</f>
        <v>0</v>
      </c>
      <c r="BG101" s="266">
        <f aca="true" t="shared" si="11" ref="BG101:BG105">IF(N101="zákl. přenesená",J101,0)</f>
        <v>0</v>
      </c>
      <c r="BH101" s="266">
        <f aca="true" t="shared" si="12" ref="BH101:BH105">IF(N101="sníž. přenesená",J101,0)</f>
        <v>0</v>
      </c>
      <c r="BI101" s="266">
        <f aca="true" t="shared" si="13" ref="BI101:BI105">IF(N101="nulová",J101,0)</f>
        <v>0</v>
      </c>
      <c r="BJ101" s="170" t="s">
        <v>24</v>
      </c>
      <c r="BK101" s="266">
        <f aca="true" t="shared" si="14" ref="BK101:BK105">ROUND(I101*H101,2)</f>
        <v>0</v>
      </c>
      <c r="BL101" s="170" t="s">
        <v>171</v>
      </c>
      <c r="BM101" s="170" t="s">
        <v>172</v>
      </c>
    </row>
    <row r="102" spans="2:47" s="84" customFormat="1" ht="24">
      <c r="B102" s="105"/>
      <c r="C102" s="174"/>
      <c r="D102" s="207" t="s">
        <v>173</v>
      </c>
      <c r="E102" s="174"/>
      <c r="F102" s="270" t="s">
        <v>174</v>
      </c>
      <c r="G102" s="174"/>
      <c r="H102" s="174"/>
      <c r="I102" s="215"/>
      <c r="J102" s="174"/>
      <c r="K102" s="174"/>
      <c r="L102" s="214"/>
      <c r="M102" s="238"/>
      <c r="N102" s="106"/>
      <c r="O102" s="106"/>
      <c r="P102" s="106"/>
      <c r="Q102" s="106"/>
      <c r="R102" s="106"/>
      <c r="S102" s="106"/>
      <c r="T102" s="255"/>
      <c r="AT102" s="170" t="s">
        <v>173</v>
      </c>
      <c r="AU102" s="170" t="s">
        <v>81</v>
      </c>
    </row>
    <row r="103" spans="2:65" s="84" customFormat="1" ht="20.4" customHeight="1">
      <c r="B103" s="105"/>
      <c r="C103" s="189" t="s">
        <v>81</v>
      </c>
      <c r="D103" s="189" t="s">
        <v>166</v>
      </c>
      <c r="E103" s="190" t="s">
        <v>175</v>
      </c>
      <c r="F103" s="191" t="s">
        <v>176</v>
      </c>
      <c r="G103" s="192" t="s">
        <v>169</v>
      </c>
      <c r="H103" s="193">
        <v>3</v>
      </c>
      <c r="I103" s="233"/>
      <c r="J103" s="234">
        <f t="shared" si="5"/>
        <v>0</v>
      </c>
      <c r="K103" s="191" t="s">
        <v>170</v>
      </c>
      <c r="L103" s="214"/>
      <c r="M103" s="235" t="s">
        <v>22</v>
      </c>
      <c r="N103" s="236" t="s">
        <v>44</v>
      </c>
      <c r="O103" s="106"/>
      <c r="P103" s="237">
        <f t="shared" si="6"/>
        <v>0</v>
      </c>
      <c r="Q103" s="237">
        <v>8E-05</v>
      </c>
      <c r="R103" s="237">
        <f t="shared" si="7"/>
        <v>0.00024</v>
      </c>
      <c r="S103" s="237">
        <v>0</v>
      </c>
      <c r="T103" s="254">
        <f t="shared" si="8"/>
        <v>0</v>
      </c>
      <c r="AR103" s="170" t="s">
        <v>171</v>
      </c>
      <c r="AT103" s="170" t="s">
        <v>166</v>
      </c>
      <c r="AU103" s="170" t="s">
        <v>81</v>
      </c>
      <c r="AY103" s="170" t="s">
        <v>164</v>
      </c>
      <c r="BE103" s="266">
        <f t="shared" si="9"/>
        <v>0</v>
      </c>
      <c r="BF103" s="266">
        <f t="shared" si="10"/>
        <v>0</v>
      </c>
      <c r="BG103" s="266">
        <f t="shared" si="11"/>
        <v>0</v>
      </c>
      <c r="BH103" s="266">
        <f t="shared" si="12"/>
        <v>0</v>
      </c>
      <c r="BI103" s="266">
        <f t="shared" si="13"/>
        <v>0</v>
      </c>
      <c r="BJ103" s="170" t="s">
        <v>24</v>
      </c>
      <c r="BK103" s="266">
        <f t="shared" si="14"/>
        <v>0</v>
      </c>
      <c r="BL103" s="170" t="s">
        <v>171</v>
      </c>
      <c r="BM103" s="170" t="s">
        <v>177</v>
      </c>
    </row>
    <row r="104" spans="2:47" s="84" customFormat="1" ht="24">
      <c r="B104" s="105"/>
      <c r="C104" s="174"/>
      <c r="D104" s="207" t="s">
        <v>173</v>
      </c>
      <c r="E104" s="174"/>
      <c r="F104" s="270" t="s">
        <v>178</v>
      </c>
      <c r="G104" s="174"/>
      <c r="H104" s="174"/>
      <c r="I104" s="215"/>
      <c r="J104" s="174"/>
      <c r="K104" s="174"/>
      <c r="L104" s="214"/>
      <c r="M104" s="238"/>
      <c r="N104" s="106"/>
      <c r="O104" s="106"/>
      <c r="P104" s="106"/>
      <c r="Q104" s="106"/>
      <c r="R104" s="106"/>
      <c r="S104" s="106"/>
      <c r="T104" s="255"/>
      <c r="AT104" s="170" t="s">
        <v>173</v>
      </c>
      <c r="AU104" s="170" t="s">
        <v>81</v>
      </c>
    </row>
    <row r="105" spans="2:65" s="84" customFormat="1" ht="20.4" customHeight="1">
      <c r="B105" s="105"/>
      <c r="C105" s="189" t="s">
        <v>120</v>
      </c>
      <c r="D105" s="189" t="s">
        <v>166</v>
      </c>
      <c r="E105" s="190" t="s">
        <v>179</v>
      </c>
      <c r="F105" s="191" t="s">
        <v>180</v>
      </c>
      <c r="G105" s="192" t="s">
        <v>181</v>
      </c>
      <c r="H105" s="193">
        <v>13.44</v>
      </c>
      <c r="I105" s="233"/>
      <c r="J105" s="234">
        <f t="shared" si="5"/>
        <v>0</v>
      </c>
      <c r="K105" s="191" t="s">
        <v>170</v>
      </c>
      <c r="L105" s="214"/>
      <c r="M105" s="235" t="s">
        <v>22</v>
      </c>
      <c r="N105" s="236" t="s">
        <v>44</v>
      </c>
      <c r="O105" s="106"/>
      <c r="P105" s="237">
        <f t="shared" si="6"/>
        <v>0</v>
      </c>
      <c r="Q105" s="237">
        <v>0</v>
      </c>
      <c r="R105" s="237">
        <f t="shared" si="7"/>
        <v>0</v>
      </c>
      <c r="S105" s="237">
        <v>0</v>
      </c>
      <c r="T105" s="254">
        <f t="shared" si="8"/>
        <v>0</v>
      </c>
      <c r="AR105" s="170" t="s">
        <v>171</v>
      </c>
      <c r="AT105" s="170" t="s">
        <v>166</v>
      </c>
      <c r="AU105" s="170" t="s">
        <v>81</v>
      </c>
      <c r="AY105" s="170" t="s">
        <v>164</v>
      </c>
      <c r="BE105" s="266">
        <f t="shared" si="9"/>
        <v>0</v>
      </c>
      <c r="BF105" s="266">
        <f t="shared" si="10"/>
        <v>0</v>
      </c>
      <c r="BG105" s="266">
        <f t="shared" si="11"/>
        <v>0</v>
      </c>
      <c r="BH105" s="266">
        <f t="shared" si="12"/>
        <v>0</v>
      </c>
      <c r="BI105" s="266">
        <f t="shared" si="13"/>
        <v>0</v>
      </c>
      <c r="BJ105" s="170" t="s">
        <v>24</v>
      </c>
      <c r="BK105" s="266">
        <f t="shared" si="14"/>
        <v>0</v>
      </c>
      <c r="BL105" s="170" t="s">
        <v>171</v>
      </c>
      <c r="BM105" s="170" t="s">
        <v>182</v>
      </c>
    </row>
    <row r="106" spans="2:47" s="84" customFormat="1" ht="24">
      <c r="B106" s="105"/>
      <c r="C106" s="174"/>
      <c r="D106" s="194" t="s">
        <v>173</v>
      </c>
      <c r="E106" s="174"/>
      <c r="F106" s="195" t="s">
        <v>183</v>
      </c>
      <c r="G106" s="174"/>
      <c r="H106" s="174"/>
      <c r="I106" s="215"/>
      <c r="J106" s="174"/>
      <c r="K106" s="174"/>
      <c r="L106" s="214"/>
      <c r="M106" s="238"/>
      <c r="N106" s="106"/>
      <c r="O106" s="106"/>
      <c r="P106" s="106"/>
      <c r="Q106" s="106"/>
      <c r="R106" s="106"/>
      <c r="S106" s="106"/>
      <c r="T106" s="255"/>
      <c r="AT106" s="170" t="s">
        <v>173</v>
      </c>
      <c r="AU106" s="170" t="s">
        <v>81</v>
      </c>
    </row>
    <row r="107" spans="2:51" s="90" customFormat="1" ht="13.5">
      <c r="B107" s="196"/>
      <c r="C107" s="197"/>
      <c r="D107" s="194" t="s">
        <v>184</v>
      </c>
      <c r="E107" s="198" t="s">
        <v>22</v>
      </c>
      <c r="F107" s="199" t="s">
        <v>185</v>
      </c>
      <c r="G107" s="197"/>
      <c r="H107" s="198" t="s">
        <v>22</v>
      </c>
      <c r="I107" s="239"/>
      <c r="J107" s="197"/>
      <c r="K107" s="197"/>
      <c r="L107" s="240"/>
      <c r="M107" s="241"/>
      <c r="N107" s="242"/>
      <c r="O107" s="242"/>
      <c r="P107" s="242"/>
      <c r="Q107" s="242"/>
      <c r="R107" s="242"/>
      <c r="S107" s="242"/>
      <c r="T107" s="256"/>
      <c r="AT107" s="261" t="s">
        <v>184</v>
      </c>
      <c r="AU107" s="261" t="s">
        <v>81</v>
      </c>
      <c r="AV107" s="90" t="s">
        <v>24</v>
      </c>
      <c r="AW107" s="90" t="s">
        <v>37</v>
      </c>
      <c r="AX107" s="90" t="s">
        <v>73</v>
      </c>
      <c r="AY107" s="261" t="s">
        <v>164</v>
      </c>
    </row>
    <row r="108" spans="2:51" s="91" customFormat="1" ht="13.5">
      <c r="B108" s="200"/>
      <c r="C108" s="201"/>
      <c r="D108" s="194" t="s">
        <v>184</v>
      </c>
      <c r="E108" s="202" t="s">
        <v>22</v>
      </c>
      <c r="F108" s="203" t="s">
        <v>186</v>
      </c>
      <c r="G108" s="201"/>
      <c r="H108" s="204">
        <v>13.44</v>
      </c>
      <c r="I108" s="243"/>
      <c r="J108" s="201"/>
      <c r="K108" s="201"/>
      <c r="L108" s="244"/>
      <c r="M108" s="245"/>
      <c r="N108" s="246"/>
      <c r="O108" s="246"/>
      <c r="P108" s="246"/>
      <c r="Q108" s="246"/>
      <c r="R108" s="246"/>
      <c r="S108" s="246"/>
      <c r="T108" s="257"/>
      <c r="AT108" s="262" t="s">
        <v>184</v>
      </c>
      <c r="AU108" s="262" t="s">
        <v>81</v>
      </c>
      <c r="AV108" s="91" t="s">
        <v>81</v>
      </c>
      <c r="AW108" s="91" t="s">
        <v>37</v>
      </c>
      <c r="AX108" s="91" t="s">
        <v>73</v>
      </c>
      <c r="AY108" s="262" t="s">
        <v>164</v>
      </c>
    </row>
    <row r="109" spans="2:51" s="92" customFormat="1" ht="13.5">
      <c r="B109" s="205"/>
      <c r="C109" s="206"/>
      <c r="D109" s="194" t="s">
        <v>184</v>
      </c>
      <c r="E109" s="267" t="s">
        <v>22</v>
      </c>
      <c r="F109" s="268" t="s">
        <v>187</v>
      </c>
      <c r="G109" s="206"/>
      <c r="H109" s="269">
        <v>13.44</v>
      </c>
      <c r="I109" s="247"/>
      <c r="J109" s="206"/>
      <c r="K109" s="206"/>
      <c r="L109" s="248"/>
      <c r="M109" s="249"/>
      <c r="N109" s="250"/>
      <c r="O109" s="250"/>
      <c r="P109" s="250"/>
      <c r="Q109" s="250"/>
      <c r="R109" s="250"/>
      <c r="S109" s="250"/>
      <c r="T109" s="258"/>
      <c r="AT109" s="263" t="s">
        <v>184</v>
      </c>
      <c r="AU109" s="263" t="s">
        <v>81</v>
      </c>
      <c r="AV109" s="92" t="s">
        <v>171</v>
      </c>
      <c r="AW109" s="92" t="s">
        <v>37</v>
      </c>
      <c r="AX109" s="92" t="s">
        <v>24</v>
      </c>
      <c r="AY109" s="263" t="s">
        <v>164</v>
      </c>
    </row>
    <row r="110" spans="2:63" s="89" customFormat="1" ht="29.9" customHeight="1">
      <c r="B110" s="183"/>
      <c r="C110" s="184"/>
      <c r="D110" s="187" t="s">
        <v>72</v>
      </c>
      <c r="E110" s="188" t="s">
        <v>188</v>
      </c>
      <c r="F110" s="188" t="s">
        <v>189</v>
      </c>
      <c r="G110" s="184"/>
      <c r="H110" s="184"/>
      <c r="I110" s="226"/>
      <c r="J110" s="232">
        <f>BK110</f>
        <v>0</v>
      </c>
      <c r="K110" s="184"/>
      <c r="L110" s="228"/>
      <c r="M110" s="229"/>
      <c r="N110" s="230"/>
      <c r="O110" s="230"/>
      <c r="P110" s="231">
        <f aca="true" t="shared" si="15" ref="P110:T110">SUM(P111:P118)</f>
        <v>0</v>
      </c>
      <c r="Q110" s="230"/>
      <c r="R110" s="231">
        <f t="shared" si="15"/>
        <v>0.0409044</v>
      </c>
      <c r="S110" s="230"/>
      <c r="T110" s="253">
        <f t="shared" si="15"/>
        <v>0</v>
      </c>
      <c r="AR110" s="259" t="s">
        <v>24</v>
      </c>
      <c r="AT110" s="260" t="s">
        <v>72</v>
      </c>
      <c r="AU110" s="260" t="s">
        <v>24</v>
      </c>
      <c r="AY110" s="259" t="s">
        <v>164</v>
      </c>
      <c r="BK110" s="265">
        <f>SUM(BK111:BK118)</f>
        <v>0</v>
      </c>
    </row>
    <row r="111" spans="2:65" s="84" customFormat="1" ht="20.4" customHeight="1">
      <c r="B111" s="105"/>
      <c r="C111" s="189" t="s">
        <v>171</v>
      </c>
      <c r="D111" s="189" t="s">
        <v>166</v>
      </c>
      <c r="E111" s="190" t="s">
        <v>190</v>
      </c>
      <c r="F111" s="191" t="s">
        <v>191</v>
      </c>
      <c r="G111" s="192" t="s">
        <v>192</v>
      </c>
      <c r="H111" s="193">
        <v>340.87</v>
      </c>
      <c r="I111" s="233"/>
      <c r="J111" s="234">
        <f>ROUND(I111*H111,2)</f>
        <v>0</v>
      </c>
      <c r="K111" s="191" t="s">
        <v>170</v>
      </c>
      <c r="L111" s="214"/>
      <c r="M111" s="235" t="s">
        <v>22</v>
      </c>
      <c r="N111" s="236" t="s">
        <v>44</v>
      </c>
      <c r="O111" s="106"/>
      <c r="P111" s="237">
        <f>O111*H111</f>
        <v>0</v>
      </c>
      <c r="Q111" s="237">
        <v>0.00012</v>
      </c>
      <c r="R111" s="237">
        <f>Q111*H111</f>
        <v>0.0409044</v>
      </c>
      <c r="S111" s="237">
        <v>0</v>
      </c>
      <c r="T111" s="254">
        <f>S111*H111</f>
        <v>0</v>
      </c>
      <c r="AR111" s="170" t="s">
        <v>171</v>
      </c>
      <c r="AT111" s="170" t="s">
        <v>166</v>
      </c>
      <c r="AU111" s="170" t="s">
        <v>81</v>
      </c>
      <c r="AY111" s="170" t="s">
        <v>164</v>
      </c>
      <c r="BE111" s="266">
        <f>IF(N111="základní",J111,0)</f>
        <v>0</v>
      </c>
      <c r="BF111" s="266">
        <f>IF(N111="snížená",J111,0)</f>
        <v>0</v>
      </c>
      <c r="BG111" s="266">
        <f>IF(N111="zákl. přenesená",J111,0)</f>
        <v>0</v>
      </c>
      <c r="BH111" s="266">
        <f>IF(N111="sníž. přenesená",J111,0)</f>
        <v>0</v>
      </c>
      <c r="BI111" s="266">
        <f>IF(N111="nulová",J111,0)</f>
        <v>0</v>
      </c>
      <c r="BJ111" s="170" t="s">
        <v>24</v>
      </c>
      <c r="BK111" s="266">
        <f>ROUND(I111*H111,2)</f>
        <v>0</v>
      </c>
      <c r="BL111" s="170" t="s">
        <v>171</v>
      </c>
      <c r="BM111" s="170" t="s">
        <v>193</v>
      </c>
    </row>
    <row r="112" spans="2:47" s="84" customFormat="1" ht="24">
      <c r="B112" s="105"/>
      <c r="C112" s="174"/>
      <c r="D112" s="194" t="s">
        <v>173</v>
      </c>
      <c r="E112" s="174"/>
      <c r="F112" s="195" t="s">
        <v>194</v>
      </c>
      <c r="G112" s="174"/>
      <c r="H112" s="174"/>
      <c r="I112" s="215"/>
      <c r="J112" s="174"/>
      <c r="K112" s="174"/>
      <c r="L112" s="214"/>
      <c r="M112" s="238"/>
      <c r="N112" s="106"/>
      <c r="O112" s="106"/>
      <c r="P112" s="106"/>
      <c r="Q112" s="106"/>
      <c r="R112" s="106"/>
      <c r="S112" s="106"/>
      <c r="T112" s="255"/>
      <c r="AT112" s="170" t="s">
        <v>173</v>
      </c>
      <c r="AU112" s="170" t="s">
        <v>81</v>
      </c>
    </row>
    <row r="113" spans="2:51" s="91" customFormat="1" ht="13.5">
      <c r="B113" s="200"/>
      <c r="C113" s="201"/>
      <c r="D113" s="194" t="s">
        <v>184</v>
      </c>
      <c r="E113" s="202" t="s">
        <v>22</v>
      </c>
      <c r="F113" s="203" t="s">
        <v>195</v>
      </c>
      <c r="G113" s="201"/>
      <c r="H113" s="204">
        <v>89.09</v>
      </c>
      <c r="I113" s="243"/>
      <c r="J113" s="201"/>
      <c r="K113" s="201"/>
      <c r="L113" s="244"/>
      <c r="M113" s="245"/>
      <c r="N113" s="246"/>
      <c r="O113" s="246"/>
      <c r="P113" s="246"/>
      <c r="Q113" s="246"/>
      <c r="R113" s="246"/>
      <c r="S113" s="246"/>
      <c r="T113" s="257"/>
      <c r="AT113" s="262" t="s">
        <v>184</v>
      </c>
      <c r="AU113" s="262" t="s">
        <v>81</v>
      </c>
      <c r="AV113" s="91" t="s">
        <v>81</v>
      </c>
      <c r="AW113" s="91" t="s">
        <v>37</v>
      </c>
      <c r="AX113" s="91" t="s">
        <v>73</v>
      </c>
      <c r="AY113" s="262" t="s">
        <v>164</v>
      </c>
    </row>
    <row r="114" spans="2:51" s="91" customFormat="1" ht="13.5">
      <c r="B114" s="200"/>
      <c r="C114" s="201"/>
      <c r="D114" s="194" t="s">
        <v>184</v>
      </c>
      <c r="E114" s="202" t="s">
        <v>22</v>
      </c>
      <c r="F114" s="203" t="s">
        <v>196</v>
      </c>
      <c r="G114" s="201"/>
      <c r="H114" s="204">
        <v>79.38</v>
      </c>
      <c r="I114" s="243"/>
      <c r="J114" s="201"/>
      <c r="K114" s="201"/>
      <c r="L114" s="244"/>
      <c r="M114" s="245"/>
      <c r="N114" s="246"/>
      <c r="O114" s="246"/>
      <c r="P114" s="246"/>
      <c r="Q114" s="246"/>
      <c r="R114" s="246"/>
      <c r="S114" s="246"/>
      <c r="T114" s="257"/>
      <c r="AT114" s="262" t="s">
        <v>184</v>
      </c>
      <c r="AU114" s="262" t="s">
        <v>81</v>
      </c>
      <c r="AV114" s="91" t="s">
        <v>81</v>
      </c>
      <c r="AW114" s="91" t="s">
        <v>37</v>
      </c>
      <c r="AX114" s="91" t="s">
        <v>73</v>
      </c>
      <c r="AY114" s="262" t="s">
        <v>164</v>
      </c>
    </row>
    <row r="115" spans="2:51" s="91" customFormat="1" ht="13.5">
      <c r="B115" s="200"/>
      <c r="C115" s="201"/>
      <c r="D115" s="194" t="s">
        <v>184</v>
      </c>
      <c r="E115" s="202" t="s">
        <v>22</v>
      </c>
      <c r="F115" s="203" t="s">
        <v>197</v>
      </c>
      <c r="G115" s="201"/>
      <c r="H115" s="204">
        <v>62.36</v>
      </c>
      <c r="I115" s="243"/>
      <c r="J115" s="201"/>
      <c r="K115" s="201"/>
      <c r="L115" s="244"/>
      <c r="M115" s="245"/>
      <c r="N115" s="246"/>
      <c r="O115" s="246"/>
      <c r="P115" s="246"/>
      <c r="Q115" s="246"/>
      <c r="R115" s="246"/>
      <c r="S115" s="246"/>
      <c r="T115" s="257"/>
      <c r="AT115" s="262" t="s">
        <v>184</v>
      </c>
      <c r="AU115" s="262" t="s">
        <v>81</v>
      </c>
      <c r="AV115" s="91" t="s">
        <v>81</v>
      </c>
      <c r="AW115" s="91" t="s">
        <v>37</v>
      </c>
      <c r="AX115" s="91" t="s">
        <v>73</v>
      </c>
      <c r="AY115" s="262" t="s">
        <v>164</v>
      </c>
    </row>
    <row r="116" spans="2:51" s="91" customFormat="1" ht="13.5">
      <c r="B116" s="200"/>
      <c r="C116" s="201"/>
      <c r="D116" s="194" t="s">
        <v>184</v>
      </c>
      <c r="E116" s="202" t="s">
        <v>22</v>
      </c>
      <c r="F116" s="203" t="s">
        <v>198</v>
      </c>
      <c r="G116" s="201"/>
      <c r="H116" s="204">
        <v>60.32</v>
      </c>
      <c r="I116" s="243"/>
      <c r="J116" s="201"/>
      <c r="K116" s="201"/>
      <c r="L116" s="244"/>
      <c r="M116" s="245"/>
      <c r="N116" s="246"/>
      <c r="O116" s="246"/>
      <c r="P116" s="246"/>
      <c r="Q116" s="246"/>
      <c r="R116" s="246"/>
      <c r="S116" s="246"/>
      <c r="T116" s="257"/>
      <c r="AT116" s="262" t="s">
        <v>184</v>
      </c>
      <c r="AU116" s="262" t="s">
        <v>81</v>
      </c>
      <c r="AV116" s="91" t="s">
        <v>81</v>
      </c>
      <c r="AW116" s="91" t="s">
        <v>37</v>
      </c>
      <c r="AX116" s="91" t="s">
        <v>73</v>
      </c>
      <c r="AY116" s="262" t="s">
        <v>164</v>
      </c>
    </row>
    <row r="117" spans="2:51" s="91" customFormat="1" ht="13.5">
      <c r="B117" s="200"/>
      <c r="C117" s="201"/>
      <c r="D117" s="194" t="s">
        <v>184</v>
      </c>
      <c r="E117" s="202" t="s">
        <v>22</v>
      </c>
      <c r="F117" s="203" t="s">
        <v>199</v>
      </c>
      <c r="G117" s="201"/>
      <c r="H117" s="204">
        <v>49.72</v>
      </c>
      <c r="I117" s="243"/>
      <c r="J117" s="201"/>
      <c r="K117" s="201"/>
      <c r="L117" s="244"/>
      <c r="M117" s="245"/>
      <c r="N117" s="246"/>
      <c r="O117" s="246"/>
      <c r="P117" s="246"/>
      <c r="Q117" s="246"/>
      <c r="R117" s="246"/>
      <c r="S117" s="246"/>
      <c r="T117" s="257"/>
      <c r="AT117" s="262" t="s">
        <v>184</v>
      </c>
      <c r="AU117" s="262" t="s">
        <v>81</v>
      </c>
      <c r="AV117" s="91" t="s">
        <v>81</v>
      </c>
      <c r="AW117" s="91" t="s">
        <v>37</v>
      </c>
      <c r="AX117" s="91" t="s">
        <v>73</v>
      </c>
      <c r="AY117" s="262" t="s">
        <v>164</v>
      </c>
    </row>
    <row r="118" spans="2:51" s="92" customFormat="1" ht="13.5">
      <c r="B118" s="205"/>
      <c r="C118" s="206"/>
      <c r="D118" s="194" t="s">
        <v>184</v>
      </c>
      <c r="E118" s="267" t="s">
        <v>22</v>
      </c>
      <c r="F118" s="268" t="s">
        <v>187</v>
      </c>
      <c r="G118" s="206"/>
      <c r="H118" s="269">
        <v>340.87</v>
      </c>
      <c r="I118" s="247"/>
      <c r="J118" s="206"/>
      <c r="K118" s="206"/>
      <c r="L118" s="248"/>
      <c r="M118" s="249"/>
      <c r="N118" s="250"/>
      <c r="O118" s="250"/>
      <c r="P118" s="250"/>
      <c r="Q118" s="250"/>
      <c r="R118" s="250"/>
      <c r="S118" s="250"/>
      <c r="T118" s="258"/>
      <c r="AT118" s="263" t="s">
        <v>184</v>
      </c>
      <c r="AU118" s="263" t="s">
        <v>81</v>
      </c>
      <c r="AV118" s="92" t="s">
        <v>171</v>
      </c>
      <c r="AW118" s="92" t="s">
        <v>37</v>
      </c>
      <c r="AX118" s="92" t="s">
        <v>24</v>
      </c>
      <c r="AY118" s="263" t="s">
        <v>164</v>
      </c>
    </row>
    <row r="119" spans="2:63" s="89" customFormat="1" ht="29.9" customHeight="1">
      <c r="B119" s="183"/>
      <c r="C119" s="184"/>
      <c r="D119" s="187" t="s">
        <v>72</v>
      </c>
      <c r="E119" s="188" t="s">
        <v>200</v>
      </c>
      <c r="F119" s="188" t="s">
        <v>201</v>
      </c>
      <c r="G119" s="184"/>
      <c r="H119" s="184"/>
      <c r="I119" s="226"/>
      <c r="J119" s="232">
        <f>BK119</f>
        <v>0</v>
      </c>
      <c r="K119" s="184"/>
      <c r="L119" s="228"/>
      <c r="M119" s="229"/>
      <c r="N119" s="230"/>
      <c r="O119" s="230"/>
      <c r="P119" s="231">
        <f aca="true" t="shared" si="16" ref="P119:T119">SUM(P120:P463)</f>
        <v>0</v>
      </c>
      <c r="Q119" s="230"/>
      <c r="R119" s="231">
        <f t="shared" si="16"/>
        <v>1.7783493</v>
      </c>
      <c r="S119" s="230"/>
      <c r="T119" s="253">
        <f t="shared" si="16"/>
        <v>968.884565</v>
      </c>
      <c r="AR119" s="259" t="s">
        <v>24</v>
      </c>
      <c r="AT119" s="260" t="s">
        <v>72</v>
      </c>
      <c r="AU119" s="260" t="s">
        <v>24</v>
      </c>
      <c r="AY119" s="259" t="s">
        <v>164</v>
      </c>
      <c r="BK119" s="265">
        <f>SUM(BK120:BK463)</f>
        <v>0</v>
      </c>
    </row>
    <row r="120" spans="2:65" s="84" customFormat="1" ht="28.8" customHeight="1">
      <c r="B120" s="105"/>
      <c r="C120" s="189" t="s">
        <v>202</v>
      </c>
      <c r="D120" s="189" t="s">
        <v>166</v>
      </c>
      <c r="E120" s="190" t="s">
        <v>203</v>
      </c>
      <c r="F120" s="191" t="s">
        <v>204</v>
      </c>
      <c r="G120" s="192" t="s">
        <v>169</v>
      </c>
      <c r="H120" s="193">
        <v>2</v>
      </c>
      <c r="I120" s="233"/>
      <c r="J120" s="234">
        <f>ROUND(I120*H120,2)</f>
        <v>0</v>
      </c>
      <c r="K120" s="191" t="s">
        <v>170</v>
      </c>
      <c r="L120" s="214"/>
      <c r="M120" s="235" t="s">
        <v>22</v>
      </c>
      <c r="N120" s="236" t="s">
        <v>44</v>
      </c>
      <c r="O120" s="106"/>
      <c r="P120" s="237">
        <f>O120*H120</f>
        <v>0</v>
      </c>
      <c r="Q120" s="237">
        <v>0</v>
      </c>
      <c r="R120" s="237">
        <f>Q120*H120</f>
        <v>0</v>
      </c>
      <c r="S120" s="237">
        <v>0</v>
      </c>
      <c r="T120" s="254">
        <f>S120*H120</f>
        <v>0</v>
      </c>
      <c r="AR120" s="170" t="s">
        <v>171</v>
      </c>
      <c r="AT120" s="170" t="s">
        <v>166</v>
      </c>
      <c r="AU120" s="170" t="s">
        <v>81</v>
      </c>
      <c r="AY120" s="170" t="s">
        <v>164</v>
      </c>
      <c r="BE120" s="266">
        <f>IF(N120="základní",J120,0)</f>
        <v>0</v>
      </c>
      <c r="BF120" s="266">
        <f>IF(N120="snížená",J120,0)</f>
        <v>0</v>
      </c>
      <c r="BG120" s="266">
        <f>IF(N120="zákl. přenesená",J120,0)</f>
        <v>0</v>
      </c>
      <c r="BH120" s="266">
        <f>IF(N120="sníž. přenesená",J120,0)</f>
        <v>0</v>
      </c>
      <c r="BI120" s="266">
        <f>IF(N120="nulová",J120,0)</f>
        <v>0</v>
      </c>
      <c r="BJ120" s="170" t="s">
        <v>24</v>
      </c>
      <c r="BK120" s="266">
        <f>ROUND(I120*H120,2)</f>
        <v>0</v>
      </c>
      <c r="BL120" s="170" t="s">
        <v>171</v>
      </c>
      <c r="BM120" s="170" t="s">
        <v>205</v>
      </c>
    </row>
    <row r="121" spans="2:47" s="84" customFormat="1" ht="36">
      <c r="B121" s="105"/>
      <c r="C121" s="174"/>
      <c r="D121" s="194" t="s">
        <v>173</v>
      </c>
      <c r="E121" s="174"/>
      <c r="F121" s="195" t="s">
        <v>206</v>
      </c>
      <c r="G121" s="174"/>
      <c r="H121" s="174"/>
      <c r="I121" s="215"/>
      <c r="J121" s="174"/>
      <c r="K121" s="174"/>
      <c r="L121" s="214"/>
      <c r="M121" s="238"/>
      <c r="N121" s="106"/>
      <c r="O121" s="106"/>
      <c r="P121" s="106"/>
      <c r="Q121" s="106"/>
      <c r="R121" s="106"/>
      <c r="S121" s="106"/>
      <c r="T121" s="255"/>
      <c r="AT121" s="170" t="s">
        <v>173</v>
      </c>
      <c r="AU121" s="170" t="s">
        <v>81</v>
      </c>
    </row>
    <row r="122" spans="2:51" s="91" customFormat="1" ht="13.5">
      <c r="B122" s="200"/>
      <c r="C122" s="201"/>
      <c r="D122" s="207" t="s">
        <v>184</v>
      </c>
      <c r="E122" s="211" t="s">
        <v>22</v>
      </c>
      <c r="F122" s="212" t="s">
        <v>81</v>
      </c>
      <c r="G122" s="201"/>
      <c r="H122" s="213">
        <v>2</v>
      </c>
      <c r="I122" s="243"/>
      <c r="J122" s="201"/>
      <c r="K122" s="201"/>
      <c r="L122" s="244"/>
      <c r="M122" s="245"/>
      <c r="N122" s="246"/>
      <c r="O122" s="246"/>
      <c r="P122" s="246"/>
      <c r="Q122" s="246"/>
      <c r="R122" s="246"/>
      <c r="S122" s="246"/>
      <c r="T122" s="257"/>
      <c r="AT122" s="262" t="s">
        <v>184</v>
      </c>
      <c r="AU122" s="262" t="s">
        <v>81</v>
      </c>
      <c r="AV122" s="91" t="s">
        <v>81</v>
      </c>
      <c r="AW122" s="91" t="s">
        <v>37</v>
      </c>
      <c r="AX122" s="91" t="s">
        <v>24</v>
      </c>
      <c r="AY122" s="262" t="s">
        <v>164</v>
      </c>
    </row>
    <row r="123" spans="2:65" s="84" customFormat="1" ht="28.8" customHeight="1">
      <c r="B123" s="105"/>
      <c r="C123" s="189" t="s">
        <v>188</v>
      </c>
      <c r="D123" s="189" t="s">
        <v>166</v>
      </c>
      <c r="E123" s="190" t="s">
        <v>207</v>
      </c>
      <c r="F123" s="191" t="s">
        <v>208</v>
      </c>
      <c r="G123" s="192" t="s">
        <v>169</v>
      </c>
      <c r="H123" s="193">
        <v>10</v>
      </c>
      <c r="I123" s="233"/>
      <c r="J123" s="234">
        <f>ROUND(I123*H123,2)</f>
        <v>0</v>
      </c>
      <c r="K123" s="191" t="s">
        <v>170</v>
      </c>
      <c r="L123" s="214"/>
      <c r="M123" s="235" t="s">
        <v>22</v>
      </c>
      <c r="N123" s="236" t="s">
        <v>44</v>
      </c>
      <c r="O123" s="106"/>
      <c r="P123" s="237">
        <f>O123*H123</f>
        <v>0</v>
      </c>
      <c r="Q123" s="237">
        <v>0</v>
      </c>
      <c r="R123" s="237">
        <f>Q123*H123</f>
        <v>0</v>
      </c>
      <c r="S123" s="237">
        <v>0</v>
      </c>
      <c r="T123" s="254">
        <f>S123*H123</f>
        <v>0</v>
      </c>
      <c r="AR123" s="170" t="s">
        <v>171</v>
      </c>
      <c r="AT123" s="170" t="s">
        <v>166</v>
      </c>
      <c r="AU123" s="170" t="s">
        <v>81</v>
      </c>
      <c r="AY123" s="170" t="s">
        <v>164</v>
      </c>
      <c r="BE123" s="266">
        <f>IF(N123="základní",J123,0)</f>
        <v>0</v>
      </c>
      <c r="BF123" s="266">
        <f>IF(N123="snížená",J123,0)</f>
        <v>0</v>
      </c>
      <c r="BG123" s="266">
        <f>IF(N123="zákl. přenesená",J123,0)</f>
        <v>0</v>
      </c>
      <c r="BH123" s="266">
        <f>IF(N123="sníž. přenesená",J123,0)</f>
        <v>0</v>
      </c>
      <c r="BI123" s="266">
        <f>IF(N123="nulová",J123,0)</f>
        <v>0</v>
      </c>
      <c r="BJ123" s="170" t="s">
        <v>24</v>
      </c>
      <c r="BK123" s="266">
        <f>ROUND(I123*H123,2)</f>
        <v>0</v>
      </c>
      <c r="BL123" s="170" t="s">
        <v>171</v>
      </c>
      <c r="BM123" s="170" t="s">
        <v>209</v>
      </c>
    </row>
    <row r="124" spans="2:47" s="84" customFormat="1" ht="36">
      <c r="B124" s="105"/>
      <c r="C124" s="174"/>
      <c r="D124" s="194" t="s">
        <v>173</v>
      </c>
      <c r="E124" s="174"/>
      <c r="F124" s="195" t="s">
        <v>210</v>
      </c>
      <c r="G124" s="174"/>
      <c r="H124" s="174"/>
      <c r="I124" s="215"/>
      <c r="J124" s="174"/>
      <c r="K124" s="174"/>
      <c r="L124" s="214"/>
      <c r="M124" s="238"/>
      <c r="N124" s="106"/>
      <c r="O124" s="106"/>
      <c r="P124" s="106"/>
      <c r="Q124" s="106"/>
      <c r="R124" s="106"/>
      <c r="S124" s="106"/>
      <c r="T124" s="255"/>
      <c r="AT124" s="170" t="s">
        <v>173</v>
      </c>
      <c r="AU124" s="170" t="s">
        <v>81</v>
      </c>
    </row>
    <row r="125" spans="2:51" s="91" customFormat="1" ht="13.5">
      <c r="B125" s="200"/>
      <c r="C125" s="201"/>
      <c r="D125" s="207" t="s">
        <v>184</v>
      </c>
      <c r="E125" s="211" t="s">
        <v>22</v>
      </c>
      <c r="F125" s="212" t="s">
        <v>211</v>
      </c>
      <c r="G125" s="201"/>
      <c r="H125" s="213">
        <v>10</v>
      </c>
      <c r="I125" s="243"/>
      <c r="J125" s="201"/>
      <c r="K125" s="201"/>
      <c r="L125" s="244"/>
      <c r="M125" s="245"/>
      <c r="N125" s="246"/>
      <c r="O125" s="246"/>
      <c r="P125" s="246"/>
      <c r="Q125" s="246"/>
      <c r="R125" s="246"/>
      <c r="S125" s="246"/>
      <c r="T125" s="257"/>
      <c r="AT125" s="262" t="s">
        <v>184</v>
      </c>
      <c r="AU125" s="262" t="s">
        <v>81</v>
      </c>
      <c r="AV125" s="91" t="s">
        <v>81</v>
      </c>
      <c r="AW125" s="91" t="s">
        <v>37</v>
      </c>
      <c r="AX125" s="91" t="s">
        <v>24</v>
      </c>
      <c r="AY125" s="262" t="s">
        <v>164</v>
      </c>
    </row>
    <row r="126" spans="2:65" s="84" customFormat="1" ht="28.8" customHeight="1">
      <c r="B126" s="105"/>
      <c r="C126" s="189" t="s">
        <v>212</v>
      </c>
      <c r="D126" s="189" t="s">
        <v>166</v>
      </c>
      <c r="E126" s="190" t="s">
        <v>213</v>
      </c>
      <c r="F126" s="191" t="s">
        <v>214</v>
      </c>
      <c r="G126" s="192" t="s">
        <v>169</v>
      </c>
      <c r="H126" s="193">
        <v>2</v>
      </c>
      <c r="I126" s="233"/>
      <c r="J126" s="234">
        <f>ROUND(I126*H126,2)</f>
        <v>0</v>
      </c>
      <c r="K126" s="191" t="s">
        <v>170</v>
      </c>
      <c r="L126" s="214"/>
      <c r="M126" s="235" t="s">
        <v>22</v>
      </c>
      <c r="N126" s="236" t="s">
        <v>44</v>
      </c>
      <c r="O126" s="106"/>
      <c r="P126" s="237">
        <f>O126*H126</f>
        <v>0</v>
      </c>
      <c r="Q126" s="237">
        <v>0</v>
      </c>
      <c r="R126" s="237">
        <f>Q126*H126</f>
        <v>0</v>
      </c>
      <c r="S126" s="237">
        <v>0</v>
      </c>
      <c r="T126" s="254">
        <f>S126*H126</f>
        <v>0</v>
      </c>
      <c r="AR126" s="170" t="s">
        <v>171</v>
      </c>
      <c r="AT126" s="170" t="s">
        <v>166</v>
      </c>
      <c r="AU126" s="170" t="s">
        <v>81</v>
      </c>
      <c r="AY126" s="170" t="s">
        <v>164</v>
      </c>
      <c r="BE126" s="266">
        <f>IF(N126="základní",J126,0)</f>
        <v>0</v>
      </c>
      <c r="BF126" s="266">
        <f>IF(N126="snížená",J126,0)</f>
        <v>0</v>
      </c>
      <c r="BG126" s="266">
        <f>IF(N126="zákl. přenesená",J126,0)</f>
        <v>0</v>
      </c>
      <c r="BH126" s="266">
        <f>IF(N126="sníž. přenesená",J126,0)</f>
        <v>0</v>
      </c>
      <c r="BI126" s="266">
        <f>IF(N126="nulová",J126,0)</f>
        <v>0</v>
      </c>
      <c r="BJ126" s="170" t="s">
        <v>24</v>
      </c>
      <c r="BK126" s="266">
        <f>ROUND(I126*H126,2)</f>
        <v>0</v>
      </c>
      <c r="BL126" s="170" t="s">
        <v>171</v>
      </c>
      <c r="BM126" s="170" t="s">
        <v>215</v>
      </c>
    </row>
    <row r="127" spans="2:47" s="84" customFormat="1" ht="36">
      <c r="B127" s="105"/>
      <c r="C127" s="174"/>
      <c r="D127" s="194" t="s">
        <v>173</v>
      </c>
      <c r="E127" s="174"/>
      <c r="F127" s="195" t="s">
        <v>216</v>
      </c>
      <c r="G127" s="174"/>
      <c r="H127" s="174"/>
      <c r="I127" s="215"/>
      <c r="J127" s="174"/>
      <c r="K127" s="174"/>
      <c r="L127" s="214"/>
      <c r="M127" s="238"/>
      <c r="N127" s="106"/>
      <c r="O127" s="106"/>
      <c r="P127" s="106"/>
      <c r="Q127" s="106"/>
      <c r="R127" s="106"/>
      <c r="S127" s="106"/>
      <c r="T127" s="255"/>
      <c r="AT127" s="170" t="s">
        <v>173</v>
      </c>
      <c r="AU127" s="170" t="s">
        <v>81</v>
      </c>
    </row>
    <row r="128" spans="2:51" s="91" customFormat="1" ht="13.5">
      <c r="B128" s="200"/>
      <c r="C128" s="201"/>
      <c r="D128" s="207" t="s">
        <v>184</v>
      </c>
      <c r="E128" s="211" t="s">
        <v>22</v>
      </c>
      <c r="F128" s="212" t="s">
        <v>81</v>
      </c>
      <c r="G128" s="201"/>
      <c r="H128" s="213">
        <v>2</v>
      </c>
      <c r="I128" s="243"/>
      <c r="J128" s="201"/>
      <c r="K128" s="201"/>
      <c r="L128" s="244"/>
      <c r="M128" s="245"/>
      <c r="N128" s="246"/>
      <c r="O128" s="246"/>
      <c r="P128" s="246"/>
      <c r="Q128" s="246"/>
      <c r="R128" s="246"/>
      <c r="S128" s="246"/>
      <c r="T128" s="257"/>
      <c r="AT128" s="262" t="s">
        <v>184</v>
      </c>
      <c r="AU128" s="262" t="s">
        <v>81</v>
      </c>
      <c r="AV128" s="91" t="s">
        <v>81</v>
      </c>
      <c r="AW128" s="91" t="s">
        <v>37</v>
      </c>
      <c r="AX128" s="91" t="s">
        <v>24</v>
      </c>
      <c r="AY128" s="262" t="s">
        <v>164</v>
      </c>
    </row>
    <row r="129" spans="2:65" s="84" customFormat="1" ht="28.8" customHeight="1">
      <c r="B129" s="105"/>
      <c r="C129" s="189" t="s">
        <v>217</v>
      </c>
      <c r="D129" s="189" t="s">
        <v>166</v>
      </c>
      <c r="E129" s="190" t="s">
        <v>218</v>
      </c>
      <c r="F129" s="191" t="s">
        <v>219</v>
      </c>
      <c r="G129" s="192" t="s">
        <v>192</v>
      </c>
      <c r="H129" s="193">
        <v>687.53</v>
      </c>
      <c r="I129" s="233"/>
      <c r="J129" s="234">
        <f>ROUND(I129*H129,2)</f>
        <v>0</v>
      </c>
      <c r="K129" s="191" t="s">
        <v>170</v>
      </c>
      <c r="L129" s="214"/>
      <c r="M129" s="235" t="s">
        <v>22</v>
      </c>
      <c r="N129" s="236" t="s">
        <v>44</v>
      </c>
      <c r="O129" s="106"/>
      <c r="P129" s="237">
        <f>O129*H129</f>
        <v>0</v>
      </c>
      <c r="Q129" s="237">
        <v>0.00021</v>
      </c>
      <c r="R129" s="237">
        <f>Q129*H129</f>
        <v>0.1443813</v>
      </c>
      <c r="S129" s="237">
        <v>0</v>
      </c>
      <c r="T129" s="254">
        <f>S129*H129</f>
        <v>0</v>
      </c>
      <c r="AR129" s="170" t="s">
        <v>171</v>
      </c>
      <c r="AT129" s="170" t="s">
        <v>166</v>
      </c>
      <c r="AU129" s="170" t="s">
        <v>81</v>
      </c>
      <c r="AY129" s="170" t="s">
        <v>164</v>
      </c>
      <c r="BE129" s="266">
        <f>IF(N129="základní",J129,0)</f>
        <v>0</v>
      </c>
      <c r="BF129" s="266">
        <f>IF(N129="snížená",J129,0)</f>
        <v>0</v>
      </c>
      <c r="BG129" s="266">
        <f>IF(N129="zákl. přenesená",J129,0)</f>
        <v>0</v>
      </c>
      <c r="BH129" s="266">
        <f>IF(N129="sníž. přenesená",J129,0)</f>
        <v>0</v>
      </c>
      <c r="BI129" s="266">
        <f>IF(N129="nulová",J129,0)</f>
        <v>0</v>
      </c>
      <c r="BJ129" s="170" t="s">
        <v>24</v>
      </c>
      <c r="BK129" s="266">
        <f>ROUND(I129*H129,2)</f>
        <v>0</v>
      </c>
      <c r="BL129" s="170" t="s">
        <v>171</v>
      </c>
      <c r="BM129" s="170" t="s">
        <v>220</v>
      </c>
    </row>
    <row r="130" spans="2:47" s="84" customFormat="1" ht="24">
      <c r="B130" s="105"/>
      <c r="C130" s="174"/>
      <c r="D130" s="194" t="s">
        <v>173</v>
      </c>
      <c r="E130" s="174"/>
      <c r="F130" s="195" t="s">
        <v>221</v>
      </c>
      <c r="G130" s="174"/>
      <c r="H130" s="174"/>
      <c r="I130" s="215"/>
      <c r="J130" s="174"/>
      <c r="K130" s="174"/>
      <c r="L130" s="214"/>
      <c r="M130" s="238"/>
      <c r="N130" s="106"/>
      <c r="O130" s="106"/>
      <c r="P130" s="106"/>
      <c r="Q130" s="106"/>
      <c r="R130" s="106"/>
      <c r="S130" s="106"/>
      <c r="T130" s="255"/>
      <c r="AT130" s="170" t="s">
        <v>173</v>
      </c>
      <c r="AU130" s="170" t="s">
        <v>81</v>
      </c>
    </row>
    <row r="131" spans="2:51" s="91" customFormat="1" ht="13.5">
      <c r="B131" s="200"/>
      <c r="C131" s="201"/>
      <c r="D131" s="194" t="s">
        <v>184</v>
      </c>
      <c r="E131" s="202" t="s">
        <v>22</v>
      </c>
      <c r="F131" s="203" t="s">
        <v>222</v>
      </c>
      <c r="G131" s="201"/>
      <c r="H131" s="204">
        <v>68.11</v>
      </c>
      <c r="I131" s="243"/>
      <c r="J131" s="201"/>
      <c r="K131" s="201"/>
      <c r="L131" s="244"/>
      <c r="M131" s="245"/>
      <c r="N131" s="246"/>
      <c r="O131" s="246"/>
      <c r="P131" s="246"/>
      <c r="Q131" s="246"/>
      <c r="R131" s="246"/>
      <c r="S131" s="246"/>
      <c r="T131" s="257"/>
      <c r="AT131" s="262" t="s">
        <v>184</v>
      </c>
      <c r="AU131" s="262" t="s">
        <v>81</v>
      </c>
      <c r="AV131" s="91" t="s">
        <v>81</v>
      </c>
      <c r="AW131" s="91" t="s">
        <v>37</v>
      </c>
      <c r="AX131" s="91" t="s">
        <v>73</v>
      </c>
      <c r="AY131" s="262" t="s">
        <v>164</v>
      </c>
    </row>
    <row r="132" spans="2:51" s="91" customFormat="1" ht="13.5">
      <c r="B132" s="200"/>
      <c r="C132" s="201"/>
      <c r="D132" s="194" t="s">
        <v>184</v>
      </c>
      <c r="E132" s="202" t="s">
        <v>22</v>
      </c>
      <c r="F132" s="203" t="s">
        <v>223</v>
      </c>
      <c r="G132" s="201"/>
      <c r="H132" s="204">
        <v>162</v>
      </c>
      <c r="I132" s="243"/>
      <c r="J132" s="201"/>
      <c r="K132" s="201"/>
      <c r="L132" s="244"/>
      <c r="M132" s="245"/>
      <c r="N132" s="246"/>
      <c r="O132" s="246"/>
      <c r="P132" s="246"/>
      <c r="Q132" s="246"/>
      <c r="R132" s="246"/>
      <c r="S132" s="246"/>
      <c r="T132" s="257"/>
      <c r="AT132" s="262" t="s">
        <v>184</v>
      </c>
      <c r="AU132" s="262" t="s">
        <v>81</v>
      </c>
      <c r="AV132" s="91" t="s">
        <v>81</v>
      </c>
      <c r="AW132" s="91" t="s">
        <v>37</v>
      </c>
      <c r="AX132" s="91" t="s">
        <v>73</v>
      </c>
      <c r="AY132" s="262" t="s">
        <v>164</v>
      </c>
    </row>
    <row r="133" spans="2:51" s="91" customFormat="1" ht="13.5">
      <c r="B133" s="200"/>
      <c r="C133" s="201"/>
      <c r="D133" s="194" t="s">
        <v>184</v>
      </c>
      <c r="E133" s="202" t="s">
        <v>22</v>
      </c>
      <c r="F133" s="203" t="s">
        <v>224</v>
      </c>
      <c r="G133" s="201"/>
      <c r="H133" s="204">
        <v>157.11</v>
      </c>
      <c r="I133" s="243"/>
      <c r="J133" s="201"/>
      <c r="K133" s="201"/>
      <c r="L133" s="244"/>
      <c r="M133" s="245"/>
      <c r="N133" s="246"/>
      <c r="O133" s="246"/>
      <c r="P133" s="246"/>
      <c r="Q133" s="246"/>
      <c r="R133" s="246"/>
      <c r="S133" s="246"/>
      <c r="T133" s="257"/>
      <c r="AT133" s="262" t="s">
        <v>184</v>
      </c>
      <c r="AU133" s="262" t="s">
        <v>81</v>
      </c>
      <c r="AV133" s="91" t="s">
        <v>81</v>
      </c>
      <c r="AW133" s="91" t="s">
        <v>37</v>
      </c>
      <c r="AX133" s="91" t="s">
        <v>73</v>
      </c>
      <c r="AY133" s="262" t="s">
        <v>164</v>
      </c>
    </row>
    <row r="134" spans="2:51" s="91" customFormat="1" ht="13.5">
      <c r="B134" s="200"/>
      <c r="C134" s="201"/>
      <c r="D134" s="194" t="s">
        <v>184</v>
      </c>
      <c r="E134" s="202" t="s">
        <v>22</v>
      </c>
      <c r="F134" s="203" t="s">
        <v>225</v>
      </c>
      <c r="G134" s="201"/>
      <c r="H134" s="204">
        <v>162</v>
      </c>
      <c r="I134" s="243"/>
      <c r="J134" s="201"/>
      <c r="K134" s="201"/>
      <c r="L134" s="244"/>
      <c r="M134" s="245"/>
      <c r="N134" s="246"/>
      <c r="O134" s="246"/>
      <c r="P134" s="246"/>
      <c r="Q134" s="246"/>
      <c r="R134" s="246"/>
      <c r="S134" s="246"/>
      <c r="T134" s="257"/>
      <c r="AT134" s="262" t="s">
        <v>184</v>
      </c>
      <c r="AU134" s="262" t="s">
        <v>81</v>
      </c>
      <c r="AV134" s="91" t="s">
        <v>81</v>
      </c>
      <c r="AW134" s="91" t="s">
        <v>37</v>
      </c>
      <c r="AX134" s="91" t="s">
        <v>73</v>
      </c>
      <c r="AY134" s="262" t="s">
        <v>164</v>
      </c>
    </row>
    <row r="135" spans="2:51" s="91" customFormat="1" ht="13.5">
      <c r="B135" s="200"/>
      <c r="C135" s="201"/>
      <c r="D135" s="194" t="s">
        <v>184</v>
      </c>
      <c r="E135" s="202" t="s">
        <v>22</v>
      </c>
      <c r="F135" s="203" t="s">
        <v>226</v>
      </c>
      <c r="G135" s="201"/>
      <c r="H135" s="204">
        <v>30.15</v>
      </c>
      <c r="I135" s="243"/>
      <c r="J135" s="201"/>
      <c r="K135" s="201"/>
      <c r="L135" s="244"/>
      <c r="M135" s="245"/>
      <c r="N135" s="246"/>
      <c r="O135" s="246"/>
      <c r="P135" s="246"/>
      <c r="Q135" s="246"/>
      <c r="R135" s="246"/>
      <c r="S135" s="246"/>
      <c r="T135" s="257"/>
      <c r="AT135" s="262" t="s">
        <v>184</v>
      </c>
      <c r="AU135" s="262" t="s">
        <v>81</v>
      </c>
      <c r="AV135" s="91" t="s">
        <v>81</v>
      </c>
      <c r="AW135" s="91" t="s">
        <v>37</v>
      </c>
      <c r="AX135" s="91" t="s">
        <v>73</v>
      </c>
      <c r="AY135" s="262" t="s">
        <v>164</v>
      </c>
    </row>
    <row r="136" spans="2:51" s="91" customFormat="1" ht="13.5">
      <c r="B136" s="200"/>
      <c r="C136" s="201"/>
      <c r="D136" s="194" t="s">
        <v>184</v>
      </c>
      <c r="E136" s="202" t="s">
        <v>22</v>
      </c>
      <c r="F136" s="203" t="s">
        <v>227</v>
      </c>
      <c r="G136" s="201"/>
      <c r="H136" s="204">
        <v>108.16</v>
      </c>
      <c r="I136" s="243"/>
      <c r="J136" s="201"/>
      <c r="K136" s="201"/>
      <c r="L136" s="244"/>
      <c r="M136" s="245"/>
      <c r="N136" s="246"/>
      <c r="O136" s="246"/>
      <c r="P136" s="246"/>
      <c r="Q136" s="246"/>
      <c r="R136" s="246"/>
      <c r="S136" s="246"/>
      <c r="T136" s="257"/>
      <c r="AT136" s="262" t="s">
        <v>184</v>
      </c>
      <c r="AU136" s="262" t="s">
        <v>81</v>
      </c>
      <c r="AV136" s="91" t="s">
        <v>81</v>
      </c>
      <c r="AW136" s="91" t="s">
        <v>37</v>
      </c>
      <c r="AX136" s="91" t="s">
        <v>73</v>
      </c>
      <c r="AY136" s="262" t="s">
        <v>164</v>
      </c>
    </row>
    <row r="137" spans="2:51" s="92" customFormat="1" ht="13.5">
      <c r="B137" s="205"/>
      <c r="C137" s="206"/>
      <c r="D137" s="207" t="s">
        <v>184</v>
      </c>
      <c r="E137" s="208" t="s">
        <v>22</v>
      </c>
      <c r="F137" s="209" t="s">
        <v>187</v>
      </c>
      <c r="G137" s="206"/>
      <c r="H137" s="210">
        <v>687.53</v>
      </c>
      <c r="I137" s="247"/>
      <c r="J137" s="206"/>
      <c r="K137" s="206"/>
      <c r="L137" s="248"/>
      <c r="M137" s="249"/>
      <c r="N137" s="250"/>
      <c r="O137" s="250"/>
      <c r="P137" s="250"/>
      <c r="Q137" s="250"/>
      <c r="R137" s="250"/>
      <c r="S137" s="250"/>
      <c r="T137" s="258"/>
      <c r="AT137" s="263" t="s">
        <v>184</v>
      </c>
      <c r="AU137" s="263" t="s">
        <v>81</v>
      </c>
      <c r="AV137" s="92" t="s">
        <v>171</v>
      </c>
      <c r="AW137" s="92" t="s">
        <v>37</v>
      </c>
      <c r="AX137" s="92" t="s">
        <v>24</v>
      </c>
      <c r="AY137" s="263" t="s">
        <v>164</v>
      </c>
    </row>
    <row r="138" spans="2:65" s="84" customFormat="1" ht="20.4" customHeight="1">
      <c r="B138" s="105"/>
      <c r="C138" s="189" t="s">
        <v>200</v>
      </c>
      <c r="D138" s="189" t="s">
        <v>166</v>
      </c>
      <c r="E138" s="190" t="s">
        <v>228</v>
      </c>
      <c r="F138" s="191" t="s">
        <v>229</v>
      </c>
      <c r="G138" s="192" t="s">
        <v>192</v>
      </c>
      <c r="H138" s="193">
        <v>73.173</v>
      </c>
      <c r="I138" s="233"/>
      <c r="J138" s="234">
        <f>ROUND(I138*H138,2)</f>
        <v>0</v>
      </c>
      <c r="K138" s="191" t="s">
        <v>170</v>
      </c>
      <c r="L138" s="214"/>
      <c r="M138" s="235" t="s">
        <v>22</v>
      </c>
      <c r="N138" s="236" t="s">
        <v>44</v>
      </c>
      <c r="O138" s="106"/>
      <c r="P138" s="237">
        <f>O138*H138</f>
        <v>0</v>
      </c>
      <c r="Q138" s="237">
        <v>0</v>
      </c>
      <c r="R138" s="237">
        <f>Q138*H138</f>
        <v>0</v>
      </c>
      <c r="S138" s="237">
        <v>0.261</v>
      </c>
      <c r="T138" s="254">
        <f>S138*H138</f>
        <v>19.098153</v>
      </c>
      <c r="AR138" s="170" t="s">
        <v>171</v>
      </c>
      <c r="AT138" s="170" t="s">
        <v>166</v>
      </c>
      <c r="AU138" s="170" t="s">
        <v>81</v>
      </c>
      <c r="AY138" s="170" t="s">
        <v>164</v>
      </c>
      <c r="BE138" s="266">
        <f>IF(N138="základní",J138,0)</f>
        <v>0</v>
      </c>
      <c r="BF138" s="266">
        <f>IF(N138="snížená",J138,0)</f>
        <v>0</v>
      </c>
      <c r="BG138" s="266">
        <f>IF(N138="zákl. přenesená",J138,0)</f>
        <v>0</v>
      </c>
      <c r="BH138" s="266">
        <f>IF(N138="sníž. přenesená",J138,0)</f>
        <v>0</v>
      </c>
      <c r="BI138" s="266">
        <f>IF(N138="nulová",J138,0)</f>
        <v>0</v>
      </c>
      <c r="BJ138" s="170" t="s">
        <v>24</v>
      </c>
      <c r="BK138" s="266">
        <v>0</v>
      </c>
      <c r="BL138" s="170" t="s">
        <v>171</v>
      </c>
      <c r="BM138" s="170" t="s">
        <v>230</v>
      </c>
    </row>
    <row r="139" spans="2:47" s="84" customFormat="1" ht="24">
      <c r="B139" s="105"/>
      <c r="C139" s="174"/>
      <c r="D139" s="194" t="s">
        <v>173</v>
      </c>
      <c r="E139" s="174"/>
      <c r="F139" s="195" t="s">
        <v>231</v>
      </c>
      <c r="G139" s="174"/>
      <c r="H139" s="174"/>
      <c r="I139" s="215"/>
      <c r="J139" s="174"/>
      <c r="K139" s="174"/>
      <c r="L139" s="214"/>
      <c r="M139" s="238"/>
      <c r="N139" s="106"/>
      <c r="O139" s="106"/>
      <c r="P139" s="106"/>
      <c r="Q139" s="106"/>
      <c r="R139" s="106"/>
      <c r="S139" s="106"/>
      <c r="T139" s="255"/>
      <c r="AT139" s="170" t="s">
        <v>173</v>
      </c>
      <c r="AU139" s="170" t="s">
        <v>81</v>
      </c>
    </row>
    <row r="140" spans="2:51" s="90" customFormat="1" ht="13.5">
      <c r="B140" s="196"/>
      <c r="C140" s="197"/>
      <c r="D140" s="194" t="s">
        <v>184</v>
      </c>
      <c r="E140" s="198" t="s">
        <v>22</v>
      </c>
      <c r="F140" s="199" t="s">
        <v>232</v>
      </c>
      <c r="G140" s="197"/>
      <c r="H140" s="198" t="s">
        <v>22</v>
      </c>
      <c r="I140" s="239"/>
      <c r="J140" s="197"/>
      <c r="K140" s="197"/>
      <c r="L140" s="240"/>
      <c r="M140" s="241"/>
      <c r="N140" s="242"/>
      <c r="O140" s="242"/>
      <c r="P140" s="242"/>
      <c r="Q140" s="242"/>
      <c r="R140" s="242"/>
      <c r="S140" s="242"/>
      <c r="T140" s="256"/>
      <c r="AT140" s="261" t="s">
        <v>184</v>
      </c>
      <c r="AU140" s="261" t="s">
        <v>81</v>
      </c>
      <c r="AV140" s="90" t="s">
        <v>24</v>
      </c>
      <c r="AW140" s="90" t="s">
        <v>37</v>
      </c>
      <c r="AX140" s="90" t="s">
        <v>73</v>
      </c>
      <c r="AY140" s="261" t="s">
        <v>164</v>
      </c>
    </row>
    <row r="141" spans="2:51" s="91" customFormat="1" ht="13.5">
      <c r="B141" s="200"/>
      <c r="C141" s="201"/>
      <c r="D141" s="194" t="s">
        <v>184</v>
      </c>
      <c r="E141" s="202" t="s">
        <v>22</v>
      </c>
      <c r="F141" s="203" t="s">
        <v>233</v>
      </c>
      <c r="G141" s="201"/>
      <c r="H141" s="204">
        <v>15.175</v>
      </c>
      <c r="I141" s="243"/>
      <c r="J141" s="201"/>
      <c r="K141" s="201"/>
      <c r="L141" s="244"/>
      <c r="M141" s="245"/>
      <c r="N141" s="246"/>
      <c r="O141" s="246"/>
      <c r="P141" s="246"/>
      <c r="Q141" s="246"/>
      <c r="R141" s="246"/>
      <c r="S141" s="246"/>
      <c r="T141" s="257"/>
      <c r="AT141" s="262" t="s">
        <v>184</v>
      </c>
      <c r="AU141" s="262" t="s">
        <v>81</v>
      </c>
      <c r="AV141" s="91" t="s">
        <v>81</v>
      </c>
      <c r="AW141" s="91" t="s">
        <v>37</v>
      </c>
      <c r="AX141" s="91" t="s">
        <v>73</v>
      </c>
      <c r="AY141" s="262" t="s">
        <v>164</v>
      </c>
    </row>
    <row r="142" spans="2:51" s="90" customFormat="1" ht="13.5">
      <c r="B142" s="196"/>
      <c r="C142" s="197"/>
      <c r="D142" s="194" t="s">
        <v>184</v>
      </c>
      <c r="E142" s="198" t="s">
        <v>22</v>
      </c>
      <c r="F142" s="199" t="s">
        <v>234</v>
      </c>
      <c r="G142" s="197"/>
      <c r="H142" s="198" t="s">
        <v>22</v>
      </c>
      <c r="I142" s="239"/>
      <c r="J142" s="197"/>
      <c r="K142" s="197"/>
      <c r="L142" s="240"/>
      <c r="M142" s="241"/>
      <c r="N142" s="242"/>
      <c r="O142" s="242"/>
      <c r="P142" s="242"/>
      <c r="Q142" s="242"/>
      <c r="R142" s="242"/>
      <c r="S142" s="242"/>
      <c r="T142" s="256"/>
      <c r="AT142" s="261" t="s">
        <v>184</v>
      </c>
      <c r="AU142" s="261" t="s">
        <v>81</v>
      </c>
      <c r="AV142" s="90" t="s">
        <v>24</v>
      </c>
      <c r="AW142" s="90" t="s">
        <v>37</v>
      </c>
      <c r="AX142" s="90" t="s">
        <v>73</v>
      </c>
      <c r="AY142" s="261" t="s">
        <v>164</v>
      </c>
    </row>
    <row r="143" spans="2:51" s="91" customFormat="1" ht="13.5">
      <c r="B143" s="200"/>
      <c r="C143" s="201"/>
      <c r="D143" s="194" t="s">
        <v>184</v>
      </c>
      <c r="E143" s="202" t="s">
        <v>22</v>
      </c>
      <c r="F143" s="203" t="s">
        <v>235</v>
      </c>
      <c r="G143" s="201"/>
      <c r="H143" s="204">
        <v>18.645</v>
      </c>
      <c r="I143" s="243"/>
      <c r="J143" s="201"/>
      <c r="K143" s="201"/>
      <c r="L143" s="244"/>
      <c r="M143" s="245"/>
      <c r="N143" s="246"/>
      <c r="O143" s="246"/>
      <c r="P143" s="246"/>
      <c r="Q143" s="246"/>
      <c r="R143" s="246"/>
      <c r="S143" s="246"/>
      <c r="T143" s="257"/>
      <c r="AT143" s="262" t="s">
        <v>184</v>
      </c>
      <c r="AU143" s="262" t="s">
        <v>81</v>
      </c>
      <c r="AV143" s="91" t="s">
        <v>81</v>
      </c>
      <c r="AW143" s="91" t="s">
        <v>37</v>
      </c>
      <c r="AX143" s="91" t="s">
        <v>73</v>
      </c>
      <c r="AY143" s="262" t="s">
        <v>164</v>
      </c>
    </row>
    <row r="144" spans="2:51" s="90" customFormat="1" ht="13.5">
      <c r="B144" s="196"/>
      <c r="C144" s="197"/>
      <c r="D144" s="194" t="s">
        <v>184</v>
      </c>
      <c r="E144" s="198" t="s">
        <v>22</v>
      </c>
      <c r="F144" s="199" t="s">
        <v>236</v>
      </c>
      <c r="G144" s="197"/>
      <c r="H144" s="198" t="s">
        <v>22</v>
      </c>
      <c r="I144" s="239"/>
      <c r="J144" s="197"/>
      <c r="K144" s="197"/>
      <c r="L144" s="240"/>
      <c r="M144" s="241"/>
      <c r="N144" s="242"/>
      <c r="O144" s="242"/>
      <c r="P144" s="242"/>
      <c r="Q144" s="242"/>
      <c r="R144" s="242"/>
      <c r="S144" s="242"/>
      <c r="T144" s="256"/>
      <c r="AT144" s="261" t="s">
        <v>184</v>
      </c>
      <c r="AU144" s="261" t="s">
        <v>81</v>
      </c>
      <c r="AV144" s="90" t="s">
        <v>24</v>
      </c>
      <c r="AW144" s="90" t="s">
        <v>37</v>
      </c>
      <c r="AX144" s="90" t="s">
        <v>73</v>
      </c>
      <c r="AY144" s="261" t="s">
        <v>164</v>
      </c>
    </row>
    <row r="145" spans="2:51" s="91" customFormat="1" ht="13.5">
      <c r="B145" s="200"/>
      <c r="C145" s="201"/>
      <c r="D145" s="194" t="s">
        <v>184</v>
      </c>
      <c r="E145" s="202" t="s">
        <v>22</v>
      </c>
      <c r="F145" s="203" t="s">
        <v>237</v>
      </c>
      <c r="G145" s="201"/>
      <c r="H145" s="204">
        <v>24.008</v>
      </c>
      <c r="I145" s="243"/>
      <c r="J145" s="201"/>
      <c r="K145" s="201"/>
      <c r="L145" s="244"/>
      <c r="M145" s="245"/>
      <c r="N145" s="246"/>
      <c r="O145" s="246"/>
      <c r="P145" s="246"/>
      <c r="Q145" s="246"/>
      <c r="R145" s="246"/>
      <c r="S145" s="246"/>
      <c r="T145" s="257"/>
      <c r="AT145" s="262" t="s">
        <v>184</v>
      </c>
      <c r="AU145" s="262" t="s">
        <v>81</v>
      </c>
      <c r="AV145" s="91" t="s">
        <v>81</v>
      </c>
      <c r="AW145" s="91" t="s">
        <v>37</v>
      </c>
      <c r="AX145" s="91" t="s">
        <v>73</v>
      </c>
      <c r="AY145" s="262" t="s">
        <v>164</v>
      </c>
    </row>
    <row r="146" spans="2:51" s="90" customFormat="1" ht="13.5">
      <c r="B146" s="196"/>
      <c r="C146" s="197"/>
      <c r="D146" s="194" t="s">
        <v>184</v>
      </c>
      <c r="E146" s="198" t="s">
        <v>22</v>
      </c>
      <c r="F146" s="199" t="s">
        <v>238</v>
      </c>
      <c r="G146" s="197"/>
      <c r="H146" s="198" t="s">
        <v>22</v>
      </c>
      <c r="I146" s="239"/>
      <c r="J146" s="197"/>
      <c r="K146" s="197"/>
      <c r="L146" s="240"/>
      <c r="M146" s="241"/>
      <c r="N146" s="242"/>
      <c r="O146" s="242"/>
      <c r="P146" s="242"/>
      <c r="Q146" s="242"/>
      <c r="R146" s="242"/>
      <c r="S146" s="242"/>
      <c r="T146" s="256"/>
      <c r="AT146" s="261" t="s">
        <v>184</v>
      </c>
      <c r="AU146" s="261" t="s">
        <v>81</v>
      </c>
      <c r="AV146" s="90" t="s">
        <v>24</v>
      </c>
      <c r="AW146" s="90" t="s">
        <v>37</v>
      </c>
      <c r="AX146" s="90" t="s">
        <v>73</v>
      </c>
      <c r="AY146" s="261" t="s">
        <v>164</v>
      </c>
    </row>
    <row r="147" spans="2:51" s="91" customFormat="1" ht="13.5">
      <c r="B147" s="200"/>
      <c r="C147" s="201"/>
      <c r="D147" s="194" t="s">
        <v>184</v>
      </c>
      <c r="E147" s="202" t="s">
        <v>22</v>
      </c>
      <c r="F147" s="203" t="s">
        <v>239</v>
      </c>
      <c r="G147" s="201"/>
      <c r="H147" s="204">
        <v>15.345</v>
      </c>
      <c r="I147" s="243"/>
      <c r="J147" s="201"/>
      <c r="K147" s="201"/>
      <c r="L147" s="244"/>
      <c r="M147" s="245"/>
      <c r="N147" s="246"/>
      <c r="O147" s="246"/>
      <c r="P147" s="246"/>
      <c r="Q147" s="246"/>
      <c r="R147" s="246"/>
      <c r="S147" s="246"/>
      <c r="T147" s="257"/>
      <c r="AT147" s="262" t="s">
        <v>184</v>
      </c>
      <c r="AU147" s="262" t="s">
        <v>81</v>
      </c>
      <c r="AV147" s="91" t="s">
        <v>81</v>
      </c>
      <c r="AW147" s="91" t="s">
        <v>37</v>
      </c>
      <c r="AX147" s="91" t="s">
        <v>73</v>
      </c>
      <c r="AY147" s="262" t="s">
        <v>164</v>
      </c>
    </row>
    <row r="148" spans="2:51" s="92" customFormat="1" ht="13.5">
      <c r="B148" s="205"/>
      <c r="C148" s="206"/>
      <c r="D148" s="207" t="s">
        <v>184</v>
      </c>
      <c r="E148" s="208" t="s">
        <v>22</v>
      </c>
      <c r="F148" s="209" t="s">
        <v>187</v>
      </c>
      <c r="G148" s="206"/>
      <c r="H148" s="210">
        <v>73.173</v>
      </c>
      <c r="I148" s="247"/>
      <c r="J148" s="206"/>
      <c r="K148" s="206"/>
      <c r="L148" s="248"/>
      <c r="M148" s="249"/>
      <c r="N148" s="250"/>
      <c r="O148" s="250"/>
      <c r="P148" s="250"/>
      <c r="Q148" s="250"/>
      <c r="R148" s="250"/>
      <c r="S148" s="250"/>
      <c r="T148" s="258"/>
      <c r="AT148" s="263" t="s">
        <v>184</v>
      </c>
      <c r="AU148" s="263" t="s">
        <v>81</v>
      </c>
      <c r="AV148" s="92" t="s">
        <v>171</v>
      </c>
      <c r="AW148" s="92" t="s">
        <v>37</v>
      </c>
      <c r="AX148" s="92" t="s">
        <v>24</v>
      </c>
      <c r="AY148" s="263" t="s">
        <v>164</v>
      </c>
    </row>
    <row r="149" spans="2:65" s="84" customFormat="1" ht="20.4" customHeight="1">
      <c r="B149" s="105"/>
      <c r="C149" s="189" t="s">
        <v>240</v>
      </c>
      <c r="D149" s="189" t="s">
        <v>166</v>
      </c>
      <c r="E149" s="190" t="s">
        <v>241</v>
      </c>
      <c r="F149" s="191" t="s">
        <v>242</v>
      </c>
      <c r="G149" s="192" t="s">
        <v>181</v>
      </c>
      <c r="H149" s="193">
        <v>121.443</v>
      </c>
      <c r="I149" s="233"/>
      <c r="J149" s="234">
        <f>ROUND(I149*H149,2)</f>
        <v>0</v>
      </c>
      <c r="K149" s="191" t="s">
        <v>170</v>
      </c>
      <c r="L149" s="214"/>
      <c r="M149" s="235" t="s">
        <v>22</v>
      </c>
      <c r="N149" s="236" t="s">
        <v>44</v>
      </c>
      <c r="O149" s="106"/>
      <c r="P149" s="237">
        <f>O149*H149</f>
        <v>0</v>
      </c>
      <c r="Q149" s="237">
        <v>0</v>
      </c>
      <c r="R149" s="237">
        <f>Q149*H149</f>
        <v>0</v>
      </c>
      <c r="S149" s="237">
        <v>1.95</v>
      </c>
      <c r="T149" s="254">
        <f>S149*H149</f>
        <v>236.81385</v>
      </c>
      <c r="AR149" s="170" t="s">
        <v>171</v>
      </c>
      <c r="AT149" s="170" t="s">
        <v>166</v>
      </c>
      <c r="AU149" s="170" t="s">
        <v>81</v>
      </c>
      <c r="AY149" s="170" t="s">
        <v>164</v>
      </c>
      <c r="BE149" s="266">
        <f>IF(N149="základní",J149,0)</f>
        <v>0</v>
      </c>
      <c r="BF149" s="266">
        <f>IF(N149="snížená",J149,0)</f>
        <v>0</v>
      </c>
      <c r="BG149" s="266">
        <f>IF(N149="zákl. přenesená",J149,0)</f>
        <v>0</v>
      </c>
      <c r="BH149" s="266">
        <f>IF(N149="sníž. přenesená",J149,0)</f>
        <v>0</v>
      </c>
      <c r="BI149" s="266">
        <f>IF(N149="nulová",J149,0)</f>
        <v>0</v>
      </c>
      <c r="BJ149" s="170" t="s">
        <v>24</v>
      </c>
      <c r="BK149" s="266">
        <f>ROUND(I149*H149,2)</f>
        <v>0</v>
      </c>
      <c r="BL149" s="170" t="s">
        <v>171</v>
      </c>
      <c r="BM149" s="170" t="s">
        <v>243</v>
      </c>
    </row>
    <row r="150" spans="2:47" s="84" customFormat="1" ht="24">
      <c r="B150" s="105"/>
      <c r="C150" s="174"/>
      <c r="D150" s="194" t="s">
        <v>173</v>
      </c>
      <c r="E150" s="174"/>
      <c r="F150" s="195" t="s">
        <v>244</v>
      </c>
      <c r="G150" s="174"/>
      <c r="H150" s="174"/>
      <c r="I150" s="215"/>
      <c r="J150" s="174"/>
      <c r="K150" s="174"/>
      <c r="L150" s="214"/>
      <c r="M150" s="238"/>
      <c r="N150" s="106"/>
      <c r="O150" s="106"/>
      <c r="P150" s="106"/>
      <c r="Q150" s="106"/>
      <c r="R150" s="106"/>
      <c r="S150" s="106"/>
      <c r="T150" s="255"/>
      <c r="AT150" s="170" t="s">
        <v>173</v>
      </c>
      <c r="AU150" s="170" t="s">
        <v>81</v>
      </c>
    </row>
    <row r="151" spans="2:51" s="90" customFormat="1" ht="13.5">
      <c r="B151" s="196"/>
      <c r="C151" s="197"/>
      <c r="D151" s="194" t="s">
        <v>184</v>
      </c>
      <c r="E151" s="198" t="s">
        <v>22</v>
      </c>
      <c r="F151" s="199" t="s">
        <v>245</v>
      </c>
      <c r="G151" s="197"/>
      <c r="H151" s="198" t="s">
        <v>22</v>
      </c>
      <c r="I151" s="239"/>
      <c r="J151" s="197"/>
      <c r="K151" s="197"/>
      <c r="L151" s="240"/>
      <c r="M151" s="241"/>
      <c r="N151" s="242"/>
      <c r="O151" s="242"/>
      <c r="P151" s="242"/>
      <c r="Q151" s="242"/>
      <c r="R151" s="242"/>
      <c r="S151" s="242"/>
      <c r="T151" s="256"/>
      <c r="AT151" s="261" t="s">
        <v>184</v>
      </c>
      <c r="AU151" s="261" t="s">
        <v>81</v>
      </c>
      <c r="AV151" s="90" t="s">
        <v>24</v>
      </c>
      <c r="AW151" s="90" t="s">
        <v>37</v>
      </c>
      <c r="AX151" s="90" t="s">
        <v>73</v>
      </c>
      <c r="AY151" s="261" t="s">
        <v>164</v>
      </c>
    </row>
    <row r="152" spans="2:51" s="91" customFormat="1" ht="13.5">
      <c r="B152" s="200"/>
      <c r="C152" s="201"/>
      <c r="D152" s="194" t="s">
        <v>184</v>
      </c>
      <c r="E152" s="202" t="s">
        <v>22</v>
      </c>
      <c r="F152" s="203" t="s">
        <v>246</v>
      </c>
      <c r="G152" s="201"/>
      <c r="H152" s="204">
        <v>28.245</v>
      </c>
      <c r="I152" s="243"/>
      <c r="J152" s="201"/>
      <c r="K152" s="201"/>
      <c r="L152" s="244"/>
      <c r="M152" s="245"/>
      <c r="N152" s="246"/>
      <c r="O152" s="246"/>
      <c r="P152" s="246"/>
      <c r="Q152" s="246"/>
      <c r="R152" s="246"/>
      <c r="S152" s="246"/>
      <c r="T152" s="257"/>
      <c r="AT152" s="262" t="s">
        <v>184</v>
      </c>
      <c r="AU152" s="262" t="s">
        <v>81</v>
      </c>
      <c r="AV152" s="91" t="s">
        <v>81</v>
      </c>
      <c r="AW152" s="91" t="s">
        <v>37</v>
      </c>
      <c r="AX152" s="91" t="s">
        <v>73</v>
      </c>
      <c r="AY152" s="262" t="s">
        <v>164</v>
      </c>
    </row>
    <row r="153" spans="2:51" s="91" customFormat="1" ht="13.5">
      <c r="B153" s="200"/>
      <c r="C153" s="201"/>
      <c r="D153" s="194" t="s">
        <v>184</v>
      </c>
      <c r="E153" s="202" t="s">
        <v>22</v>
      </c>
      <c r="F153" s="203" t="s">
        <v>247</v>
      </c>
      <c r="G153" s="201"/>
      <c r="H153" s="204">
        <v>25.2</v>
      </c>
      <c r="I153" s="243"/>
      <c r="J153" s="201"/>
      <c r="K153" s="201"/>
      <c r="L153" s="244"/>
      <c r="M153" s="245"/>
      <c r="N153" s="246"/>
      <c r="O153" s="246"/>
      <c r="P153" s="246"/>
      <c r="Q153" s="246"/>
      <c r="R153" s="246"/>
      <c r="S153" s="246"/>
      <c r="T153" s="257"/>
      <c r="AT153" s="262" t="s">
        <v>184</v>
      </c>
      <c r="AU153" s="262" t="s">
        <v>81</v>
      </c>
      <c r="AV153" s="91" t="s">
        <v>81</v>
      </c>
      <c r="AW153" s="91" t="s">
        <v>37</v>
      </c>
      <c r="AX153" s="91" t="s">
        <v>73</v>
      </c>
      <c r="AY153" s="262" t="s">
        <v>164</v>
      </c>
    </row>
    <row r="154" spans="2:51" s="91" customFormat="1" ht="13.5">
      <c r="B154" s="200"/>
      <c r="C154" s="201"/>
      <c r="D154" s="194" t="s">
        <v>184</v>
      </c>
      <c r="E154" s="202" t="s">
        <v>22</v>
      </c>
      <c r="F154" s="203" t="s">
        <v>248</v>
      </c>
      <c r="G154" s="201"/>
      <c r="H154" s="204">
        <v>16.86</v>
      </c>
      <c r="I154" s="243"/>
      <c r="J154" s="201"/>
      <c r="K154" s="201"/>
      <c r="L154" s="244"/>
      <c r="M154" s="245"/>
      <c r="N154" s="246"/>
      <c r="O154" s="246"/>
      <c r="P154" s="246"/>
      <c r="Q154" s="246"/>
      <c r="R154" s="246"/>
      <c r="S154" s="246"/>
      <c r="T154" s="257"/>
      <c r="AT154" s="262" t="s">
        <v>184</v>
      </c>
      <c r="AU154" s="262" t="s">
        <v>81</v>
      </c>
      <c r="AV154" s="91" t="s">
        <v>81</v>
      </c>
      <c r="AW154" s="91" t="s">
        <v>37</v>
      </c>
      <c r="AX154" s="91" t="s">
        <v>73</v>
      </c>
      <c r="AY154" s="262" t="s">
        <v>164</v>
      </c>
    </row>
    <row r="155" spans="2:51" s="293" customFormat="1" ht="13.5">
      <c r="B155" s="294"/>
      <c r="C155" s="295"/>
      <c r="D155" s="194" t="s">
        <v>184</v>
      </c>
      <c r="E155" s="296" t="s">
        <v>22</v>
      </c>
      <c r="F155" s="297" t="s">
        <v>249</v>
      </c>
      <c r="G155" s="295"/>
      <c r="H155" s="298">
        <v>70.305</v>
      </c>
      <c r="I155" s="299"/>
      <c r="J155" s="295"/>
      <c r="K155" s="295"/>
      <c r="L155" s="300"/>
      <c r="M155" s="301"/>
      <c r="N155" s="302"/>
      <c r="O155" s="302"/>
      <c r="P155" s="302"/>
      <c r="Q155" s="302"/>
      <c r="R155" s="302"/>
      <c r="S155" s="302"/>
      <c r="T155" s="303"/>
      <c r="AT155" s="304" t="s">
        <v>184</v>
      </c>
      <c r="AU155" s="304" t="s">
        <v>81</v>
      </c>
      <c r="AV155" s="293" t="s">
        <v>120</v>
      </c>
      <c r="AW155" s="293" t="s">
        <v>37</v>
      </c>
      <c r="AX155" s="293" t="s">
        <v>73</v>
      </c>
      <c r="AY155" s="304" t="s">
        <v>164</v>
      </c>
    </row>
    <row r="156" spans="2:51" s="90" customFormat="1" ht="13.5">
      <c r="B156" s="196"/>
      <c r="C156" s="197"/>
      <c r="D156" s="194" t="s">
        <v>184</v>
      </c>
      <c r="E156" s="198" t="s">
        <v>22</v>
      </c>
      <c r="F156" s="199" t="s">
        <v>250</v>
      </c>
      <c r="G156" s="197"/>
      <c r="H156" s="198" t="s">
        <v>22</v>
      </c>
      <c r="I156" s="239"/>
      <c r="J156" s="197"/>
      <c r="K156" s="197"/>
      <c r="L156" s="240"/>
      <c r="M156" s="241"/>
      <c r="N156" s="242"/>
      <c r="O156" s="242"/>
      <c r="P156" s="242"/>
      <c r="Q156" s="242"/>
      <c r="R156" s="242"/>
      <c r="S156" s="242"/>
      <c r="T156" s="256"/>
      <c r="AT156" s="261" t="s">
        <v>184</v>
      </c>
      <c r="AU156" s="261" t="s">
        <v>81</v>
      </c>
      <c r="AV156" s="90" t="s">
        <v>24</v>
      </c>
      <c r="AW156" s="90" t="s">
        <v>37</v>
      </c>
      <c r="AX156" s="90" t="s">
        <v>73</v>
      </c>
      <c r="AY156" s="261" t="s">
        <v>164</v>
      </c>
    </row>
    <row r="157" spans="2:51" s="91" customFormat="1" ht="13.5">
      <c r="B157" s="200"/>
      <c r="C157" s="201"/>
      <c r="D157" s="194" t="s">
        <v>184</v>
      </c>
      <c r="E157" s="202" t="s">
        <v>22</v>
      </c>
      <c r="F157" s="203" t="s">
        <v>251</v>
      </c>
      <c r="G157" s="201"/>
      <c r="H157" s="204">
        <v>4.826</v>
      </c>
      <c r="I157" s="243"/>
      <c r="J157" s="201"/>
      <c r="K157" s="201"/>
      <c r="L157" s="244"/>
      <c r="M157" s="245"/>
      <c r="N157" s="246"/>
      <c r="O157" s="246"/>
      <c r="P157" s="246"/>
      <c r="Q157" s="246"/>
      <c r="R157" s="246"/>
      <c r="S157" s="246"/>
      <c r="T157" s="257"/>
      <c r="AT157" s="262" t="s">
        <v>184</v>
      </c>
      <c r="AU157" s="262" t="s">
        <v>81</v>
      </c>
      <c r="AV157" s="91" t="s">
        <v>81</v>
      </c>
      <c r="AW157" s="91" t="s">
        <v>37</v>
      </c>
      <c r="AX157" s="91" t="s">
        <v>73</v>
      </c>
      <c r="AY157" s="262" t="s">
        <v>164</v>
      </c>
    </row>
    <row r="158" spans="2:51" s="91" customFormat="1" ht="13.5">
      <c r="B158" s="200"/>
      <c r="C158" s="201"/>
      <c r="D158" s="194" t="s">
        <v>184</v>
      </c>
      <c r="E158" s="202" t="s">
        <v>22</v>
      </c>
      <c r="F158" s="203" t="s">
        <v>252</v>
      </c>
      <c r="G158" s="201"/>
      <c r="H158" s="204">
        <v>2.175</v>
      </c>
      <c r="I158" s="243"/>
      <c r="J158" s="201"/>
      <c r="K158" s="201"/>
      <c r="L158" s="244"/>
      <c r="M158" s="245"/>
      <c r="N158" s="246"/>
      <c r="O158" s="246"/>
      <c r="P158" s="246"/>
      <c r="Q158" s="246"/>
      <c r="R158" s="246"/>
      <c r="S158" s="246"/>
      <c r="T158" s="257"/>
      <c r="AT158" s="262" t="s">
        <v>184</v>
      </c>
      <c r="AU158" s="262" t="s">
        <v>81</v>
      </c>
      <c r="AV158" s="91" t="s">
        <v>81</v>
      </c>
      <c r="AW158" s="91" t="s">
        <v>37</v>
      </c>
      <c r="AX158" s="91" t="s">
        <v>73</v>
      </c>
      <c r="AY158" s="262" t="s">
        <v>164</v>
      </c>
    </row>
    <row r="159" spans="2:51" s="91" customFormat="1" ht="13.5">
      <c r="B159" s="200"/>
      <c r="C159" s="201"/>
      <c r="D159" s="194" t="s">
        <v>184</v>
      </c>
      <c r="E159" s="202" t="s">
        <v>22</v>
      </c>
      <c r="F159" s="203" t="s">
        <v>253</v>
      </c>
      <c r="G159" s="201"/>
      <c r="H159" s="204">
        <v>11.688</v>
      </c>
      <c r="I159" s="243"/>
      <c r="J159" s="201"/>
      <c r="K159" s="201"/>
      <c r="L159" s="244"/>
      <c r="M159" s="245"/>
      <c r="N159" s="246"/>
      <c r="O159" s="246"/>
      <c r="P159" s="246"/>
      <c r="Q159" s="246"/>
      <c r="R159" s="246"/>
      <c r="S159" s="246"/>
      <c r="T159" s="257"/>
      <c r="AT159" s="262" t="s">
        <v>184</v>
      </c>
      <c r="AU159" s="262" t="s">
        <v>81</v>
      </c>
      <c r="AV159" s="91" t="s">
        <v>81</v>
      </c>
      <c r="AW159" s="91" t="s">
        <v>37</v>
      </c>
      <c r="AX159" s="91" t="s">
        <v>73</v>
      </c>
      <c r="AY159" s="262" t="s">
        <v>164</v>
      </c>
    </row>
    <row r="160" spans="2:51" s="91" customFormat="1" ht="13.5">
      <c r="B160" s="200"/>
      <c r="C160" s="201"/>
      <c r="D160" s="194" t="s">
        <v>184</v>
      </c>
      <c r="E160" s="202" t="s">
        <v>22</v>
      </c>
      <c r="F160" s="203" t="s">
        <v>254</v>
      </c>
      <c r="G160" s="201"/>
      <c r="H160" s="204">
        <v>2.088</v>
      </c>
      <c r="I160" s="243"/>
      <c r="J160" s="201"/>
      <c r="K160" s="201"/>
      <c r="L160" s="244"/>
      <c r="M160" s="245"/>
      <c r="N160" s="246"/>
      <c r="O160" s="246"/>
      <c r="P160" s="246"/>
      <c r="Q160" s="246"/>
      <c r="R160" s="246"/>
      <c r="S160" s="246"/>
      <c r="T160" s="257"/>
      <c r="AT160" s="262" t="s">
        <v>184</v>
      </c>
      <c r="AU160" s="262" t="s">
        <v>81</v>
      </c>
      <c r="AV160" s="91" t="s">
        <v>81</v>
      </c>
      <c r="AW160" s="91" t="s">
        <v>37</v>
      </c>
      <c r="AX160" s="91" t="s">
        <v>73</v>
      </c>
      <c r="AY160" s="262" t="s">
        <v>164</v>
      </c>
    </row>
    <row r="161" spans="2:51" s="91" customFormat="1" ht="13.5">
      <c r="B161" s="200"/>
      <c r="C161" s="201"/>
      <c r="D161" s="194" t="s">
        <v>184</v>
      </c>
      <c r="E161" s="202" t="s">
        <v>22</v>
      </c>
      <c r="F161" s="203" t="s">
        <v>255</v>
      </c>
      <c r="G161" s="201"/>
      <c r="H161" s="204">
        <v>2.392</v>
      </c>
      <c r="I161" s="243"/>
      <c r="J161" s="201"/>
      <c r="K161" s="201"/>
      <c r="L161" s="244"/>
      <c r="M161" s="245"/>
      <c r="N161" s="246"/>
      <c r="O161" s="246"/>
      <c r="P161" s="246"/>
      <c r="Q161" s="246"/>
      <c r="R161" s="246"/>
      <c r="S161" s="246"/>
      <c r="T161" s="257"/>
      <c r="AT161" s="262" t="s">
        <v>184</v>
      </c>
      <c r="AU161" s="262" t="s">
        <v>81</v>
      </c>
      <c r="AV161" s="91" t="s">
        <v>81</v>
      </c>
      <c r="AW161" s="91" t="s">
        <v>37</v>
      </c>
      <c r="AX161" s="91" t="s">
        <v>73</v>
      </c>
      <c r="AY161" s="262" t="s">
        <v>164</v>
      </c>
    </row>
    <row r="162" spans="2:51" s="91" customFormat="1" ht="13.5">
      <c r="B162" s="200"/>
      <c r="C162" s="201"/>
      <c r="D162" s="194" t="s">
        <v>184</v>
      </c>
      <c r="E162" s="202" t="s">
        <v>22</v>
      </c>
      <c r="F162" s="203" t="s">
        <v>256</v>
      </c>
      <c r="G162" s="201"/>
      <c r="H162" s="204">
        <v>0.731</v>
      </c>
      <c r="I162" s="243"/>
      <c r="J162" s="201"/>
      <c r="K162" s="201"/>
      <c r="L162" s="244"/>
      <c r="M162" s="245"/>
      <c r="N162" s="246"/>
      <c r="O162" s="246"/>
      <c r="P162" s="246"/>
      <c r="Q162" s="246"/>
      <c r="R162" s="246"/>
      <c r="S162" s="246"/>
      <c r="T162" s="257"/>
      <c r="AT162" s="262" t="s">
        <v>184</v>
      </c>
      <c r="AU162" s="262" t="s">
        <v>81</v>
      </c>
      <c r="AV162" s="91" t="s">
        <v>81</v>
      </c>
      <c r="AW162" s="91" t="s">
        <v>37</v>
      </c>
      <c r="AX162" s="91" t="s">
        <v>73</v>
      </c>
      <c r="AY162" s="262" t="s">
        <v>164</v>
      </c>
    </row>
    <row r="163" spans="2:51" s="91" customFormat="1" ht="13.5">
      <c r="B163" s="200"/>
      <c r="C163" s="201"/>
      <c r="D163" s="194" t="s">
        <v>184</v>
      </c>
      <c r="E163" s="202" t="s">
        <v>22</v>
      </c>
      <c r="F163" s="203" t="s">
        <v>257</v>
      </c>
      <c r="G163" s="201"/>
      <c r="H163" s="204">
        <v>5.527</v>
      </c>
      <c r="I163" s="243"/>
      <c r="J163" s="201"/>
      <c r="K163" s="201"/>
      <c r="L163" s="244"/>
      <c r="M163" s="245"/>
      <c r="N163" s="246"/>
      <c r="O163" s="246"/>
      <c r="P163" s="246"/>
      <c r="Q163" s="246"/>
      <c r="R163" s="246"/>
      <c r="S163" s="246"/>
      <c r="T163" s="257"/>
      <c r="AT163" s="262" t="s">
        <v>184</v>
      </c>
      <c r="AU163" s="262" t="s">
        <v>81</v>
      </c>
      <c r="AV163" s="91" t="s">
        <v>81</v>
      </c>
      <c r="AW163" s="91" t="s">
        <v>37</v>
      </c>
      <c r="AX163" s="91" t="s">
        <v>73</v>
      </c>
      <c r="AY163" s="262" t="s">
        <v>164</v>
      </c>
    </row>
    <row r="164" spans="2:51" s="91" customFormat="1" ht="13.5">
      <c r="B164" s="200"/>
      <c r="C164" s="201"/>
      <c r="D164" s="194" t="s">
        <v>184</v>
      </c>
      <c r="E164" s="202" t="s">
        <v>22</v>
      </c>
      <c r="F164" s="203" t="s">
        <v>258</v>
      </c>
      <c r="G164" s="201"/>
      <c r="H164" s="204">
        <v>12.471</v>
      </c>
      <c r="I164" s="243"/>
      <c r="J164" s="201"/>
      <c r="K164" s="201"/>
      <c r="L164" s="244"/>
      <c r="M164" s="245"/>
      <c r="N164" s="246"/>
      <c r="O164" s="246"/>
      <c r="P164" s="246"/>
      <c r="Q164" s="246"/>
      <c r="R164" s="246"/>
      <c r="S164" s="246"/>
      <c r="T164" s="257"/>
      <c r="AT164" s="262" t="s">
        <v>184</v>
      </c>
      <c r="AU164" s="262" t="s">
        <v>81</v>
      </c>
      <c r="AV164" s="91" t="s">
        <v>81</v>
      </c>
      <c r="AW164" s="91" t="s">
        <v>37</v>
      </c>
      <c r="AX164" s="91" t="s">
        <v>73</v>
      </c>
      <c r="AY164" s="262" t="s">
        <v>164</v>
      </c>
    </row>
    <row r="165" spans="2:51" s="91" customFormat="1" ht="13.5">
      <c r="B165" s="200"/>
      <c r="C165" s="201"/>
      <c r="D165" s="194" t="s">
        <v>184</v>
      </c>
      <c r="E165" s="202" t="s">
        <v>22</v>
      </c>
      <c r="F165" s="203" t="s">
        <v>259</v>
      </c>
      <c r="G165" s="201"/>
      <c r="H165" s="204">
        <v>9.24</v>
      </c>
      <c r="I165" s="243"/>
      <c r="J165" s="201"/>
      <c r="K165" s="201"/>
      <c r="L165" s="244"/>
      <c r="M165" s="245"/>
      <c r="N165" s="246"/>
      <c r="O165" s="246"/>
      <c r="P165" s="246"/>
      <c r="Q165" s="246"/>
      <c r="R165" s="246"/>
      <c r="S165" s="246"/>
      <c r="T165" s="257"/>
      <c r="AT165" s="262" t="s">
        <v>184</v>
      </c>
      <c r="AU165" s="262" t="s">
        <v>81</v>
      </c>
      <c r="AV165" s="91" t="s">
        <v>81</v>
      </c>
      <c r="AW165" s="91" t="s">
        <v>37</v>
      </c>
      <c r="AX165" s="91" t="s">
        <v>73</v>
      </c>
      <c r="AY165" s="262" t="s">
        <v>164</v>
      </c>
    </row>
    <row r="166" spans="2:51" s="293" customFormat="1" ht="13.5">
      <c r="B166" s="294"/>
      <c r="C166" s="295"/>
      <c r="D166" s="194" t="s">
        <v>184</v>
      </c>
      <c r="E166" s="296" t="s">
        <v>22</v>
      </c>
      <c r="F166" s="297" t="s">
        <v>249</v>
      </c>
      <c r="G166" s="295"/>
      <c r="H166" s="298">
        <v>51.138</v>
      </c>
      <c r="I166" s="299"/>
      <c r="J166" s="295"/>
      <c r="K166" s="295"/>
      <c r="L166" s="300"/>
      <c r="M166" s="301"/>
      <c r="N166" s="302"/>
      <c r="O166" s="302"/>
      <c r="P166" s="302"/>
      <c r="Q166" s="302"/>
      <c r="R166" s="302"/>
      <c r="S166" s="302"/>
      <c r="T166" s="303"/>
      <c r="AT166" s="304" t="s">
        <v>184</v>
      </c>
      <c r="AU166" s="304" t="s">
        <v>81</v>
      </c>
      <c r="AV166" s="293" t="s">
        <v>120</v>
      </c>
      <c r="AW166" s="293" t="s">
        <v>37</v>
      </c>
      <c r="AX166" s="293" t="s">
        <v>73</v>
      </c>
      <c r="AY166" s="304" t="s">
        <v>164</v>
      </c>
    </row>
    <row r="167" spans="2:51" s="92" customFormat="1" ht="13.5">
      <c r="B167" s="205"/>
      <c r="C167" s="206"/>
      <c r="D167" s="207" t="s">
        <v>184</v>
      </c>
      <c r="E167" s="208" t="s">
        <v>22</v>
      </c>
      <c r="F167" s="209" t="s">
        <v>187</v>
      </c>
      <c r="G167" s="206"/>
      <c r="H167" s="210">
        <v>121.443</v>
      </c>
      <c r="I167" s="247"/>
      <c r="J167" s="206"/>
      <c r="K167" s="206"/>
      <c r="L167" s="248"/>
      <c r="M167" s="249"/>
      <c r="N167" s="250"/>
      <c r="O167" s="250"/>
      <c r="P167" s="250"/>
      <c r="Q167" s="250"/>
      <c r="R167" s="250"/>
      <c r="S167" s="250"/>
      <c r="T167" s="258"/>
      <c r="AT167" s="263" t="s">
        <v>184</v>
      </c>
      <c r="AU167" s="263" t="s">
        <v>81</v>
      </c>
      <c r="AV167" s="92" t="s">
        <v>171</v>
      </c>
      <c r="AW167" s="92" t="s">
        <v>37</v>
      </c>
      <c r="AX167" s="92" t="s">
        <v>24</v>
      </c>
      <c r="AY167" s="263" t="s">
        <v>164</v>
      </c>
    </row>
    <row r="168" spans="2:65" s="84" customFormat="1" ht="20.4" customHeight="1">
      <c r="B168" s="105"/>
      <c r="C168" s="189" t="s">
        <v>260</v>
      </c>
      <c r="D168" s="189" t="s">
        <v>166</v>
      </c>
      <c r="E168" s="190" t="s">
        <v>261</v>
      </c>
      <c r="F168" s="191" t="s">
        <v>262</v>
      </c>
      <c r="G168" s="192" t="s">
        <v>181</v>
      </c>
      <c r="H168" s="193">
        <v>118.92</v>
      </c>
      <c r="I168" s="233"/>
      <c r="J168" s="234">
        <f>ROUND(I168*H168,2)</f>
        <v>0</v>
      </c>
      <c r="K168" s="191" t="s">
        <v>170</v>
      </c>
      <c r="L168" s="214"/>
      <c r="M168" s="235" t="s">
        <v>22</v>
      </c>
      <c r="N168" s="236" t="s">
        <v>44</v>
      </c>
      <c r="O168" s="106"/>
      <c r="P168" s="237">
        <f>O168*H168</f>
        <v>0</v>
      </c>
      <c r="Q168" s="237">
        <v>0</v>
      </c>
      <c r="R168" s="237">
        <f>Q168*H168</f>
        <v>0</v>
      </c>
      <c r="S168" s="237">
        <v>1.6</v>
      </c>
      <c r="T168" s="254">
        <f>S168*H168</f>
        <v>190.272</v>
      </c>
      <c r="AR168" s="170" t="s">
        <v>171</v>
      </c>
      <c r="AT168" s="170" t="s">
        <v>166</v>
      </c>
      <c r="AU168" s="170" t="s">
        <v>81</v>
      </c>
      <c r="AY168" s="170" t="s">
        <v>164</v>
      </c>
      <c r="BE168" s="266">
        <f>IF(N168="základní",J168,0)</f>
        <v>0</v>
      </c>
      <c r="BF168" s="266">
        <f>IF(N168="snížená",J168,0)</f>
        <v>0</v>
      </c>
      <c r="BG168" s="266">
        <f>IF(N168="zákl. přenesená",J168,0)</f>
        <v>0</v>
      </c>
      <c r="BH168" s="266">
        <f>IF(N168="sníž. přenesená",J168,0)</f>
        <v>0</v>
      </c>
      <c r="BI168" s="266">
        <f>IF(N168="nulová",J168,0)</f>
        <v>0</v>
      </c>
      <c r="BJ168" s="170" t="s">
        <v>24</v>
      </c>
      <c r="BK168" s="266">
        <f>ROUND(I168*H168,2)</f>
        <v>0</v>
      </c>
      <c r="BL168" s="170" t="s">
        <v>171</v>
      </c>
      <c r="BM168" s="170" t="s">
        <v>263</v>
      </c>
    </row>
    <row r="169" spans="2:47" s="84" customFormat="1" ht="24">
      <c r="B169" s="105"/>
      <c r="C169" s="174"/>
      <c r="D169" s="194" t="s">
        <v>173</v>
      </c>
      <c r="E169" s="174"/>
      <c r="F169" s="195" t="s">
        <v>264</v>
      </c>
      <c r="G169" s="174"/>
      <c r="H169" s="174"/>
      <c r="I169" s="215"/>
      <c r="J169" s="174"/>
      <c r="K169" s="174"/>
      <c r="L169" s="214"/>
      <c r="M169" s="238"/>
      <c r="N169" s="106"/>
      <c r="O169" s="106"/>
      <c r="P169" s="106"/>
      <c r="Q169" s="106"/>
      <c r="R169" s="106"/>
      <c r="S169" s="106"/>
      <c r="T169" s="255"/>
      <c r="AT169" s="170" t="s">
        <v>173</v>
      </c>
      <c r="AU169" s="170" t="s">
        <v>81</v>
      </c>
    </row>
    <row r="170" spans="2:51" s="90" customFormat="1" ht="13.5">
      <c r="B170" s="196"/>
      <c r="C170" s="197"/>
      <c r="D170" s="194" t="s">
        <v>184</v>
      </c>
      <c r="E170" s="198" t="s">
        <v>22</v>
      </c>
      <c r="F170" s="199" t="s">
        <v>265</v>
      </c>
      <c r="G170" s="197"/>
      <c r="H170" s="198" t="s">
        <v>22</v>
      </c>
      <c r="I170" s="239"/>
      <c r="J170" s="197"/>
      <c r="K170" s="197"/>
      <c r="L170" s="240"/>
      <c r="M170" s="241"/>
      <c r="N170" s="242"/>
      <c r="O170" s="242"/>
      <c r="P170" s="242"/>
      <c r="Q170" s="242"/>
      <c r="R170" s="242"/>
      <c r="S170" s="242"/>
      <c r="T170" s="256"/>
      <c r="AT170" s="261" t="s">
        <v>184</v>
      </c>
      <c r="AU170" s="261" t="s">
        <v>81</v>
      </c>
      <c r="AV170" s="90" t="s">
        <v>24</v>
      </c>
      <c r="AW170" s="90" t="s">
        <v>37</v>
      </c>
      <c r="AX170" s="90" t="s">
        <v>73</v>
      </c>
      <c r="AY170" s="261" t="s">
        <v>164</v>
      </c>
    </row>
    <row r="171" spans="2:51" s="91" customFormat="1" ht="13.5">
      <c r="B171" s="200"/>
      <c r="C171" s="201"/>
      <c r="D171" s="194" t="s">
        <v>184</v>
      </c>
      <c r="E171" s="202" t="s">
        <v>22</v>
      </c>
      <c r="F171" s="203" t="s">
        <v>266</v>
      </c>
      <c r="G171" s="201"/>
      <c r="H171" s="204">
        <v>113.52</v>
      </c>
      <c r="I171" s="243"/>
      <c r="J171" s="201"/>
      <c r="K171" s="201"/>
      <c r="L171" s="244"/>
      <c r="M171" s="245"/>
      <c r="N171" s="246"/>
      <c r="O171" s="246"/>
      <c r="P171" s="246"/>
      <c r="Q171" s="246"/>
      <c r="R171" s="246"/>
      <c r="S171" s="246"/>
      <c r="T171" s="257"/>
      <c r="AT171" s="262" t="s">
        <v>184</v>
      </c>
      <c r="AU171" s="262" t="s">
        <v>81</v>
      </c>
      <c r="AV171" s="91" t="s">
        <v>81</v>
      </c>
      <c r="AW171" s="91" t="s">
        <v>37</v>
      </c>
      <c r="AX171" s="91" t="s">
        <v>73</v>
      </c>
      <c r="AY171" s="262" t="s">
        <v>164</v>
      </c>
    </row>
    <row r="172" spans="2:51" s="90" customFormat="1" ht="13.5">
      <c r="B172" s="196"/>
      <c r="C172" s="197"/>
      <c r="D172" s="194" t="s">
        <v>184</v>
      </c>
      <c r="E172" s="198" t="s">
        <v>22</v>
      </c>
      <c r="F172" s="199" t="s">
        <v>267</v>
      </c>
      <c r="G172" s="197"/>
      <c r="H172" s="198" t="s">
        <v>22</v>
      </c>
      <c r="I172" s="239"/>
      <c r="J172" s="197"/>
      <c r="K172" s="197"/>
      <c r="L172" s="240"/>
      <c r="M172" s="241"/>
      <c r="N172" s="242"/>
      <c r="O172" s="242"/>
      <c r="P172" s="242"/>
      <c r="Q172" s="242"/>
      <c r="R172" s="242"/>
      <c r="S172" s="242"/>
      <c r="T172" s="256"/>
      <c r="AT172" s="261" t="s">
        <v>184</v>
      </c>
      <c r="AU172" s="261" t="s">
        <v>81</v>
      </c>
      <c r="AV172" s="90" t="s">
        <v>24</v>
      </c>
      <c r="AW172" s="90" t="s">
        <v>37</v>
      </c>
      <c r="AX172" s="90" t="s">
        <v>73</v>
      </c>
      <c r="AY172" s="261" t="s">
        <v>164</v>
      </c>
    </row>
    <row r="173" spans="2:51" s="91" customFormat="1" ht="13.5">
      <c r="B173" s="200"/>
      <c r="C173" s="201"/>
      <c r="D173" s="194" t="s">
        <v>184</v>
      </c>
      <c r="E173" s="202" t="s">
        <v>22</v>
      </c>
      <c r="F173" s="203" t="s">
        <v>268</v>
      </c>
      <c r="G173" s="201"/>
      <c r="H173" s="204">
        <v>5.4</v>
      </c>
      <c r="I173" s="243"/>
      <c r="J173" s="201"/>
      <c r="K173" s="201"/>
      <c r="L173" s="244"/>
      <c r="M173" s="245"/>
      <c r="N173" s="246"/>
      <c r="O173" s="246"/>
      <c r="P173" s="246"/>
      <c r="Q173" s="246"/>
      <c r="R173" s="246"/>
      <c r="S173" s="246"/>
      <c r="T173" s="257"/>
      <c r="AT173" s="262" t="s">
        <v>184</v>
      </c>
      <c r="AU173" s="262" t="s">
        <v>81</v>
      </c>
      <c r="AV173" s="91" t="s">
        <v>81</v>
      </c>
      <c r="AW173" s="91" t="s">
        <v>37</v>
      </c>
      <c r="AX173" s="91" t="s">
        <v>73</v>
      </c>
      <c r="AY173" s="262" t="s">
        <v>164</v>
      </c>
    </row>
    <row r="174" spans="2:51" s="92" customFormat="1" ht="13.5">
      <c r="B174" s="205"/>
      <c r="C174" s="206"/>
      <c r="D174" s="207" t="s">
        <v>184</v>
      </c>
      <c r="E174" s="208" t="s">
        <v>22</v>
      </c>
      <c r="F174" s="209" t="s">
        <v>187</v>
      </c>
      <c r="G174" s="206"/>
      <c r="H174" s="210">
        <v>118.92</v>
      </c>
      <c r="I174" s="247"/>
      <c r="J174" s="206"/>
      <c r="K174" s="206"/>
      <c r="L174" s="248"/>
      <c r="M174" s="249"/>
      <c r="N174" s="250"/>
      <c r="O174" s="250"/>
      <c r="P174" s="250"/>
      <c r="Q174" s="250"/>
      <c r="R174" s="250"/>
      <c r="S174" s="250"/>
      <c r="T174" s="258"/>
      <c r="AT174" s="263" t="s">
        <v>184</v>
      </c>
      <c r="AU174" s="263" t="s">
        <v>81</v>
      </c>
      <c r="AV174" s="92" t="s">
        <v>171</v>
      </c>
      <c r="AW174" s="92" t="s">
        <v>37</v>
      </c>
      <c r="AX174" s="92" t="s">
        <v>24</v>
      </c>
      <c r="AY174" s="263" t="s">
        <v>164</v>
      </c>
    </row>
    <row r="175" spans="2:65" s="84" customFormat="1" ht="20.4" customHeight="1">
      <c r="B175" s="105"/>
      <c r="C175" s="189" t="s">
        <v>269</v>
      </c>
      <c r="D175" s="189" t="s">
        <v>166</v>
      </c>
      <c r="E175" s="190" t="s">
        <v>270</v>
      </c>
      <c r="F175" s="191" t="s">
        <v>271</v>
      </c>
      <c r="G175" s="192" t="s">
        <v>181</v>
      </c>
      <c r="H175" s="193">
        <v>4.862</v>
      </c>
      <c r="I175" s="233"/>
      <c r="J175" s="234">
        <f>ROUND(I175*H175,2)</f>
        <v>0</v>
      </c>
      <c r="K175" s="191" t="s">
        <v>170</v>
      </c>
      <c r="L175" s="214"/>
      <c r="M175" s="235" t="s">
        <v>22</v>
      </c>
      <c r="N175" s="236" t="s">
        <v>44</v>
      </c>
      <c r="O175" s="106"/>
      <c r="P175" s="237">
        <f>O175*H175</f>
        <v>0</v>
      </c>
      <c r="Q175" s="237">
        <v>0</v>
      </c>
      <c r="R175" s="237">
        <f>Q175*H175</f>
        <v>0</v>
      </c>
      <c r="S175" s="237">
        <v>2.4</v>
      </c>
      <c r="T175" s="254">
        <f>S175*H175</f>
        <v>11.6688</v>
      </c>
      <c r="AR175" s="170" t="s">
        <v>171</v>
      </c>
      <c r="AT175" s="170" t="s">
        <v>166</v>
      </c>
      <c r="AU175" s="170" t="s">
        <v>81</v>
      </c>
      <c r="AY175" s="170" t="s">
        <v>164</v>
      </c>
      <c r="BE175" s="266">
        <f>IF(N175="základní",J175,0)</f>
        <v>0</v>
      </c>
      <c r="BF175" s="266">
        <f>IF(N175="snížená",J175,0)</f>
        <v>0</v>
      </c>
      <c r="BG175" s="266">
        <f>IF(N175="zákl. přenesená",J175,0)</f>
        <v>0</v>
      </c>
      <c r="BH175" s="266">
        <f>IF(N175="sníž. přenesená",J175,0)</f>
        <v>0</v>
      </c>
      <c r="BI175" s="266">
        <f>IF(N175="nulová",J175,0)</f>
        <v>0</v>
      </c>
      <c r="BJ175" s="170" t="s">
        <v>24</v>
      </c>
      <c r="BK175" s="266">
        <f>ROUND(I175*H175,2)</f>
        <v>0</v>
      </c>
      <c r="BL175" s="170" t="s">
        <v>171</v>
      </c>
      <c r="BM175" s="170" t="s">
        <v>272</v>
      </c>
    </row>
    <row r="176" spans="2:47" s="84" customFormat="1" ht="13.5">
      <c r="B176" s="105"/>
      <c r="C176" s="174"/>
      <c r="D176" s="194" t="s">
        <v>173</v>
      </c>
      <c r="E176" s="174"/>
      <c r="F176" s="195" t="s">
        <v>273</v>
      </c>
      <c r="G176" s="174"/>
      <c r="H176" s="174"/>
      <c r="I176" s="215"/>
      <c r="J176" s="174"/>
      <c r="K176" s="174"/>
      <c r="L176" s="214"/>
      <c r="M176" s="238"/>
      <c r="N176" s="106"/>
      <c r="O176" s="106"/>
      <c r="P176" s="106"/>
      <c r="Q176" s="106"/>
      <c r="R176" s="106"/>
      <c r="S176" s="106"/>
      <c r="T176" s="255"/>
      <c r="AT176" s="170" t="s">
        <v>173</v>
      </c>
      <c r="AU176" s="170" t="s">
        <v>81</v>
      </c>
    </row>
    <row r="177" spans="2:51" s="91" customFormat="1" ht="13.5">
      <c r="B177" s="200"/>
      <c r="C177" s="201"/>
      <c r="D177" s="194" t="s">
        <v>184</v>
      </c>
      <c r="E177" s="202" t="s">
        <v>22</v>
      </c>
      <c r="F177" s="203" t="s">
        <v>274</v>
      </c>
      <c r="G177" s="201"/>
      <c r="H177" s="204">
        <v>4.862</v>
      </c>
      <c r="I177" s="243"/>
      <c r="J177" s="201"/>
      <c r="K177" s="201"/>
      <c r="L177" s="244"/>
      <c r="M177" s="245"/>
      <c r="N177" s="246"/>
      <c r="O177" s="246"/>
      <c r="P177" s="246"/>
      <c r="Q177" s="246"/>
      <c r="R177" s="246"/>
      <c r="S177" s="246"/>
      <c r="T177" s="257"/>
      <c r="AT177" s="262" t="s">
        <v>184</v>
      </c>
      <c r="AU177" s="262" t="s">
        <v>81</v>
      </c>
      <c r="AV177" s="91" t="s">
        <v>81</v>
      </c>
      <c r="AW177" s="91" t="s">
        <v>37</v>
      </c>
      <c r="AX177" s="91" t="s">
        <v>73</v>
      </c>
      <c r="AY177" s="262" t="s">
        <v>164</v>
      </c>
    </row>
    <row r="178" spans="2:51" s="92" customFormat="1" ht="13.5">
      <c r="B178" s="205"/>
      <c r="C178" s="206"/>
      <c r="D178" s="207" t="s">
        <v>184</v>
      </c>
      <c r="E178" s="208" t="s">
        <v>22</v>
      </c>
      <c r="F178" s="209" t="s">
        <v>187</v>
      </c>
      <c r="G178" s="206"/>
      <c r="H178" s="210">
        <v>4.862</v>
      </c>
      <c r="I178" s="247"/>
      <c r="J178" s="206"/>
      <c r="K178" s="206"/>
      <c r="L178" s="248"/>
      <c r="M178" s="249"/>
      <c r="N178" s="250"/>
      <c r="O178" s="250"/>
      <c r="P178" s="250"/>
      <c r="Q178" s="250"/>
      <c r="R178" s="250"/>
      <c r="S178" s="250"/>
      <c r="T178" s="258"/>
      <c r="AT178" s="263" t="s">
        <v>184</v>
      </c>
      <c r="AU178" s="263" t="s">
        <v>81</v>
      </c>
      <c r="AV178" s="92" t="s">
        <v>171</v>
      </c>
      <c r="AW178" s="92" t="s">
        <v>37</v>
      </c>
      <c r="AX178" s="92" t="s">
        <v>24</v>
      </c>
      <c r="AY178" s="263" t="s">
        <v>164</v>
      </c>
    </row>
    <row r="179" spans="2:65" s="84" customFormat="1" ht="20.4" customHeight="1">
      <c r="B179" s="105"/>
      <c r="C179" s="189" t="s">
        <v>275</v>
      </c>
      <c r="D179" s="189" t="s">
        <v>166</v>
      </c>
      <c r="E179" s="190" t="s">
        <v>276</v>
      </c>
      <c r="F179" s="191" t="s">
        <v>277</v>
      </c>
      <c r="G179" s="192" t="s">
        <v>181</v>
      </c>
      <c r="H179" s="193">
        <v>194.122</v>
      </c>
      <c r="I179" s="233"/>
      <c r="J179" s="234">
        <f>ROUND(I179*H179,2)</f>
        <v>0</v>
      </c>
      <c r="K179" s="191" t="s">
        <v>22</v>
      </c>
      <c r="L179" s="214"/>
      <c r="M179" s="235" t="s">
        <v>22</v>
      </c>
      <c r="N179" s="236" t="s">
        <v>44</v>
      </c>
      <c r="O179" s="106"/>
      <c r="P179" s="237">
        <f>O179*H179</f>
        <v>0</v>
      </c>
      <c r="Q179" s="237">
        <v>0</v>
      </c>
      <c r="R179" s="237">
        <f>Q179*H179</f>
        <v>0</v>
      </c>
      <c r="S179" s="237">
        <v>1.6</v>
      </c>
      <c r="T179" s="254">
        <f>S179*H179</f>
        <v>310.5952</v>
      </c>
      <c r="AR179" s="170" t="s">
        <v>171</v>
      </c>
      <c r="AT179" s="170" t="s">
        <v>166</v>
      </c>
      <c r="AU179" s="170" t="s">
        <v>81</v>
      </c>
      <c r="AY179" s="170" t="s">
        <v>164</v>
      </c>
      <c r="BE179" s="266">
        <f>IF(N179="základní",J179,0)</f>
        <v>0</v>
      </c>
      <c r="BF179" s="266">
        <f>IF(N179="snížená",J179,0)</f>
        <v>0</v>
      </c>
      <c r="BG179" s="266">
        <f>IF(N179="zákl. přenesená",J179,0)</f>
        <v>0</v>
      </c>
      <c r="BH179" s="266">
        <f>IF(N179="sníž. přenesená",J179,0)</f>
        <v>0</v>
      </c>
      <c r="BI179" s="266">
        <f>IF(N179="nulová",J179,0)</f>
        <v>0</v>
      </c>
      <c r="BJ179" s="170" t="s">
        <v>24</v>
      </c>
      <c r="BK179" s="266">
        <f>ROUND(I179*H179,2)</f>
        <v>0</v>
      </c>
      <c r="BL179" s="170" t="s">
        <v>171</v>
      </c>
      <c r="BM179" s="170" t="s">
        <v>278</v>
      </c>
    </row>
    <row r="180" spans="2:47" s="84" customFormat="1" ht="24">
      <c r="B180" s="105"/>
      <c r="C180" s="174"/>
      <c r="D180" s="194" t="s">
        <v>173</v>
      </c>
      <c r="E180" s="174"/>
      <c r="F180" s="195" t="s">
        <v>279</v>
      </c>
      <c r="G180" s="174"/>
      <c r="H180" s="174"/>
      <c r="I180" s="215"/>
      <c r="J180" s="174"/>
      <c r="K180" s="174"/>
      <c r="L180" s="214"/>
      <c r="M180" s="238"/>
      <c r="N180" s="106"/>
      <c r="O180" s="106"/>
      <c r="P180" s="106"/>
      <c r="Q180" s="106"/>
      <c r="R180" s="106"/>
      <c r="S180" s="106"/>
      <c r="T180" s="255"/>
      <c r="AT180" s="170" t="s">
        <v>173</v>
      </c>
      <c r="AU180" s="170" t="s">
        <v>81</v>
      </c>
    </row>
    <row r="181" spans="2:51" s="91" customFormat="1" ht="13.5">
      <c r="B181" s="200"/>
      <c r="C181" s="201"/>
      <c r="D181" s="194" t="s">
        <v>184</v>
      </c>
      <c r="E181" s="202" t="s">
        <v>22</v>
      </c>
      <c r="F181" s="203" t="s">
        <v>280</v>
      </c>
      <c r="G181" s="201"/>
      <c r="H181" s="204">
        <v>194.122</v>
      </c>
      <c r="I181" s="243"/>
      <c r="J181" s="201"/>
      <c r="K181" s="201"/>
      <c r="L181" s="244"/>
      <c r="M181" s="245"/>
      <c r="N181" s="246"/>
      <c r="O181" s="246"/>
      <c r="P181" s="246"/>
      <c r="Q181" s="246"/>
      <c r="R181" s="246"/>
      <c r="S181" s="246"/>
      <c r="T181" s="257"/>
      <c r="AT181" s="262" t="s">
        <v>184</v>
      </c>
      <c r="AU181" s="262" t="s">
        <v>81</v>
      </c>
      <c r="AV181" s="91" t="s">
        <v>81</v>
      </c>
      <c r="AW181" s="91" t="s">
        <v>37</v>
      </c>
      <c r="AX181" s="91" t="s">
        <v>73</v>
      </c>
      <c r="AY181" s="262" t="s">
        <v>164</v>
      </c>
    </row>
    <row r="182" spans="2:51" s="92" customFormat="1" ht="13.5">
      <c r="B182" s="205"/>
      <c r="C182" s="206"/>
      <c r="D182" s="207" t="s">
        <v>184</v>
      </c>
      <c r="E182" s="208" t="s">
        <v>22</v>
      </c>
      <c r="F182" s="209" t="s">
        <v>187</v>
      </c>
      <c r="G182" s="206"/>
      <c r="H182" s="210">
        <v>194.122</v>
      </c>
      <c r="I182" s="247"/>
      <c r="J182" s="206"/>
      <c r="K182" s="206"/>
      <c r="L182" s="248"/>
      <c r="M182" s="249"/>
      <c r="N182" s="250"/>
      <c r="O182" s="250"/>
      <c r="P182" s="250"/>
      <c r="Q182" s="250"/>
      <c r="R182" s="250"/>
      <c r="S182" s="250"/>
      <c r="T182" s="258"/>
      <c r="AT182" s="263" t="s">
        <v>184</v>
      </c>
      <c r="AU182" s="263" t="s">
        <v>81</v>
      </c>
      <c r="AV182" s="92" t="s">
        <v>171</v>
      </c>
      <c r="AW182" s="92" t="s">
        <v>37</v>
      </c>
      <c r="AX182" s="92" t="s">
        <v>24</v>
      </c>
      <c r="AY182" s="263" t="s">
        <v>164</v>
      </c>
    </row>
    <row r="183" spans="2:65" s="84" customFormat="1" ht="28.8" customHeight="1">
      <c r="B183" s="105"/>
      <c r="C183" s="189" t="s">
        <v>281</v>
      </c>
      <c r="D183" s="189" t="s">
        <v>166</v>
      </c>
      <c r="E183" s="190" t="s">
        <v>282</v>
      </c>
      <c r="F183" s="191" t="s">
        <v>283</v>
      </c>
      <c r="G183" s="192" t="s">
        <v>181</v>
      </c>
      <c r="H183" s="193">
        <v>10.04</v>
      </c>
      <c r="I183" s="233"/>
      <c r="J183" s="234">
        <f>ROUND(I183*H183,2)</f>
        <v>0</v>
      </c>
      <c r="K183" s="191" t="s">
        <v>170</v>
      </c>
      <c r="L183" s="214"/>
      <c r="M183" s="235" t="s">
        <v>22</v>
      </c>
      <c r="N183" s="236" t="s">
        <v>44</v>
      </c>
      <c r="O183" s="106"/>
      <c r="P183" s="237">
        <f>O183*H183</f>
        <v>0</v>
      </c>
      <c r="Q183" s="237">
        <v>0</v>
      </c>
      <c r="R183" s="237">
        <f>Q183*H183</f>
        <v>0</v>
      </c>
      <c r="S183" s="237">
        <v>2.2</v>
      </c>
      <c r="T183" s="254">
        <f>S183*H183</f>
        <v>22.088</v>
      </c>
      <c r="AR183" s="170" t="s">
        <v>171</v>
      </c>
      <c r="AT183" s="170" t="s">
        <v>166</v>
      </c>
      <c r="AU183" s="170" t="s">
        <v>81</v>
      </c>
      <c r="AY183" s="170" t="s">
        <v>164</v>
      </c>
      <c r="BE183" s="266">
        <f>IF(N183="základní",J183,0)</f>
        <v>0</v>
      </c>
      <c r="BF183" s="266">
        <f>IF(N183="snížená",J183,0)</f>
        <v>0</v>
      </c>
      <c r="BG183" s="266">
        <f>IF(N183="zákl. přenesená",J183,0)</f>
        <v>0</v>
      </c>
      <c r="BH183" s="266">
        <f>IF(N183="sníž. přenesená",J183,0)</f>
        <v>0</v>
      </c>
      <c r="BI183" s="266">
        <f>IF(N183="nulová",J183,0)</f>
        <v>0</v>
      </c>
      <c r="BJ183" s="170" t="s">
        <v>24</v>
      </c>
      <c r="BK183" s="266">
        <f>ROUND(I183*H183,2)</f>
        <v>0</v>
      </c>
      <c r="BL183" s="170" t="s">
        <v>171</v>
      </c>
      <c r="BM183" s="170" t="s">
        <v>284</v>
      </c>
    </row>
    <row r="184" spans="2:47" s="84" customFormat="1" ht="24">
      <c r="B184" s="105"/>
      <c r="C184" s="174"/>
      <c r="D184" s="194" t="s">
        <v>173</v>
      </c>
      <c r="E184" s="174"/>
      <c r="F184" s="195" t="s">
        <v>285</v>
      </c>
      <c r="G184" s="174"/>
      <c r="H184" s="174"/>
      <c r="I184" s="215"/>
      <c r="J184" s="174"/>
      <c r="K184" s="174"/>
      <c r="L184" s="214"/>
      <c r="M184" s="238"/>
      <c r="N184" s="106"/>
      <c r="O184" s="106"/>
      <c r="P184" s="106"/>
      <c r="Q184" s="106"/>
      <c r="R184" s="106"/>
      <c r="S184" s="106"/>
      <c r="T184" s="255"/>
      <c r="AT184" s="170" t="s">
        <v>173</v>
      </c>
      <c r="AU184" s="170" t="s">
        <v>81</v>
      </c>
    </row>
    <row r="185" spans="2:51" s="90" customFormat="1" ht="13.5">
      <c r="B185" s="196"/>
      <c r="C185" s="197"/>
      <c r="D185" s="194" t="s">
        <v>184</v>
      </c>
      <c r="E185" s="198" t="s">
        <v>22</v>
      </c>
      <c r="F185" s="199" t="s">
        <v>232</v>
      </c>
      <c r="G185" s="197"/>
      <c r="H185" s="198" t="s">
        <v>22</v>
      </c>
      <c r="I185" s="239"/>
      <c r="J185" s="197"/>
      <c r="K185" s="197"/>
      <c r="L185" s="240"/>
      <c r="M185" s="241"/>
      <c r="N185" s="242"/>
      <c r="O185" s="242"/>
      <c r="P185" s="242"/>
      <c r="Q185" s="242"/>
      <c r="R185" s="242"/>
      <c r="S185" s="242"/>
      <c r="T185" s="256"/>
      <c r="AT185" s="261" t="s">
        <v>184</v>
      </c>
      <c r="AU185" s="261" t="s">
        <v>81</v>
      </c>
      <c r="AV185" s="90" t="s">
        <v>24</v>
      </c>
      <c r="AW185" s="90" t="s">
        <v>37</v>
      </c>
      <c r="AX185" s="90" t="s">
        <v>73</v>
      </c>
      <c r="AY185" s="261" t="s">
        <v>164</v>
      </c>
    </row>
    <row r="186" spans="2:51" s="91" customFormat="1" ht="13.5">
      <c r="B186" s="200"/>
      <c r="C186" s="201"/>
      <c r="D186" s="194" t="s">
        <v>184</v>
      </c>
      <c r="E186" s="202" t="s">
        <v>22</v>
      </c>
      <c r="F186" s="203" t="s">
        <v>286</v>
      </c>
      <c r="G186" s="201"/>
      <c r="H186" s="204">
        <v>1.138</v>
      </c>
      <c r="I186" s="243"/>
      <c r="J186" s="201"/>
      <c r="K186" s="201"/>
      <c r="L186" s="244"/>
      <c r="M186" s="245"/>
      <c r="N186" s="246"/>
      <c r="O186" s="246"/>
      <c r="P186" s="246"/>
      <c r="Q186" s="246"/>
      <c r="R186" s="246"/>
      <c r="S186" s="246"/>
      <c r="T186" s="257"/>
      <c r="AT186" s="262" t="s">
        <v>184</v>
      </c>
      <c r="AU186" s="262" t="s">
        <v>81</v>
      </c>
      <c r="AV186" s="91" t="s">
        <v>81</v>
      </c>
      <c r="AW186" s="91" t="s">
        <v>37</v>
      </c>
      <c r="AX186" s="91" t="s">
        <v>73</v>
      </c>
      <c r="AY186" s="262" t="s">
        <v>164</v>
      </c>
    </row>
    <row r="187" spans="2:51" s="90" customFormat="1" ht="13.5">
      <c r="B187" s="196"/>
      <c r="C187" s="197"/>
      <c r="D187" s="194" t="s">
        <v>184</v>
      </c>
      <c r="E187" s="198" t="s">
        <v>22</v>
      </c>
      <c r="F187" s="199" t="s">
        <v>234</v>
      </c>
      <c r="G187" s="197"/>
      <c r="H187" s="198" t="s">
        <v>22</v>
      </c>
      <c r="I187" s="239"/>
      <c r="J187" s="197"/>
      <c r="K187" s="197"/>
      <c r="L187" s="240"/>
      <c r="M187" s="241"/>
      <c r="N187" s="242"/>
      <c r="O187" s="242"/>
      <c r="P187" s="242"/>
      <c r="Q187" s="242"/>
      <c r="R187" s="242"/>
      <c r="S187" s="242"/>
      <c r="T187" s="256"/>
      <c r="AT187" s="261" t="s">
        <v>184</v>
      </c>
      <c r="AU187" s="261" t="s">
        <v>81</v>
      </c>
      <c r="AV187" s="90" t="s">
        <v>24</v>
      </c>
      <c r="AW187" s="90" t="s">
        <v>37</v>
      </c>
      <c r="AX187" s="90" t="s">
        <v>73</v>
      </c>
      <c r="AY187" s="261" t="s">
        <v>164</v>
      </c>
    </row>
    <row r="188" spans="2:51" s="91" customFormat="1" ht="13.5">
      <c r="B188" s="200"/>
      <c r="C188" s="201"/>
      <c r="D188" s="194" t="s">
        <v>184</v>
      </c>
      <c r="E188" s="202" t="s">
        <v>22</v>
      </c>
      <c r="F188" s="203" t="s">
        <v>287</v>
      </c>
      <c r="G188" s="201"/>
      <c r="H188" s="204">
        <v>0.424</v>
      </c>
      <c r="I188" s="243"/>
      <c r="J188" s="201"/>
      <c r="K188" s="201"/>
      <c r="L188" s="244"/>
      <c r="M188" s="245"/>
      <c r="N188" s="246"/>
      <c r="O188" s="246"/>
      <c r="P188" s="246"/>
      <c r="Q188" s="246"/>
      <c r="R188" s="246"/>
      <c r="S188" s="246"/>
      <c r="T188" s="257"/>
      <c r="AT188" s="262" t="s">
        <v>184</v>
      </c>
      <c r="AU188" s="262" t="s">
        <v>81</v>
      </c>
      <c r="AV188" s="91" t="s">
        <v>81</v>
      </c>
      <c r="AW188" s="91" t="s">
        <v>37</v>
      </c>
      <c r="AX188" s="91" t="s">
        <v>73</v>
      </c>
      <c r="AY188" s="262" t="s">
        <v>164</v>
      </c>
    </row>
    <row r="189" spans="2:51" s="90" customFormat="1" ht="13.5">
      <c r="B189" s="196"/>
      <c r="C189" s="197"/>
      <c r="D189" s="194" t="s">
        <v>184</v>
      </c>
      <c r="E189" s="198" t="s">
        <v>22</v>
      </c>
      <c r="F189" s="199" t="s">
        <v>236</v>
      </c>
      <c r="G189" s="197"/>
      <c r="H189" s="198" t="s">
        <v>22</v>
      </c>
      <c r="I189" s="239"/>
      <c r="J189" s="197"/>
      <c r="K189" s="197"/>
      <c r="L189" s="240"/>
      <c r="M189" s="241"/>
      <c r="N189" s="242"/>
      <c r="O189" s="242"/>
      <c r="P189" s="242"/>
      <c r="Q189" s="242"/>
      <c r="R189" s="242"/>
      <c r="S189" s="242"/>
      <c r="T189" s="256"/>
      <c r="AT189" s="261" t="s">
        <v>184</v>
      </c>
      <c r="AU189" s="261" t="s">
        <v>81</v>
      </c>
      <c r="AV189" s="90" t="s">
        <v>24</v>
      </c>
      <c r="AW189" s="90" t="s">
        <v>37</v>
      </c>
      <c r="AX189" s="90" t="s">
        <v>73</v>
      </c>
      <c r="AY189" s="261" t="s">
        <v>164</v>
      </c>
    </row>
    <row r="190" spans="2:51" s="91" customFormat="1" ht="13.5">
      <c r="B190" s="200"/>
      <c r="C190" s="201"/>
      <c r="D190" s="194" t="s">
        <v>184</v>
      </c>
      <c r="E190" s="202" t="s">
        <v>22</v>
      </c>
      <c r="F190" s="203" t="s">
        <v>288</v>
      </c>
      <c r="G190" s="201"/>
      <c r="H190" s="204">
        <v>0.546</v>
      </c>
      <c r="I190" s="243"/>
      <c r="J190" s="201"/>
      <c r="K190" s="201"/>
      <c r="L190" s="244"/>
      <c r="M190" s="245"/>
      <c r="N190" s="246"/>
      <c r="O190" s="246"/>
      <c r="P190" s="246"/>
      <c r="Q190" s="246"/>
      <c r="R190" s="246"/>
      <c r="S190" s="246"/>
      <c r="T190" s="257"/>
      <c r="AT190" s="262" t="s">
        <v>184</v>
      </c>
      <c r="AU190" s="262" t="s">
        <v>81</v>
      </c>
      <c r="AV190" s="91" t="s">
        <v>81</v>
      </c>
      <c r="AW190" s="91" t="s">
        <v>37</v>
      </c>
      <c r="AX190" s="91" t="s">
        <v>73</v>
      </c>
      <c r="AY190" s="262" t="s">
        <v>164</v>
      </c>
    </row>
    <row r="191" spans="2:51" s="90" customFormat="1" ht="13.5">
      <c r="B191" s="196"/>
      <c r="C191" s="197"/>
      <c r="D191" s="194" t="s">
        <v>184</v>
      </c>
      <c r="E191" s="198" t="s">
        <v>22</v>
      </c>
      <c r="F191" s="199" t="s">
        <v>238</v>
      </c>
      <c r="G191" s="197"/>
      <c r="H191" s="198" t="s">
        <v>22</v>
      </c>
      <c r="I191" s="239"/>
      <c r="J191" s="197"/>
      <c r="K191" s="197"/>
      <c r="L191" s="240"/>
      <c r="M191" s="241"/>
      <c r="N191" s="242"/>
      <c r="O191" s="242"/>
      <c r="P191" s="242"/>
      <c r="Q191" s="242"/>
      <c r="R191" s="242"/>
      <c r="S191" s="242"/>
      <c r="T191" s="256"/>
      <c r="AT191" s="261" t="s">
        <v>184</v>
      </c>
      <c r="AU191" s="261" t="s">
        <v>81</v>
      </c>
      <c r="AV191" s="90" t="s">
        <v>24</v>
      </c>
      <c r="AW191" s="90" t="s">
        <v>37</v>
      </c>
      <c r="AX191" s="90" t="s">
        <v>73</v>
      </c>
      <c r="AY191" s="261" t="s">
        <v>164</v>
      </c>
    </row>
    <row r="192" spans="2:51" s="91" customFormat="1" ht="13.5">
      <c r="B192" s="200"/>
      <c r="C192" s="201"/>
      <c r="D192" s="194" t="s">
        <v>184</v>
      </c>
      <c r="E192" s="202" t="s">
        <v>22</v>
      </c>
      <c r="F192" s="203" t="s">
        <v>289</v>
      </c>
      <c r="G192" s="201"/>
      <c r="H192" s="204">
        <v>0.349</v>
      </c>
      <c r="I192" s="243"/>
      <c r="J192" s="201"/>
      <c r="K192" s="201"/>
      <c r="L192" s="244"/>
      <c r="M192" s="245"/>
      <c r="N192" s="246"/>
      <c r="O192" s="246"/>
      <c r="P192" s="246"/>
      <c r="Q192" s="246"/>
      <c r="R192" s="246"/>
      <c r="S192" s="246"/>
      <c r="T192" s="257"/>
      <c r="AT192" s="262" t="s">
        <v>184</v>
      </c>
      <c r="AU192" s="262" t="s">
        <v>81</v>
      </c>
      <c r="AV192" s="91" t="s">
        <v>81</v>
      </c>
      <c r="AW192" s="91" t="s">
        <v>37</v>
      </c>
      <c r="AX192" s="91" t="s">
        <v>73</v>
      </c>
      <c r="AY192" s="262" t="s">
        <v>164</v>
      </c>
    </row>
    <row r="193" spans="2:51" s="90" customFormat="1" ht="13.5">
      <c r="B193" s="196"/>
      <c r="C193" s="197"/>
      <c r="D193" s="194" t="s">
        <v>184</v>
      </c>
      <c r="E193" s="198" t="s">
        <v>22</v>
      </c>
      <c r="F193" s="199" t="s">
        <v>290</v>
      </c>
      <c r="G193" s="197"/>
      <c r="H193" s="198" t="s">
        <v>22</v>
      </c>
      <c r="I193" s="239"/>
      <c r="J193" s="197"/>
      <c r="K193" s="197"/>
      <c r="L193" s="240"/>
      <c r="M193" s="241"/>
      <c r="N193" s="242"/>
      <c r="O193" s="242"/>
      <c r="P193" s="242"/>
      <c r="Q193" s="242"/>
      <c r="R193" s="242"/>
      <c r="S193" s="242"/>
      <c r="T193" s="256"/>
      <c r="AT193" s="261" t="s">
        <v>184</v>
      </c>
      <c r="AU193" s="261" t="s">
        <v>81</v>
      </c>
      <c r="AV193" s="90" t="s">
        <v>24</v>
      </c>
      <c r="AW193" s="90" t="s">
        <v>37</v>
      </c>
      <c r="AX193" s="90" t="s">
        <v>73</v>
      </c>
      <c r="AY193" s="261" t="s">
        <v>164</v>
      </c>
    </row>
    <row r="194" spans="2:51" s="91" customFormat="1" ht="13.5">
      <c r="B194" s="200"/>
      <c r="C194" s="201"/>
      <c r="D194" s="194" t="s">
        <v>184</v>
      </c>
      <c r="E194" s="202" t="s">
        <v>22</v>
      </c>
      <c r="F194" s="203" t="s">
        <v>291</v>
      </c>
      <c r="G194" s="201"/>
      <c r="H194" s="204">
        <v>5.063</v>
      </c>
      <c r="I194" s="243"/>
      <c r="J194" s="201"/>
      <c r="K194" s="201"/>
      <c r="L194" s="244"/>
      <c r="M194" s="245"/>
      <c r="N194" s="246"/>
      <c r="O194" s="246"/>
      <c r="P194" s="246"/>
      <c r="Q194" s="246"/>
      <c r="R194" s="246"/>
      <c r="S194" s="246"/>
      <c r="T194" s="257"/>
      <c r="AT194" s="262" t="s">
        <v>184</v>
      </c>
      <c r="AU194" s="262" t="s">
        <v>81</v>
      </c>
      <c r="AV194" s="91" t="s">
        <v>81</v>
      </c>
      <c r="AW194" s="91" t="s">
        <v>37</v>
      </c>
      <c r="AX194" s="91" t="s">
        <v>73</v>
      </c>
      <c r="AY194" s="262" t="s">
        <v>164</v>
      </c>
    </row>
    <row r="195" spans="2:51" s="90" customFormat="1" ht="13.5">
      <c r="B195" s="196"/>
      <c r="C195" s="197"/>
      <c r="D195" s="194" t="s">
        <v>184</v>
      </c>
      <c r="E195" s="198" t="s">
        <v>22</v>
      </c>
      <c r="F195" s="199" t="s">
        <v>292</v>
      </c>
      <c r="G195" s="197"/>
      <c r="H195" s="198" t="s">
        <v>22</v>
      </c>
      <c r="I195" s="239"/>
      <c r="J195" s="197"/>
      <c r="K195" s="197"/>
      <c r="L195" s="240"/>
      <c r="M195" s="241"/>
      <c r="N195" s="242"/>
      <c r="O195" s="242"/>
      <c r="P195" s="242"/>
      <c r="Q195" s="242"/>
      <c r="R195" s="242"/>
      <c r="S195" s="242"/>
      <c r="T195" s="256"/>
      <c r="AT195" s="261" t="s">
        <v>184</v>
      </c>
      <c r="AU195" s="261" t="s">
        <v>81</v>
      </c>
      <c r="AV195" s="90" t="s">
        <v>24</v>
      </c>
      <c r="AW195" s="90" t="s">
        <v>37</v>
      </c>
      <c r="AX195" s="90" t="s">
        <v>73</v>
      </c>
      <c r="AY195" s="261" t="s">
        <v>164</v>
      </c>
    </row>
    <row r="196" spans="2:51" s="91" customFormat="1" ht="13.5">
      <c r="B196" s="200"/>
      <c r="C196" s="201"/>
      <c r="D196" s="194" t="s">
        <v>184</v>
      </c>
      <c r="E196" s="202" t="s">
        <v>22</v>
      </c>
      <c r="F196" s="203" t="s">
        <v>293</v>
      </c>
      <c r="G196" s="201"/>
      <c r="H196" s="204">
        <v>1.26</v>
      </c>
      <c r="I196" s="243"/>
      <c r="J196" s="201"/>
      <c r="K196" s="201"/>
      <c r="L196" s="244"/>
      <c r="M196" s="245"/>
      <c r="N196" s="246"/>
      <c r="O196" s="246"/>
      <c r="P196" s="246"/>
      <c r="Q196" s="246"/>
      <c r="R196" s="246"/>
      <c r="S196" s="246"/>
      <c r="T196" s="257"/>
      <c r="AT196" s="262" t="s">
        <v>184</v>
      </c>
      <c r="AU196" s="262" t="s">
        <v>81</v>
      </c>
      <c r="AV196" s="91" t="s">
        <v>81</v>
      </c>
      <c r="AW196" s="91" t="s">
        <v>37</v>
      </c>
      <c r="AX196" s="91" t="s">
        <v>73</v>
      </c>
      <c r="AY196" s="262" t="s">
        <v>164</v>
      </c>
    </row>
    <row r="197" spans="2:51" s="91" customFormat="1" ht="13.5">
      <c r="B197" s="200"/>
      <c r="C197" s="201"/>
      <c r="D197" s="194" t="s">
        <v>184</v>
      </c>
      <c r="E197" s="202" t="s">
        <v>22</v>
      </c>
      <c r="F197" s="203" t="s">
        <v>293</v>
      </c>
      <c r="G197" s="201"/>
      <c r="H197" s="204">
        <v>1.26</v>
      </c>
      <c r="I197" s="243"/>
      <c r="J197" s="201"/>
      <c r="K197" s="201"/>
      <c r="L197" s="244"/>
      <c r="M197" s="245"/>
      <c r="N197" s="246"/>
      <c r="O197" s="246"/>
      <c r="P197" s="246"/>
      <c r="Q197" s="246"/>
      <c r="R197" s="246"/>
      <c r="S197" s="246"/>
      <c r="T197" s="257"/>
      <c r="AT197" s="262" t="s">
        <v>184</v>
      </c>
      <c r="AU197" s="262" t="s">
        <v>81</v>
      </c>
      <c r="AV197" s="91" t="s">
        <v>81</v>
      </c>
      <c r="AW197" s="91" t="s">
        <v>37</v>
      </c>
      <c r="AX197" s="91" t="s">
        <v>73</v>
      </c>
      <c r="AY197" s="262" t="s">
        <v>164</v>
      </c>
    </row>
    <row r="198" spans="2:51" s="92" customFormat="1" ht="13.5">
      <c r="B198" s="205"/>
      <c r="C198" s="206"/>
      <c r="D198" s="207" t="s">
        <v>184</v>
      </c>
      <c r="E198" s="208" t="s">
        <v>22</v>
      </c>
      <c r="F198" s="209" t="s">
        <v>187</v>
      </c>
      <c r="G198" s="206"/>
      <c r="H198" s="210">
        <v>10.04</v>
      </c>
      <c r="I198" s="247"/>
      <c r="J198" s="206"/>
      <c r="K198" s="206"/>
      <c r="L198" s="248"/>
      <c r="M198" s="249"/>
      <c r="N198" s="250"/>
      <c r="O198" s="250"/>
      <c r="P198" s="250"/>
      <c r="Q198" s="250"/>
      <c r="R198" s="250"/>
      <c r="S198" s="250"/>
      <c r="T198" s="258"/>
      <c r="AT198" s="263" t="s">
        <v>184</v>
      </c>
      <c r="AU198" s="263" t="s">
        <v>81</v>
      </c>
      <c r="AV198" s="92" t="s">
        <v>171</v>
      </c>
      <c r="AW198" s="92" t="s">
        <v>37</v>
      </c>
      <c r="AX198" s="92" t="s">
        <v>24</v>
      </c>
      <c r="AY198" s="263" t="s">
        <v>164</v>
      </c>
    </row>
    <row r="199" spans="2:65" s="84" customFormat="1" ht="28.8" customHeight="1">
      <c r="B199" s="105"/>
      <c r="C199" s="189" t="s">
        <v>10</v>
      </c>
      <c r="D199" s="189" t="s">
        <v>166</v>
      </c>
      <c r="E199" s="190" t="s">
        <v>294</v>
      </c>
      <c r="F199" s="191" t="s">
        <v>295</v>
      </c>
      <c r="G199" s="192" t="s">
        <v>181</v>
      </c>
      <c r="H199" s="193">
        <v>10.04</v>
      </c>
      <c r="I199" s="233"/>
      <c r="J199" s="234">
        <f>ROUND(I199*H199,2)</f>
        <v>0</v>
      </c>
      <c r="K199" s="191" t="s">
        <v>170</v>
      </c>
      <c r="L199" s="214"/>
      <c r="M199" s="235" t="s">
        <v>22</v>
      </c>
      <c r="N199" s="236" t="s">
        <v>44</v>
      </c>
      <c r="O199" s="106"/>
      <c r="P199" s="237">
        <f>O199*H199</f>
        <v>0</v>
      </c>
      <c r="Q199" s="237">
        <v>0</v>
      </c>
      <c r="R199" s="237">
        <f>Q199*H199</f>
        <v>0</v>
      </c>
      <c r="S199" s="237">
        <v>0.044</v>
      </c>
      <c r="T199" s="254">
        <f>S199*H199</f>
        <v>0.44176</v>
      </c>
      <c r="AR199" s="170" t="s">
        <v>171</v>
      </c>
      <c r="AT199" s="170" t="s">
        <v>166</v>
      </c>
      <c r="AU199" s="170" t="s">
        <v>81</v>
      </c>
      <c r="AY199" s="170" t="s">
        <v>164</v>
      </c>
      <c r="BE199" s="266">
        <f>IF(N199="základní",J199,0)</f>
        <v>0</v>
      </c>
      <c r="BF199" s="266">
        <f>IF(N199="snížená",J199,0)</f>
        <v>0</v>
      </c>
      <c r="BG199" s="266">
        <f>IF(N199="zákl. přenesená",J199,0)</f>
        <v>0</v>
      </c>
      <c r="BH199" s="266">
        <f>IF(N199="sníž. přenesená",J199,0)</f>
        <v>0</v>
      </c>
      <c r="BI199" s="266">
        <f>IF(N199="nulová",J199,0)</f>
        <v>0</v>
      </c>
      <c r="BJ199" s="170" t="s">
        <v>24</v>
      </c>
      <c r="BK199" s="266">
        <f>ROUND(I199*H199,2)</f>
        <v>0</v>
      </c>
      <c r="BL199" s="170" t="s">
        <v>171</v>
      </c>
      <c r="BM199" s="170" t="s">
        <v>296</v>
      </c>
    </row>
    <row r="200" spans="2:47" s="84" customFormat="1" ht="24">
      <c r="B200" s="105"/>
      <c r="C200" s="174"/>
      <c r="D200" s="194" t="s">
        <v>173</v>
      </c>
      <c r="E200" s="174"/>
      <c r="F200" s="195" t="s">
        <v>297</v>
      </c>
      <c r="G200" s="174"/>
      <c r="H200" s="174"/>
      <c r="I200" s="215"/>
      <c r="J200" s="174"/>
      <c r="K200" s="174"/>
      <c r="L200" s="214"/>
      <c r="M200" s="238"/>
      <c r="N200" s="106"/>
      <c r="O200" s="106"/>
      <c r="P200" s="106"/>
      <c r="Q200" s="106"/>
      <c r="R200" s="106"/>
      <c r="S200" s="106"/>
      <c r="T200" s="255"/>
      <c r="AT200" s="170" t="s">
        <v>173</v>
      </c>
      <c r="AU200" s="170" t="s">
        <v>81</v>
      </c>
    </row>
    <row r="201" spans="2:51" s="90" customFormat="1" ht="13.5">
      <c r="B201" s="196"/>
      <c r="C201" s="197"/>
      <c r="D201" s="194" t="s">
        <v>184</v>
      </c>
      <c r="E201" s="198" t="s">
        <v>22</v>
      </c>
      <c r="F201" s="199" t="s">
        <v>232</v>
      </c>
      <c r="G201" s="197"/>
      <c r="H201" s="198" t="s">
        <v>22</v>
      </c>
      <c r="I201" s="239"/>
      <c r="J201" s="197"/>
      <c r="K201" s="197"/>
      <c r="L201" s="240"/>
      <c r="M201" s="241"/>
      <c r="N201" s="242"/>
      <c r="O201" s="242"/>
      <c r="P201" s="242"/>
      <c r="Q201" s="242"/>
      <c r="R201" s="242"/>
      <c r="S201" s="242"/>
      <c r="T201" s="256"/>
      <c r="AT201" s="261" t="s">
        <v>184</v>
      </c>
      <c r="AU201" s="261" t="s">
        <v>81</v>
      </c>
      <c r="AV201" s="90" t="s">
        <v>24</v>
      </c>
      <c r="AW201" s="90" t="s">
        <v>37</v>
      </c>
      <c r="AX201" s="90" t="s">
        <v>73</v>
      </c>
      <c r="AY201" s="261" t="s">
        <v>164</v>
      </c>
    </row>
    <row r="202" spans="2:51" s="91" customFormat="1" ht="13.5">
      <c r="B202" s="200"/>
      <c r="C202" s="201"/>
      <c r="D202" s="194" t="s">
        <v>184</v>
      </c>
      <c r="E202" s="202" t="s">
        <v>22</v>
      </c>
      <c r="F202" s="203" t="s">
        <v>286</v>
      </c>
      <c r="G202" s="201"/>
      <c r="H202" s="204">
        <v>1.138</v>
      </c>
      <c r="I202" s="243"/>
      <c r="J202" s="201"/>
      <c r="K202" s="201"/>
      <c r="L202" s="244"/>
      <c r="M202" s="245"/>
      <c r="N202" s="246"/>
      <c r="O202" s="246"/>
      <c r="P202" s="246"/>
      <c r="Q202" s="246"/>
      <c r="R202" s="246"/>
      <c r="S202" s="246"/>
      <c r="T202" s="257"/>
      <c r="AT202" s="262" t="s">
        <v>184</v>
      </c>
      <c r="AU202" s="262" t="s">
        <v>81</v>
      </c>
      <c r="AV202" s="91" t="s">
        <v>81</v>
      </c>
      <c r="AW202" s="91" t="s">
        <v>37</v>
      </c>
      <c r="AX202" s="91" t="s">
        <v>73</v>
      </c>
      <c r="AY202" s="262" t="s">
        <v>164</v>
      </c>
    </row>
    <row r="203" spans="2:51" s="90" customFormat="1" ht="13.5">
      <c r="B203" s="196"/>
      <c r="C203" s="197"/>
      <c r="D203" s="194" t="s">
        <v>184</v>
      </c>
      <c r="E203" s="198" t="s">
        <v>22</v>
      </c>
      <c r="F203" s="199" t="s">
        <v>234</v>
      </c>
      <c r="G203" s="197"/>
      <c r="H203" s="198" t="s">
        <v>22</v>
      </c>
      <c r="I203" s="239"/>
      <c r="J203" s="197"/>
      <c r="K203" s="197"/>
      <c r="L203" s="240"/>
      <c r="M203" s="241"/>
      <c r="N203" s="242"/>
      <c r="O203" s="242"/>
      <c r="P203" s="242"/>
      <c r="Q203" s="242"/>
      <c r="R203" s="242"/>
      <c r="S203" s="242"/>
      <c r="T203" s="256"/>
      <c r="AT203" s="261" t="s">
        <v>184</v>
      </c>
      <c r="AU203" s="261" t="s">
        <v>81</v>
      </c>
      <c r="AV203" s="90" t="s">
        <v>24</v>
      </c>
      <c r="AW203" s="90" t="s">
        <v>37</v>
      </c>
      <c r="AX203" s="90" t="s">
        <v>73</v>
      </c>
      <c r="AY203" s="261" t="s">
        <v>164</v>
      </c>
    </row>
    <row r="204" spans="2:51" s="91" customFormat="1" ht="13.5">
      <c r="B204" s="200"/>
      <c r="C204" s="201"/>
      <c r="D204" s="194" t="s">
        <v>184</v>
      </c>
      <c r="E204" s="202" t="s">
        <v>22</v>
      </c>
      <c r="F204" s="203" t="s">
        <v>287</v>
      </c>
      <c r="G204" s="201"/>
      <c r="H204" s="204">
        <v>0.424</v>
      </c>
      <c r="I204" s="243"/>
      <c r="J204" s="201"/>
      <c r="K204" s="201"/>
      <c r="L204" s="244"/>
      <c r="M204" s="245"/>
      <c r="N204" s="246"/>
      <c r="O204" s="246"/>
      <c r="P204" s="246"/>
      <c r="Q204" s="246"/>
      <c r="R204" s="246"/>
      <c r="S204" s="246"/>
      <c r="T204" s="257"/>
      <c r="AT204" s="262" t="s">
        <v>184</v>
      </c>
      <c r="AU204" s="262" t="s">
        <v>81</v>
      </c>
      <c r="AV204" s="91" t="s">
        <v>81</v>
      </c>
      <c r="AW204" s="91" t="s">
        <v>37</v>
      </c>
      <c r="AX204" s="91" t="s">
        <v>73</v>
      </c>
      <c r="AY204" s="262" t="s">
        <v>164</v>
      </c>
    </row>
    <row r="205" spans="2:51" s="90" customFormat="1" ht="13.5">
      <c r="B205" s="196"/>
      <c r="C205" s="197"/>
      <c r="D205" s="194" t="s">
        <v>184</v>
      </c>
      <c r="E205" s="198" t="s">
        <v>22</v>
      </c>
      <c r="F205" s="199" t="s">
        <v>236</v>
      </c>
      <c r="G205" s="197"/>
      <c r="H205" s="198" t="s">
        <v>22</v>
      </c>
      <c r="I205" s="239"/>
      <c r="J205" s="197"/>
      <c r="K205" s="197"/>
      <c r="L205" s="240"/>
      <c r="M205" s="241"/>
      <c r="N205" s="242"/>
      <c r="O205" s="242"/>
      <c r="P205" s="242"/>
      <c r="Q205" s="242"/>
      <c r="R205" s="242"/>
      <c r="S205" s="242"/>
      <c r="T205" s="256"/>
      <c r="AT205" s="261" t="s">
        <v>184</v>
      </c>
      <c r="AU205" s="261" t="s">
        <v>81</v>
      </c>
      <c r="AV205" s="90" t="s">
        <v>24</v>
      </c>
      <c r="AW205" s="90" t="s">
        <v>37</v>
      </c>
      <c r="AX205" s="90" t="s">
        <v>73</v>
      </c>
      <c r="AY205" s="261" t="s">
        <v>164</v>
      </c>
    </row>
    <row r="206" spans="2:51" s="91" customFormat="1" ht="13.5">
      <c r="B206" s="200"/>
      <c r="C206" s="201"/>
      <c r="D206" s="194" t="s">
        <v>184</v>
      </c>
      <c r="E206" s="202" t="s">
        <v>22</v>
      </c>
      <c r="F206" s="203" t="s">
        <v>288</v>
      </c>
      <c r="G206" s="201"/>
      <c r="H206" s="204">
        <v>0.546</v>
      </c>
      <c r="I206" s="243"/>
      <c r="J206" s="201"/>
      <c r="K206" s="201"/>
      <c r="L206" s="244"/>
      <c r="M206" s="245"/>
      <c r="N206" s="246"/>
      <c r="O206" s="246"/>
      <c r="P206" s="246"/>
      <c r="Q206" s="246"/>
      <c r="R206" s="246"/>
      <c r="S206" s="246"/>
      <c r="T206" s="257"/>
      <c r="AT206" s="262" t="s">
        <v>184</v>
      </c>
      <c r="AU206" s="262" t="s">
        <v>81</v>
      </c>
      <c r="AV206" s="91" t="s">
        <v>81</v>
      </c>
      <c r="AW206" s="91" t="s">
        <v>37</v>
      </c>
      <c r="AX206" s="91" t="s">
        <v>73</v>
      </c>
      <c r="AY206" s="262" t="s">
        <v>164</v>
      </c>
    </row>
    <row r="207" spans="2:51" s="90" customFormat="1" ht="13.5">
      <c r="B207" s="196"/>
      <c r="C207" s="197"/>
      <c r="D207" s="194" t="s">
        <v>184</v>
      </c>
      <c r="E207" s="198" t="s">
        <v>22</v>
      </c>
      <c r="F207" s="199" t="s">
        <v>238</v>
      </c>
      <c r="G207" s="197"/>
      <c r="H207" s="198" t="s">
        <v>22</v>
      </c>
      <c r="I207" s="239"/>
      <c r="J207" s="197"/>
      <c r="K207" s="197"/>
      <c r="L207" s="240"/>
      <c r="M207" s="241"/>
      <c r="N207" s="242"/>
      <c r="O207" s="242"/>
      <c r="P207" s="242"/>
      <c r="Q207" s="242"/>
      <c r="R207" s="242"/>
      <c r="S207" s="242"/>
      <c r="T207" s="256"/>
      <c r="AT207" s="261" t="s">
        <v>184</v>
      </c>
      <c r="AU207" s="261" t="s">
        <v>81</v>
      </c>
      <c r="AV207" s="90" t="s">
        <v>24</v>
      </c>
      <c r="AW207" s="90" t="s">
        <v>37</v>
      </c>
      <c r="AX207" s="90" t="s">
        <v>73</v>
      </c>
      <c r="AY207" s="261" t="s">
        <v>164</v>
      </c>
    </row>
    <row r="208" spans="2:51" s="91" customFormat="1" ht="13.5">
      <c r="B208" s="200"/>
      <c r="C208" s="201"/>
      <c r="D208" s="194" t="s">
        <v>184</v>
      </c>
      <c r="E208" s="202" t="s">
        <v>22</v>
      </c>
      <c r="F208" s="203" t="s">
        <v>289</v>
      </c>
      <c r="G208" s="201"/>
      <c r="H208" s="204">
        <v>0.349</v>
      </c>
      <c r="I208" s="243"/>
      <c r="J208" s="201"/>
      <c r="K208" s="201"/>
      <c r="L208" s="244"/>
      <c r="M208" s="245"/>
      <c r="N208" s="246"/>
      <c r="O208" s="246"/>
      <c r="P208" s="246"/>
      <c r="Q208" s="246"/>
      <c r="R208" s="246"/>
      <c r="S208" s="246"/>
      <c r="T208" s="257"/>
      <c r="AT208" s="262" t="s">
        <v>184</v>
      </c>
      <c r="AU208" s="262" t="s">
        <v>81</v>
      </c>
      <c r="AV208" s="91" t="s">
        <v>81</v>
      </c>
      <c r="AW208" s="91" t="s">
        <v>37</v>
      </c>
      <c r="AX208" s="91" t="s">
        <v>73</v>
      </c>
      <c r="AY208" s="262" t="s">
        <v>164</v>
      </c>
    </row>
    <row r="209" spans="2:51" s="90" customFormat="1" ht="13.5">
      <c r="B209" s="196"/>
      <c r="C209" s="197"/>
      <c r="D209" s="194" t="s">
        <v>184</v>
      </c>
      <c r="E209" s="198" t="s">
        <v>22</v>
      </c>
      <c r="F209" s="199" t="s">
        <v>290</v>
      </c>
      <c r="G209" s="197"/>
      <c r="H209" s="198" t="s">
        <v>22</v>
      </c>
      <c r="I209" s="239"/>
      <c r="J209" s="197"/>
      <c r="K209" s="197"/>
      <c r="L209" s="240"/>
      <c r="M209" s="241"/>
      <c r="N209" s="242"/>
      <c r="O209" s="242"/>
      <c r="P209" s="242"/>
      <c r="Q209" s="242"/>
      <c r="R209" s="242"/>
      <c r="S209" s="242"/>
      <c r="T209" s="256"/>
      <c r="AT209" s="261" t="s">
        <v>184</v>
      </c>
      <c r="AU209" s="261" t="s">
        <v>81</v>
      </c>
      <c r="AV209" s="90" t="s">
        <v>24</v>
      </c>
      <c r="AW209" s="90" t="s">
        <v>37</v>
      </c>
      <c r="AX209" s="90" t="s">
        <v>73</v>
      </c>
      <c r="AY209" s="261" t="s">
        <v>164</v>
      </c>
    </row>
    <row r="210" spans="2:51" s="91" customFormat="1" ht="13.5">
      <c r="B210" s="200"/>
      <c r="C210" s="201"/>
      <c r="D210" s="194" t="s">
        <v>184</v>
      </c>
      <c r="E210" s="202" t="s">
        <v>22</v>
      </c>
      <c r="F210" s="203" t="s">
        <v>291</v>
      </c>
      <c r="G210" s="201"/>
      <c r="H210" s="204">
        <v>5.063</v>
      </c>
      <c r="I210" s="243"/>
      <c r="J210" s="201"/>
      <c r="K210" s="201"/>
      <c r="L210" s="244"/>
      <c r="M210" s="245"/>
      <c r="N210" s="246"/>
      <c r="O210" s="246"/>
      <c r="P210" s="246"/>
      <c r="Q210" s="246"/>
      <c r="R210" s="246"/>
      <c r="S210" s="246"/>
      <c r="T210" s="257"/>
      <c r="AT210" s="262" t="s">
        <v>184</v>
      </c>
      <c r="AU210" s="262" t="s">
        <v>81</v>
      </c>
      <c r="AV210" s="91" t="s">
        <v>81</v>
      </c>
      <c r="AW210" s="91" t="s">
        <v>37</v>
      </c>
      <c r="AX210" s="91" t="s">
        <v>73</v>
      </c>
      <c r="AY210" s="262" t="s">
        <v>164</v>
      </c>
    </row>
    <row r="211" spans="2:51" s="90" customFormat="1" ht="13.5">
      <c r="B211" s="196"/>
      <c r="C211" s="197"/>
      <c r="D211" s="194" t="s">
        <v>184</v>
      </c>
      <c r="E211" s="198" t="s">
        <v>22</v>
      </c>
      <c r="F211" s="199" t="s">
        <v>292</v>
      </c>
      <c r="G211" s="197"/>
      <c r="H211" s="198" t="s">
        <v>22</v>
      </c>
      <c r="I211" s="239"/>
      <c r="J211" s="197"/>
      <c r="K211" s="197"/>
      <c r="L211" s="240"/>
      <c r="M211" s="241"/>
      <c r="N211" s="242"/>
      <c r="O211" s="242"/>
      <c r="P211" s="242"/>
      <c r="Q211" s="242"/>
      <c r="R211" s="242"/>
      <c r="S211" s="242"/>
      <c r="T211" s="256"/>
      <c r="AT211" s="261" t="s">
        <v>184</v>
      </c>
      <c r="AU211" s="261" t="s">
        <v>81</v>
      </c>
      <c r="AV211" s="90" t="s">
        <v>24</v>
      </c>
      <c r="AW211" s="90" t="s">
        <v>37</v>
      </c>
      <c r="AX211" s="90" t="s">
        <v>73</v>
      </c>
      <c r="AY211" s="261" t="s">
        <v>164</v>
      </c>
    </row>
    <row r="212" spans="2:51" s="91" customFormat="1" ht="13.5">
      <c r="B212" s="200"/>
      <c r="C212" s="201"/>
      <c r="D212" s="194" t="s">
        <v>184</v>
      </c>
      <c r="E212" s="202" t="s">
        <v>22</v>
      </c>
      <c r="F212" s="203" t="s">
        <v>293</v>
      </c>
      <c r="G212" s="201"/>
      <c r="H212" s="204">
        <v>1.26</v>
      </c>
      <c r="I212" s="243"/>
      <c r="J212" s="201"/>
      <c r="K212" s="201"/>
      <c r="L212" s="244"/>
      <c r="M212" s="245"/>
      <c r="N212" s="246"/>
      <c r="O212" s="246"/>
      <c r="P212" s="246"/>
      <c r="Q212" s="246"/>
      <c r="R212" s="246"/>
      <c r="S212" s="246"/>
      <c r="T212" s="257"/>
      <c r="AT212" s="262" t="s">
        <v>184</v>
      </c>
      <c r="AU212" s="262" t="s">
        <v>81</v>
      </c>
      <c r="AV212" s="91" t="s">
        <v>81</v>
      </c>
      <c r="AW212" s="91" t="s">
        <v>37</v>
      </c>
      <c r="AX212" s="91" t="s">
        <v>73</v>
      </c>
      <c r="AY212" s="262" t="s">
        <v>164</v>
      </c>
    </row>
    <row r="213" spans="2:51" s="91" customFormat="1" ht="13.5">
      <c r="B213" s="200"/>
      <c r="C213" s="201"/>
      <c r="D213" s="194" t="s">
        <v>184</v>
      </c>
      <c r="E213" s="202" t="s">
        <v>22</v>
      </c>
      <c r="F213" s="203" t="s">
        <v>293</v>
      </c>
      <c r="G213" s="201"/>
      <c r="H213" s="204">
        <v>1.26</v>
      </c>
      <c r="I213" s="243"/>
      <c r="J213" s="201"/>
      <c r="K213" s="201"/>
      <c r="L213" s="244"/>
      <c r="M213" s="245"/>
      <c r="N213" s="246"/>
      <c r="O213" s="246"/>
      <c r="P213" s="246"/>
      <c r="Q213" s="246"/>
      <c r="R213" s="246"/>
      <c r="S213" s="246"/>
      <c r="T213" s="257"/>
      <c r="AT213" s="262" t="s">
        <v>184</v>
      </c>
      <c r="AU213" s="262" t="s">
        <v>81</v>
      </c>
      <c r="AV213" s="91" t="s">
        <v>81</v>
      </c>
      <c r="AW213" s="91" t="s">
        <v>37</v>
      </c>
      <c r="AX213" s="91" t="s">
        <v>73</v>
      </c>
      <c r="AY213" s="262" t="s">
        <v>164</v>
      </c>
    </row>
    <row r="214" spans="2:51" s="92" customFormat="1" ht="13.5">
      <c r="B214" s="205"/>
      <c r="C214" s="206"/>
      <c r="D214" s="207" t="s">
        <v>184</v>
      </c>
      <c r="E214" s="208" t="s">
        <v>22</v>
      </c>
      <c r="F214" s="209" t="s">
        <v>187</v>
      </c>
      <c r="G214" s="206"/>
      <c r="H214" s="210">
        <v>10.04</v>
      </c>
      <c r="I214" s="247"/>
      <c r="J214" s="206"/>
      <c r="K214" s="206"/>
      <c r="L214" s="248"/>
      <c r="M214" s="249"/>
      <c r="N214" s="250"/>
      <c r="O214" s="250"/>
      <c r="P214" s="250"/>
      <c r="Q214" s="250"/>
      <c r="R214" s="250"/>
      <c r="S214" s="250"/>
      <c r="T214" s="258"/>
      <c r="AT214" s="263" t="s">
        <v>184</v>
      </c>
      <c r="AU214" s="263" t="s">
        <v>81</v>
      </c>
      <c r="AV214" s="92" t="s">
        <v>171</v>
      </c>
      <c r="AW214" s="92" t="s">
        <v>37</v>
      </c>
      <c r="AX214" s="92" t="s">
        <v>24</v>
      </c>
      <c r="AY214" s="263" t="s">
        <v>164</v>
      </c>
    </row>
    <row r="215" spans="2:65" s="84" customFormat="1" ht="28.8" customHeight="1">
      <c r="B215" s="105"/>
      <c r="C215" s="189" t="s">
        <v>298</v>
      </c>
      <c r="D215" s="189" t="s">
        <v>166</v>
      </c>
      <c r="E215" s="190" t="s">
        <v>299</v>
      </c>
      <c r="F215" s="191" t="s">
        <v>300</v>
      </c>
      <c r="G215" s="192" t="s">
        <v>192</v>
      </c>
      <c r="H215" s="193">
        <v>2.7</v>
      </c>
      <c r="I215" s="233"/>
      <c r="J215" s="234">
        <f>ROUND(I215*H215,2)</f>
        <v>0</v>
      </c>
      <c r="K215" s="191" t="s">
        <v>170</v>
      </c>
      <c r="L215" s="214"/>
      <c r="M215" s="235" t="s">
        <v>22</v>
      </c>
      <c r="N215" s="236" t="s">
        <v>44</v>
      </c>
      <c r="O215" s="106"/>
      <c r="P215" s="237">
        <f>O215*H215</f>
        <v>0</v>
      </c>
      <c r="Q215" s="237">
        <v>0</v>
      </c>
      <c r="R215" s="237">
        <f>Q215*H215</f>
        <v>0</v>
      </c>
      <c r="S215" s="237">
        <v>0.035</v>
      </c>
      <c r="T215" s="254">
        <f>S215*H215</f>
        <v>0.0945</v>
      </c>
      <c r="AR215" s="170" t="s">
        <v>171</v>
      </c>
      <c r="AT215" s="170" t="s">
        <v>166</v>
      </c>
      <c r="AU215" s="170" t="s">
        <v>81</v>
      </c>
      <c r="AY215" s="170" t="s">
        <v>164</v>
      </c>
      <c r="BE215" s="266">
        <f>IF(N215="základní",J215,0)</f>
        <v>0</v>
      </c>
      <c r="BF215" s="266">
        <f>IF(N215="snížená",J215,0)</f>
        <v>0</v>
      </c>
      <c r="BG215" s="266">
        <f>IF(N215="zákl. přenesená",J215,0)</f>
        <v>0</v>
      </c>
      <c r="BH215" s="266">
        <f>IF(N215="sníž. přenesená",J215,0)</f>
        <v>0</v>
      </c>
      <c r="BI215" s="266">
        <f>IF(N215="nulová",J215,0)</f>
        <v>0</v>
      </c>
      <c r="BJ215" s="170" t="s">
        <v>24</v>
      </c>
      <c r="BK215" s="266">
        <f>ROUND(I215*H215,2)</f>
        <v>0</v>
      </c>
      <c r="BL215" s="170" t="s">
        <v>171</v>
      </c>
      <c r="BM215" s="170" t="s">
        <v>301</v>
      </c>
    </row>
    <row r="216" spans="2:47" s="84" customFormat="1" ht="36">
      <c r="B216" s="105"/>
      <c r="C216" s="174"/>
      <c r="D216" s="194" t="s">
        <v>173</v>
      </c>
      <c r="E216" s="174"/>
      <c r="F216" s="195" t="s">
        <v>302</v>
      </c>
      <c r="G216" s="174"/>
      <c r="H216" s="174"/>
      <c r="I216" s="215"/>
      <c r="J216" s="174"/>
      <c r="K216" s="174"/>
      <c r="L216" s="214"/>
      <c r="M216" s="238"/>
      <c r="N216" s="106"/>
      <c r="O216" s="106"/>
      <c r="P216" s="106"/>
      <c r="Q216" s="106"/>
      <c r="R216" s="106"/>
      <c r="S216" s="106"/>
      <c r="T216" s="255"/>
      <c r="AT216" s="170" t="s">
        <v>173</v>
      </c>
      <c r="AU216" s="170" t="s">
        <v>81</v>
      </c>
    </row>
    <row r="217" spans="2:51" s="90" customFormat="1" ht="13.5">
      <c r="B217" s="196"/>
      <c r="C217" s="197"/>
      <c r="D217" s="194" t="s">
        <v>184</v>
      </c>
      <c r="E217" s="198" t="s">
        <v>22</v>
      </c>
      <c r="F217" s="199" t="s">
        <v>303</v>
      </c>
      <c r="G217" s="197"/>
      <c r="H217" s="198" t="s">
        <v>22</v>
      </c>
      <c r="I217" s="239"/>
      <c r="J217" s="197"/>
      <c r="K217" s="197"/>
      <c r="L217" s="240"/>
      <c r="M217" s="241"/>
      <c r="N217" s="242"/>
      <c r="O217" s="242"/>
      <c r="P217" s="242"/>
      <c r="Q217" s="242"/>
      <c r="R217" s="242"/>
      <c r="S217" s="242"/>
      <c r="T217" s="256"/>
      <c r="AT217" s="261" t="s">
        <v>184</v>
      </c>
      <c r="AU217" s="261" t="s">
        <v>81</v>
      </c>
      <c r="AV217" s="90" t="s">
        <v>24</v>
      </c>
      <c r="AW217" s="90" t="s">
        <v>37</v>
      </c>
      <c r="AX217" s="90" t="s">
        <v>73</v>
      </c>
      <c r="AY217" s="261" t="s">
        <v>164</v>
      </c>
    </row>
    <row r="218" spans="2:51" s="91" customFormat="1" ht="13.5">
      <c r="B218" s="200"/>
      <c r="C218" s="201"/>
      <c r="D218" s="194" t="s">
        <v>184</v>
      </c>
      <c r="E218" s="202" t="s">
        <v>22</v>
      </c>
      <c r="F218" s="203" t="s">
        <v>304</v>
      </c>
      <c r="G218" s="201"/>
      <c r="H218" s="204">
        <v>2.7</v>
      </c>
      <c r="I218" s="243"/>
      <c r="J218" s="201"/>
      <c r="K218" s="201"/>
      <c r="L218" s="244"/>
      <c r="M218" s="245"/>
      <c r="N218" s="246"/>
      <c r="O218" s="246"/>
      <c r="P218" s="246"/>
      <c r="Q218" s="246"/>
      <c r="R218" s="246"/>
      <c r="S218" s="246"/>
      <c r="T218" s="257"/>
      <c r="AT218" s="262" t="s">
        <v>184</v>
      </c>
      <c r="AU218" s="262" t="s">
        <v>81</v>
      </c>
      <c r="AV218" s="91" t="s">
        <v>81</v>
      </c>
      <c r="AW218" s="91" t="s">
        <v>37</v>
      </c>
      <c r="AX218" s="91" t="s">
        <v>73</v>
      </c>
      <c r="AY218" s="262" t="s">
        <v>164</v>
      </c>
    </row>
    <row r="219" spans="2:51" s="92" customFormat="1" ht="13.5">
      <c r="B219" s="205"/>
      <c r="C219" s="206"/>
      <c r="D219" s="207" t="s">
        <v>184</v>
      </c>
      <c r="E219" s="208" t="s">
        <v>22</v>
      </c>
      <c r="F219" s="209" t="s">
        <v>187</v>
      </c>
      <c r="G219" s="206"/>
      <c r="H219" s="210">
        <v>2.7</v>
      </c>
      <c r="I219" s="247"/>
      <c r="J219" s="206"/>
      <c r="K219" s="206"/>
      <c r="L219" s="248"/>
      <c r="M219" s="249"/>
      <c r="N219" s="250"/>
      <c r="O219" s="250"/>
      <c r="P219" s="250"/>
      <c r="Q219" s="250"/>
      <c r="R219" s="250"/>
      <c r="S219" s="250"/>
      <c r="T219" s="258"/>
      <c r="AT219" s="263" t="s">
        <v>184</v>
      </c>
      <c r="AU219" s="263" t="s">
        <v>81</v>
      </c>
      <c r="AV219" s="92" t="s">
        <v>171</v>
      </c>
      <c r="AW219" s="92" t="s">
        <v>37</v>
      </c>
      <c r="AX219" s="92" t="s">
        <v>24</v>
      </c>
      <c r="AY219" s="263" t="s">
        <v>164</v>
      </c>
    </row>
    <row r="220" spans="2:65" s="84" customFormat="1" ht="28.8" customHeight="1">
      <c r="B220" s="105"/>
      <c r="C220" s="189" t="s">
        <v>305</v>
      </c>
      <c r="D220" s="189" t="s">
        <v>166</v>
      </c>
      <c r="E220" s="190" t="s">
        <v>306</v>
      </c>
      <c r="F220" s="191" t="s">
        <v>307</v>
      </c>
      <c r="G220" s="192" t="s">
        <v>192</v>
      </c>
      <c r="H220" s="193">
        <v>147.96</v>
      </c>
      <c r="I220" s="233"/>
      <c r="J220" s="234">
        <f>ROUND(I220*H220,2)</f>
        <v>0</v>
      </c>
      <c r="K220" s="191" t="s">
        <v>170</v>
      </c>
      <c r="L220" s="214"/>
      <c r="M220" s="235" t="s">
        <v>22</v>
      </c>
      <c r="N220" s="236" t="s">
        <v>44</v>
      </c>
      <c r="O220" s="106"/>
      <c r="P220" s="237">
        <f>O220*H220</f>
        <v>0</v>
      </c>
      <c r="Q220" s="237">
        <v>0</v>
      </c>
      <c r="R220" s="237">
        <f>Q220*H220</f>
        <v>0</v>
      </c>
      <c r="S220" s="237">
        <v>0.12</v>
      </c>
      <c r="T220" s="254">
        <f>S220*H220</f>
        <v>17.7552</v>
      </c>
      <c r="AR220" s="170" t="s">
        <v>171</v>
      </c>
      <c r="AT220" s="170" t="s">
        <v>166</v>
      </c>
      <c r="AU220" s="170" t="s">
        <v>81</v>
      </c>
      <c r="AY220" s="170" t="s">
        <v>164</v>
      </c>
      <c r="BE220" s="266">
        <f>IF(N220="základní",J220,0)</f>
        <v>0</v>
      </c>
      <c r="BF220" s="266">
        <f>IF(N220="snížená",J220,0)</f>
        <v>0</v>
      </c>
      <c r="BG220" s="266">
        <f>IF(N220="zákl. přenesená",J220,0)</f>
        <v>0</v>
      </c>
      <c r="BH220" s="266">
        <f>IF(N220="sníž. přenesená",J220,0)</f>
        <v>0</v>
      </c>
      <c r="BI220" s="266">
        <f>IF(N220="nulová",J220,0)</f>
        <v>0</v>
      </c>
      <c r="BJ220" s="170" t="s">
        <v>24</v>
      </c>
      <c r="BK220" s="266">
        <v>0</v>
      </c>
      <c r="BL220" s="170" t="s">
        <v>171</v>
      </c>
      <c r="BM220" s="170" t="s">
        <v>308</v>
      </c>
    </row>
    <row r="221" spans="2:47" s="84" customFormat="1" ht="36">
      <c r="B221" s="105"/>
      <c r="C221" s="174"/>
      <c r="D221" s="194" t="s">
        <v>173</v>
      </c>
      <c r="E221" s="174"/>
      <c r="F221" s="195" t="s">
        <v>309</v>
      </c>
      <c r="G221" s="174"/>
      <c r="H221" s="174"/>
      <c r="I221" s="215"/>
      <c r="J221" s="174"/>
      <c r="K221" s="174"/>
      <c r="L221" s="214"/>
      <c r="M221" s="238"/>
      <c r="N221" s="106"/>
      <c r="O221" s="106"/>
      <c r="P221" s="106"/>
      <c r="Q221" s="106"/>
      <c r="R221" s="106"/>
      <c r="S221" s="106"/>
      <c r="T221" s="255"/>
      <c r="AT221" s="170" t="s">
        <v>173</v>
      </c>
      <c r="AU221" s="170" t="s">
        <v>81</v>
      </c>
    </row>
    <row r="222" spans="2:51" s="90" customFormat="1" ht="13.5">
      <c r="B222" s="196"/>
      <c r="C222" s="197"/>
      <c r="D222" s="194" t="s">
        <v>184</v>
      </c>
      <c r="E222" s="198" t="s">
        <v>22</v>
      </c>
      <c r="F222" s="199" t="s">
        <v>310</v>
      </c>
      <c r="G222" s="197"/>
      <c r="H222" s="198" t="s">
        <v>22</v>
      </c>
      <c r="I222" s="239"/>
      <c r="J222" s="197"/>
      <c r="K222" s="197"/>
      <c r="L222" s="240"/>
      <c r="M222" s="241"/>
      <c r="N222" s="242"/>
      <c r="O222" s="242"/>
      <c r="P222" s="242"/>
      <c r="Q222" s="242"/>
      <c r="R222" s="242"/>
      <c r="S222" s="242"/>
      <c r="T222" s="256"/>
      <c r="AT222" s="261" t="s">
        <v>184</v>
      </c>
      <c r="AU222" s="261" t="s">
        <v>81</v>
      </c>
      <c r="AV222" s="90" t="s">
        <v>24</v>
      </c>
      <c r="AW222" s="90" t="s">
        <v>37</v>
      </c>
      <c r="AX222" s="90" t="s">
        <v>73</v>
      </c>
      <c r="AY222" s="261" t="s">
        <v>164</v>
      </c>
    </row>
    <row r="223" spans="2:51" s="91" customFormat="1" ht="13.5">
      <c r="B223" s="200"/>
      <c r="C223" s="201"/>
      <c r="D223" s="194" t="s">
        <v>184</v>
      </c>
      <c r="E223" s="202" t="s">
        <v>22</v>
      </c>
      <c r="F223" s="203" t="s">
        <v>311</v>
      </c>
      <c r="G223" s="201"/>
      <c r="H223" s="204">
        <v>52.1</v>
      </c>
      <c r="I223" s="243"/>
      <c r="J223" s="201"/>
      <c r="K223" s="201"/>
      <c r="L223" s="244"/>
      <c r="M223" s="245"/>
      <c r="N223" s="246"/>
      <c r="O223" s="246"/>
      <c r="P223" s="246"/>
      <c r="Q223" s="246"/>
      <c r="R223" s="246"/>
      <c r="S223" s="246"/>
      <c r="T223" s="257"/>
      <c r="AT223" s="262" t="s">
        <v>184</v>
      </c>
      <c r="AU223" s="262" t="s">
        <v>81</v>
      </c>
      <c r="AV223" s="91" t="s">
        <v>81</v>
      </c>
      <c r="AW223" s="91" t="s">
        <v>37</v>
      </c>
      <c r="AX223" s="91" t="s">
        <v>73</v>
      </c>
      <c r="AY223" s="262" t="s">
        <v>164</v>
      </c>
    </row>
    <row r="224" spans="2:51" s="90" customFormat="1" ht="13.5">
      <c r="B224" s="196"/>
      <c r="C224" s="197"/>
      <c r="D224" s="194" t="s">
        <v>184</v>
      </c>
      <c r="E224" s="198" t="s">
        <v>22</v>
      </c>
      <c r="F224" s="199" t="s">
        <v>312</v>
      </c>
      <c r="G224" s="197"/>
      <c r="H224" s="198" t="s">
        <v>22</v>
      </c>
      <c r="I224" s="239"/>
      <c r="J224" s="197"/>
      <c r="K224" s="197"/>
      <c r="L224" s="240"/>
      <c r="M224" s="241"/>
      <c r="N224" s="242"/>
      <c r="O224" s="242"/>
      <c r="P224" s="242"/>
      <c r="Q224" s="242"/>
      <c r="R224" s="242"/>
      <c r="S224" s="242"/>
      <c r="T224" s="256"/>
      <c r="AT224" s="261" t="s">
        <v>184</v>
      </c>
      <c r="AU224" s="261" t="s">
        <v>81</v>
      </c>
      <c r="AV224" s="90" t="s">
        <v>24</v>
      </c>
      <c r="AW224" s="90" t="s">
        <v>37</v>
      </c>
      <c r="AX224" s="90" t="s">
        <v>73</v>
      </c>
      <c r="AY224" s="261" t="s">
        <v>164</v>
      </c>
    </row>
    <row r="225" spans="2:51" s="91" customFormat="1" ht="13.5">
      <c r="B225" s="200"/>
      <c r="C225" s="201"/>
      <c r="D225" s="194" t="s">
        <v>184</v>
      </c>
      <c r="E225" s="202" t="s">
        <v>22</v>
      </c>
      <c r="F225" s="203" t="s">
        <v>313</v>
      </c>
      <c r="G225" s="201"/>
      <c r="H225" s="204">
        <v>19.17</v>
      </c>
      <c r="I225" s="243"/>
      <c r="J225" s="201"/>
      <c r="K225" s="201"/>
      <c r="L225" s="244"/>
      <c r="M225" s="245"/>
      <c r="N225" s="246"/>
      <c r="O225" s="246"/>
      <c r="P225" s="246"/>
      <c r="Q225" s="246"/>
      <c r="R225" s="246"/>
      <c r="S225" s="246"/>
      <c r="T225" s="257"/>
      <c r="AT225" s="262" t="s">
        <v>184</v>
      </c>
      <c r="AU225" s="262" t="s">
        <v>81</v>
      </c>
      <c r="AV225" s="91" t="s">
        <v>81</v>
      </c>
      <c r="AW225" s="91" t="s">
        <v>37</v>
      </c>
      <c r="AX225" s="91" t="s">
        <v>73</v>
      </c>
      <c r="AY225" s="262" t="s">
        <v>164</v>
      </c>
    </row>
    <row r="226" spans="2:51" s="90" customFormat="1" ht="13.5">
      <c r="B226" s="196"/>
      <c r="C226" s="197"/>
      <c r="D226" s="194" t="s">
        <v>184</v>
      </c>
      <c r="E226" s="198" t="s">
        <v>22</v>
      </c>
      <c r="F226" s="199" t="s">
        <v>314</v>
      </c>
      <c r="G226" s="197"/>
      <c r="H226" s="198" t="s">
        <v>22</v>
      </c>
      <c r="I226" s="239"/>
      <c r="J226" s="197"/>
      <c r="K226" s="197"/>
      <c r="L226" s="240"/>
      <c r="M226" s="241"/>
      <c r="N226" s="242"/>
      <c r="O226" s="242"/>
      <c r="P226" s="242"/>
      <c r="Q226" s="242"/>
      <c r="R226" s="242"/>
      <c r="S226" s="242"/>
      <c r="T226" s="256"/>
      <c r="AT226" s="261" t="s">
        <v>184</v>
      </c>
      <c r="AU226" s="261" t="s">
        <v>81</v>
      </c>
      <c r="AV226" s="90" t="s">
        <v>24</v>
      </c>
      <c r="AW226" s="90" t="s">
        <v>37</v>
      </c>
      <c r="AX226" s="90" t="s">
        <v>73</v>
      </c>
      <c r="AY226" s="261" t="s">
        <v>164</v>
      </c>
    </row>
    <row r="227" spans="2:51" s="91" customFormat="1" ht="13.5">
      <c r="B227" s="200"/>
      <c r="C227" s="201"/>
      <c r="D227" s="194" t="s">
        <v>184</v>
      </c>
      <c r="E227" s="202" t="s">
        <v>22</v>
      </c>
      <c r="F227" s="203" t="s">
        <v>315</v>
      </c>
      <c r="G227" s="201"/>
      <c r="H227" s="204">
        <v>18.51</v>
      </c>
      <c r="I227" s="243"/>
      <c r="J227" s="201"/>
      <c r="K227" s="201"/>
      <c r="L227" s="244"/>
      <c r="M227" s="245"/>
      <c r="N227" s="246"/>
      <c r="O227" s="246"/>
      <c r="P227" s="246"/>
      <c r="Q227" s="246"/>
      <c r="R227" s="246"/>
      <c r="S227" s="246"/>
      <c r="T227" s="257"/>
      <c r="AT227" s="262" t="s">
        <v>184</v>
      </c>
      <c r="AU227" s="262" t="s">
        <v>81</v>
      </c>
      <c r="AV227" s="91" t="s">
        <v>81</v>
      </c>
      <c r="AW227" s="91" t="s">
        <v>37</v>
      </c>
      <c r="AX227" s="91" t="s">
        <v>73</v>
      </c>
      <c r="AY227" s="262" t="s">
        <v>164</v>
      </c>
    </row>
    <row r="228" spans="2:51" s="90" customFormat="1" ht="13.5">
      <c r="B228" s="196"/>
      <c r="C228" s="197"/>
      <c r="D228" s="194" t="s">
        <v>184</v>
      </c>
      <c r="E228" s="198" t="s">
        <v>22</v>
      </c>
      <c r="F228" s="199" t="s">
        <v>316</v>
      </c>
      <c r="G228" s="197"/>
      <c r="H228" s="198" t="s">
        <v>22</v>
      </c>
      <c r="I228" s="239"/>
      <c r="J228" s="197"/>
      <c r="K228" s="197"/>
      <c r="L228" s="240"/>
      <c r="M228" s="241"/>
      <c r="N228" s="242"/>
      <c r="O228" s="242"/>
      <c r="P228" s="242"/>
      <c r="Q228" s="242"/>
      <c r="R228" s="242"/>
      <c r="S228" s="242"/>
      <c r="T228" s="256"/>
      <c r="AT228" s="261" t="s">
        <v>184</v>
      </c>
      <c r="AU228" s="261" t="s">
        <v>81</v>
      </c>
      <c r="AV228" s="90" t="s">
        <v>24</v>
      </c>
      <c r="AW228" s="90" t="s">
        <v>37</v>
      </c>
      <c r="AX228" s="90" t="s">
        <v>73</v>
      </c>
      <c r="AY228" s="261" t="s">
        <v>164</v>
      </c>
    </row>
    <row r="229" spans="2:51" s="91" customFormat="1" ht="13.5">
      <c r="B229" s="200"/>
      <c r="C229" s="201"/>
      <c r="D229" s="194" t="s">
        <v>184</v>
      </c>
      <c r="E229" s="202" t="s">
        <v>22</v>
      </c>
      <c r="F229" s="203" t="s">
        <v>317</v>
      </c>
      <c r="G229" s="201"/>
      <c r="H229" s="204">
        <v>9.15</v>
      </c>
      <c r="I229" s="243"/>
      <c r="J229" s="201"/>
      <c r="K229" s="201"/>
      <c r="L229" s="244"/>
      <c r="M229" s="245"/>
      <c r="N229" s="246"/>
      <c r="O229" s="246"/>
      <c r="P229" s="246"/>
      <c r="Q229" s="246"/>
      <c r="R229" s="246"/>
      <c r="S229" s="246"/>
      <c r="T229" s="257"/>
      <c r="AT229" s="262" t="s">
        <v>184</v>
      </c>
      <c r="AU229" s="262" t="s">
        <v>81</v>
      </c>
      <c r="AV229" s="91" t="s">
        <v>81</v>
      </c>
      <c r="AW229" s="91" t="s">
        <v>37</v>
      </c>
      <c r="AX229" s="91" t="s">
        <v>73</v>
      </c>
      <c r="AY229" s="262" t="s">
        <v>164</v>
      </c>
    </row>
    <row r="230" spans="2:51" s="90" customFormat="1" ht="13.5">
      <c r="B230" s="196"/>
      <c r="C230" s="197"/>
      <c r="D230" s="194" t="s">
        <v>184</v>
      </c>
      <c r="E230" s="198" t="s">
        <v>22</v>
      </c>
      <c r="F230" s="199" t="s">
        <v>318</v>
      </c>
      <c r="G230" s="197"/>
      <c r="H230" s="198" t="s">
        <v>22</v>
      </c>
      <c r="I230" s="239"/>
      <c r="J230" s="197"/>
      <c r="K230" s="197"/>
      <c r="L230" s="240"/>
      <c r="M230" s="241"/>
      <c r="N230" s="242"/>
      <c r="O230" s="242"/>
      <c r="P230" s="242"/>
      <c r="Q230" s="242"/>
      <c r="R230" s="242"/>
      <c r="S230" s="242"/>
      <c r="T230" s="256"/>
      <c r="AT230" s="261" t="s">
        <v>184</v>
      </c>
      <c r="AU230" s="261" t="s">
        <v>81</v>
      </c>
      <c r="AV230" s="90" t="s">
        <v>24</v>
      </c>
      <c r="AW230" s="90" t="s">
        <v>37</v>
      </c>
      <c r="AX230" s="90" t="s">
        <v>73</v>
      </c>
      <c r="AY230" s="261" t="s">
        <v>164</v>
      </c>
    </row>
    <row r="231" spans="2:51" s="91" customFormat="1" ht="13.5">
      <c r="B231" s="200"/>
      <c r="C231" s="201"/>
      <c r="D231" s="194" t="s">
        <v>184</v>
      </c>
      <c r="E231" s="202" t="s">
        <v>22</v>
      </c>
      <c r="F231" s="203" t="s">
        <v>319</v>
      </c>
      <c r="G231" s="201"/>
      <c r="H231" s="204">
        <v>10.63</v>
      </c>
      <c r="I231" s="243"/>
      <c r="J231" s="201"/>
      <c r="K231" s="201"/>
      <c r="L231" s="244"/>
      <c r="M231" s="245"/>
      <c r="N231" s="246"/>
      <c r="O231" s="246"/>
      <c r="P231" s="246"/>
      <c r="Q231" s="246"/>
      <c r="R231" s="246"/>
      <c r="S231" s="246"/>
      <c r="T231" s="257"/>
      <c r="AT231" s="262" t="s">
        <v>184</v>
      </c>
      <c r="AU231" s="262" t="s">
        <v>81</v>
      </c>
      <c r="AV231" s="91" t="s">
        <v>81</v>
      </c>
      <c r="AW231" s="91" t="s">
        <v>37</v>
      </c>
      <c r="AX231" s="91" t="s">
        <v>73</v>
      </c>
      <c r="AY231" s="262" t="s">
        <v>164</v>
      </c>
    </row>
    <row r="232" spans="2:51" s="90" customFormat="1" ht="13.5">
      <c r="B232" s="196"/>
      <c r="C232" s="197"/>
      <c r="D232" s="194" t="s">
        <v>184</v>
      </c>
      <c r="E232" s="198" t="s">
        <v>22</v>
      </c>
      <c r="F232" s="199" t="s">
        <v>290</v>
      </c>
      <c r="G232" s="197"/>
      <c r="H232" s="198" t="s">
        <v>22</v>
      </c>
      <c r="I232" s="239"/>
      <c r="J232" s="197"/>
      <c r="K232" s="197"/>
      <c r="L232" s="240"/>
      <c r="M232" s="241"/>
      <c r="N232" s="242"/>
      <c r="O232" s="242"/>
      <c r="P232" s="242"/>
      <c r="Q232" s="242"/>
      <c r="R232" s="242"/>
      <c r="S232" s="242"/>
      <c r="T232" s="256"/>
      <c r="AT232" s="261" t="s">
        <v>184</v>
      </c>
      <c r="AU232" s="261" t="s">
        <v>81</v>
      </c>
      <c r="AV232" s="90" t="s">
        <v>24</v>
      </c>
      <c r="AW232" s="90" t="s">
        <v>37</v>
      </c>
      <c r="AX232" s="90" t="s">
        <v>73</v>
      </c>
      <c r="AY232" s="261" t="s">
        <v>164</v>
      </c>
    </row>
    <row r="233" spans="2:51" s="91" customFormat="1" ht="13.5">
      <c r="B233" s="200"/>
      <c r="C233" s="201"/>
      <c r="D233" s="194" t="s">
        <v>184</v>
      </c>
      <c r="E233" s="202" t="s">
        <v>22</v>
      </c>
      <c r="F233" s="203" t="s">
        <v>320</v>
      </c>
      <c r="G233" s="201"/>
      <c r="H233" s="204">
        <v>38.4</v>
      </c>
      <c r="I233" s="243"/>
      <c r="J233" s="201"/>
      <c r="K233" s="201"/>
      <c r="L233" s="244"/>
      <c r="M233" s="245"/>
      <c r="N233" s="246"/>
      <c r="O233" s="246"/>
      <c r="P233" s="246"/>
      <c r="Q233" s="246"/>
      <c r="R233" s="246"/>
      <c r="S233" s="246"/>
      <c r="T233" s="257"/>
      <c r="AT233" s="262" t="s">
        <v>184</v>
      </c>
      <c r="AU233" s="262" t="s">
        <v>81</v>
      </c>
      <c r="AV233" s="91" t="s">
        <v>81</v>
      </c>
      <c r="AW233" s="91" t="s">
        <v>37</v>
      </c>
      <c r="AX233" s="91" t="s">
        <v>73</v>
      </c>
      <c r="AY233" s="262" t="s">
        <v>164</v>
      </c>
    </row>
    <row r="234" spans="2:51" s="92" customFormat="1" ht="13.5">
      <c r="B234" s="205"/>
      <c r="C234" s="206"/>
      <c r="D234" s="207" t="s">
        <v>184</v>
      </c>
      <c r="E234" s="208" t="s">
        <v>22</v>
      </c>
      <c r="F234" s="209" t="s">
        <v>187</v>
      </c>
      <c r="G234" s="206"/>
      <c r="H234" s="210">
        <v>147.96</v>
      </c>
      <c r="I234" s="247"/>
      <c r="J234" s="206"/>
      <c r="K234" s="206"/>
      <c r="L234" s="248"/>
      <c r="M234" s="249"/>
      <c r="N234" s="250"/>
      <c r="O234" s="250"/>
      <c r="P234" s="250"/>
      <c r="Q234" s="250"/>
      <c r="R234" s="250"/>
      <c r="S234" s="250"/>
      <c r="T234" s="258"/>
      <c r="AT234" s="263" t="s">
        <v>184</v>
      </c>
      <c r="AU234" s="263" t="s">
        <v>81</v>
      </c>
      <c r="AV234" s="92" t="s">
        <v>171</v>
      </c>
      <c r="AW234" s="92" t="s">
        <v>37</v>
      </c>
      <c r="AX234" s="92" t="s">
        <v>24</v>
      </c>
      <c r="AY234" s="263" t="s">
        <v>164</v>
      </c>
    </row>
    <row r="235" spans="2:65" s="84" customFormat="1" ht="28.8" customHeight="1">
      <c r="B235" s="105"/>
      <c r="C235" s="189" t="s">
        <v>321</v>
      </c>
      <c r="D235" s="189" t="s">
        <v>166</v>
      </c>
      <c r="E235" s="190" t="s">
        <v>322</v>
      </c>
      <c r="F235" s="191" t="s">
        <v>323</v>
      </c>
      <c r="G235" s="192" t="s">
        <v>192</v>
      </c>
      <c r="H235" s="193">
        <v>100.88</v>
      </c>
      <c r="I235" s="233"/>
      <c r="J235" s="234">
        <f>ROUND(I235*H235,2)</f>
        <v>0</v>
      </c>
      <c r="K235" s="191" t="s">
        <v>170</v>
      </c>
      <c r="L235" s="214"/>
      <c r="M235" s="235" t="s">
        <v>22</v>
      </c>
      <c r="N235" s="236" t="s">
        <v>44</v>
      </c>
      <c r="O235" s="106"/>
      <c r="P235" s="237">
        <f>O235*H235</f>
        <v>0</v>
      </c>
      <c r="Q235" s="237">
        <v>0</v>
      </c>
      <c r="R235" s="237">
        <f>Q235*H235</f>
        <v>0</v>
      </c>
      <c r="S235" s="237">
        <v>0.025</v>
      </c>
      <c r="T235" s="254">
        <f>S235*H235</f>
        <v>2.522</v>
      </c>
      <c r="AR235" s="170" t="s">
        <v>171</v>
      </c>
      <c r="AT235" s="170" t="s">
        <v>166</v>
      </c>
      <c r="AU235" s="170" t="s">
        <v>81</v>
      </c>
      <c r="AY235" s="170" t="s">
        <v>164</v>
      </c>
      <c r="BE235" s="266">
        <f>IF(N235="základní",J235,0)</f>
        <v>0</v>
      </c>
      <c r="BF235" s="266">
        <f>IF(N235="snížená",J235,0)</f>
        <v>0</v>
      </c>
      <c r="BG235" s="266">
        <f>IF(N235="zákl. přenesená",J235,0)</f>
        <v>0</v>
      </c>
      <c r="BH235" s="266">
        <f>IF(N235="sníž. přenesená",J235,0)</f>
        <v>0</v>
      </c>
      <c r="BI235" s="266">
        <f>IF(N235="nulová",J235,0)</f>
        <v>0</v>
      </c>
      <c r="BJ235" s="170" t="s">
        <v>24</v>
      </c>
      <c r="BK235" s="266">
        <f>ROUND(I235*H235,2)</f>
        <v>0</v>
      </c>
      <c r="BL235" s="170" t="s">
        <v>171</v>
      </c>
      <c r="BM235" s="170" t="s">
        <v>324</v>
      </c>
    </row>
    <row r="236" spans="2:47" s="84" customFormat="1" ht="24">
      <c r="B236" s="105"/>
      <c r="C236" s="174"/>
      <c r="D236" s="194" t="s">
        <v>173</v>
      </c>
      <c r="E236" s="174"/>
      <c r="F236" s="195" t="s">
        <v>325</v>
      </c>
      <c r="G236" s="174"/>
      <c r="H236" s="174"/>
      <c r="I236" s="215"/>
      <c r="J236" s="174"/>
      <c r="K236" s="174"/>
      <c r="L236" s="214"/>
      <c r="M236" s="238"/>
      <c r="N236" s="106"/>
      <c r="O236" s="106"/>
      <c r="P236" s="106"/>
      <c r="Q236" s="106"/>
      <c r="R236" s="106"/>
      <c r="S236" s="106"/>
      <c r="T236" s="255"/>
      <c r="AT236" s="170" t="s">
        <v>173</v>
      </c>
      <c r="AU236" s="170" t="s">
        <v>81</v>
      </c>
    </row>
    <row r="237" spans="2:51" s="91" customFormat="1" ht="13.5">
      <c r="B237" s="200"/>
      <c r="C237" s="201"/>
      <c r="D237" s="194" t="s">
        <v>184</v>
      </c>
      <c r="E237" s="202" t="s">
        <v>22</v>
      </c>
      <c r="F237" s="203" t="s">
        <v>326</v>
      </c>
      <c r="G237" s="201"/>
      <c r="H237" s="204">
        <v>19.5</v>
      </c>
      <c r="I237" s="243"/>
      <c r="J237" s="201"/>
      <c r="K237" s="201"/>
      <c r="L237" s="244"/>
      <c r="M237" s="245"/>
      <c r="N237" s="246"/>
      <c r="O237" s="246"/>
      <c r="P237" s="246"/>
      <c r="Q237" s="246"/>
      <c r="R237" s="246"/>
      <c r="S237" s="246"/>
      <c r="T237" s="257"/>
      <c r="AT237" s="262" t="s">
        <v>184</v>
      </c>
      <c r="AU237" s="262" t="s">
        <v>81</v>
      </c>
      <c r="AV237" s="91" t="s">
        <v>81</v>
      </c>
      <c r="AW237" s="91" t="s">
        <v>37</v>
      </c>
      <c r="AX237" s="91" t="s">
        <v>73</v>
      </c>
      <c r="AY237" s="262" t="s">
        <v>164</v>
      </c>
    </row>
    <row r="238" spans="2:51" s="91" customFormat="1" ht="13.5">
      <c r="B238" s="200"/>
      <c r="C238" s="201"/>
      <c r="D238" s="194" t="s">
        <v>184</v>
      </c>
      <c r="E238" s="202" t="s">
        <v>22</v>
      </c>
      <c r="F238" s="203" t="s">
        <v>327</v>
      </c>
      <c r="G238" s="201"/>
      <c r="H238" s="204">
        <v>19.8</v>
      </c>
      <c r="I238" s="243"/>
      <c r="J238" s="201"/>
      <c r="K238" s="201"/>
      <c r="L238" s="244"/>
      <c r="M238" s="245"/>
      <c r="N238" s="246"/>
      <c r="O238" s="246"/>
      <c r="P238" s="246"/>
      <c r="Q238" s="246"/>
      <c r="R238" s="246"/>
      <c r="S238" s="246"/>
      <c r="T238" s="257"/>
      <c r="AT238" s="262" t="s">
        <v>184</v>
      </c>
      <c r="AU238" s="262" t="s">
        <v>81</v>
      </c>
      <c r="AV238" s="91" t="s">
        <v>81</v>
      </c>
      <c r="AW238" s="91" t="s">
        <v>37</v>
      </c>
      <c r="AX238" s="91" t="s">
        <v>73</v>
      </c>
      <c r="AY238" s="262" t="s">
        <v>164</v>
      </c>
    </row>
    <row r="239" spans="2:51" s="91" customFormat="1" ht="13.5">
      <c r="B239" s="200"/>
      <c r="C239" s="201"/>
      <c r="D239" s="194" t="s">
        <v>184</v>
      </c>
      <c r="E239" s="202" t="s">
        <v>22</v>
      </c>
      <c r="F239" s="203" t="s">
        <v>328</v>
      </c>
      <c r="G239" s="201"/>
      <c r="H239" s="204">
        <v>13.88</v>
      </c>
      <c r="I239" s="243"/>
      <c r="J239" s="201"/>
      <c r="K239" s="201"/>
      <c r="L239" s="244"/>
      <c r="M239" s="245"/>
      <c r="N239" s="246"/>
      <c r="O239" s="246"/>
      <c r="P239" s="246"/>
      <c r="Q239" s="246"/>
      <c r="R239" s="246"/>
      <c r="S239" s="246"/>
      <c r="T239" s="257"/>
      <c r="AT239" s="262" t="s">
        <v>184</v>
      </c>
      <c r="AU239" s="262" t="s">
        <v>81</v>
      </c>
      <c r="AV239" s="91" t="s">
        <v>81</v>
      </c>
      <c r="AW239" s="91" t="s">
        <v>37</v>
      </c>
      <c r="AX239" s="91" t="s">
        <v>73</v>
      </c>
      <c r="AY239" s="262" t="s">
        <v>164</v>
      </c>
    </row>
    <row r="240" spans="2:51" s="91" customFormat="1" ht="13.5">
      <c r="B240" s="200"/>
      <c r="C240" s="201"/>
      <c r="D240" s="194" t="s">
        <v>184</v>
      </c>
      <c r="E240" s="202" t="s">
        <v>22</v>
      </c>
      <c r="F240" s="203" t="s">
        <v>329</v>
      </c>
      <c r="G240" s="201"/>
      <c r="H240" s="204">
        <v>11.7</v>
      </c>
      <c r="I240" s="243"/>
      <c r="J240" s="201"/>
      <c r="K240" s="201"/>
      <c r="L240" s="244"/>
      <c r="M240" s="245"/>
      <c r="N240" s="246"/>
      <c r="O240" s="246"/>
      <c r="P240" s="246"/>
      <c r="Q240" s="246"/>
      <c r="R240" s="246"/>
      <c r="S240" s="246"/>
      <c r="T240" s="257"/>
      <c r="AT240" s="262" t="s">
        <v>184</v>
      </c>
      <c r="AU240" s="262" t="s">
        <v>81</v>
      </c>
      <c r="AV240" s="91" t="s">
        <v>81</v>
      </c>
      <c r="AW240" s="91" t="s">
        <v>37</v>
      </c>
      <c r="AX240" s="91" t="s">
        <v>73</v>
      </c>
      <c r="AY240" s="262" t="s">
        <v>164</v>
      </c>
    </row>
    <row r="241" spans="2:51" s="91" customFormat="1" ht="13.5">
      <c r="B241" s="200"/>
      <c r="C241" s="201"/>
      <c r="D241" s="194" t="s">
        <v>184</v>
      </c>
      <c r="E241" s="202" t="s">
        <v>22</v>
      </c>
      <c r="F241" s="203" t="s">
        <v>330</v>
      </c>
      <c r="G241" s="201"/>
      <c r="H241" s="204">
        <v>29.25</v>
      </c>
      <c r="I241" s="243"/>
      <c r="J241" s="201"/>
      <c r="K241" s="201"/>
      <c r="L241" s="244"/>
      <c r="M241" s="245"/>
      <c r="N241" s="246"/>
      <c r="O241" s="246"/>
      <c r="P241" s="246"/>
      <c r="Q241" s="246"/>
      <c r="R241" s="246"/>
      <c r="S241" s="246"/>
      <c r="T241" s="257"/>
      <c r="AT241" s="262" t="s">
        <v>184</v>
      </c>
      <c r="AU241" s="262" t="s">
        <v>81</v>
      </c>
      <c r="AV241" s="91" t="s">
        <v>81</v>
      </c>
      <c r="AW241" s="91" t="s">
        <v>37</v>
      </c>
      <c r="AX241" s="91" t="s">
        <v>73</v>
      </c>
      <c r="AY241" s="262" t="s">
        <v>164</v>
      </c>
    </row>
    <row r="242" spans="2:51" s="91" customFormat="1" ht="13.5">
      <c r="B242" s="200"/>
      <c r="C242" s="201"/>
      <c r="D242" s="194" t="s">
        <v>184</v>
      </c>
      <c r="E242" s="202" t="s">
        <v>22</v>
      </c>
      <c r="F242" s="203" t="s">
        <v>331</v>
      </c>
      <c r="G242" s="201"/>
      <c r="H242" s="204">
        <v>6.75</v>
      </c>
      <c r="I242" s="243"/>
      <c r="J242" s="201"/>
      <c r="K242" s="201"/>
      <c r="L242" s="244"/>
      <c r="M242" s="245"/>
      <c r="N242" s="246"/>
      <c r="O242" s="246"/>
      <c r="P242" s="246"/>
      <c r="Q242" s="246"/>
      <c r="R242" s="246"/>
      <c r="S242" s="246"/>
      <c r="T242" s="257"/>
      <c r="AT242" s="262" t="s">
        <v>184</v>
      </c>
      <c r="AU242" s="262" t="s">
        <v>81</v>
      </c>
      <c r="AV242" s="91" t="s">
        <v>81</v>
      </c>
      <c r="AW242" s="91" t="s">
        <v>37</v>
      </c>
      <c r="AX242" s="91" t="s">
        <v>73</v>
      </c>
      <c r="AY242" s="262" t="s">
        <v>164</v>
      </c>
    </row>
    <row r="243" spans="2:51" s="92" customFormat="1" ht="13.5">
      <c r="B243" s="205"/>
      <c r="C243" s="206"/>
      <c r="D243" s="207" t="s">
        <v>184</v>
      </c>
      <c r="E243" s="208" t="s">
        <v>22</v>
      </c>
      <c r="F243" s="209" t="s">
        <v>187</v>
      </c>
      <c r="G243" s="206"/>
      <c r="H243" s="210">
        <v>100.88</v>
      </c>
      <c r="I243" s="247"/>
      <c r="J243" s="206"/>
      <c r="K243" s="206"/>
      <c r="L243" s="248"/>
      <c r="M243" s="249"/>
      <c r="N243" s="250"/>
      <c r="O243" s="250"/>
      <c r="P243" s="250"/>
      <c r="Q243" s="250"/>
      <c r="R243" s="250"/>
      <c r="S243" s="250"/>
      <c r="T243" s="258"/>
      <c r="AT243" s="263" t="s">
        <v>184</v>
      </c>
      <c r="AU243" s="263" t="s">
        <v>81</v>
      </c>
      <c r="AV243" s="92" t="s">
        <v>171</v>
      </c>
      <c r="AW243" s="92" t="s">
        <v>37</v>
      </c>
      <c r="AX243" s="92" t="s">
        <v>24</v>
      </c>
      <c r="AY243" s="263" t="s">
        <v>164</v>
      </c>
    </row>
    <row r="244" spans="2:65" s="84" customFormat="1" ht="28.8" customHeight="1">
      <c r="B244" s="105"/>
      <c r="C244" s="189" t="s">
        <v>332</v>
      </c>
      <c r="D244" s="189" t="s">
        <v>166</v>
      </c>
      <c r="E244" s="190" t="s">
        <v>333</v>
      </c>
      <c r="F244" s="191" t="s">
        <v>334</v>
      </c>
      <c r="G244" s="192" t="s">
        <v>192</v>
      </c>
      <c r="H244" s="193">
        <v>69.46</v>
      </c>
      <c r="I244" s="233"/>
      <c r="J244" s="234">
        <f>ROUND(I244*H244,2)</f>
        <v>0</v>
      </c>
      <c r="K244" s="191" t="s">
        <v>170</v>
      </c>
      <c r="L244" s="214"/>
      <c r="M244" s="235" t="s">
        <v>22</v>
      </c>
      <c r="N244" s="236" t="s">
        <v>44</v>
      </c>
      <c r="O244" s="106"/>
      <c r="P244" s="237">
        <f>O244*H244</f>
        <v>0</v>
      </c>
      <c r="Q244" s="237">
        <v>0</v>
      </c>
      <c r="R244" s="237">
        <f>Q244*H244</f>
        <v>0</v>
      </c>
      <c r="S244" s="237">
        <v>0.009</v>
      </c>
      <c r="T244" s="254">
        <f>S244*H244</f>
        <v>0.62514</v>
      </c>
      <c r="AR244" s="170" t="s">
        <v>171</v>
      </c>
      <c r="AT244" s="170" t="s">
        <v>166</v>
      </c>
      <c r="AU244" s="170" t="s">
        <v>81</v>
      </c>
      <c r="AY244" s="170" t="s">
        <v>164</v>
      </c>
      <c r="BE244" s="266">
        <f>IF(N244="základní",J244,0)</f>
        <v>0</v>
      </c>
      <c r="BF244" s="266">
        <f>IF(N244="snížená",J244,0)</f>
        <v>0</v>
      </c>
      <c r="BG244" s="266">
        <f>IF(N244="zákl. přenesená",J244,0)</f>
        <v>0</v>
      </c>
      <c r="BH244" s="266">
        <f>IF(N244="sníž. přenesená",J244,0)</f>
        <v>0</v>
      </c>
      <c r="BI244" s="266">
        <f>IF(N244="nulová",J244,0)</f>
        <v>0</v>
      </c>
      <c r="BJ244" s="170" t="s">
        <v>24</v>
      </c>
      <c r="BK244" s="266">
        <f>ROUND(I244*H244,2)</f>
        <v>0</v>
      </c>
      <c r="BL244" s="170" t="s">
        <v>171</v>
      </c>
      <c r="BM244" s="170" t="s">
        <v>335</v>
      </c>
    </row>
    <row r="245" spans="2:47" s="84" customFormat="1" ht="24">
      <c r="B245" s="105"/>
      <c r="C245" s="174"/>
      <c r="D245" s="194" t="s">
        <v>173</v>
      </c>
      <c r="E245" s="174"/>
      <c r="F245" s="195" t="s">
        <v>336</v>
      </c>
      <c r="G245" s="174"/>
      <c r="H245" s="174"/>
      <c r="I245" s="215"/>
      <c r="J245" s="174"/>
      <c r="K245" s="174"/>
      <c r="L245" s="214"/>
      <c r="M245" s="238"/>
      <c r="N245" s="106"/>
      <c r="O245" s="106"/>
      <c r="P245" s="106"/>
      <c r="Q245" s="106"/>
      <c r="R245" s="106"/>
      <c r="S245" s="106"/>
      <c r="T245" s="255"/>
      <c r="AT245" s="170" t="s">
        <v>173</v>
      </c>
      <c r="AU245" s="170" t="s">
        <v>81</v>
      </c>
    </row>
    <row r="246" spans="2:51" s="91" customFormat="1" ht="13.5">
      <c r="B246" s="200"/>
      <c r="C246" s="201"/>
      <c r="D246" s="194" t="s">
        <v>184</v>
      </c>
      <c r="E246" s="202" t="s">
        <v>22</v>
      </c>
      <c r="F246" s="203" t="s">
        <v>337</v>
      </c>
      <c r="G246" s="201"/>
      <c r="H246" s="204">
        <v>69.46</v>
      </c>
      <c r="I246" s="243"/>
      <c r="J246" s="201"/>
      <c r="K246" s="201"/>
      <c r="L246" s="244"/>
      <c r="M246" s="245"/>
      <c r="N246" s="246"/>
      <c r="O246" s="246"/>
      <c r="P246" s="246"/>
      <c r="Q246" s="246"/>
      <c r="R246" s="246"/>
      <c r="S246" s="246"/>
      <c r="T246" s="257"/>
      <c r="AT246" s="262" t="s">
        <v>184</v>
      </c>
      <c r="AU246" s="262" t="s">
        <v>81</v>
      </c>
      <c r="AV246" s="91" t="s">
        <v>81</v>
      </c>
      <c r="AW246" s="91" t="s">
        <v>37</v>
      </c>
      <c r="AX246" s="91" t="s">
        <v>73</v>
      </c>
      <c r="AY246" s="262" t="s">
        <v>164</v>
      </c>
    </row>
    <row r="247" spans="2:51" s="92" customFormat="1" ht="13.5">
      <c r="B247" s="205"/>
      <c r="C247" s="206"/>
      <c r="D247" s="207" t="s">
        <v>184</v>
      </c>
      <c r="E247" s="208" t="s">
        <v>22</v>
      </c>
      <c r="F247" s="209" t="s">
        <v>187</v>
      </c>
      <c r="G247" s="206"/>
      <c r="H247" s="210">
        <v>69.46</v>
      </c>
      <c r="I247" s="247"/>
      <c r="J247" s="206"/>
      <c r="K247" s="206"/>
      <c r="L247" s="248"/>
      <c r="M247" s="249"/>
      <c r="N247" s="250"/>
      <c r="O247" s="250"/>
      <c r="P247" s="250"/>
      <c r="Q247" s="250"/>
      <c r="R247" s="250"/>
      <c r="S247" s="250"/>
      <c r="T247" s="258"/>
      <c r="AT247" s="263" t="s">
        <v>184</v>
      </c>
      <c r="AU247" s="263" t="s">
        <v>81</v>
      </c>
      <c r="AV247" s="92" t="s">
        <v>171</v>
      </c>
      <c r="AW247" s="92" t="s">
        <v>37</v>
      </c>
      <c r="AX247" s="92" t="s">
        <v>24</v>
      </c>
      <c r="AY247" s="263" t="s">
        <v>164</v>
      </c>
    </row>
    <row r="248" spans="2:65" s="84" customFormat="1" ht="20.4" customHeight="1">
      <c r="B248" s="105"/>
      <c r="C248" s="189" t="s">
        <v>338</v>
      </c>
      <c r="D248" s="189" t="s">
        <v>166</v>
      </c>
      <c r="E248" s="190" t="s">
        <v>339</v>
      </c>
      <c r="F248" s="191" t="s">
        <v>340</v>
      </c>
      <c r="G248" s="192" t="s">
        <v>192</v>
      </c>
      <c r="H248" s="193">
        <v>14.36</v>
      </c>
      <c r="I248" s="233"/>
      <c r="J248" s="234">
        <f>ROUND(I248*H248,2)</f>
        <v>0</v>
      </c>
      <c r="K248" s="191" t="s">
        <v>170</v>
      </c>
      <c r="L248" s="214"/>
      <c r="M248" s="235" t="s">
        <v>22</v>
      </c>
      <c r="N248" s="236" t="s">
        <v>44</v>
      </c>
      <c r="O248" s="106"/>
      <c r="P248" s="237">
        <f>O248*H248</f>
        <v>0</v>
      </c>
      <c r="Q248" s="237">
        <v>0</v>
      </c>
      <c r="R248" s="237">
        <f>Q248*H248</f>
        <v>0</v>
      </c>
      <c r="S248" s="237">
        <v>0.062</v>
      </c>
      <c r="T248" s="254">
        <f>S248*H248</f>
        <v>0.89032</v>
      </c>
      <c r="AR248" s="170" t="s">
        <v>171</v>
      </c>
      <c r="AT248" s="170" t="s">
        <v>166</v>
      </c>
      <c r="AU248" s="170" t="s">
        <v>81</v>
      </c>
      <c r="AY248" s="170" t="s">
        <v>164</v>
      </c>
      <c r="BE248" s="266">
        <f>IF(N248="základní",J248,0)</f>
        <v>0</v>
      </c>
      <c r="BF248" s="266">
        <f>IF(N248="snížená",J248,0)</f>
        <v>0</v>
      </c>
      <c r="BG248" s="266">
        <f>IF(N248="zákl. přenesená",J248,0)</f>
        <v>0</v>
      </c>
      <c r="BH248" s="266">
        <f>IF(N248="sníž. přenesená",J248,0)</f>
        <v>0</v>
      </c>
      <c r="BI248" s="266">
        <f>IF(N248="nulová",J248,0)</f>
        <v>0</v>
      </c>
      <c r="BJ248" s="170" t="s">
        <v>24</v>
      </c>
      <c r="BK248" s="266">
        <f>ROUND(I248*H248,2)</f>
        <v>0</v>
      </c>
      <c r="BL248" s="170" t="s">
        <v>171</v>
      </c>
      <c r="BM248" s="170" t="s">
        <v>341</v>
      </c>
    </row>
    <row r="249" spans="2:47" s="84" customFormat="1" ht="24">
      <c r="B249" s="105"/>
      <c r="C249" s="174"/>
      <c r="D249" s="194" t="s">
        <v>173</v>
      </c>
      <c r="E249" s="174"/>
      <c r="F249" s="195" t="s">
        <v>342</v>
      </c>
      <c r="G249" s="174"/>
      <c r="H249" s="174"/>
      <c r="I249" s="215"/>
      <c r="J249" s="174"/>
      <c r="K249" s="174"/>
      <c r="L249" s="214"/>
      <c r="M249" s="238"/>
      <c r="N249" s="106"/>
      <c r="O249" s="106"/>
      <c r="P249" s="106"/>
      <c r="Q249" s="106"/>
      <c r="R249" s="106"/>
      <c r="S249" s="106"/>
      <c r="T249" s="255"/>
      <c r="AT249" s="170" t="s">
        <v>173</v>
      </c>
      <c r="AU249" s="170" t="s">
        <v>81</v>
      </c>
    </row>
    <row r="250" spans="2:51" s="91" customFormat="1" ht="13.5">
      <c r="B250" s="200"/>
      <c r="C250" s="201"/>
      <c r="D250" s="194" t="s">
        <v>184</v>
      </c>
      <c r="E250" s="202" t="s">
        <v>22</v>
      </c>
      <c r="F250" s="203" t="s">
        <v>343</v>
      </c>
      <c r="G250" s="201"/>
      <c r="H250" s="204">
        <v>4.28</v>
      </c>
      <c r="I250" s="243"/>
      <c r="J250" s="201"/>
      <c r="K250" s="201"/>
      <c r="L250" s="244"/>
      <c r="M250" s="245"/>
      <c r="N250" s="246"/>
      <c r="O250" s="246"/>
      <c r="P250" s="246"/>
      <c r="Q250" s="246"/>
      <c r="R250" s="246"/>
      <c r="S250" s="246"/>
      <c r="T250" s="257"/>
      <c r="AT250" s="262" t="s">
        <v>184</v>
      </c>
      <c r="AU250" s="262" t="s">
        <v>81</v>
      </c>
      <c r="AV250" s="91" t="s">
        <v>81</v>
      </c>
      <c r="AW250" s="91" t="s">
        <v>37</v>
      </c>
      <c r="AX250" s="91" t="s">
        <v>73</v>
      </c>
      <c r="AY250" s="262" t="s">
        <v>164</v>
      </c>
    </row>
    <row r="251" spans="2:51" s="91" customFormat="1" ht="13.5">
      <c r="B251" s="200"/>
      <c r="C251" s="201"/>
      <c r="D251" s="194" t="s">
        <v>184</v>
      </c>
      <c r="E251" s="202" t="s">
        <v>22</v>
      </c>
      <c r="F251" s="203" t="s">
        <v>344</v>
      </c>
      <c r="G251" s="201"/>
      <c r="H251" s="204">
        <v>5.76</v>
      </c>
      <c r="I251" s="243"/>
      <c r="J251" s="201"/>
      <c r="K251" s="201"/>
      <c r="L251" s="244"/>
      <c r="M251" s="245"/>
      <c r="N251" s="246"/>
      <c r="O251" s="246"/>
      <c r="P251" s="246"/>
      <c r="Q251" s="246"/>
      <c r="R251" s="246"/>
      <c r="S251" s="246"/>
      <c r="T251" s="257"/>
      <c r="AT251" s="262" t="s">
        <v>184</v>
      </c>
      <c r="AU251" s="262" t="s">
        <v>81</v>
      </c>
      <c r="AV251" s="91" t="s">
        <v>81</v>
      </c>
      <c r="AW251" s="91" t="s">
        <v>37</v>
      </c>
      <c r="AX251" s="91" t="s">
        <v>73</v>
      </c>
      <c r="AY251" s="262" t="s">
        <v>164</v>
      </c>
    </row>
    <row r="252" spans="2:51" s="91" customFormat="1" ht="13.5">
      <c r="B252" s="200"/>
      <c r="C252" s="201"/>
      <c r="D252" s="194" t="s">
        <v>184</v>
      </c>
      <c r="E252" s="202" t="s">
        <v>22</v>
      </c>
      <c r="F252" s="203" t="s">
        <v>345</v>
      </c>
      <c r="G252" s="201"/>
      <c r="H252" s="204">
        <v>4.32</v>
      </c>
      <c r="I252" s="243"/>
      <c r="J252" s="201"/>
      <c r="K252" s="201"/>
      <c r="L252" s="244"/>
      <c r="M252" s="245"/>
      <c r="N252" s="246"/>
      <c r="O252" s="246"/>
      <c r="P252" s="246"/>
      <c r="Q252" s="246"/>
      <c r="R252" s="246"/>
      <c r="S252" s="246"/>
      <c r="T252" s="257"/>
      <c r="AT252" s="262" t="s">
        <v>184</v>
      </c>
      <c r="AU252" s="262" t="s">
        <v>81</v>
      </c>
      <c r="AV252" s="91" t="s">
        <v>81</v>
      </c>
      <c r="AW252" s="91" t="s">
        <v>37</v>
      </c>
      <c r="AX252" s="91" t="s">
        <v>73</v>
      </c>
      <c r="AY252" s="262" t="s">
        <v>164</v>
      </c>
    </row>
    <row r="253" spans="2:51" s="92" customFormat="1" ht="13.5">
      <c r="B253" s="205"/>
      <c r="C253" s="206"/>
      <c r="D253" s="207" t="s">
        <v>184</v>
      </c>
      <c r="E253" s="208" t="s">
        <v>22</v>
      </c>
      <c r="F253" s="209" t="s">
        <v>187</v>
      </c>
      <c r="G253" s="206"/>
      <c r="H253" s="210">
        <v>14.36</v>
      </c>
      <c r="I253" s="247"/>
      <c r="J253" s="206"/>
      <c r="K253" s="206"/>
      <c r="L253" s="248"/>
      <c r="M253" s="249"/>
      <c r="N253" s="250"/>
      <c r="O253" s="250"/>
      <c r="P253" s="250"/>
      <c r="Q253" s="250"/>
      <c r="R253" s="250"/>
      <c r="S253" s="250"/>
      <c r="T253" s="258"/>
      <c r="AT253" s="263" t="s">
        <v>184</v>
      </c>
      <c r="AU253" s="263" t="s">
        <v>81</v>
      </c>
      <c r="AV253" s="92" t="s">
        <v>171</v>
      </c>
      <c r="AW253" s="92" t="s">
        <v>37</v>
      </c>
      <c r="AX253" s="92" t="s">
        <v>24</v>
      </c>
      <c r="AY253" s="263" t="s">
        <v>164</v>
      </c>
    </row>
    <row r="254" spans="2:65" s="84" customFormat="1" ht="20.4" customHeight="1">
      <c r="B254" s="105"/>
      <c r="C254" s="189" t="s">
        <v>9</v>
      </c>
      <c r="D254" s="189" t="s">
        <v>166</v>
      </c>
      <c r="E254" s="190" t="s">
        <v>346</v>
      </c>
      <c r="F254" s="191" t="s">
        <v>347</v>
      </c>
      <c r="G254" s="192" t="s">
        <v>192</v>
      </c>
      <c r="H254" s="193">
        <v>299.23</v>
      </c>
      <c r="I254" s="233"/>
      <c r="J254" s="234">
        <f>ROUND(I254*H254,2)</f>
        <v>0</v>
      </c>
      <c r="K254" s="191" t="s">
        <v>170</v>
      </c>
      <c r="L254" s="214"/>
      <c r="M254" s="235" t="s">
        <v>22</v>
      </c>
      <c r="N254" s="236" t="s">
        <v>44</v>
      </c>
      <c r="O254" s="106"/>
      <c r="P254" s="237">
        <f>O254*H254</f>
        <v>0</v>
      </c>
      <c r="Q254" s="237">
        <v>0</v>
      </c>
      <c r="R254" s="237">
        <f>Q254*H254</f>
        <v>0</v>
      </c>
      <c r="S254" s="237">
        <v>0.054</v>
      </c>
      <c r="T254" s="254">
        <f>S254*H254</f>
        <v>16.15842</v>
      </c>
      <c r="AR254" s="170" t="s">
        <v>171</v>
      </c>
      <c r="AT254" s="170" t="s">
        <v>166</v>
      </c>
      <c r="AU254" s="170" t="s">
        <v>81</v>
      </c>
      <c r="AY254" s="170" t="s">
        <v>164</v>
      </c>
      <c r="BE254" s="266">
        <f>IF(N254="základní",J254,0)</f>
        <v>0</v>
      </c>
      <c r="BF254" s="266">
        <f>IF(N254="snížená",J254,0)</f>
        <v>0</v>
      </c>
      <c r="BG254" s="266">
        <f>IF(N254="zákl. přenesená",J254,0)</f>
        <v>0</v>
      </c>
      <c r="BH254" s="266">
        <f>IF(N254="sníž. přenesená",J254,0)</f>
        <v>0</v>
      </c>
      <c r="BI254" s="266">
        <f>IF(N254="nulová",J254,0)</f>
        <v>0</v>
      </c>
      <c r="BJ254" s="170" t="s">
        <v>24</v>
      </c>
      <c r="BK254" s="266">
        <f>ROUND(I254*H254,2)</f>
        <v>0</v>
      </c>
      <c r="BL254" s="170" t="s">
        <v>171</v>
      </c>
      <c r="BM254" s="170" t="s">
        <v>348</v>
      </c>
    </row>
    <row r="255" spans="2:47" s="84" customFormat="1" ht="24">
      <c r="B255" s="105"/>
      <c r="C255" s="174"/>
      <c r="D255" s="194" t="s">
        <v>173</v>
      </c>
      <c r="E255" s="174"/>
      <c r="F255" s="195" t="s">
        <v>349</v>
      </c>
      <c r="G255" s="174"/>
      <c r="H255" s="174"/>
      <c r="I255" s="215"/>
      <c r="J255" s="174"/>
      <c r="K255" s="174"/>
      <c r="L255" s="214"/>
      <c r="M255" s="238"/>
      <c r="N255" s="106"/>
      <c r="O255" s="106"/>
      <c r="P255" s="106"/>
      <c r="Q255" s="106"/>
      <c r="R255" s="106"/>
      <c r="S255" s="106"/>
      <c r="T255" s="255"/>
      <c r="AT255" s="170" t="s">
        <v>173</v>
      </c>
      <c r="AU255" s="170" t="s">
        <v>81</v>
      </c>
    </row>
    <row r="256" spans="2:51" s="91" customFormat="1" ht="13.5">
      <c r="B256" s="200"/>
      <c r="C256" s="201"/>
      <c r="D256" s="194" t="s">
        <v>184</v>
      </c>
      <c r="E256" s="202" t="s">
        <v>22</v>
      </c>
      <c r="F256" s="203" t="s">
        <v>350</v>
      </c>
      <c r="G256" s="201"/>
      <c r="H256" s="204">
        <v>11.34</v>
      </c>
      <c r="I256" s="243"/>
      <c r="J256" s="201"/>
      <c r="K256" s="201"/>
      <c r="L256" s="244"/>
      <c r="M256" s="245"/>
      <c r="N256" s="246"/>
      <c r="O256" s="246"/>
      <c r="P256" s="246"/>
      <c r="Q256" s="246"/>
      <c r="R256" s="246"/>
      <c r="S256" s="246"/>
      <c r="T256" s="257"/>
      <c r="AT256" s="262" t="s">
        <v>184</v>
      </c>
      <c r="AU256" s="262" t="s">
        <v>81</v>
      </c>
      <c r="AV256" s="91" t="s">
        <v>81</v>
      </c>
      <c r="AW256" s="91" t="s">
        <v>37</v>
      </c>
      <c r="AX256" s="91" t="s">
        <v>73</v>
      </c>
      <c r="AY256" s="262" t="s">
        <v>164</v>
      </c>
    </row>
    <row r="257" spans="2:51" s="91" customFormat="1" ht="13.5">
      <c r="B257" s="200"/>
      <c r="C257" s="201"/>
      <c r="D257" s="194" t="s">
        <v>184</v>
      </c>
      <c r="E257" s="202" t="s">
        <v>22</v>
      </c>
      <c r="F257" s="203" t="s">
        <v>351</v>
      </c>
      <c r="G257" s="201"/>
      <c r="H257" s="204">
        <v>37.44</v>
      </c>
      <c r="I257" s="243"/>
      <c r="J257" s="201"/>
      <c r="K257" s="201"/>
      <c r="L257" s="244"/>
      <c r="M257" s="245"/>
      <c r="N257" s="246"/>
      <c r="O257" s="246"/>
      <c r="P257" s="246"/>
      <c r="Q257" s="246"/>
      <c r="R257" s="246"/>
      <c r="S257" s="246"/>
      <c r="T257" s="257"/>
      <c r="AT257" s="262" t="s">
        <v>184</v>
      </c>
      <c r="AU257" s="262" t="s">
        <v>81</v>
      </c>
      <c r="AV257" s="91" t="s">
        <v>81</v>
      </c>
      <c r="AW257" s="91" t="s">
        <v>37</v>
      </c>
      <c r="AX257" s="91" t="s">
        <v>73</v>
      </c>
      <c r="AY257" s="262" t="s">
        <v>164</v>
      </c>
    </row>
    <row r="258" spans="2:51" s="91" customFormat="1" ht="13.5">
      <c r="B258" s="200"/>
      <c r="C258" s="201"/>
      <c r="D258" s="194" t="s">
        <v>184</v>
      </c>
      <c r="E258" s="202" t="s">
        <v>22</v>
      </c>
      <c r="F258" s="203" t="s">
        <v>352</v>
      </c>
      <c r="G258" s="201"/>
      <c r="H258" s="204">
        <v>5.4</v>
      </c>
      <c r="I258" s="243"/>
      <c r="J258" s="201"/>
      <c r="K258" s="201"/>
      <c r="L258" s="244"/>
      <c r="M258" s="245"/>
      <c r="N258" s="246"/>
      <c r="O258" s="246"/>
      <c r="P258" s="246"/>
      <c r="Q258" s="246"/>
      <c r="R258" s="246"/>
      <c r="S258" s="246"/>
      <c r="T258" s="257"/>
      <c r="AT258" s="262" t="s">
        <v>184</v>
      </c>
      <c r="AU258" s="262" t="s">
        <v>81</v>
      </c>
      <c r="AV258" s="91" t="s">
        <v>81</v>
      </c>
      <c r="AW258" s="91" t="s">
        <v>37</v>
      </c>
      <c r="AX258" s="91" t="s">
        <v>73</v>
      </c>
      <c r="AY258" s="262" t="s">
        <v>164</v>
      </c>
    </row>
    <row r="259" spans="2:51" s="91" customFormat="1" ht="13.5">
      <c r="B259" s="200"/>
      <c r="C259" s="201"/>
      <c r="D259" s="194" t="s">
        <v>184</v>
      </c>
      <c r="E259" s="202" t="s">
        <v>22</v>
      </c>
      <c r="F259" s="203" t="s">
        <v>353</v>
      </c>
      <c r="G259" s="201"/>
      <c r="H259" s="204">
        <v>28.35</v>
      </c>
      <c r="I259" s="243"/>
      <c r="J259" s="201"/>
      <c r="K259" s="201"/>
      <c r="L259" s="244"/>
      <c r="M259" s="245"/>
      <c r="N259" s="246"/>
      <c r="O259" s="246"/>
      <c r="P259" s="246"/>
      <c r="Q259" s="246"/>
      <c r="R259" s="246"/>
      <c r="S259" s="246"/>
      <c r="T259" s="257"/>
      <c r="AT259" s="262" t="s">
        <v>184</v>
      </c>
      <c r="AU259" s="262" t="s">
        <v>81</v>
      </c>
      <c r="AV259" s="91" t="s">
        <v>81</v>
      </c>
      <c r="AW259" s="91" t="s">
        <v>37</v>
      </c>
      <c r="AX259" s="91" t="s">
        <v>73</v>
      </c>
      <c r="AY259" s="262" t="s">
        <v>164</v>
      </c>
    </row>
    <row r="260" spans="2:51" s="91" customFormat="1" ht="13.5">
      <c r="B260" s="200"/>
      <c r="C260" s="201"/>
      <c r="D260" s="194" t="s">
        <v>184</v>
      </c>
      <c r="E260" s="202" t="s">
        <v>22</v>
      </c>
      <c r="F260" s="203" t="s">
        <v>354</v>
      </c>
      <c r="G260" s="201"/>
      <c r="H260" s="204">
        <v>27.7</v>
      </c>
      <c r="I260" s="243"/>
      <c r="J260" s="201"/>
      <c r="K260" s="201"/>
      <c r="L260" s="244"/>
      <c r="M260" s="245"/>
      <c r="N260" s="246"/>
      <c r="O260" s="246"/>
      <c r="P260" s="246"/>
      <c r="Q260" s="246"/>
      <c r="R260" s="246"/>
      <c r="S260" s="246"/>
      <c r="T260" s="257"/>
      <c r="AT260" s="262" t="s">
        <v>184</v>
      </c>
      <c r="AU260" s="262" t="s">
        <v>81</v>
      </c>
      <c r="AV260" s="91" t="s">
        <v>81</v>
      </c>
      <c r="AW260" s="91" t="s">
        <v>37</v>
      </c>
      <c r="AX260" s="91" t="s">
        <v>73</v>
      </c>
      <c r="AY260" s="262" t="s">
        <v>164</v>
      </c>
    </row>
    <row r="261" spans="2:51" s="91" customFormat="1" ht="13.5">
      <c r="B261" s="200"/>
      <c r="C261" s="201"/>
      <c r="D261" s="194" t="s">
        <v>184</v>
      </c>
      <c r="E261" s="202" t="s">
        <v>22</v>
      </c>
      <c r="F261" s="203" t="s">
        <v>355</v>
      </c>
      <c r="G261" s="201"/>
      <c r="H261" s="204">
        <v>34.44</v>
      </c>
      <c r="I261" s="243"/>
      <c r="J261" s="201"/>
      <c r="K261" s="201"/>
      <c r="L261" s="244"/>
      <c r="M261" s="245"/>
      <c r="N261" s="246"/>
      <c r="O261" s="246"/>
      <c r="P261" s="246"/>
      <c r="Q261" s="246"/>
      <c r="R261" s="246"/>
      <c r="S261" s="246"/>
      <c r="T261" s="257"/>
      <c r="AT261" s="262" t="s">
        <v>184</v>
      </c>
      <c r="AU261" s="262" t="s">
        <v>81</v>
      </c>
      <c r="AV261" s="91" t="s">
        <v>81</v>
      </c>
      <c r="AW261" s="91" t="s">
        <v>37</v>
      </c>
      <c r="AX261" s="91" t="s">
        <v>73</v>
      </c>
      <c r="AY261" s="262" t="s">
        <v>164</v>
      </c>
    </row>
    <row r="262" spans="2:51" s="91" customFormat="1" ht="13.5">
      <c r="B262" s="200"/>
      <c r="C262" s="201"/>
      <c r="D262" s="194" t="s">
        <v>184</v>
      </c>
      <c r="E262" s="202" t="s">
        <v>22</v>
      </c>
      <c r="F262" s="203" t="s">
        <v>356</v>
      </c>
      <c r="G262" s="201"/>
      <c r="H262" s="204">
        <v>22.4</v>
      </c>
      <c r="I262" s="243"/>
      <c r="J262" s="201"/>
      <c r="K262" s="201"/>
      <c r="L262" s="244"/>
      <c r="M262" s="245"/>
      <c r="N262" s="246"/>
      <c r="O262" s="246"/>
      <c r="P262" s="246"/>
      <c r="Q262" s="246"/>
      <c r="R262" s="246"/>
      <c r="S262" s="246"/>
      <c r="T262" s="257"/>
      <c r="AT262" s="262" t="s">
        <v>184</v>
      </c>
      <c r="AU262" s="262" t="s">
        <v>81</v>
      </c>
      <c r="AV262" s="91" t="s">
        <v>81</v>
      </c>
      <c r="AW262" s="91" t="s">
        <v>37</v>
      </c>
      <c r="AX262" s="91" t="s">
        <v>73</v>
      </c>
      <c r="AY262" s="262" t="s">
        <v>164</v>
      </c>
    </row>
    <row r="263" spans="2:51" s="91" customFormat="1" ht="13.5">
      <c r="B263" s="200"/>
      <c r="C263" s="201"/>
      <c r="D263" s="194" t="s">
        <v>184</v>
      </c>
      <c r="E263" s="202" t="s">
        <v>22</v>
      </c>
      <c r="F263" s="203" t="s">
        <v>357</v>
      </c>
      <c r="G263" s="201"/>
      <c r="H263" s="204">
        <v>14.35</v>
      </c>
      <c r="I263" s="243"/>
      <c r="J263" s="201"/>
      <c r="K263" s="201"/>
      <c r="L263" s="244"/>
      <c r="M263" s="245"/>
      <c r="N263" s="246"/>
      <c r="O263" s="246"/>
      <c r="P263" s="246"/>
      <c r="Q263" s="246"/>
      <c r="R263" s="246"/>
      <c r="S263" s="246"/>
      <c r="T263" s="257"/>
      <c r="AT263" s="262" t="s">
        <v>184</v>
      </c>
      <c r="AU263" s="262" t="s">
        <v>81</v>
      </c>
      <c r="AV263" s="91" t="s">
        <v>81</v>
      </c>
      <c r="AW263" s="91" t="s">
        <v>37</v>
      </c>
      <c r="AX263" s="91" t="s">
        <v>73</v>
      </c>
      <c r="AY263" s="262" t="s">
        <v>164</v>
      </c>
    </row>
    <row r="264" spans="2:51" s="91" customFormat="1" ht="13.5">
      <c r="B264" s="200"/>
      <c r="C264" s="201"/>
      <c r="D264" s="194" t="s">
        <v>184</v>
      </c>
      <c r="E264" s="202" t="s">
        <v>22</v>
      </c>
      <c r="F264" s="203" t="s">
        <v>358</v>
      </c>
      <c r="G264" s="201"/>
      <c r="H264" s="204">
        <v>16.62</v>
      </c>
      <c r="I264" s="243"/>
      <c r="J264" s="201"/>
      <c r="K264" s="201"/>
      <c r="L264" s="244"/>
      <c r="M264" s="245"/>
      <c r="N264" s="246"/>
      <c r="O264" s="246"/>
      <c r="P264" s="246"/>
      <c r="Q264" s="246"/>
      <c r="R264" s="246"/>
      <c r="S264" s="246"/>
      <c r="T264" s="257"/>
      <c r="AT264" s="262" t="s">
        <v>184</v>
      </c>
      <c r="AU264" s="262" t="s">
        <v>81</v>
      </c>
      <c r="AV264" s="91" t="s">
        <v>81</v>
      </c>
      <c r="AW264" s="91" t="s">
        <v>37</v>
      </c>
      <c r="AX264" s="91" t="s">
        <v>73</v>
      </c>
      <c r="AY264" s="262" t="s">
        <v>164</v>
      </c>
    </row>
    <row r="265" spans="2:51" s="91" customFormat="1" ht="13.5">
      <c r="B265" s="200"/>
      <c r="C265" s="201"/>
      <c r="D265" s="194" t="s">
        <v>184</v>
      </c>
      <c r="E265" s="202" t="s">
        <v>22</v>
      </c>
      <c r="F265" s="203" t="s">
        <v>359</v>
      </c>
      <c r="G265" s="201"/>
      <c r="H265" s="204">
        <v>13.44</v>
      </c>
      <c r="I265" s="243"/>
      <c r="J265" s="201"/>
      <c r="K265" s="201"/>
      <c r="L265" s="244"/>
      <c r="M265" s="245"/>
      <c r="N265" s="246"/>
      <c r="O265" s="246"/>
      <c r="P265" s="246"/>
      <c r="Q265" s="246"/>
      <c r="R265" s="246"/>
      <c r="S265" s="246"/>
      <c r="T265" s="257"/>
      <c r="AT265" s="262" t="s">
        <v>184</v>
      </c>
      <c r="AU265" s="262" t="s">
        <v>81</v>
      </c>
      <c r="AV265" s="91" t="s">
        <v>81</v>
      </c>
      <c r="AW265" s="91" t="s">
        <v>37</v>
      </c>
      <c r="AX265" s="91" t="s">
        <v>73</v>
      </c>
      <c r="AY265" s="262" t="s">
        <v>164</v>
      </c>
    </row>
    <row r="266" spans="2:51" s="91" customFormat="1" ht="13.5">
      <c r="B266" s="200"/>
      <c r="C266" s="201"/>
      <c r="D266" s="194" t="s">
        <v>184</v>
      </c>
      <c r="E266" s="202" t="s">
        <v>22</v>
      </c>
      <c r="F266" s="203" t="s">
        <v>360</v>
      </c>
      <c r="G266" s="201"/>
      <c r="H266" s="204">
        <v>41.55</v>
      </c>
      <c r="I266" s="243"/>
      <c r="J266" s="201"/>
      <c r="K266" s="201"/>
      <c r="L266" s="244"/>
      <c r="M266" s="245"/>
      <c r="N266" s="246"/>
      <c r="O266" s="246"/>
      <c r="P266" s="246"/>
      <c r="Q266" s="246"/>
      <c r="R266" s="246"/>
      <c r="S266" s="246"/>
      <c r="T266" s="257"/>
      <c r="AT266" s="262" t="s">
        <v>184</v>
      </c>
      <c r="AU266" s="262" t="s">
        <v>81</v>
      </c>
      <c r="AV266" s="91" t="s">
        <v>81</v>
      </c>
      <c r="AW266" s="91" t="s">
        <v>37</v>
      </c>
      <c r="AX266" s="91" t="s">
        <v>73</v>
      </c>
      <c r="AY266" s="262" t="s">
        <v>164</v>
      </c>
    </row>
    <row r="267" spans="2:51" s="91" customFormat="1" ht="13.5">
      <c r="B267" s="200"/>
      <c r="C267" s="201"/>
      <c r="D267" s="194" t="s">
        <v>184</v>
      </c>
      <c r="E267" s="202" t="s">
        <v>22</v>
      </c>
      <c r="F267" s="203" t="s">
        <v>361</v>
      </c>
      <c r="G267" s="201"/>
      <c r="H267" s="204">
        <v>33.6</v>
      </c>
      <c r="I267" s="243"/>
      <c r="J267" s="201"/>
      <c r="K267" s="201"/>
      <c r="L267" s="244"/>
      <c r="M267" s="245"/>
      <c r="N267" s="246"/>
      <c r="O267" s="246"/>
      <c r="P267" s="246"/>
      <c r="Q267" s="246"/>
      <c r="R267" s="246"/>
      <c r="S267" s="246"/>
      <c r="T267" s="257"/>
      <c r="AT267" s="262" t="s">
        <v>184</v>
      </c>
      <c r="AU267" s="262" t="s">
        <v>81</v>
      </c>
      <c r="AV267" s="91" t="s">
        <v>81</v>
      </c>
      <c r="AW267" s="91" t="s">
        <v>37</v>
      </c>
      <c r="AX267" s="91" t="s">
        <v>73</v>
      </c>
      <c r="AY267" s="262" t="s">
        <v>164</v>
      </c>
    </row>
    <row r="268" spans="2:51" s="91" customFormat="1" ht="13.5">
      <c r="B268" s="200"/>
      <c r="C268" s="201"/>
      <c r="D268" s="194" t="s">
        <v>184</v>
      </c>
      <c r="E268" s="202" t="s">
        <v>22</v>
      </c>
      <c r="F268" s="203" t="s">
        <v>362</v>
      </c>
      <c r="G268" s="201"/>
      <c r="H268" s="204">
        <v>12.6</v>
      </c>
      <c r="I268" s="243"/>
      <c r="J268" s="201"/>
      <c r="K268" s="201"/>
      <c r="L268" s="244"/>
      <c r="M268" s="245"/>
      <c r="N268" s="246"/>
      <c r="O268" s="246"/>
      <c r="P268" s="246"/>
      <c r="Q268" s="246"/>
      <c r="R268" s="246"/>
      <c r="S268" s="246"/>
      <c r="T268" s="257"/>
      <c r="AT268" s="262" t="s">
        <v>184</v>
      </c>
      <c r="AU268" s="262" t="s">
        <v>81</v>
      </c>
      <c r="AV268" s="91" t="s">
        <v>81</v>
      </c>
      <c r="AW268" s="91" t="s">
        <v>37</v>
      </c>
      <c r="AX268" s="91" t="s">
        <v>73</v>
      </c>
      <c r="AY268" s="262" t="s">
        <v>164</v>
      </c>
    </row>
    <row r="269" spans="2:51" s="92" customFormat="1" ht="13.5">
      <c r="B269" s="205"/>
      <c r="C269" s="206"/>
      <c r="D269" s="207" t="s">
        <v>184</v>
      </c>
      <c r="E269" s="208" t="s">
        <v>22</v>
      </c>
      <c r="F269" s="209" t="s">
        <v>187</v>
      </c>
      <c r="G269" s="206"/>
      <c r="H269" s="210">
        <v>299.23</v>
      </c>
      <c r="I269" s="247"/>
      <c r="J269" s="206"/>
      <c r="K269" s="206"/>
      <c r="L269" s="248"/>
      <c r="M269" s="249"/>
      <c r="N269" s="250"/>
      <c r="O269" s="250"/>
      <c r="P269" s="250"/>
      <c r="Q269" s="250"/>
      <c r="R269" s="250"/>
      <c r="S269" s="250"/>
      <c r="T269" s="258"/>
      <c r="AT269" s="263" t="s">
        <v>184</v>
      </c>
      <c r="AU269" s="263" t="s">
        <v>81</v>
      </c>
      <c r="AV269" s="92" t="s">
        <v>171</v>
      </c>
      <c r="AW269" s="92" t="s">
        <v>37</v>
      </c>
      <c r="AX269" s="92" t="s">
        <v>24</v>
      </c>
      <c r="AY269" s="263" t="s">
        <v>164</v>
      </c>
    </row>
    <row r="270" spans="2:65" s="84" customFormat="1" ht="20.4" customHeight="1">
      <c r="B270" s="105"/>
      <c r="C270" s="189" t="s">
        <v>363</v>
      </c>
      <c r="D270" s="189" t="s">
        <v>166</v>
      </c>
      <c r="E270" s="190" t="s">
        <v>364</v>
      </c>
      <c r="F270" s="191" t="s">
        <v>365</v>
      </c>
      <c r="G270" s="192" t="s">
        <v>192</v>
      </c>
      <c r="H270" s="193">
        <v>4</v>
      </c>
      <c r="I270" s="233"/>
      <c r="J270" s="234">
        <f>ROUND(I270*H270,2)</f>
        <v>0</v>
      </c>
      <c r="K270" s="191" t="s">
        <v>170</v>
      </c>
      <c r="L270" s="214"/>
      <c r="M270" s="235" t="s">
        <v>22</v>
      </c>
      <c r="N270" s="236" t="s">
        <v>44</v>
      </c>
      <c r="O270" s="106"/>
      <c r="P270" s="237">
        <f>O270*H270</f>
        <v>0</v>
      </c>
      <c r="Q270" s="237">
        <v>0</v>
      </c>
      <c r="R270" s="237">
        <f>Q270*H270</f>
        <v>0</v>
      </c>
      <c r="S270" s="237">
        <v>0.076</v>
      </c>
      <c r="T270" s="254">
        <f>S270*H270</f>
        <v>0.304</v>
      </c>
      <c r="AR270" s="170" t="s">
        <v>171</v>
      </c>
      <c r="AT270" s="170" t="s">
        <v>166</v>
      </c>
      <c r="AU270" s="170" t="s">
        <v>81</v>
      </c>
      <c r="AY270" s="170" t="s">
        <v>164</v>
      </c>
      <c r="BE270" s="266">
        <f>IF(N270="základní",J270,0)</f>
        <v>0</v>
      </c>
      <c r="BF270" s="266">
        <f>IF(N270="snížená",J270,0)</f>
        <v>0</v>
      </c>
      <c r="BG270" s="266">
        <f>IF(N270="zákl. přenesená",J270,0)</f>
        <v>0</v>
      </c>
      <c r="BH270" s="266">
        <v>0</v>
      </c>
      <c r="BI270" s="266">
        <f>IF(N270="nulová",J270,0)</f>
        <v>0</v>
      </c>
      <c r="BJ270" s="170" t="s">
        <v>24</v>
      </c>
      <c r="BK270" s="266">
        <f>ROUND(I270*H270,2)</f>
        <v>0</v>
      </c>
      <c r="BL270" s="170" t="s">
        <v>171</v>
      </c>
      <c r="BM270" s="170" t="s">
        <v>366</v>
      </c>
    </row>
    <row r="271" spans="2:47" s="84" customFormat="1" ht="24">
      <c r="B271" s="105"/>
      <c r="C271" s="174"/>
      <c r="D271" s="194" t="s">
        <v>173</v>
      </c>
      <c r="E271" s="174"/>
      <c r="F271" s="195" t="s">
        <v>367</v>
      </c>
      <c r="G271" s="174"/>
      <c r="H271" s="174"/>
      <c r="I271" s="215"/>
      <c r="J271" s="174"/>
      <c r="K271" s="174"/>
      <c r="L271" s="214"/>
      <c r="M271" s="238"/>
      <c r="N271" s="106"/>
      <c r="O271" s="106"/>
      <c r="P271" s="106"/>
      <c r="Q271" s="106"/>
      <c r="R271" s="106"/>
      <c r="S271" s="106"/>
      <c r="T271" s="255"/>
      <c r="AT271" s="170" t="s">
        <v>173</v>
      </c>
      <c r="AU271" s="170" t="s">
        <v>81</v>
      </c>
    </row>
    <row r="272" spans="2:51" s="90" customFormat="1" ht="13.5">
      <c r="B272" s="196"/>
      <c r="C272" s="197"/>
      <c r="D272" s="194" t="s">
        <v>184</v>
      </c>
      <c r="E272" s="198" t="s">
        <v>22</v>
      </c>
      <c r="F272" s="199" t="s">
        <v>368</v>
      </c>
      <c r="G272" s="197"/>
      <c r="H272" s="198" t="s">
        <v>22</v>
      </c>
      <c r="I272" s="239"/>
      <c r="J272" s="197"/>
      <c r="K272" s="197"/>
      <c r="L272" s="240"/>
      <c r="M272" s="241"/>
      <c r="N272" s="242"/>
      <c r="O272" s="242"/>
      <c r="P272" s="242"/>
      <c r="Q272" s="242"/>
      <c r="R272" s="242"/>
      <c r="S272" s="242"/>
      <c r="T272" s="256"/>
      <c r="AT272" s="261" t="s">
        <v>184</v>
      </c>
      <c r="AU272" s="261" t="s">
        <v>81</v>
      </c>
      <c r="AV272" s="90" t="s">
        <v>24</v>
      </c>
      <c r="AW272" s="90" t="s">
        <v>37</v>
      </c>
      <c r="AX272" s="90" t="s">
        <v>73</v>
      </c>
      <c r="AY272" s="261" t="s">
        <v>164</v>
      </c>
    </row>
    <row r="273" spans="2:51" s="91" customFormat="1" ht="13.5">
      <c r="B273" s="200"/>
      <c r="C273" s="201"/>
      <c r="D273" s="194" t="s">
        <v>184</v>
      </c>
      <c r="E273" s="202" t="s">
        <v>22</v>
      </c>
      <c r="F273" s="203" t="s">
        <v>369</v>
      </c>
      <c r="G273" s="201"/>
      <c r="H273" s="204">
        <v>3</v>
      </c>
      <c r="I273" s="243"/>
      <c r="J273" s="201"/>
      <c r="K273" s="201"/>
      <c r="L273" s="244"/>
      <c r="M273" s="245"/>
      <c r="N273" s="246"/>
      <c r="O273" s="246"/>
      <c r="P273" s="246"/>
      <c r="Q273" s="246"/>
      <c r="R273" s="246"/>
      <c r="S273" s="246"/>
      <c r="T273" s="257"/>
      <c r="AT273" s="262" t="s">
        <v>184</v>
      </c>
      <c r="AU273" s="262" t="s">
        <v>81</v>
      </c>
      <c r="AV273" s="91" t="s">
        <v>81</v>
      </c>
      <c r="AW273" s="91" t="s">
        <v>37</v>
      </c>
      <c r="AX273" s="91" t="s">
        <v>73</v>
      </c>
      <c r="AY273" s="262" t="s">
        <v>164</v>
      </c>
    </row>
    <row r="274" spans="2:51" s="90" customFormat="1" ht="13.5">
      <c r="B274" s="196"/>
      <c r="C274" s="197"/>
      <c r="D274" s="194" t="s">
        <v>184</v>
      </c>
      <c r="E274" s="198" t="s">
        <v>22</v>
      </c>
      <c r="F274" s="199" t="s">
        <v>370</v>
      </c>
      <c r="G274" s="197"/>
      <c r="H274" s="198" t="s">
        <v>22</v>
      </c>
      <c r="I274" s="239"/>
      <c r="J274" s="197"/>
      <c r="K274" s="197"/>
      <c r="L274" s="240"/>
      <c r="M274" s="241"/>
      <c r="N274" s="242"/>
      <c r="O274" s="242"/>
      <c r="P274" s="242"/>
      <c r="Q274" s="242"/>
      <c r="R274" s="242"/>
      <c r="S274" s="242"/>
      <c r="T274" s="256"/>
      <c r="AT274" s="261" t="s">
        <v>184</v>
      </c>
      <c r="AU274" s="261" t="s">
        <v>81</v>
      </c>
      <c r="AV274" s="90" t="s">
        <v>24</v>
      </c>
      <c r="AW274" s="90" t="s">
        <v>37</v>
      </c>
      <c r="AX274" s="90" t="s">
        <v>73</v>
      </c>
      <c r="AY274" s="261" t="s">
        <v>164</v>
      </c>
    </row>
    <row r="275" spans="2:51" s="91" customFormat="1" ht="13.5">
      <c r="B275" s="200"/>
      <c r="C275" s="201"/>
      <c r="D275" s="194" t="s">
        <v>184</v>
      </c>
      <c r="E275" s="202" t="s">
        <v>22</v>
      </c>
      <c r="F275" s="203" t="s">
        <v>24</v>
      </c>
      <c r="G275" s="201"/>
      <c r="H275" s="204">
        <v>1</v>
      </c>
      <c r="I275" s="243"/>
      <c r="J275" s="201"/>
      <c r="K275" s="201"/>
      <c r="L275" s="244"/>
      <c r="M275" s="245"/>
      <c r="N275" s="246"/>
      <c r="O275" s="246"/>
      <c r="P275" s="246"/>
      <c r="Q275" s="246"/>
      <c r="R275" s="246"/>
      <c r="S275" s="246"/>
      <c r="T275" s="257"/>
      <c r="AT275" s="262" t="s">
        <v>184</v>
      </c>
      <c r="AU275" s="262" t="s">
        <v>81</v>
      </c>
      <c r="AV275" s="91" t="s">
        <v>81</v>
      </c>
      <c r="AW275" s="91" t="s">
        <v>37</v>
      </c>
      <c r="AX275" s="91" t="s">
        <v>73</v>
      </c>
      <c r="AY275" s="262" t="s">
        <v>164</v>
      </c>
    </row>
    <row r="276" spans="2:51" s="92" customFormat="1" ht="13.5">
      <c r="B276" s="205"/>
      <c r="C276" s="206"/>
      <c r="D276" s="207" t="s">
        <v>184</v>
      </c>
      <c r="E276" s="208" t="s">
        <v>22</v>
      </c>
      <c r="F276" s="209" t="s">
        <v>187</v>
      </c>
      <c r="G276" s="206"/>
      <c r="H276" s="210">
        <v>4</v>
      </c>
      <c r="I276" s="247"/>
      <c r="J276" s="206"/>
      <c r="K276" s="206"/>
      <c r="L276" s="248"/>
      <c r="M276" s="249"/>
      <c r="N276" s="250"/>
      <c r="O276" s="250"/>
      <c r="P276" s="250"/>
      <c r="Q276" s="250"/>
      <c r="R276" s="250"/>
      <c r="S276" s="250"/>
      <c r="T276" s="258"/>
      <c r="AT276" s="263" t="s">
        <v>184</v>
      </c>
      <c r="AU276" s="263" t="s">
        <v>81</v>
      </c>
      <c r="AV276" s="92" t="s">
        <v>171</v>
      </c>
      <c r="AW276" s="92" t="s">
        <v>37</v>
      </c>
      <c r="AX276" s="92" t="s">
        <v>24</v>
      </c>
      <c r="AY276" s="263" t="s">
        <v>164</v>
      </c>
    </row>
    <row r="277" spans="2:65" s="84" customFormat="1" ht="20.4" customHeight="1">
      <c r="B277" s="105"/>
      <c r="C277" s="189" t="s">
        <v>371</v>
      </c>
      <c r="D277" s="189" t="s">
        <v>166</v>
      </c>
      <c r="E277" s="190" t="s">
        <v>372</v>
      </c>
      <c r="F277" s="191" t="s">
        <v>373</v>
      </c>
      <c r="G277" s="192" t="s">
        <v>192</v>
      </c>
      <c r="H277" s="193">
        <v>3</v>
      </c>
      <c r="I277" s="233"/>
      <c r="J277" s="234">
        <f>ROUND(I277*H277,2)</f>
        <v>0</v>
      </c>
      <c r="K277" s="191" t="s">
        <v>170</v>
      </c>
      <c r="L277" s="214"/>
      <c r="M277" s="235" t="s">
        <v>22</v>
      </c>
      <c r="N277" s="236" t="s">
        <v>44</v>
      </c>
      <c r="O277" s="106"/>
      <c r="P277" s="237">
        <f>O277*H277</f>
        <v>0</v>
      </c>
      <c r="Q277" s="237">
        <v>0</v>
      </c>
      <c r="R277" s="237">
        <f>Q277*H277</f>
        <v>0</v>
      </c>
      <c r="S277" s="237">
        <v>0.063</v>
      </c>
      <c r="T277" s="254">
        <f>S277*H277</f>
        <v>0.189</v>
      </c>
      <c r="AR277" s="170" t="s">
        <v>171</v>
      </c>
      <c r="AT277" s="170" t="s">
        <v>166</v>
      </c>
      <c r="AU277" s="170" t="s">
        <v>81</v>
      </c>
      <c r="AY277" s="170" t="s">
        <v>164</v>
      </c>
      <c r="BE277" s="266">
        <f>IF(N277="základní",J277,0)</f>
        <v>0</v>
      </c>
      <c r="BF277" s="266">
        <f>IF(N277="snížená",J277,0)</f>
        <v>0</v>
      </c>
      <c r="BG277" s="266">
        <f>IF(N277="zákl. přenesená",J277,0)</f>
        <v>0</v>
      </c>
      <c r="BH277" s="266">
        <f>IF(N277="sníž. přenesená",J277,0)</f>
        <v>0</v>
      </c>
      <c r="BI277" s="266">
        <f>IF(N277="nulová",J277,0)</f>
        <v>0</v>
      </c>
      <c r="BJ277" s="170" t="s">
        <v>24</v>
      </c>
      <c r="BK277" s="266">
        <f>ROUND(I277*H277,2)</f>
        <v>0</v>
      </c>
      <c r="BL277" s="170" t="s">
        <v>171</v>
      </c>
      <c r="BM277" s="170" t="s">
        <v>374</v>
      </c>
    </row>
    <row r="278" spans="2:47" s="84" customFormat="1" ht="24">
      <c r="B278" s="105"/>
      <c r="C278" s="174"/>
      <c r="D278" s="194" t="s">
        <v>173</v>
      </c>
      <c r="E278" s="174"/>
      <c r="F278" s="195" t="s">
        <v>375</v>
      </c>
      <c r="G278" s="174"/>
      <c r="H278" s="174"/>
      <c r="I278" s="215"/>
      <c r="J278" s="174"/>
      <c r="K278" s="174"/>
      <c r="L278" s="214"/>
      <c r="M278" s="238"/>
      <c r="N278" s="106"/>
      <c r="O278" s="106"/>
      <c r="P278" s="106"/>
      <c r="Q278" s="106"/>
      <c r="R278" s="106"/>
      <c r="S278" s="106"/>
      <c r="T278" s="255"/>
      <c r="AT278" s="170" t="s">
        <v>173</v>
      </c>
      <c r="AU278" s="170" t="s">
        <v>81</v>
      </c>
    </row>
    <row r="279" spans="2:51" s="90" customFormat="1" ht="13.5">
      <c r="B279" s="196"/>
      <c r="C279" s="197"/>
      <c r="D279" s="194" t="s">
        <v>184</v>
      </c>
      <c r="E279" s="198" t="s">
        <v>22</v>
      </c>
      <c r="F279" s="199" t="s">
        <v>368</v>
      </c>
      <c r="G279" s="197"/>
      <c r="H279" s="198" t="s">
        <v>22</v>
      </c>
      <c r="I279" s="239"/>
      <c r="J279" s="197"/>
      <c r="K279" s="197"/>
      <c r="L279" s="240"/>
      <c r="M279" s="241"/>
      <c r="N279" s="242"/>
      <c r="O279" s="242"/>
      <c r="P279" s="242"/>
      <c r="Q279" s="242"/>
      <c r="R279" s="242"/>
      <c r="S279" s="242"/>
      <c r="T279" s="256"/>
      <c r="AT279" s="261" t="s">
        <v>184</v>
      </c>
      <c r="AU279" s="261" t="s">
        <v>81</v>
      </c>
      <c r="AV279" s="90" t="s">
        <v>24</v>
      </c>
      <c r="AW279" s="90" t="s">
        <v>37</v>
      </c>
      <c r="AX279" s="90" t="s">
        <v>73</v>
      </c>
      <c r="AY279" s="261" t="s">
        <v>164</v>
      </c>
    </row>
    <row r="280" spans="2:51" s="91" customFormat="1" ht="13.5">
      <c r="B280" s="200"/>
      <c r="C280" s="201"/>
      <c r="D280" s="194" t="s">
        <v>184</v>
      </c>
      <c r="E280" s="202" t="s">
        <v>22</v>
      </c>
      <c r="F280" s="203" t="s">
        <v>369</v>
      </c>
      <c r="G280" s="201"/>
      <c r="H280" s="204">
        <v>3</v>
      </c>
      <c r="I280" s="243"/>
      <c r="J280" s="201"/>
      <c r="K280" s="201"/>
      <c r="L280" s="244"/>
      <c r="M280" s="245"/>
      <c r="N280" s="246"/>
      <c r="O280" s="246"/>
      <c r="P280" s="246"/>
      <c r="Q280" s="246"/>
      <c r="R280" s="246"/>
      <c r="S280" s="246"/>
      <c r="T280" s="257"/>
      <c r="AT280" s="262" t="s">
        <v>184</v>
      </c>
      <c r="AU280" s="262" t="s">
        <v>81</v>
      </c>
      <c r="AV280" s="91" t="s">
        <v>81</v>
      </c>
      <c r="AW280" s="91" t="s">
        <v>37</v>
      </c>
      <c r="AX280" s="91" t="s">
        <v>73</v>
      </c>
      <c r="AY280" s="262" t="s">
        <v>164</v>
      </c>
    </row>
    <row r="281" spans="2:51" s="92" customFormat="1" ht="13.5">
      <c r="B281" s="205"/>
      <c r="C281" s="206"/>
      <c r="D281" s="207" t="s">
        <v>184</v>
      </c>
      <c r="E281" s="208" t="s">
        <v>22</v>
      </c>
      <c r="F281" s="209" t="s">
        <v>187</v>
      </c>
      <c r="G281" s="206"/>
      <c r="H281" s="210">
        <v>3</v>
      </c>
      <c r="I281" s="247"/>
      <c r="J281" s="206"/>
      <c r="K281" s="206"/>
      <c r="L281" s="248"/>
      <c r="M281" s="249"/>
      <c r="N281" s="250"/>
      <c r="O281" s="250"/>
      <c r="P281" s="250"/>
      <c r="Q281" s="250"/>
      <c r="R281" s="250"/>
      <c r="S281" s="250"/>
      <c r="T281" s="258"/>
      <c r="AT281" s="263" t="s">
        <v>184</v>
      </c>
      <c r="AU281" s="263" t="s">
        <v>81</v>
      </c>
      <c r="AV281" s="92" t="s">
        <v>171</v>
      </c>
      <c r="AW281" s="92" t="s">
        <v>37</v>
      </c>
      <c r="AX281" s="92" t="s">
        <v>24</v>
      </c>
      <c r="AY281" s="263" t="s">
        <v>164</v>
      </c>
    </row>
    <row r="282" spans="2:65" s="84" customFormat="1" ht="20.4" customHeight="1">
      <c r="B282" s="105"/>
      <c r="C282" s="189" t="s">
        <v>376</v>
      </c>
      <c r="D282" s="189" t="s">
        <v>166</v>
      </c>
      <c r="E282" s="190" t="s">
        <v>377</v>
      </c>
      <c r="F282" s="191" t="s">
        <v>378</v>
      </c>
      <c r="G282" s="192" t="s">
        <v>192</v>
      </c>
      <c r="H282" s="193">
        <v>10.3</v>
      </c>
      <c r="I282" s="233"/>
      <c r="J282" s="234">
        <f>ROUND(I282*H282,2)</f>
        <v>0</v>
      </c>
      <c r="K282" s="191" t="s">
        <v>170</v>
      </c>
      <c r="L282" s="214"/>
      <c r="M282" s="235" t="s">
        <v>22</v>
      </c>
      <c r="N282" s="236" t="s">
        <v>44</v>
      </c>
      <c r="O282" s="106"/>
      <c r="P282" s="237">
        <f>O282*H282</f>
        <v>0</v>
      </c>
      <c r="Q282" s="237">
        <v>0</v>
      </c>
      <c r="R282" s="237">
        <f>Q282*H282</f>
        <v>0</v>
      </c>
      <c r="S282" s="237">
        <v>0.066</v>
      </c>
      <c r="T282" s="254">
        <f>S282*H282</f>
        <v>0.6798</v>
      </c>
      <c r="AR282" s="170" t="s">
        <v>171</v>
      </c>
      <c r="AT282" s="170" t="s">
        <v>166</v>
      </c>
      <c r="AU282" s="170" t="s">
        <v>81</v>
      </c>
      <c r="AY282" s="170" t="s">
        <v>164</v>
      </c>
      <c r="BE282" s="266">
        <f>IF(N282="základní",J282,0)</f>
        <v>0</v>
      </c>
      <c r="BF282" s="266">
        <f>IF(N282="snížená",J282,0)</f>
        <v>0</v>
      </c>
      <c r="BG282" s="266">
        <f>IF(N282="zákl. přenesená",J282,0)</f>
        <v>0</v>
      </c>
      <c r="BH282" s="266">
        <f>IF(N282="sníž. přenesená",J282,0)</f>
        <v>0</v>
      </c>
      <c r="BI282" s="266">
        <f>IF(N282="nulová",J282,0)</f>
        <v>0</v>
      </c>
      <c r="BJ282" s="170" t="s">
        <v>24</v>
      </c>
      <c r="BK282" s="266">
        <f>ROUND(I282*H282,2)</f>
        <v>0</v>
      </c>
      <c r="BL282" s="170" t="s">
        <v>171</v>
      </c>
      <c r="BM282" s="170" t="s">
        <v>379</v>
      </c>
    </row>
    <row r="283" spans="2:47" s="84" customFormat="1" ht="24">
      <c r="B283" s="105"/>
      <c r="C283" s="174"/>
      <c r="D283" s="194" t="s">
        <v>173</v>
      </c>
      <c r="E283" s="174"/>
      <c r="F283" s="195" t="s">
        <v>380</v>
      </c>
      <c r="G283" s="174"/>
      <c r="H283" s="174"/>
      <c r="I283" s="215"/>
      <c r="J283" s="174"/>
      <c r="K283" s="174"/>
      <c r="L283" s="214"/>
      <c r="M283" s="238"/>
      <c r="N283" s="106"/>
      <c r="O283" s="106"/>
      <c r="P283" s="106"/>
      <c r="Q283" s="106"/>
      <c r="R283" s="106"/>
      <c r="S283" s="106"/>
      <c r="T283" s="255"/>
      <c r="AT283" s="170" t="s">
        <v>173</v>
      </c>
      <c r="AU283" s="170" t="s">
        <v>81</v>
      </c>
    </row>
    <row r="284" spans="2:51" s="91" customFormat="1" ht="13.5">
      <c r="B284" s="200"/>
      <c r="C284" s="201"/>
      <c r="D284" s="194" t="s">
        <v>184</v>
      </c>
      <c r="E284" s="202" t="s">
        <v>22</v>
      </c>
      <c r="F284" s="203" t="s">
        <v>381</v>
      </c>
      <c r="G284" s="201"/>
      <c r="H284" s="204">
        <v>10.3</v>
      </c>
      <c r="I284" s="243"/>
      <c r="J284" s="201"/>
      <c r="K284" s="201"/>
      <c r="L284" s="244"/>
      <c r="M284" s="245"/>
      <c r="N284" s="246"/>
      <c r="O284" s="246"/>
      <c r="P284" s="246"/>
      <c r="Q284" s="246"/>
      <c r="R284" s="246"/>
      <c r="S284" s="246"/>
      <c r="T284" s="257"/>
      <c r="AT284" s="262" t="s">
        <v>184</v>
      </c>
      <c r="AU284" s="262" t="s">
        <v>81</v>
      </c>
      <c r="AV284" s="91" t="s">
        <v>81</v>
      </c>
      <c r="AW284" s="91" t="s">
        <v>37</v>
      </c>
      <c r="AX284" s="91" t="s">
        <v>73</v>
      </c>
      <c r="AY284" s="262" t="s">
        <v>164</v>
      </c>
    </row>
    <row r="285" spans="2:51" s="92" customFormat="1" ht="13.5">
      <c r="B285" s="205"/>
      <c r="C285" s="206"/>
      <c r="D285" s="207" t="s">
        <v>184</v>
      </c>
      <c r="E285" s="208" t="s">
        <v>22</v>
      </c>
      <c r="F285" s="209" t="s">
        <v>187</v>
      </c>
      <c r="G285" s="206"/>
      <c r="H285" s="210">
        <v>10.3</v>
      </c>
      <c r="I285" s="247"/>
      <c r="J285" s="206"/>
      <c r="K285" s="206"/>
      <c r="L285" s="248"/>
      <c r="M285" s="249"/>
      <c r="N285" s="250"/>
      <c r="O285" s="250"/>
      <c r="P285" s="250"/>
      <c r="Q285" s="250"/>
      <c r="R285" s="250"/>
      <c r="S285" s="250"/>
      <c r="T285" s="258"/>
      <c r="AT285" s="263" t="s">
        <v>184</v>
      </c>
      <c r="AU285" s="263" t="s">
        <v>81</v>
      </c>
      <c r="AV285" s="92" t="s">
        <v>171</v>
      </c>
      <c r="AW285" s="92" t="s">
        <v>37</v>
      </c>
      <c r="AX285" s="92" t="s">
        <v>24</v>
      </c>
      <c r="AY285" s="263" t="s">
        <v>164</v>
      </c>
    </row>
    <row r="286" spans="2:65" s="84" customFormat="1" ht="20.4" customHeight="1">
      <c r="B286" s="105"/>
      <c r="C286" s="189" t="s">
        <v>382</v>
      </c>
      <c r="D286" s="189" t="s">
        <v>166</v>
      </c>
      <c r="E286" s="190" t="s">
        <v>383</v>
      </c>
      <c r="F286" s="191" t="s">
        <v>384</v>
      </c>
      <c r="G286" s="192" t="s">
        <v>192</v>
      </c>
      <c r="H286" s="193">
        <v>25.91</v>
      </c>
      <c r="I286" s="233"/>
      <c r="J286" s="234">
        <f>ROUND(I286*H286,2)</f>
        <v>0</v>
      </c>
      <c r="K286" s="191" t="s">
        <v>170</v>
      </c>
      <c r="L286" s="214"/>
      <c r="M286" s="235" t="s">
        <v>22</v>
      </c>
      <c r="N286" s="236" t="s">
        <v>44</v>
      </c>
      <c r="O286" s="106"/>
      <c r="P286" s="237">
        <f>O286*H286</f>
        <v>0</v>
      </c>
      <c r="Q286" s="237">
        <v>0</v>
      </c>
      <c r="R286" s="237">
        <f>Q286*H286</f>
        <v>0</v>
      </c>
      <c r="S286" s="237">
        <v>0.025</v>
      </c>
      <c r="T286" s="254">
        <f>S286*H286</f>
        <v>0.64775</v>
      </c>
      <c r="AR286" s="170" t="s">
        <v>171</v>
      </c>
      <c r="AT286" s="170" t="s">
        <v>166</v>
      </c>
      <c r="AU286" s="170" t="s">
        <v>81</v>
      </c>
      <c r="AY286" s="170" t="s">
        <v>164</v>
      </c>
      <c r="BE286" s="266">
        <f>IF(N286="základní",J286,0)</f>
        <v>0</v>
      </c>
      <c r="BF286" s="266">
        <f>IF(N286="snížená",J286,0)</f>
        <v>0</v>
      </c>
      <c r="BG286" s="266">
        <f>IF(N286="zákl. přenesená",J286,0)</f>
        <v>0</v>
      </c>
      <c r="BH286" s="266">
        <f>IF(N286="sníž. přenesená",J286,0)</f>
        <v>0</v>
      </c>
      <c r="BI286" s="266">
        <f>IF(N286="nulová",J286,0)</f>
        <v>0</v>
      </c>
      <c r="BJ286" s="170" t="s">
        <v>24</v>
      </c>
      <c r="BK286" s="266">
        <f>ROUND(I286*H286,2)</f>
        <v>0</v>
      </c>
      <c r="BL286" s="170" t="s">
        <v>171</v>
      </c>
      <c r="BM286" s="170" t="s">
        <v>385</v>
      </c>
    </row>
    <row r="287" spans="2:47" s="84" customFormat="1" ht="24">
      <c r="B287" s="105"/>
      <c r="C287" s="174"/>
      <c r="D287" s="194" t="s">
        <v>173</v>
      </c>
      <c r="E287" s="174"/>
      <c r="F287" s="195" t="s">
        <v>386</v>
      </c>
      <c r="G287" s="174"/>
      <c r="H287" s="174"/>
      <c r="I287" s="215"/>
      <c r="J287" s="174"/>
      <c r="K287" s="174"/>
      <c r="L287" s="214"/>
      <c r="M287" s="238"/>
      <c r="N287" s="106"/>
      <c r="O287" s="106"/>
      <c r="P287" s="106"/>
      <c r="Q287" s="106"/>
      <c r="R287" s="106"/>
      <c r="S287" s="106"/>
      <c r="T287" s="255"/>
      <c r="AT287" s="170" t="s">
        <v>173</v>
      </c>
      <c r="AU287" s="170" t="s">
        <v>81</v>
      </c>
    </row>
    <row r="288" spans="2:51" s="91" customFormat="1" ht="13.5">
      <c r="B288" s="200"/>
      <c r="C288" s="201"/>
      <c r="D288" s="194" t="s">
        <v>184</v>
      </c>
      <c r="E288" s="202" t="s">
        <v>22</v>
      </c>
      <c r="F288" s="203" t="s">
        <v>387</v>
      </c>
      <c r="G288" s="201"/>
      <c r="H288" s="204">
        <v>8.37</v>
      </c>
      <c r="I288" s="243"/>
      <c r="J288" s="201"/>
      <c r="K288" s="201"/>
      <c r="L288" s="244"/>
      <c r="M288" s="245"/>
      <c r="N288" s="246"/>
      <c r="O288" s="246"/>
      <c r="P288" s="246"/>
      <c r="Q288" s="246"/>
      <c r="R288" s="246"/>
      <c r="S288" s="246"/>
      <c r="T288" s="257"/>
      <c r="AT288" s="262" t="s">
        <v>184</v>
      </c>
      <c r="AU288" s="262" t="s">
        <v>81</v>
      </c>
      <c r="AV288" s="91" t="s">
        <v>81</v>
      </c>
      <c r="AW288" s="91" t="s">
        <v>37</v>
      </c>
      <c r="AX288" s="91" t="s">
        <v>73</v>
      </c>
      <c r="AY288" s="262" t="s">
        <v>164</v>
      </c>
    </row>
    <row r="289" spans="2:51" s="91" customFormat="1" ht="13.5">
      <c r="B289" s="200"/>
      <c r="C289" s="201"/>
      <c r="D289" s="194" t="s">
        <v>184</v>
      </c>
      <c r="E289" s="202" t="s">
        <v>22</v>
      </c>
      <c r="F289" s="203" t="s">
        <v>388</v>
      </c>
      <c r="G289" s="201"/>
      <c r="H289" s="204">
        <v>4.13</v>
      </c>
      <c r="I289" s="243"/>
      <c r="J289" s="201"/>
      <c r="K289" s="201"/>
      <c r="L289" s="244"/>
      <c r="M289" s="245"/>
      <c r="N289" s="246"/>
      <c r="O289" s="246"/>
      <c r="P289" s="246"/>
      <c r="Q289" s="246"/>
      <c r="R289" s="246"/>
      <c r="S289" s="246"/>
      <c r="T289" s="257"/>
      <c r="AT289" s="262" t="s">
        <v>184</v>
      </c>
      <c r="AU289" s="262" t="s">
        <v>81</v>
      </c>
      <c r="AV289" s="91" t="s">
        <v>81</v>
      </c>
      <c r="AW289" s="91" t="s">
        <v>37</v>
      </c>
      <c r="AX289" s="91" t="s">
        <v>73</v>
      </c>
      <c r="AY289" s="262" t="s">
        <v>164</v>
      </c>
    </row>
    <row r="290" spans="2:51" s="91" customFormat="1" ht="13.5">
      <c r="B290" s="200"/>
      <c r="C290" s="201"/>
      <c r="D290" s="194" t="s">
        <v>184</v>
      </c>
      <c r="E290" s="202" t="s">
        <v>22</v>
      </c>
      <c r="F290" s="203" t="s">
        <v>389</v>
      </c>
      <c r="G290" s="201"/>
      <c r="H290" s="204">
        <v>5.04</v>
      </c>
      <c r="I290" s="243"/>
      <c r="J290" s="201"/>
      <c r="K290" s="201"/>
      <c r="L290" s="244"/>
      <c r="M290" s="245"/>
      <c r="N290" s="246"/>
      <c r="O290" s="246"/>
      <c r="P290" s="246"/>
      <c r="Q290" s="246"/>
      <c r="R290" s="246"/>
      <c r="S290" s="246"/>
      <c r="T290" s="257"/>
      <c r="AT290" s="262" t="s">
        <v>184</v>
      </c>
      <c r="AU290" s="262" t="s">
        <v>81</v>
      </c>
      <c r="AV290" s="91" t="s">
        <v>81</v>
      </c>
      <c r="AW290" s="91" t="s">
        <v>37</v>
      </c>
      <c r="AX290" s="91" t="s">
        <v>73</v>
      </c>
      <c r="AY290" s="262" t="s">
        <v>164</v>
      </c>
    </row>
    <row r="291" spans="2:51" s="91" customFormat="1" ht="13.5">
      <c r="B291" s="200"/>
      <c r="C291" s="201"/>
      <c r="D291" s="194" t="s">
        <v>184</v>
      </c>
      <c r="E291" s="202" t="s">
        <v>22</v>
      </c>
      <c r="F291" s="203" t="s">
        <v>387</v>
      </c>
      <c r="G291" s="201"/>
      <c r="H291" s="204">
        <v>8.37</v>
      </c>
      <c r="I291" s="243"/>
      <c r="J291" s="201"/>
      <c r="K291" s="201"/>
      <c r="L291" s="244"/>
      <c r="M291" s="245"/>
      <c r="N291" s="246"/>
      <c r="O291" s="246"/>
      <c r="P291" s="246"/>
      <c r="Q291" s="246"/>
      <c r="R291" s="246"/>
      <c r="S291" s="246"/>
      <c r="T291" s="257"/>
      <c r="AT291" s="262" t="s">
        <v>184</v>
      </c>
      <c r="AU291" s="262" t="s">
        <v>81</v>
      </c>
      <c r="AV291" s="91" t="s">
        <v>81</v>
      </c>
      <c r="AW291" s="91" t="s">
        <v>37</v>
      </c>
      <c r="AX291" s="91" t="s">
        <v>73</v>
      </c>
      <c r="AY291" s="262" t="s">
        <v>164</v>
      </c>
    </row>
    <row r="292" spans="2:51" s="92" customFormat="1" ht="13.5">
      <c r="B292" s="205"/>
      <c r="C292" s="206"/>
      <c r="D292" s="207" t="s">
        <v>184</v>
      </c>
      <c r="E292" s="208" t="s">
        <v>22</v>
      </c>
      <c r="F292" s="209" t="s">
        <v>187</v>
      </c>
      <c r="G292" s="206"/>
      <c r="H292" s="210">
        <v>25.91</v>
      </c>
      <c r="I292" s="247"/>
      <c r="J292" s="206"/>
      <c r="K292" s="206"/>
      <c r="L292" s="248"/>
      <c r="M292" s="249"/>
      <c r="N292" s="250"/>
      <c r="O292" s="250"/>
      <c r="P292" s="250"/>
      <c r="Q292" s="250"/>
      <c r="R292" s="250"/>
      <c r="S292" s="250"/>
      <c r="T292" s="258"/>
      <c r="AT292" s="263" t="s">
        <v>184</v>
      </c>
      <c r="AU292" s="263" t="s">
        <v>81</v>
      </c>
      <c r="AV292" s="92" t="s">
        <v>171</v>
      </c>
      <c r="AW292" s="92" t="s">
        <v>37</v>
      </c>
      <c r="AX292" s="92" t="s">
        <v>24</v>
      </c>
      <c r="AY292" s="263" t="s">
        <v>164</v>
      </c>
    </row>
    <row r="293" spans="2:65" s="84" customFormat="1" ht="28.8" customHeight="1">
      <c r="B293" s="105"/>
      <c r="C293" s="189" t="s">
        <v>390</v>
      </c>
      <c r="D293" s="189" t="s">
        <v>166</v>
      </c>
      <c r="E293" s="190" t="s">
        <v>391</v>
      </c>
      <c r="F293" s="191" t="s">
        <v>392</v>
      </c>
      <c r="G293" s="192" t="s">
        <v>169</v>
      </c>
      <c r="H293" s="193">
        <v>20</v>
      </c>
      <c r="I293" s="233"/>
      <c r="J293" s="234">
        <f>ROUND(I293*H293,2)</f>
        <v>0</v>
      </c>
      <c r="K293" s="191" t="s">
        <v>22</v>
      </c>
      <c r="L293" s="214"/>
      <c r="M293" s="235" t="s">
        <v>22</v>
      </c>
      <c r="N293" s="236" t="s">
        <v>44</v>
      </c>
      <c r="O293" s="106"/>
      <c r="P293" s="237">
        <f>O293*H293</f>
        <v>0</v>
      </c>
      <c r="Q293" s="237">
        <v>0</v>
      </c>
      <c r="R293" s="237">
        <f>Q293*H293</f>
        <v>0</v>
      </c>
      <c r="S293" s="237">
        <v>0.004</v>
      </c>
      <c r="T293" s="254">
        <f>S293*H293</f>
        <v>0.08</v>
      </c>
      <c r="AR293" s="170" t="s">
        <v>171</v>
      </c>
      <c r="AT293" s="170" t="s">
        <v>166</v>
      </c>
      <c r="AU293" s="170" t="s">
        <v>81</v>
      </c>
      <c r="AY293" s="170" t="s">
        <v>164</v>
      </c>
      <c r="BE293" s="266">
        <f>IF(N293="základní",J293,0)</f>
        <v>0</v>
      </c>
      <c r="BF293" s="266">
        <f>IF(N293="snížená",J293,0)</f>
        <v>0</v>
      </c>
      <c r="BG293" s="266">
        <f>IF(N293="zákl. přenesená",J293,0)</f>
        <v>0</v>
      </c>
      <c r="BH293" s="266">
        <f>IF(N293="sníž. přenesená",J293,0)</f>
        <v>0</v>
      </c>
      <c r="BI293" s="266">
        <f>IF(N293="nulová",J293,0)</f>
        <v>0</v>
      </c>
      <c r="BJ293" s="170" t="s">
        <v>24</v>
      </c>
      <c r="BK293" s="266">
        <f>ROUND(I293*H293,2)</f>
        <v>0</v>
      </c>
      <c r="BL293" s="170" t="s">
        <v>171</v>
      </c>
      <c r="BM293" s="170" t="s">
        <v>393</v>
      </c>
    </row>
    <row r="294" spans="2:47" s="84" customFormat="1" ht="36">
      <c r="B294" s="105"/>
      <c r="C294" s="174"/>
      <c r="D294" s="207" t="s">
        <v>173</v>
      </c>
      <c r="E294" s="174"/>
      <c r="F294" s="270" t="s">
        <v>394</v>
      </c>
      <c r="G294" s="174"/>
      <c r="H294" s="174"/>
      <c r="I294" s="215"/>
      <c r="J294" s="174"/>
      <c r="K294" s="174"/>
      <c r="L294" s="214"/>
      <c r="M294" s="238"/>
      <c r="N294" s="106"/>
      <c r="O294" s="106"/>
      <c r="P294" s="106"/>
      <c r="Q294" s="106"/>
      <c r="R294" s="106"/>
      <c r="S294" s="106"/>
      <c r="T294" s="255"/>
      <c r="AT294" s="170" t="s">
        <v>173</v>
      </c>
      <c r="AU294" s="170" t="s">
        <v>81</v>
      </c>
    </row>
    <row r="295" spans="2:65" s="84" customFormat="1" ht="28.8" customHeight="1">
      <c r="B295" s="105"/>
      <c r="C295" s="189" t="s">
        <v>395</v>
      </c>
      <c r="D295" s="189" t="s">
        <v>166</v>
      </c>
      <c r="E295" s="190" t="s">
        <v>396</v>
      </c>
      <c r="F295" s="191" t="s">
        <v>397</v>
      </c>
      <c r="G295" s="192" t="s">
        <v>169</v>
      </c>
      <c r="H295" s="193">
        <v>3</v>
      </c>
      <c r="I295" s="233"/>
      <c r="J295" s="234">
        <f>ROUND(I295*H295,2)</f>
        <v>0</v>
      </c>
      <c r="K295" s="191" t="s">
        <v>22</v>
      </c>
      <c r="L295" s="214"/>
      <c r="M295" s="235" t="s">
        <v>22</v>
      </c>
      <c r="N295" s="236" t="s">
        <v>44</v>
      </c>
      <c r="O295" s="106"/>
      <c r="P295" s="237">
        <f>O295*H295</f>
        <v>0</v>
      </c>
      <c r="Q295" s="237">
        <v>0</v>
      </c>
      <c r="R295" s="237">
        <f>Q295*H295</f>
        <v>0</v>
      </c>
      <c r="S295" s="237">
        <v>0.012</v>
      </c>
      <c r="T295" s="254">
        <f>S295*H295</f>
        <v>0.036</v>
      </c>
      <c r="AR295" s="170" t="s">
        <v>171</v>
      </c>
      <c r="AT295" s="170" t="s">
        <v>166</v>
      </c>
      <c r="AU295" s="170" t="s">
        <v>81</v>
      </c>
      <c r="AY295" s="170" t="s">
        <v>164</v>
      </c>
      <c r="BE295" s="266">
        <f>IF(N295="základní",J295,0)</f>
        <v>0</v>
      </c>
      <c r="BF295" s="266">
        <f>IF(N295="snížená",J295,0)</f>
        <v>0</v>
      </c>
      <c r="BG295" s="266">
        <f>IF(N295="zákl. přenesená",J295,0)</f>
        <v>0</v>
      </c>
      <c r="BH295" s="266">
        <f>IF(N295="sníž. přenesená",J295,0)</f>
        <v>0</v>
      </c>
      <c r="BI295" s="266">
        <f>IF(N295="nulová",J295,0)</f>
        <v>0</v>
      </c>
      <c r="BJ295" s="170" t="s">
        <v>24</v>
      </c>
      <c r="BK295" s="266">
        <f>ROUND(I295*H295,2)</f>
        <v>0</v>
      </c>
      <c r="BL295" s="170" t="s">
        <v>171</v>
      </c>
      <c r="BM295" s="170" t="s">
        <v>398</v>
      </c>
    </row>
    <row r="296" spans="2:47" s="84" customFormat="1" ht="36">
      <c r="B296" s="105"/>
      <c r="C296" s="174"/>
      <c r="D296" s="194" t="s">
        <v>173</v>
      </c>
      <c r="E296" s="174"/>
      <c r="F296" s="195" t="s">
        <v>399</v>
      </c>
      <c r="G296" s="174"/>
      <c r="H296" s="174"/>
      <c r="I296" s="215"/>
      <c r="J296" s="174"/>
      <c r="K296" s="174"/>
      <c r="L296" s="214"/>
      <c r="M296" s="238"/>
      <c r="N296" s="106"/>
      <c r="O296" s="106"/>
      <c r="P296" s="106"/>
      <c r="Q296" s="106"/>
      <c r="R296" s="106"/>
      <c r="S296" s="106"/>
      <c r="T296" s="255"/>
      <c r="AT296" s="170" t="s">
        <v>173</v>
      </c>
      <c r="AU296" s="170" t="s">
        <v>81</v>
      </c>
    </row>
    <row r="297" spans="2:51" s="91" customFormat="1" ht="13.5">
      <c r="B297" s="200"/>
      <c r="C297" s="201"/>
      <c r="D297" s="194" t="s">
        <v>184</v>
      </c>
      <c r="E297" s="202" t="s">
        <v>22</v>
      </c>
      <c r="F297" s="203" t="s">
        <v>400</v>
      </c>
      <c r="G297" s="201"/>
      <c r="H297" s="204">
        <v>1</v>
      </c>
      <c r="I297" s="243"/>
      <c r="J297" s="201"/>
      <c r="K297" s="201"/>
      <c r="L297" s="244"/>
      <c r="M297" s="245"/>
      <c r="N297" s="246"/>
      <c r="O297" s="246"/>
      <c r="P297" s="246"/>
      <c r="Q297" s="246"/>
      <c r="R297" s="246"/>
      <c r="S297" s="246"/>
      <c r="T297" s="257"/>
      <c r="AT297" s="262" t="s">
        <v>184</v>
      </c>
      <c r="AU297" s="262" t="s">
        <v>81</v>
      </c>
      <c r="AV297" s="91" t="s">
        <v>81</v>
      </c>
      <c r="AW297" s="91" t="s">
        <v>37</v>
      </c>
      <c r="AX297" s="91" t="s">
        <v>73</v>
      </c>
      <c r="AY297" s="262" t="s">
        <v>164</v>
      </c>
    </row>
    <row r="298" spans="2:51" s="91" customFormat="1" ht="13.5">
      <c r="B298" s="200"/>
      <c r="C298" s="201"/>
      <c r="D298" s="194" t="s">
        <v>184</v>
      </c>
      <c r="E298" s="202" t="s">
        <v>22</v>
      </c>
      <c r="F298" s="203" t="s">
        <v>401</v>
      </c>
      <c r="G298" s="201"/>
      <c r="H298" s="204">
        <v>1</v>
      </c>
      <c r="I298" s="243"/>
      <c r="J298" s="201"/>
      <c r="K298" s="201"/>
      <c r="L298" s="244"/>
      <c r="M298" s="245"/>
      <c r="N298" s="246"/>
      <c r="O298" s="246"/>
      <c r="P298" s="246"/>
      <c r="Q298" s="246"/>
      <c r="R298" s="246"/>
      <c r="S298" s="246"/>
      <c r="T298" s="257"/>
      <c r="AT298" s="262" t="s">
        <v>184</v>
      </c>
      <c r="AU298" s="262" t="s">
        <v>81</v>
      </c>
      <c r="AV298" s="91" t="s">
        <v>81</v>
      </c>
      <c r="AW298" s="91" t="s">
        <v>37</v>
      </c>
      <c r="AX298" s="91" t="s">
        <v>73</v>
      </c>
      <c r="AY298" s="262" t="s">
        <v>164</v>
      </c>
    </row>
    <row r="299" spans="2:51" s="91" customFormat="1" ht="13.5">
      <c r="B299" s="200"/>
      <c r="C299" s="201"/>
      <c r="D299" s="194" t="s">
        <v>184</v>
      </c>
      <c r="E299" s="202" t="s">
        <v>22</v>
      </c>
      <c r="F299" s="203" t="s">
        <v>402</v>
      </c>
      <c r="G299" s="201"/>
      <c r="H299" s="204">
        <v>1</v>
      </c>
      <c r="I299" s="243"/>
      <c r="J299" s="201"/>
      <c r="K299" s="201"/>
      <c r="L299" s="244"/>
      <c r="M299" s="245"/>
      <c r="N299" s="246"/>
      <c r="O299" s="246"/>
      <c r="P299" s="246"/>
      <c r="Q299" s="246"/>
      <c r="R299" s="246"/>
      <c r="S299" s="246"/>
      <c r="T299" s="257"/>
      <c r="AT299" s="262" t="s">
        <v>184</v>
      </c>
      <c r="AU299" s="262" t="s">
        <v>81</v>
      </c>
      <c r="AV299" s="91" t="s">
        <v>81</v>
      </c>
      <c r="AW299" s="91" t="s">
        <v>37</v>
      </c>
      <c r="AX299" s="91" t="s">
        <v>73</v>
      </c>
      <c r="AY299" s="262" t="s">
        <v>164</v>
      </c>
    </row>
    <row r="300" spans="2:51" s="92" customFormat="1" ht="13.5">
      <c r="B300" s="205"/>
      <c r="C300" s="206"/>
      <c r="D300" s="207" t="s">
        <v>184</v>
      </c>
      <c r="E300" s="208" t="s">
        <v>22</v>
      </c>
      <c r="F300" s="209" t="s">
        <v>187</v>
      </c>
      <c r="G300" s="206"/>
      <c r="H300" s="210">
        <v>3</v>
      </c>
      <c r="I300" s="247"/>
      <c r="J300" s="206"/>
      <c r="K300" s="206"/>
      <c r="L300" s="248"/>
      <c r="M300" s="249"/>
      <c r="N300" s="250"/>
      <c r="O300" s="250"/>
      <c r="P300" s="250"/>
      <c r="Q300" s="250"/>
      <c r="R300" s="250"/>
      <c r="S300" s="250"/>
      <c r="T300" s="258"/>
      <c r="AT300" s="263" t="s">
        <v>184</v>
      </c>
      <c r="AU300" s="263" t="s">
        <v>81</v>
      </c>
      <c r="AV300" s="92" t="s">
        <v>171</v>
      </c>
      <c r="AW300" s="92" t="s">
        <v>37</v>
      </c>
      <c r="AX300" s="92" t="s">
        <v>24</v>
      </c>
      <c r="AY300" s="263" t="s">
        <v>164</v>
      </c>
    </row>
    <row r="301" spans="2:65" s="84" customFormat="1" ht="28.8" customHeight="1">
      <c r="B301" s="105"/>
      <c r="C301" s="189" t="s">
        <v>403</v>
      </c>
      <c r="D301" s="189" t="s">
        <v>166</v>
      </c>
      <c r="E301" s="190" t="s">
        <v>404</v>
      </c>
      <c r="F301" s="191" t="s">
        <v>405</v>
      </c>
      <c r="G301" s="192" t="s">
        <v>169</v>
      </c>
      <c r="H301" s="193">
        <v>6</v>
      </c>
      <c r="I301" s="233"/>
      <c r="J301" s="234">
        <f>ROUND(I301*H301,2)</f>
        <v>0</v>
      </c>
      <c r="K301" s="191" t="s">
        <v>22</v>
      </c>
      <c r="L301" s="214"/>
      <c r="M301" s="235" t="s">
        <v>22</v>
      </c>
      <c r="N301" s="236" t="s">
        <v>44</v>
      </c>
      <c r="O301" s="106"/>
      <c r="P301" s="237">
        <f>O301*H301</f>
        <v>0</v>
      </c>
      <c r="Q301" s="237">
        <v>0</v>
      </c>
      <c r="R301" s="237">
        <f>Q301*H301</f>
        <v>0</v>
      </c>
      <c r="S301" s="237">
        <v>0.025</v>
      </c>
      <c r="T301" s="254">
        <f>S301*H301</f>
        <v>0.15</v>
      </c>
      <c r="AR301" s="170" t="s">
        <v>171</v>
      </c>
      <c r="AT301" s="170" t="s">
        <v>166</v>
      </c>
      <c r="AU301" s="170" t="s">
        <v>81</v>
      </c>
      <c r="AY301" s="170" t="s">
        <v>164</v>
      </c>
      <c r="BE301" s="266">
        <f>IF(N301="základní",J301,0)</f>
        <v>0</v>
      </c>
      <c r="BF301" s="266">
        <f>IF(N301="snížená",J301,0)</f>
        <v>0</v>
      </c>
      <c r="BG301" s="266">
        <f>IF(N301="zákl. přenesená",J301,0)</f>
        <v>0</v>
      </c>
      <c r="BH301" s="266">
        <f>IF(N301="sníž. přenesená",J301,0)</f>
        <v>0</v>
      </c>
      <c r="BI301" s="266">
        <v>0</v>
      </c>
      <c r="BJ301" s="170" t="s">
        <v>24</v>
      </c>
      <c r="BK301" s="266">
        <f>ROUND(I301*H301,2)</f>
        <v>0</v>
      </c>
      <c r="BL301" s="170" t="s">
        <v>171</v>
      </c>
      <c r="BM301" s="170" t="s">
        <v>406</v>
      </c>
    </row>
    <row r="302" spans="2:47" s="84" customFormat="1" ht="36">
      <c r="B302" s="105"/>
      <c r="C302" s="174"/>
      <c r="D302" s="194" t="s">
        <v>173</v>
      </c>
      <c r="E302" s="174"/>
      <c r="F302" s="195" t="s">
        <v>407</v>
      </c>
      <c r="G302" s="174"/>
      <c r="H302" s="174"/>
      <c r="I302" s="215"/>
      <c r="J302" s="174"/>
      <c r="K302" s="174"/>
      <c r="L302" s="214"/>
      <c r="M302" s="238"/>
      <c r="N302" s="106"/>
      <c r="O302" s="106"/>
      <c r="P302" s="106"/>
      <c r="Q302" s="106"/>
      <c r="R302" s="106"/>
      <c r="S302" s="106"/>
      <c r="T302" s="255"/>
      <c r="AT302" s="170" t="s">
        <v>173</v>
      </c>
      <c r="AU302" s="170" t="s">
        <v>81</v>
      </c>
    </row>
    <row r="303" spans="2:51" s="91" customFormat="1" ht="13.5">
      <c r="B303" s="200"/>
      <c r="C303" s="201"/>
      <c r="D303" s="207" t="s">
        <v>184</v>
      </c>
      <c r="E303" s="211" t="s">
        <v>22</v>
      </c>
      <c r="F303" s="212" t="s">
        <v>408</v>
      </c>
      <c r="G303" s="201"/>
      <c r="H303" s="213">
        <v>6</v>
      </c>
      <c r="I303" s="243"/>
      <c r="J303" s="201"/>
      <c r="K303" s="201"/>
      <c r="L303" s="244"/>
      <c r="M303" s="245"/>
      <c r="N303" s="246"/>
      <c r="O303" s="246"/>
      <c r="P303" s="246"/>
      <c r="Q303" s="246"/>
      <c r="R303" s="246"/>
      <c r="S303" s="246"/>
      <c r="T303" s="257"/>
      <c r="AT303" s="262" t="s">
        <v>184</v>
      </c>
      <c r="AU303" s="262" t="s">
        <v>81</v>
      </c>
      <c r="AV303" s="91" t="s">
        <v>81</v>
      </c>
      <c r="AW303" s="91" t="s">
        <v>37</v>
      </c>
      <c r="AX303" s="91" t="s">
        <v>24</v>
      </c>
      <c r="AY303" s="262" t="s">
        <v>164</v>
      </c>
    </row>
    <row r="304" spans="2:65" s="84" customFormat="1" ht="28.8" customHeight="1">
      <c r="B304" s="105"/>
      <c r="C304" s="189" t="s">
        <v>409</v>
      </c>
      <c r="D304" s="189" t="s">
        <v>166</v>
      </c>
      <c r="E304" s="190" t="s">
        <v>410</v>
      </c>
      <c r="F304" s="191" t="s">
        <v>411</v>
      </c>
      <c r="G304" s="192" t="s">
        <v>169</v>
      </c>
      <c r="H304" s="193">
        <v>18</v>
      </c>
      <c r="I304" s="233"/>
      <c r="J304" s="234">
        <f>ROUND(I304*H304,2)</f>
        <v>0</v>
      </c>
      <c r="K304" s="191" t="s">
        <v>22</v>
      </c>
      <c r="L304" s="214"/>
      <c r="M304" s="235" t="s">
        <v>22</v>
      </c>
      <c r="N304" s="236" t="s">
        <v>44</v>
      </c>
      <c r="O304" s="106"/>
      <c r="P304" s="237">
        <f>O304*H304</f>
        <v>0</v>
      </c>
      <c r="Q304" s="237">
        <v>0</v>
      </c>
      <c r="R304" s="237">
        <f>Q304*H304</f>
        <v>0</v>
      </c>
      <c r="S304" s="237">
        <v>0.069</v>
      </c>
      <c r="T304" s="254">
        <f>S304*H304</f>
        <v>1.242</v>
      </c>
      <c r="AR304" s="170" t="s">
        <v>171</v>
      </c>
      <c r="AT304" s="170" t="s">
        <v>166</v>
      </c>
      <c r="AU304" s="170" t="s">
        <v>81</v>
      </c>
      <c r="AY304" s="170" t="s">
        <v>164</v>
      </c>
      <c r="BE304" s="266">
        <f>IF(N304="základní",J304,0)</f>
        <v>0</v>
      </c>
      <c r="BF304" s="266">
        <f>IF(N304="snížená",J304,0)</f>
        <v>0</v>
      </c>
      <c r="BG304" s="266">
        <f>IF(N304="zákl. přenesená",J304,0)</f>
        <v>0</v>
      </c>
      <c r="BH304" s="266">
        <f>IF(N304="sníž. přenesená",J304,0)</f>
        <v>0</v>
      </c>
      <c r="BI304" s="266">
        <f>IF(N304="nulová",J304,0)</f>
        <v>0</v>
      </c>
      <c r="BJ304" s="170" t="s">
        <v>24</v>
      </c>
      <c r="BK304" s="266">
        <f>ROUND(I304*H304,2)</f>
        <v>0</v>
      </c>
      <c r="BL304" s="170" t="s">
        <v>171</v>
      </c>
      <c r="BM304" s="170" t="s">
        <v>412</v>
      </c>
    </row>
    <row r="305" spans="2:47" s="84" customFormat="1" ht="36">
      <c r="B305" s="105"/>
      <c r="C305" s="174"/>
      <c r="D305" s="194" t="s">
        <v>173</v>
      </c>
      <c r="E305" s="174"/>
      <c r="F305" s="195" t="s">
        <v>413</v>
      </c>
      <c r="G305" s="174"/>
      <c r="H305" s="174"/>
      <c r="I305" s="215"/>
      <c r="J305" s="174"/>
      <c r="K305" s="174"/>
      <c r="L305" s="214"/>
      <c r="M305" s="238"/>
      <c r="N305" s="106"/>
      <c r="O305" s="106"/>
      <c r="P305" s="106"/>
      <c r="Q305" s="106"/>
      <c r="R305" s="106"/>
      <c r="S305" s="106"/>
      <c r="T305" s="255"/>
      <c r="AT305" s="170" t="s">
        <v>173</v>
      </c>
      <c r="AU305" s="170" t="s">
        <v>81</v>
      </c>
    </row>
    <row r="306" spans="2:51" s="91" customFormat="1" ht="13.5">
      <c r="B306" s="200"/>
      <c r="C306" s="201"/>
      <c r="D306" s="207" t="s">
        <v>184</v>
      </c>
      <c r="E306" s="211" t="s">
        <v>22</v>
      </c>
      <c r="F306" s="212" t="s">
        <v>321</v>
      </c>
      <c r="G306" s="201"/>
      <c r="H306" s="213">
        <v>18</v>
      </c>
      <c r="I306" s="243"/>
      <c r="J306" s="201"/>
      <c r="K306" s="201"/>
      <c r="L306" s="244"/>
      <c r="M306" s="245"/>
      <c r="N306" s="246"/>
      <c r="O306" s="246"/>
      <c r="P306" s="246"/>
      <c r="Q306" s="246"/>
      <c r="R306" s="246"/>
      <c r="S306" s="246"/>
      <c r="T306" s="257"/>
      <c r="AT306" s="262" t="s">
        <v>184</v>
      </c>
      <c r="AU306" s="262" t="s">
        <v>81</v>
      </c>
      <c r="AV306" s="91" t="s">
        <v>81</v>
      </c>
      <c r="AW306" s="91" t="s">
        <v>37</v>
      </c>
      <c r="AX306" s="91" t="s">
        <v>24</v>
      </c>
      <c r="AY306" s="262" t="s">
        <v>164</v>
      </c>
    </row>
    <row r="307" spans="2:65" s="84" customFormat="1" ht="28.8" customHeight="1">
      <c r="B307" s="105"/>
      <c r="C307" s="189" t="s">
        <v>414</v>
      </c>
      <c r="D307" s="189" t="s">
        <v>166</v>
      </c>
      <c r="E307" s="190" t="s">
        <v>415</v>
      </c>
      <c r="F307" s="191" t="s">
        <v>416</v>
      </c>
      <c r="G307" s="192" t="s">
        <v>169</v>
      </c>
      <c r="H307" s="193">
        <v>4</v>
      </c>
      <c r="I307" s="233"/>
      <c r="J307" s="234">
        <f>ROUND(I307*H307,2)</f>
        <v>0</v>
      </c>
      <c r="K307" s="191" t="s">
        <v>22</v>
      </c>
      <c r="L307" s="214"/>
      <c r="M307" s="235" t="s">
        <v>22</v>
      </c>
      <c r="N307" s="236" t="s">
        <v>44</v>
      </c>
      <c r="O307" s="106"/>
      <c r="P307" s="237">
        <f>O307*H307</f>
        <v>0</v>
      </c>
      <c r="Q307" s="237">
        <v>0</v>
      </c>
      <c r="R307" s="237">
        <f>Q307*H307</f>
        <v>0</v>
      </c>
      <c r="S307" s="237">
        <v>0.207</v>
      </c>
      <c r="T307" s="254">
        <f>S307*H307</f>
        <v>0.828</v>
      </c>
      <c r="AR307" s="170" t="s">
        <v>171</v>
      </c>
      <c r="AT307" s="170" t="s">
        <v>166</v>
      </c>
      <c r="AU307" s="170" t="s">
        <v>81</v>
      </c>
      <c r="AY307" s="170" t="s">
        <v>164</v>
      </c>
      <c r="BE307" s="266">
        <v>0</v>
      </c>
      <c r="BF307" s="266">
        <f>IF(N307="snížená",J307,0)</f>
        <v>0</v>
      </c>
      <c r="BG307" s="266">
        <f>IF(N307="zákl. přenesená",J307,0)</f>
        <v>0</v>
      </c>
      <c r="BH307" s="266">
        <f>IF(N307="sníž. přenesená",J307,0)</f>
        <v>0</v>
      </c>
      <c r="BI307" s="266">
        <f>IF(N307="nulová",J307,0)</f>
        <v>0</v>
      </c>
      <c r="BJ307" s="170" t="s">
        <v>24</v>
      </c>
      <c r="BK307" s="266">
        <f>ROUND(I307*H307,2)</f>
        <v>0</v>
      </c>
      <c r="BL307" s="170" t="s">
        <v>171</v>
      </c>
      <c r="BM307" s="170" t="s">
        <v>417</v>
      </c>
    </row>
    <row r="308" spans="2:47" s="84" customFormat="1" ht="36">
      <c r="B308" s="105"/>
      <c r="C308" s="174"/>
      <c r="D308" s="194" t="s">
        <v>173</v>
      </c>
      <c r="E308" s="174"/>
      <c r="F308" s="195" t="s">
        <v>418</v>
      </c>
      <c r="G308" s="174"/>
      <c r="H308" s="174"/>
      <c r="I308" s="215"/>
      <c r="J308" s="174"/>
      <c r="K308" s="174"/>
      <c r="L308" s="214"/>
      <c r="M308" s="238"/>
      <c r="N308" s="106"/>
      <c r="O308" s="106"/>
      <c r="P308" s="106"/>
      <c r="Q308" s="106"/>
      <c r="R308" s="106"/>
      <c r="S308" s="106"/>
      <c r="T308" s="255"/>
      <c r="AT308" s="170" t="s">
        <v>173</v>
      </c>
      <c r="AU308" s="170" t="s">
        <v>81</v>
      </c>
    </row>
    <row r="309" spans="2:51" s="91" customFormat="1" ht="13.5">
      <c r="B309" s="200"/>
      <c r="C309" s="201"/>
      <c r="D309" s="207" t="s">
        <v>184</v>
      </c>
      <c r="E309" s="211" t="s">
        <v>22</v>
      </c>
      <c r="F309" s="212" t="s">
        <v>171</v>
      </c>
      <c r="G309" s="201"/>
      <c r="H309" s="213">
        <v>4</v>
      </c>
      <c r="I309" s="243"/>
      <c r="J309" s="201"/>
      <c r="K309" s="201"/>
      <c r="L309" s="244"/>
      <c r="M309" s="245"/>
      <c r="N309" s="246"/>
      <c r="O309" s="246"/>
      <c r="P309" s="246"/>
      <c r="Q309" s="246"/>
      <c r="R309" s="246"/>
      <c r="S309" s="246"/>
      <c r="T309" s="257"/>
      <c r="AT309" s="262" t="s">
        <v>184</v>
      </c>
      <c r="AU309" s="262" t="s">
        <v>81</v>
      </c>
      <c r="AV309" s="91" t="s">
        <v>81</v>
      </c>
      <c r="AW309" s="91" t="s">
        <v>37</v>
      </c>
      <c r="AX309" s="91" t="s">
        <v>24</v>
      </c>
      <c r="AY309" s="262" t="s">
        <v>164</v>
      </c>
    </row>
    <row r="310" spans="2:65" s="84" customFormat="1" ht="28.8" customHeight="1">
      <c r="B310" s="105"/>
      <c r="C310" s="189" t="s">
        <v>419</v>
      </c>
      <c r="D310" s="189" t="s">
        <v>166</v>
      </c>
      <c r="E310" s="190" t="s">
        <v>420</v>
      </c>
      <c r="F310" s="191" t="s">
        <v>421</v>
      </c>
      <c r="G310" s="192" t="s">
        <v>192</v>
      </c>
      <c r="H310" s="193">
        <v>0.332</v>
      </c>
      <c r="I310" s="233"/>
      <c r="J310" s="234">
        <f>ROUND(I310*H310,2)</f>
        <v>0</v>
      </c>
      <c r="K310" s="191" t="s">
        <v>22</v>
      </c>
      <c r="L310" s="214"/>
      <c r="M310" s="235" t="s">
        <v>22</v>
      </c>
      <c r="N310" s="236" t="s">
        <v>44</v>
      </c>
      <c r="O310" s="106"/>
      <c r="P310" s="237">
        <f>O310*H310</f>
        <v>0</v>
      </c>
      <c r="Q310" s="237">
        <v>0</v>
      </c>
      <c r="R310" s="237">
        <f>Q310*H310</f>
        <v>0</v>
      </c>
      <c r="S310" s="237">
        <v>0.27</v>
      </c>
      <c r="T310" s="254">
        <f>S310*H310</f>
        <v>0.08964</v>
      </c>
      <c r="AR310" s="170" t="s">
        <v>171</v>
      </c>
      <c r="AT310" s="170" t="s">
        <v>166</v>
      </c>
      <c r="AU310" s="170" t="s">
        <v>81</v>
      </c>
      <c r="AY310" s="170" t="s">
        <v>164</v>
      </c>
      <c r="BE310" s="266">
        <f>IF(N310="základní",J310,0)</f>
        <v>0</v>
      </c>
      <c r="BF310" s="266">
        <f>IF(N310="snížená",J310,0)</f>
        <v>0</v>
      </c>
      <c r="BG310" s="266">
        <f>IF(N310="zákl. přenesená",J310,0)</f>
        <v>0</v>
      </c>
      <c r="BH310" s="266">
        <f>IF(N310="sníž. přenesená",J310,0)</f>
        <v>0</v>
      </c>
      <c r="BI310" s="266">
        <f>IF(N310="nulová",J310,0)</f>
        <v>0</v>
      </c>
      <c r="BJ310" s="170" t="s">
        <v>24</v>
      </c>
      <c r="BK310" s="266">
        <f>ROUND(I310*H310,2)</f>
        <v>0</v>
      </c>
      <c r="BL310" s="170" t="s">
        <v>171</v>
      </c>
      <c r="BM310" s="170" t="s">
        <v>422</v>
      </c>
    </row>
    <row r="311" spans="2:47" s="84" customFormat="1" ht="36">
      <c r="B311" s="105"/>
      <c r="C311" s="174"/>
      <c r="D311" s="194" t="s">
        <v>173</v>
      </c>
      <c r="E311" s="174"/>
      <c r="F311" s="195" t="s">
        <v>423</v>
      </c>
      <c r="G311" s="174"/>
      <c r="H311" s="174"/>
      <c r="I311" s="215"/>
      <c r="J311" s="174"/>
      <c r="K311" s="174"/>
      <c r="L311" s="214"/>
      <c r="M311" s="238"/>
      <c r="N311" s="106"/>
      <c r="O311" s="106"/>
      <c r="P311" s="106"/>
      <c r="Q311" s="106"/>
      <c r="R311" s="106"/>
      <c r="S311" s="106"/>
      <c r="T311" s="255"/>
      <c r="AT311" s="170" t="s">
        <v>173</v>
      </c>
      <c r="AU311" s="170" t="s">
        <v>81</v>
      </c>
    </row>
    <row r="312" spans="2:51" s="91" customFormat="1" ht="13.5">
      <c r="B312" s="200"/>
      <c r="C312" s="201"/>
      <c r="D312" s="207" t="s">
        <v>184</v>
      </c>
      <c r="E312" s="211" t="s">
        <v>22</v>
      </c>
      <c r="F312" s="212" t="s">
        <v>424</v>
      </c>
      <c r="G312" s="201"/>
      <c r="H312" s="213">
        <v>0.332</v>
      </c>
      <c r="I312" s="243"/>
      <c r="J312" s="201"/>
      <c r="K312" s="201"/>
      <c r="L312" s="244"/>
      <c r="M312" s="245"/>
      <c r="N312" s="246"/>
      <c r="O312" s="246"/>
      <c r="P312" s="246"/>
      <c r="Q312" s="246"/>
      <c r="R312" s="246"/>
      <c r="S312" s="246"/>
      <c r="T312" s="257"/>
      <c r="AT312" s="262" t="s">
        <v>184</v>
      </c>
      <c r="AU312" s="262" t="s">
        <v>81</v>
      </c>
      <c r="AV312" s="91" t="s">
        <v>81</v>
      </c>
      <c r="AW312" s="91" t="s">
        <v>37</v>
      </c>
      <c r="AX312" s="91" t="s">
        <v>24</v>
      </c>
      <c r="AY312" s="262" t="s">
        <v>164</v>
      </c>
    </row>
    <row r="313" spans="2:65" s="84" customFormat="1" ht="28.8" customHeight="1">
      <c r="B313" s="105"/>
      <c r="C313" s="189" t="s">
        <v>425</v>
      </c>
      <c r="D313" s="189" t="s">
        <v>166</v>
      </c>
      <c r="E313" s="190" t="s">
        <v>426</v>
      </c>
      <c r="F313" s="191" t="s">
        <v>427</v>
      </c>
      <c r="G313" s="192" t="s">
        <v>181</v>
      </c>
      <c r="H313" s="193">
        <v>0.1</v>
      </c>
      <c r="I313" s="233"/>
      <c r="J313" s="234">
        <f>ROUND(I313*H313,2)</f>
        <v>0</v>
      </c>
      <c r="K313" s="191" t="s">
        <v>22</v>
      </c>
      <c r="L313" s="214"/>
      <c r="M313" s="235" t="s">
        <v>22</v>
      </c>
      <c r="N313" s="236" t="s">
        <v>44</v>
      </c>
      <c r="O313" s="106"/>
      <c r="P313" s="237">
        <f>O313*H313</f>
        <v>0</v>
      </c>
      <c r="Q313" s="237">
        <v>0</v>
      </c>
      <c r="R313" s="237">
        <f>Q313*H313</f>
        <v>0</v>
      </c>
      <c r="S313" s="237">
        <v>1.8</v>
      </c>
      <c r="T313" s="254">
        <f>S313*H313</f>
        <v>0.18</v>
      </c>
      <c r="AR313" s="170" t="s">
        <v>171</v>
      </c>
      <c r="AT313" s="170" t="s">
        <v>166</v>
      </c>
      <c r="AU313" s="170" t="s">
        <v>81</v>
      </c>
      <c r="AY313" s="170" t="s">
        <v>164</v>
      </c>
      <c r="BE313" s="266">
        <f>IF(N313="základní",J313,0)</f>
        <v>0</v>
      </c>
      <c r="BF313" s="266">
        <v>0</v>
      </c>
      <c r="BG313" s="266">
        <f>IF(N313="zákl. přenesená",J313,0)</f>
        <v>0</v>
      </c>
      <c r="BH313" s="266">
        <f>IF(N313="sníž. přenesená",J313,0)</f>
        <v>0</v>
      </c>
      <c r="BI313" s="266">
        <f>IF(N313="nulová",J313,0)</f>
        <v>0</v>
      </c>
      <c r="BJ313" s="170" t="s">
        <v>24</v>
      </c>
      <c r="BK313" s="266">
        <f>ROUND(I313*H313,2)</f>
        <v>0</v>
      </c>
      <c r="BL313" s="170" t="s">
        <v>171</v>
      </c>
      <c r="BM313" s="170" t="s">
        <v>428</v>
      </c>
    </row>
    <row r="314" spans="2:47" s="84" customFormat="1" ht="36">
      <c r="B314" s="105"/>
      <c r="C314" s="174"/>
      <c r="D314" s="194" t="s">
        <v>173</v>
      </c>
      <c r="E314" s="174"/>
      <c r="F314" s="195" t="s">
        <v>429</v>
      </c>
      <c r="G314" s="174"/>
      <c r="H314" s="174"/>
      <c r="I314" s="215"/>
      <c r="J314" s="174"/>
      <c r="K314" s="174"/>
      <c r="L314" s="214"/>
      <c r="M314" s="238"/>
      <c r="N314" s="106"/>
      <c r="O314" s="106"/>
      <c r="P314" s="106"/>
      <c r="Q314" s="106"/>
      <c r="R314" s="106"/>
      <c r="S314" s="106"/>
      <c r="T314" s="255"/>
      <c r="AT314" s="170" t="s">
        <v>173</v>
      </c>
      <c r="AU314" s="170" t="s">
        <v>81</v>
      </c>
    </row>
    <row r="315" spans="2:51" s="91" customFormat="1" ht="13.5">
      <c r="B315" s="200"/>
      <c r="C315" s="201"/>
      <c r="D315" s="207" t="s">
        <v>184</v>
      </c>
      <c r="E315" s="211" t="s">
        <v>22</v>
      </c>
      <c r="F315" s="212" t="s">
        <v>430</v>
      </c>
      <c r="G315" s="201"/>
      <c r="H315" s="213">
        <v>0.1</v>
      </c>
      <c r="I315" s="243"/>
      <c r="J315" s="201"/>
      <c r="K315" s="201"/>
      <c r="L315" s="244"/>
      <c r="M315" s="245"/>
      <c r="N315" s="246"/>
      <c r="O315" s="246"/>
      <c r="P315" s="246"/>
      <c r="Q315" s="246"/>
      <c r="R315" s="246"/>
      <c r="S315" s="246"/>
      <c r="T315" s="257"/>
      <c r="AT315" s="262" t="s">
        <v>184</v>
      </c>
      <c r="AU315" s="262" t="s">
        <v>81</v>
      </c>
      <c r="AV315" s="91" t="s">
        <v>81</v>
      </c>
      <c r="AW315" s="91" t="s">
        <v>37</v>
      </c>
      <c r="AX315" s="91" t="s">
        <v>24</v>
      </c>
      <c r="AY315" s="262" t="s">
        <v>164</v>
      </c>
    </row>
    <row r="316" spans="2:65" s="84" customFormat="1" ht="20.4" customHeight="1">
      <c r="B316" s="105"/>
      <c r="C316" s="189" t="s">
        <v>431</v>
      </c>
      <c r="D316" s="189" t="s">
        <v>166</v>
      </c>
      <c r="E316" s="190" t="s">
        <v>432</v>
      </c>
      <c r="F316" s="191" t="s">
        <v>433</v>
      </c>
      <c r="G316" s="192" t="s">
        <v>181</v>
      </c>
      <c r="H316" s="193">
        <v>0.492</v>
      </c>
      <c r="I316" s="233"/>
      <c r="J316" s="234">
        <f>ROUND(I316*H316,2)</f>
        <v>0</v>
      </c>
      <c r="K316" s="191" t="s">
        <v>170</v>
      </c>
      <c r="L316" s="214"/>
      <c r="M316" s="235" t="s">
        <v>22</v>
      </c>
      <c r="N316" s="236" t="s">
        <v>44</v>
      </c>
      <c r="O316" s="106"/>
      <c r="P316" s="237">
        <f>O316*H316</f>
        <v>0</v>
      </c>
      <c r="Q316" s="237">
        <v>0</v>
      </c>
      <c r="R316" s="237">
        <f>Q316*H316</f>
        <v>0</v>
      </c>
      <c r="S316" s="237">
        <v>2.2</v>
      </c>
      <c r="T316" s="254">
        <f>S316*H316</f>
        <v>1.0824</v>
      </c>
      <c r="AR316" s="170" t="s">
        <v>171</v>
      </c>
      <c r="AT316" s="170" t="s">
        <v>166</v>
      </c>
      <c r="AU316" s="170" t="s">
        <v>81</v>
      </c>
      <c r="AY316" s="170" t="s">
        <v>164</v>
      </c>
      <c r="BE316" s="266">
        <f>IF(N316="základní",J316,0)</f>
        <v>0</v>
      </c>
      <c r="BF316" s="266">
        <f>IF(N316="snížená",J316,0)</f>
        <v>0</v>
      </c>
      <c r="BG316" s="266">
        <f>IF(N316="zákl. přenesená",J316,0)</f>
        <v>0</v>
      </c>
      <c r="BH316" s="266">
        <f>IF(N316="sníž. přenesená",J316,0)</f>
        <v>0</v>
      </c>
      <c r="BI316" s="266">
        <f>IF(N316="nulová",J316,0)</f>
        <v>0</v>
      </c>
      <c r="BJ316" s="170" t="s">
        <v>24</v>
      </c>
      <c r="BK316" s="266">
        <f>ROUND(I316*H316,2)</f>
        <v>0</v>
      </c>
      <c r="BL316" s="170" t="s">
        <v>171</v>
      </c>
      <c r="BM316" s="170" t="s">
        <v>434</v>
      </c>
    </row>
    <row r="317" spans="2:47" s="84" customFormat="1" ht="24">
      <c r="B317" s="105"/>
      <c r="C317" s="174"/>
      <c r="D317" s="194" t="s">
        <v>173</v>
      </c>
      <c r="E317" s="174"/>
      <c r="F317" s="195" t="s">
        <v>435</v>
      </c>
      <c r="G317" s="174"/>
      <c r="H317" s="174"/>
      <c r="I317" s="215"/>
      <c r="J317" s="174"/>
      <c r="K317" s="174"/>
      <c r="L317" s="214"/>
      <c r="M317" s="238"/>
      <c r="N317" s="106"/>
      <c r="O317" s="106"/>
      <c r="P317" s="106"/>
      <c r="Q317" s="106"/>
      <c r="R317" s="106"/>
      <c r="S317" s="106"/>
      <c r="T317" s="255"/>
      <c r="AT317" s="170" t="s">
        <v>173</v>
      </c>
      <c r="AU317" s="170" t="s">
        <v>81</v>
      </c>
    </row>
    <row r="318" spans="2:51" s="90" customFormat="1" ht="13.5">
      <c r="B318" s="196"/>
      <c r="C318" s="197"/>
      <c r="D318" s="194" t="s">
        <v>184</v>
      </c>
      <c r="E318" s="198" t="s">
        <v>22</v>
      </c>
      <c r="F318" s="199" t="s">
        <v>436</v>
      </c>
      <c r="G318" s="197"/>
      <c r="H318" s="198" t="s">
        <v>22</v>
      </c>
      <c r="I318" s="239"/>
      <c r="J318" s="197"/>
      <c r="K318" s="197"/>
      <c r="L318" s="240"/>
      <c r="M318" s="241"/>
      <c r="N318" s="242"/>
      <c r="O318" s="242"/>
      <c r="P318" s="242"/>
      <c r="Q318" s="242"/>
      <c r="R318" s="242"/>
      <c r="S318" s="242"/>
      <c r="T318" s="256"/>
      <c r="AT318" s="261" t="s">
        <v>184</v>
      </c>
      <c r="AU318" s="261" t="s">
        <v>81</v>
      </c>
      <c r="AV318" s="90" t="s">
        <v>24</v>
      </c>
      <c r="AW318" s="90" t="s">
        <v>37</v>
      </c>
      <c r="AX318" s="90" t="s">
        <v>73</v>
      </c>
      <c r="AY318" s="261" t="s">
        <v>164</v>
      </c>
    </row>
    <row r="319" spans="2:51" s="91" customFormat="1" ht="13.5">
      <c r="B319" s="200"/>
      <c r="C319" s="201"/>
      <c r="D319" s="194" t="s">
        <v>184</v>
      </c>
      <c r="E319" s="202" t="s">
        <v>22</v>
      </c>
      <c r="F319" s="203" t="s">
        <v>437</v>
      </c>
      <c r="G319" s="201"/>
      <c r="H319" s="204">
        <v>0.492</v>
      </c>
      <c r="I319" s="243"/>
      <c r="J319" s="201"/>
      <c r="K319" s="201"/>
      <c r="L319" s="244"/>
      <c r="M319" s="245"/>
      <c r="N319" s="246"/>
      <c r="O319" s="246"/>
      <c r="P319" s="246"/>
      <c r="Q319" s="246"/>
      <c r="R319" s="246"/>
      <c r="S319" s="246"/>
      <c r="T319" s="257"/>
      <c r="AT319" s="262" t="s">
        <v>184</v>
      </c>
      <c r="AU319" s="262" t="s">
        <v>81</v>
      </c>
      <c r="AV319" s="91" t="s">
        <v>81</v>
      </c>
      <c r="AW319" s="91" t="s">
        <v>37</v>
      </c>
      <c r="AX319" s="91" t="s">
        <v>73</v>
      </c>
      <c r="AY319" s="262" t="s">
        <v>164</v>
      </c>
    </row>
    <row r="320" spans="2:51" s="92" customFormat="1" ht="13.5">
      <c r="B320" s="205"/>
      <c r="C320" s="206"/>
      <c r="D320" s="207" t="s">
        <v>184</v>
      </c>
      <c r="E320" s="208" t="s">
        <v>22</v>
      </c>
      <c r="F320" s="209" t="s">
        <v>187</v>
      </c>
      <c r="G320" s="206"/>
      <c r="H320" s="210">
        <v>0.492</v>
      </c>
      <c r="I320" s="247"/>
      <c r="J320" s="206"/>
      <c r="K320" s="206"/>
      <c r="L320" s="248"/>
      <c r="M320" s="249"/>
      <c r="N320" s="250"/>
      <c r="O320" s="250"/>
      <c r="P320" s="250"/>
      <c r="Q320" s="250"/>
      <c r="R320" s="250"/>
      <c r="S320" s="250"/>
      <c r="T320" s="258"/>
      <c r="AT320" s="263" t="s">
        <v>184</v>
      </c>
      <c r="AU320" s="263" t="s">
        <v>81</v>
      </c>
      <c r="AV320" s="92" t="s">
        <v>171</v>
      </c>
      <c r="AW320" s="92" t="s">
        <v>37</v>
      </c>
      <c r="AX320" s="92" t="s">
        <v>24</v>
      </c>
      <c r="AY320" s="263" t="s">
        <v>164</v>
      </c>
    </row>
    <row r="321" spans="2:65" s="84" customFormat="1" ht="20.4" customHeight="1">
      <c r="B321" s="105"/>
      <c r="C321" s="189" t="s">
        <v>438</v>
      </c>
      <c r="D321" s="189" t="s">
        <v>166</v>
      </c>
      <c r="E321" s="190" t="s">
        <v>439</v>
      </c>
      <c r="F321" s="191" t="s">
        <v>440</v>
      </c>
      <c r="G321" s="192" t="s">
        <v>181</v>
      </c>
      <c r="H321" s="193">
        <v>0.066</v>
      </c>
      <c r="I321" s="233"/>
      <c r="J321" s="234">
        <f aca="true" t="shared" si="17" ref="J321:J326">ROUND(I321*H321,2)</f>
        <v>0</v>
      </c>
      <c r="K321" s="191" t="s">
        <v>22</v>
      </c>
      <c r="L321" s="214"/>
      <c r="M321" s="235" t="s">
        <v>22</v>
      </c>
      <c r="N321" s="236" t="s">
        <v>44</v>
      </c>
      <c r="O321" s="106"/>
      <c r="P321" s="237">
        <f aca="true" t="shared" si="18" ref="P321:P326">O321*H321</f>
        <v>0</v>
      </c>
      <c r="Q321" s="237">
        <v>0</v>
      </c>
      <c r="R321" s="237">
        <f aca="true" t="shared" si="19" ref="R321:R326">Q321*H321</f>
        <v>0</v>
      </c>
      <c r="S321" s="237">
        <v>2.4</v>
      </c>
      <c r="T321" s="254">
        <f aca="true" t="shared" si="20" ref="T321:T326">S321*H321</f>
        <v>0.1584</v>
      </c>
      <c r="AR321" s="170" t="s">
        <v>171</v>
      </c>
      <c r="AT321" s="170" t="s">
        <v>166</v>
      </c>
      <c r="AU321" s="170" t="s">
        <v>81</v>
      </c>
      <c r="AY321" s="170" t="s">
        <v>164</v>
      </c>
      <c r="BE321" s="266">
        <f aca="true" t="shared" si="21" ref="BE321:BE326">IF(N321="základní",J321,0)</f>
        <v>0</v>
      </c>
      <c r="BF321" s="266">
        <f aca="true" t="shared" si="22" ref="BF321:BF326">IF(N321="snížená",J321,0)</f>
        <v>0</v>
      </c>
      <c r="BG321" s="266">
        <f aca="true" t="shared" si="23" ref="BG321:BG326">IF(N321="zákl. přenesená",J321,0)</f>
        <v>0</v>
      </c>
      <c r="BH321" s="266">
        <f aca="true" t="shared" si="24" ref="BH321:BH326">IF(N321="sníž. přenesená",J321,0)</f>
        <v>0</v>
      </c>
      <c r="BI321" s="266">
        <f aca="true" t="shared" si="25" ref="BI321:BI326">IF(N321="nulová",J321,0)</f>
        <v>0</v>
      </c>
      <c r="BJ321" s="170" t="s">
        <v>24</v>
      </c>
      <c r="BK321" s="266">
        <f aca="true" t="shared" si="26" ref="BK321:BK326">ROUND(I321*H321,2)</f>
        <v>0</v>
      </c>
      <c r="BL321" s="170" t="s">
        <v>171</v>
      </c>
      <c r="BM321" s="170" t="s">
        <v>441</v>
      </c>
    </row>
    <row r="322" spans="2:47" s="84" customFormat="1" ht="24">
      <c r="B322" s="105"/>
      <c r="C322" s="174"/>
      <c r="D322" s="194" t="s">
        <v>173</v>
      </c>
      <c r="E322" s="174"/>
      <c r="F322" s="195" t="s">
        <v>442</v>
      </c>
      <c r="G322" s="174"/>
      <c r="H322" s="174"/>
      <c r="I322" s="215"/>
      <c r="J322" s="174"/>
      <c r="K322" s="174"/>
      <c r="L322" s="214"/>
      <c r="M322" s="238"/>
      <c r="N322" s="106"/>
      <c r="O322" s="106"/>
      <c r="P322" s="106"/>
      <c r="Q322" s="106"/>
      <c r="R322" s="106"/>
      <c r="S322" s="106"/>
      <c r="T322" s="255"/>
      <c r="AT322" s="170" t="s">
        <v>173</v>
      </c>
      <c r="AU322" s="170" t="s">
        <v>81</v>
      </c>
    </row>
    <row r="323" spans="2:51" s="91" customFormat="1" ht="13.5">
      <c r="B323" s="200"/>
      <c r="C323" s="201"/>
      <c r="D323" s="207" t="s">
        <v>184</v>
      </c>
      <c r="E323" s="211" t="s">
        <v>22</v>
      </c>
      <c r="F323" s="212" t="s">
        <v>443</v>
      </c>
      <c r="G323" s="201"/>
      <c r="H323" s="213">
        <v>0.066</v>
      </c>
      <c r="I323" s="243"/>
      <c r="J323" s="201"/>
      <c r="K323" s="201"/>
      <c r="L323" s="244"/>
      <c r="M323" s="245"/>
      <c r="N323" s="246"/>
      <c r="O323" s="246"/>
      <c r="P323" s="246"/>
      <c r="Q323" s="246"/>
      <c r="R323" s="246"/>
      <c r="S323" s="246"/>
      <c r="T323" s="257"/>
      <c r="AT323" s="262" t="s">
        <v>184</v>
      </c>
      <c r="AU323" s="262" t="s">
        <v>81</v>
      </c>
      <c r="AV323" s="91" t="s">
        <v>81</v>
      </c>
      <c r="AW323" s="91" t="s">
        <v>37</v>
      </c>
      <c r="AX323" s="91" t="s">
        <v>24</v>
      </c>
      <c r="AY323" s="262" t="s">
        <v>164</v>
      </c>
    </row>
    <row r="324" spans="2:65" s="84" customFormat="1" ht="28.8" customHeight="1">
      <c r="B324" s="105"/>
      <c r="C324" s="189" t="s">
        <v>444</v>
      </c>
      <c r="D324" s="189" t="s">
        <v>166</v>
      </c>
      <c r="E324" s="190" t="s">
        <v>445</v>
      </c>
      <c r="F324" s="191" t="s">
        <v>446</v>
      </c>
      <c r="G324" s="192" t="s">
        <v>169</v>
      </c>
      <c r="H324" s="193">
        <v>7</v>
      </c>
      <c r="I324" s="233"/>
      <c r="J324" s="234">
        <f t="shared" si="17"/>
        <v>0</v>
      </c>
      <c r="K324" s="191" t="s">
        <v>170</v>
      </c>
      <c r="L324" s="214"/>
      <c r="M324" s="235" t="s">
        <v>22</v>
      </c>
      <c r="N324" s="236" t="s">
        <v>44</v>
      </c>
      <c r="O324" s="106"/>
      <c r="P324" s="237">
        <f t="shared" si="18"/>
        <v>0</v>
      </c>
      <c r="Q324" s="237">
        <v>0</v>
      </c>
      <c r="R324" s="237">
        <f t="shared" si="19"/>
        <v>0</v>
      </c>
      <c r="S324" s="237">
        <v>0.075</v>
      </c>
      <c r="T324" s="254">
        <f t="shared" si="20"/>
        <v>0.525</v>
      </c>
      <c r="AR324" s="170" t="s">
        <v>171</v>
      </c>
      <c r="AT324" s="170" t="s">
        <v>166</v>
      </c>
      <c r="AU324" s="170" t="s">
        <v>81</v>
      </c>
      <c r="AY324" s="170" t="s">
        <v>164</v>
      </c>
      <c r="BE324" s="266">
        <f t="shared" si="21"/>
        <v>0</v>
      </c>
      <c r="BF324" s="266">
        <f t="shared" si="22"/>
        <v>0</v>
      </c>
      <c r="BG324" s="266">
        <f t="shared" si="23"/>
        <v>0</v>
      </c>
      <c r="BH324" s="266">
        <f t="shared" si="24"/>
        <v>0</v>
      </c>
      <c r="BI324" s="266">
        <f t="shared" si="25"/>
        <v>0</v>
      </c>
      <c r="BJ324" s="170" t="s">
        <v>24</v>
      </c>
      <c r="BK324" s="266">
        <f t="shared" si="26"/>
        <v>0</v>
      </c>
      <c r="BL324" s="170" t="s">
        <v>171</v>
      </c>
      <c r="BM324" s="170" t="s">
        <v>447</v>
      </c>
    </row>
    <row r="325" spans="2:47" s="84" customFormat="1" ht="24">
      <c r="B325" s="105"/>
      <c r="C325" s="174"/>
      <c r="D325" s="207" t="s">
        <v>173</v>
      </c>
      <c r="E325" s="174"/>
      <c r="F325" s="270" t="s">
        <v>448</v>
      </c>
      <c r="G325" s="174"/>
      <c r="H325" s="174"/>
      <c r="I325" s="215"/>
      <c r="J325" s="174"/>
      <c r="K325" s="174"/>
      <c r="L325" s="214"/>
      <c r="M325" s="238"/>
      <c r="N325" s="106"/>
      <c r="O325" s="106"/>
      <c r="P325" s="106"/>
      <c r="Q325" s="106"/>
      <c r="R325" s="106"/>
      <c r="S325" s="106"/>
      <c r="T325" s="255"/>
      <c r="AT325" s="170" t="s">
        <v>173</v>
      </c>
      <c r="AU325" s="170" t="s">
        <v>81</v>
      </c>
    </row>
    <row r="326" spans="2:65" s="84" customFormat="1" ht="28.8" customHeight="1">
      <c r="B326" s="105"/>
      <c r="C326" s="189" t="s">
        <v>449</v>
      </c>
      <c r="D326" s="189" t="s">
        <v>166</v>
      </c>
      <c r="E326" s="190" t="s">
        <v>450</v>
      </c>
      <c r="F326" s="191" t="s">
        <v>451</v>
      </c>
      <c r="G326" s="192" t="s">
        <v>169</v>
      </c>
      <c r="H326" s="193">
        <v>22</v>
      </c>
      <c r="I326" s="233"/>
      <c r="J326" s="234">
        <f t="shared" si="17"/>
        <v>0</v>
      </c>
      <c r="K326" s="191" t="s">
        <v>22</v>
      </c>
      <c r="L326" s="214"/>
      <c r="M326" s="235" t="s">
        <v>22</v>
      </c>
      <c r="N326" s="236" t="s">
        <v>44</v>
      </c>
      <c r="O326" s="106"/>
      <c r="P326" s="237">
        <f t="shared" si="18"/>
        <v>0</v>
      </c>
      <c r="Q326" s="237">
        <v>0</v>
      </c>
      <c r="R326" s="237">
        <f t="shared" si="19"/>
        <v>0</v>
      </c>
      <c r="S326" s="237">
        <v>0.031</v>
      </c>
      <c r="T326" s="254">
        <f t="shared" si="20"/>
        <v>0.682</v>
      </c>
      <c r="AR326" s="170" t="s">
        <v>171</v>
      </c>
      <c r="AT326" s="170" t="s">
        <v>166</v>
      </c>
      <c r="AU326" s="170" t="s">
        <v>81</v>
      </c>
      <c r="AY326" s="170" t="s">
        <v>164</v>
      </c>
      <c r="BE326" s="266">
        <f t="shared" si="21"/>
        <v>0</v>
      </c>
      <c r="BF326" s="266">
        <f t="shared" si="22"/>
        <v>0</v>
      </c>
      <c r="BG326" s="266">
        <f t="shared" si="23"/>
        <v>0</v>
      </c>
      <c r="BH326" s="266">
        <f t="shared" si="24"/>
        <v>0</v>
      </c>
      <c r="BI326" s="266">
        <f t="shared" si="25"/>
        <v>0</v>
      </c>
      <c r="BJ326" s="170" t="s">
        <v>24</v>
      </c>
      <c r="BK326" s="266">
        <f t="shared" si="26"/>
        <v>0</v>
      </c>
      <c r="BL326" s="170" t="s">
        <v>171</v>
      </c>
      <c r="BM326" s="170" t="s">
        <v>452</v>
      </c>
    </row>
    <row r="327" spans="2:47" s="84" customFormat="1" ht="24">
      <c r="B327" s="105"/>
      <c r="C327" s="174"/>
      <c r="D327" s="194" t="s">
        <v>173</v>
      </c>
      <c r="E327" s="174"/>
      <c r="F327" s="195" t="s">
        <v>453</v>
      </c>
      <c r="G327" s="174"/>
      <c r="H327" s="174"/>
      <c r="I327" s="215"/>
      <c r="J327" s="174"/>
      <c r="K327" s="174"/>
      <c r="L327" s="214"/>
      <c r="M327" s="238"/>
      <c r="N327" s="106"/>
      <c r="O327" s="106"/>
      <c r="P327" s="106"/>
      <c r="Q327" s="106"/>
      <c r="R327" s="106"/>
      <c r="S327" s="106"/>
      <c r="T327" s="255"/>
      <c r="AT327" s="170" t="s">
        <v>173</v>
      </c>
      <c r="AU327" s="170" t="s">
        <v>81</v>
      </c>
    </row>
    <row r="328" spans="2:51" s="91" customFormat="1" ht="13.5">
      <c r="B328" s="200"/>
      <c r="C328" s="201"/>
      <c r="D328" s="194" t="s">
        <v>184</v>
      </c>
      <c r="E328" s="202" t="s">
        <v>22</v>
      </c>
      <c r="F328" s="203" t="s">
        <v>454</v>
      </c>
      <c r="G328" s="201"/>
      <c r="H328" s="204">
        <v>8</v>
      </c>
      <c r="I328" s="243"/>
      <c r="J328" s="201"/>
      <c r="K328" s="201"/>
      <c r="L328" s="244"/>
      <c r="M328" s="245"/>
      <c r="N328" s="246"/>
      <c r="O328" s="246"/>
      <c r="P328" s="246"/>
      <c r="Q328" s="246"/>
      <c r="R328" s="246"/>
      <c r="S328" s="246"/>
      <c r="T328" s="257"/>
      <c r="AT328" s="262" t="s">
        <v>184</v>
      </c>
      <c r="AU328" s="262" t="s">
        <v>81</v>
      </c>
      <c r="AV328" s="91" t="s">
        <v>81</v>
      </c>
      <c r="AW328" s="91" t="s">
        <v>37</v>
      </c>
      <c r="AX328" s="91" t="s">
        <v>73</v>
      </c>
      <c r="AY328" s="262" t="s">
        <v>164</v>
      </c>
    </row>
    <row r="329" spans="2:51" s="91" customFormat="1" ht="13.5">
      <c r="B329" s="200"/>
      <c r="C329" s="201"/>
      <c r="D329" s="194" t="s">
        <v>184</v>
      </c>
      <c r="E329" s="202" t="s">
        <v>22</v>
      </c>
      <c r="F329" s="203" t="s">
        <v>455</v>
      </c>
      <c r="G329" s="201"/>
      <c r="H329" s="204">
        <v>12</v>
      </c>
      <c r="I329" s="243"/>
      <c r="J329" s="201"/>
      <c r="K329" s="201"/>
      <c r="L329" s="244"/>
      <c r="M329" s="245"/>
      <c r="N329" s="246"/>
      <c r="O329" s="246"/>
      <c r="P329" s="246"/>
      <c r="Q329" s="246"/>
      <c r="R329" s="246"/>
      <c r="S329" s="246"/>
      <c r="T329" s="257"/>
      <c r="AT329" s="262" t="s">
        <v>184</v>
      </c>
      <c r="AU329" s="262" t="s">
        <v>81</v>
      </c>
      <c r="AV329" s="91" t="s">
        <v>81</v>
      </c>
      <c r="AW329" s="91" t="s">
        <v>37</v>
      </c>
      <c r="AX329" s="91" t="s">
        <v>73</v>
      </c>
      <c r="AY329" s="262" t="s">
        <v>164</v>
      </c>
    </row>
    <row r="330" spans="2:51" s="91" customFormat="1" ht="13.5">
      <c r="B330" s="200"/>
      <c r="C330" s="201"/>
      <c r="D330" s="194" t="s">
        <v>184</v>
      </c>
      <c r="E330" s="202" t="s">
        <v>22</v>
      </c>
      <c r="F330" s="203" t="s">
        <v>456</v>
      </c>
      <c r="G330" s="201"/>
      <c r="H330" s="204">
        <v>2</v>
      </c>
      <c r="I330" s="243"/>
      <c r="J330" s="201"/>
      <c r="K330" s="201"/>
      <c r="L330" s="244"/>
      <c r="M330" s="245"/>
      <c r="N330" s="246"/>
      <c r="O330" s="246"/>
      <c r="P330" s="246"/>
      <c r="Q330" s="246"/>
      <c r="R330" s="246"/>
      <c r="S330" s="246"/>
      <c r="T330" s="257"/>
      <c r="AT330" s="262" t="s">
        <v>184</v>
      </c>
      <c r="AU330" s="262" t="s">
        <v>81</v>
      </c>
      <c r="AV330" s="91" t="s">
        <v>81</v>
      </c>
      <c r="AW330" s="91" t="s">
        <v>37</v>
      </c>
      <c r="AX330" s="91" t="s">
        <v>73</v>
      </c>
      <c r="AY330" s="262" t="s">
        <v>164</v>
      </c>
    </row>
    <row r="331" spans="2:51" s="92" customFormat="1" ht="13.5">
      <c r="B331" s="205"/>
      <c r="C331" s="206"/>
      <c r="D331" s="207" t="s">
        <v>184</v>
      </c>
      <c r="E331" s="208" t="s">
        <v>22</v>
      </c>
      <c r="F331" s="209" t="s">
        <v>187</v>
      </c>
      <c r="G331" s="206"/>
      <c r="H331" s="210">
        <v>22</v>
      </c>
      <c r="I331" s="247"/>
      <c r="J331" s="206"/>
      <c r="K331" s="206"/>
      <c r="L331" s="248"/>
      <c r="M331" s="249"/>
      <c r="N331" s="250"/>
      <c r="O331" s="250"/>
      <c r="P331" s="250"/>
      <c r="Q331" s="250"/>
      <c r="R331" s="250"/>
      <c r="S331" s="250"/>
      <c r="T331" s="258"/>
      <c r="AT331" s="263" t="s">
        <v>184</v>
      </c>
      <c r="AU331" s="263" t="s">
        <v>81</v>
      </c>
      <c r="AV331" s="92" t="s">
        <v>171</v>
      </c>
      <c r="AW331" s="92" t="s">
        <v>37</v>
      </c>
      <c r="AX331" s="92" t="s">
        <v>24</v>
      </c>
      <c r="AY331" s="263" t="s">
        <v>164</v>
      </c>
    </row>
    <row r="332" spans="2:65" s="84" customFormat="1" ht="28.8" customHeight="1">
      <c r="B332" s="105"/>
      <c r="C332" s="189" t="s">
        <v>457</v>
      </c>
      <c r="D332" s="189" t="s">
        <v>166</v>
      </c>
      <c r="E332" s="190" t="s">
        <v>458</v>
      </c>
      <c r="F332" s="191" t="s">
        <v>459</v>
      </c>
      <c r="G332" s="192" t="s">
        <v>169</v>
      </c>
      <c r="H332" s="193">
        <v>50</v>
      </c>
      <c r="I332" s="233"/>
      <c r="J332" s="234">
        <f>ROUND(I332*H332,2)</f>
        <v>0</v>
      </c>
      <c r="K332" s="191" t="s">
        <v>22</v>
      </c>
      <c r="L332" s="214"/>
      <c r="M332" s="235" t="s">
        <v>22</v>
      </c>
      <c r="N332" s="236" t="s">
        <v>44</v>
      </c>
      <c r="O332" s="106"/>
      <c r="P332" s="237">
        <f>O332*H332</f>
        <v>0</v>
      </c>
      <c r="Q332" s="237">
        <v>0</v>
      </c>
      <c r="R332" s="237">
        <f>Q332*H332</f>
        <v>0</v>
      </c>
      <c r="S332" s="237">
        <v>0</v>
      </c>
      <c r="T332" s="254">
        <f>S332*H332</f>
        <v>0</v>
      </c>
      <c r="AR332" s="170" t="s">
        <v>171</v>
      </c>
      <c r="AT332" s="170" t="s">
        <v>166</v>
      </c>
      <c r="AU332" s="170" t="s">
        <v>81</v>
      </c>
      <c r="AY332" s="170" t="s">
        <v>164</v>
      </c>
      <c r="BE332" s="266">
        <f>IF(N332="základní",J332,0)</f>
        <v>0</v>
      </c>
      <c r="BF332" s="266">
        <f>IF(N332="snížená",J332,0)</f>
        <v>0</v>
      </c>
      <c r="BG332" s="266">
        <f>IF(N332="zákl. přenesená",J332,0)</f>
        <v>0</v>
      </c>
      <c r="BH332" s="266">
        <f>IF(N332="sníž. přenesená",J332,0)</f>
        <v>0</v>
      </c>
      <c r="BI332" s="266">
        <f>IF(N332="nulová",J332,0)</f>
        <v>0</v>
      </c>
      <c r="BJ332" s="170" t="s">
        <v>24</v>
      </c>
      <c r="BK332" s="266">
        <f>ROUND(I332*H332,2)</f>
        <v>0</v>
      </c>
      <c r="BL332" s="170" t="s">
        <v>171</v>
      </c>
      <c r="BM332" s="170" t="s">
        <v>460</v>
      </c>
    </row>
    <row r="333" spans="2:47" s="84" customFormat="1" ht="24">
      <c r="B333" s="105"/>
      <c r="C333" s="174"/>
      <c r="D333" s="207" t="s">
        <v>173</v>
      </c>
      <c r="E333" s="174"/>
      <c r="F333" s="270" t="s">
        <v>461</v>
      </c>
      <c r="G333" s="174"/>
      <c r="H333" s="174"/>
      <c r="I333" s="215"/>
      <c r="J333" s="174"/>
      <c r="K333" s="174"/>
      <c r="L333" s="214"/>
      <c r="M333" s="238"/>
      <c r="N333" s="106"/>
      <c r="O333" s="106"/>
      <c r="P333" s="106"/>
      <c r="Q333" s="106"/>
      <c r="R333" s="106"/>
      <c r="S333" s="106"/>
      <c r="T333" s="255"/>
      <c r="AT333" s="170" t="s">
        <v>173</v>
      </c>
      <c r="AU333" s="170" t="s">
        <v>81</v>
      </c>
    </row>
    <row r="334" spans="2:65" s="84" customFormat="1" ht="28.8" customHeight="1">
      <c r="B334" s="105"/>
      <c r="C334" s="189" t="s">
        <v>462</v>
      </c>
      <c r="D334" s="189" t="s">
        <v>166</v>
      </c>
      <c r="E334" s="190" t="s">
        <v>463</v>
      </c>
      <c r="F334" s="191" t="s">
        <v>464</v>
      </c>
      <c r="G334" s="192" t="s">
        <v>465</v>
      </c>
      <c r="H334" s="193">
        <v>27.2</v>
      </c>
      <c r="I334" s="233"/>
      <c r="J334" s="234">
        <f>ROUND(I334*H334,2)</f>
        <v>0</v>
      </c>
      <c r="K334" s="191" t="s">
        <v>22</v>
      </c>
      <c r="L334" s="214"/>
      <c r="M334" s="235" t="s">
        <v>22</v>
      </c>
      <c r="N334" s="236" t="s">
        <v>44</v>
      </c>
      <c r="O334" s="106"/>
      <c r="P334" s="237">
        <f>O334*H334</f>
        <v>0</v>
      </c>
      <c r="Q334" s="237">
        <v>0</v>
      </c>
      <c r="R334" s="237">
        <f>Q334*H334</f>
        <v>0</v>
      </c>
      <c r="S334" s="237">
        <v>0.009</v>
      </c>
      <c r="T334" s="254">
        <f>S334*H334</f>
        <v>0.2448</v>
      </c>
      <c r="AR334" s="170" t="s">
        <v>171</v>
      </c>
      <c r="AT334" s="170" t="s">
        <v>166</v>
      </c>
      <c r="AU334" s="170" t="s">
        <v>81</v>
      </c>
      <c r="AY334" s="170" t="s">
        <v>164</v>
      </c>
      <c r="BE334" s="266">
        <f>IF(N334="základní",J334,0)</f>
        <v>0</v>
      </c>
      <c r="BF334" s="266">
        <f>IF(N334="snížená",J334,0)</f>
        <v>0</v>
      </c>
      <c r="BG334" s="266">
        <f>IF(N334="zákl. přenesená",J334,0)</f>
        <v>0</v>
      </c>
      <c r="BH334" s="266">
        <f>IF(N334="sníž. přenesená",J334,0)</f>
        <v>0</v>
      </c>
      <c r="BI334" s="266">
        <f>IF(N334="nulová",J334,0)</f>
        <v>0</v>
      </c>
      <c r="BJ334" s="170" t="s">
        <v>24</v>
      </c>
      <c r="BK334" s="266">
        <f>ROUND(I334*H334,2)</f>
        <v>0</v>
      </c>
      <c r="BL334" s="170" t="s">
        <v>171</v>
      </c>
      <c r="BM334" s="170" t="s">
        <v>466</v>
      </c>
    </row>
    <row r="335" spans="2:47" s="84" customFormat="1" ht="24">
      <c r="B335" s="105"/>
      <c r="C335" s="174"/>
      <c r="D335" s="194" t="s">
        <v>173</v>
      </c>
      <c r="E335" s="174"/>
      <c r="F335" s="195" t="s">
        <v>467</v>
      </c>
      <c r="G335" s="174"/>
      <c r="H335" s="174"/>
      <c r="I335" s="215"/>
      <c r="J335" s="174"/>
      <c r="K335" s="174"/>
      <c r="L335" s="214"/>
      <c r="M335" s="238"/>
      <c r="N335" s="106"/>
      <c r="O335" s="106"/>
      <c r="P335" s="106"/>
      <c r="Q335" s="106"/>
      <c r="R335" s="106"/>
      <c r="S335" s="106"/>
      <c r="T335" s="255"/>
      <c r="AT335" s="170" t="s">
        <v>173</v>
      </c>
      <c r="AU335" s="170" t="s">
        <v>81</v>
      </c>
    </row>
    <row r="336" spans="2:51" s="91" customFormat="1" ht="13.5">
      <c r="B336" s="200"/>
      <c r="C336" s="201"/>
      <c r="D336" s="194" t="s">
        <v>184</v>
      </c>
      <c r="E336" s="202" t="s">
        <v>22</v>
      </c>
      <c r="F336" s="203" t="s">
        <v>468</v>
      </c>
      <c r="G336" s="201"/>
      <c r="H336" s="204">
        <v>3.4</v>
      </c>
      <c r="I336" s="243"/>
      <c r="J336" s="201"/>
      <c r="K336" s="201"/>
      <c r="L336" s="244"/>
      <c r="M336" s="245"/>
      <c r="N336" s="246"/>
      <c r="O336" s="246"/>
      <c r="P336" s="246"/>
      <c r="Q336" s="246"/>
      <c r="R336" s="246"/>
      <c r="S336" s="246"/>
      <c r="T336" s="257"/>
      <c r="AT336" s="262" t="s">
        <v>184</v>
      </c>
      <c r="AU336" s="262" t="s">
        <v>81</v>
      </c>
      <c r="AV336" s="91" t="s">
        <v>81</v>
      </c>
      <c r="AW336" s="91" t="s">
        <v>37</v>
      </c>
      <c r="AX336" s="91" t="s">
        <v>73</v>
      </c>
      <c r="AY336" s="262" t="s">
        <v>164</v>
      </c>
    </row>
    <row r="337" spans="2:51" s="91" customFormat="1" ht="13.5">
      <c r="B337" s="200"/>
      <c r="C337" s="201"/>
      <c r="D337" s="194" t="s">
        <v>184</v>
      </c>
      <c r="E337" s="202" t="s">
        <v>22</v>
      </c>
      <c r="F337" s="203" t="s">
        <v>469</v>
      </c>
      <c r="G337" s="201"/>
      <c r="H337" s="204">
        <v>6.8</v>
      </c>
      <c r="I337" s="243"/>
      <c r="J337" s="201"/>
      <c r="K337" s="201"/>
      <c r="L337" s="244"/>
      <c r="M337" s="245"/>
      <c r="N337" s="246"/>
      <c r="O337" s="246"/>
      <c r="P337" s="246"/>
      <c r="Q337" s="246"/>
      <c r="R337" s="246"/>
      <c r="S337" s="246"/>
      <c r="T337" s="257"/>
      <c r="AT337" s="262" t="s">
        <v>184</v>
      </c>
      <c r="AU337" s="262" t="s">
        <v>81</v>
      </c>
      <c r="AV337" s="91" t="s">
        <v>81</v>
      </c>
      <c r="AW337" s="91" t="s">
        <v>37</v>
      </c>
      <c r="AX337" s="91" t="s">
        <v>73</v>
      </c>
      <c r="AY337" s="262" t="s">
        <v>164</v>
      </c>
    </row>
    <row r="338" spans="2:51" s="91" customFormat="1" ht="13.5">
      <c r="B338" s="200"/>
      <c r="C338" s="201"/>
      <c r="D338" s="194" t="s">
        <v>184</v>
      </c>
      <c r="E338" s="202" t="s">
        <v>22</v>
      </c>
      <c r="F338" s="203" t="s">
        <v>470</v>
      </c>
      <c r="G338" s="201"/>
      <c r="H338" s="204">
        <v>6.8</v>
      </c>
      <c r="I338" s="243"/>
      <c r="J338" s="201"/>
      <c r="K338" s="201"/>
      <c r="L338" s="244"/>
      <c r="M338" s="245"/>
      <c r="N338" s="246"/>
      <c r="O338" s="246"/>
      <c r="P338" s="246"/>
      <c r="Q338" s="246"/>
      <c r="R338" s="246"/>
      <c r="S338" s="246"/>
      <c r="T338" s="257"/>
      <c r="AT338" s="262" t="s">
        <v>184</v>
      </c>
      <c r="AU338" s="262" t="s">
        <v>81</v>
      </c>
      <c r="AV338" s="91" t="s">
        <v>81</v>
      </c>
      <c r="AW338" s="91" t="s">
        <v>37</v>
      </c>
      <c r="AX338" s="91" t="s">
        <v>73</v>
      </c>
      <c r="AY338" s="262" t="s">
        <v>164</v>
      </c>
    </row>
    <row r="339" spans="2:51" s="91" customFormat="1" ht="13.5">
      <c r="B339" s="200"/>
      <c r="C339" s="201"/>
      <c r="D339" s="194" t="s">
        <v>184</v>
      </c>
      <c r="E339" s="202" t="s">
        <v>22</v>
      </c>
      <c r="F339" s="203" t="s">
        <v>471</v>
      </c>
      <c r="G339" s="201"/>
      <c r="H339" s="204">
        <v>10.2</v>
      </c>
      <c r="I339" s="243"/>
      <c r="J339" s="201"/>
      <c r="K339" s="201"/>
      <c r="L339" s="244"/>
      <c r="M339" s="245"/>
      <c r="N339" s="246"/>
      <c r="O339" s="246"/>
      <c r="P339" s="246"/>
      <c r="Q339" s="246"/>
      <c r="R339" s="246"/>
      <c r="S339" s="246"/>
      <c r="T339" s="257"/>
      <c r="AT339" s="262" t="s">
        <v>184</v>
      </c>
      <c r="AU339" s="262" t="s">
        <v>81</v>
      </c>
      <c r="AV339" s="91" t="s">
        <v>81</v>
      </c>
      <c r="AW339" s="91" t="s">
        <v>37</v>
      </c>
      <c r="AX339" s="91" t="s">
        <v>73</v>
      </c>
      <c r="AY339" s="262" t="s">
        <v>164</v>
      </c>
    </row>
    <row r="340" spans="2:51" s="92" customFormat="1" ht="13.5">
      <c r="B340" s="205"/>
      <c r="C340" s="206"/>
      <c r="D340" s="207" t="s">
        <v>184</v>
      </c>
      <c r="E340" s="208" t="s">
        <v>22</v>
      </c>
      <c r="F340" s="209" t="s">
        <v>187</v>
      </c>
      <c r="G340" s="206"/>
      <c r="H340" s="210">
        <v>27.2</v>
      </c>
      <c r="I340" s="247"/>
      <c r="J340" s="206"/>
      <c r="K340" s="206"/>
      <c r="L340" s="248"/>
      <c r="M340" s="249"/>
      <c r="N340" s="250"/>
      <c r="O340" s="250"/>
      <c r="P340" s="250"/>
      <c r="Q340" s="250"/>
      <c r="R340" s="250"/>
      <c r="S340" s="250"/>
      <c r="T340" s="258"/>
      <c r="AT340" s="263" t="s">
        <v>184</v>
      </c>
      <c r="AU340" s="263" t="s">
        <v>81</v>
      </c>
      <c r="AV340" s="92" t="s">
        <v>171</v>
      </c>
      <c r="AW340" s="92" t="s">
        <v>37</v>
      </c>
      <c r="AX340" s="92" t="s">
        <v>24</v>
      </c>
      <c r="AY340" s="263" t="s">
        <v>164</v>
      </c>
    </row>
    <row r="341" spans="2:65" s="84" customFormat="1" ht="20.4" customHeight="1">
      <c r="B341" s="105"/>
      <c r="C341" s="189" t="s">
        <v>472</v>
      </c>
      <c r="D341" s="189" t="s">
        <v>166</v>
      </c>
      <c r="E341" s="190" t="s">
        <v>473</v>
      </c>
      <c r="F341" s="191" t="s">
        <v>474</v>
      </c>
      <c r="G341" s="192" t="s">
        <v>465</v>
      </c>
      <c r="H341" s="193">
        <v>120</v>
      </c>
      <c r="I341" s="233"/>
      <c r="J341" s="234">
        <f aca="true" t="shared" si="27" ref="J341:J346">ROUND(I341*H341,2)</f>
        <v>0</v>
      </c>
      <c r="K341" s="191" t="s">
        <v>22</v>
      </c>
      <c r="L341" s="214"/>
      <c r="M341" s="235" t="s">
        <v>22</v>
      </c>
      <c r="N341" s="236" t="s">
        <v>44</v>
      </c>
      <c r="O341" s="106"/>
      <c r="P341" s="237">
        <f aca="true" t="shared" si="28" ref="P341:P346">O341*H341</f>
        <v>0</v>
      </c>
      <c r="Q341" s="237">
        <v>0</v>
      </c>
      <c r="R341" s="237">
        <f aca="true" t="shared" si="29" ref="R341:R346">Q341*H341</f>
        <v>0</v>
      </c>
      <c r="S341" s="237">
        <v>0.006</v>
      </c>
      <c r="T341" s="254">
        <f aca="true" t="shared" si="30" ref="T341:T346">S341*H341</f>
        <v>0.72</v>
      </c>
      <c r="AR341" s="170" t="s">
        <v>171</v>
      </c>
      <c r="AT341" s="170" t="s">
        <v>166</v>
      </c>
      <c r="AU341" s="170" t="s">
        <v>81</v>
      </c>
      <c r="AY341" s="170" t="s">
        <v>164</v>
      </c>
      <c r="BE341" s="266">
        <f aca="true" t="shared" si="31" ref="BE341:BE346">IF(N341="základní",J341,0)</f>
        <v>0</v>
      </c>
      <c r="BF341" s="266">
        <f aca="true" t="shared" si="32" ref="BF341:BF346">IF(N341="snížená",J341,0)</f>
        <v>0</v>
      </c>
      <c r="BG341" s="266">
        <f aca="true" t="shared" si="33" ref="BG341:BG346">IF(N341="zákl. přenesená",J341,0)</f>
        <v>0</v>
      </c>
      <c r="BH341" s="266">
        <f aca="true" t="shared" si="34" ref="BH341:BH346">IF(N341="sníž. přenesená",J341,0)</f>
        <v>0</v>
      </c>
      <c r="BI341" s="266">
        <f aca="true" t="shared" si="35" ref="BI341:BI346">IF(N341="nulová",J341,0)</f>
        <v>0</v>
      </c>
      <c r="BJ341" s="170" t="s">
        <v>24</v>
      </c>
      <c r="BK341" s="266">
        <f aca="true" t="shared" si="36" ref="BK341:BK346">ROUND(I341*H341,2)</f>
        <v>0</v>
      </c>
      <c r="BL341" s="170" t="s">
        <v>171</v>
      </c>
      <c r="BM341" s="170" t="s">
        <v>475</v>
      </c>
    </row>
    <row r="342" spans="2:47" s="84" customFormat="1" ht="24">
      <c r="B342" s="105"/>
      <c r="C342" s="174"/>
      <c r="D342" s="207" t="s">
        <v>173</v>
      </c>
      <c r="E342" s="174"/>
      <c r="F342" s="270" t="s">
        <v>476</v>
      </c>
      <c r="G342" s="174"/>
      <c r="H342" s="174"/>
      <c r="I342" s="215"/>
      <c r="J342" s="174"/>
      <c r="K342" s="174"/>
      <c r="L342" s="214"/>
      <c r="M342" s="238"/>
      <c r="N342" s="106"/>
      <c r="O342" s="106"/>
      <c r="P342" s="106"/>
      <c r="Q342" s="106"/>
      <c r="R342" s="106"/>
      <c r="S342" s="106"/>
      <c r="T342" s="255"/>
      <c r="AT342" s="170" t="s">
        <v>173</v>
      </c>
      <c r="AU342" s="170" t="s">
        <v>81</v>
      </c>
    </row>
    <row r="343" spans="2:65" s="84" customFormat="1" ht="28.8" customHeight="1">
      <c r="B343" s="105"/>
      <c r="C343" s="189" t="s">
        <v>477</v>
      </c>
      <c r="D343" s="189" t="s">
        <v>166</v>
      </c>
      <c r="E343" s="190" t="s">
        <v>478</v>
      </c>
      <c r="F343" s="191" t="s">
        <v>479</v>
      </c>
      <c r="G343" s="192" t="s">
        <v>465</v>
      </c>
      <c r="H343" s="193">
        <v>4.5</v>
      </c>
      <c r="I343" s="233"/>
      <c r="J343" s="234">
        <f t="shared" si="27"/>
        <v>0</v>
      </c>
      <c r="K343" s="191" t="s">
        <v>22</v>
      </c>
      <c r="L343" s="214"/>
      <c r="M343" s="235" t="s">
        <v>22</v>
      </c>
      <c r="N343" s="236" t="s">
        <v>44</v>
      </c>
      <c r="O343" s="106"/>
      <c r="P343" s="237">
        <f t="shared" si="28"/>
        <v>0</v>
      </c>
      <c r="Q343" s="237">
        <v>0</v>
      </c>
      <c r="R343" s="237">
        <f t="shared" si="29"/>
        <v>0</v>
      </c>
      <c r="S343" s="237">
        <v>0.065</v>
      </c>
      <c r="T343" s="254">
        <f t="shared" si="30"/>
        <v>0.2925</v>
      </c>
      <c r="AR343" s="170" t="s">
        <v>171</v>
      </c>
      <c r="AT343" s="170" t="s">
        <v>166</v>
      </c>
      <c r="AU343" s="170" t="s">
        <v>81</v>
      </c>
      <c r="AY343" s="170" t="s">
        <v>164</v>
      </c>
      <c r="BE343" s="266">
        <f t="shared" si="31"/>
        <v>0</v>
      </c>
      <c r="BF343" s="266">
        <f t="shared" si="32"/>
        <v>0</v>
      </c>
      <c r="BG343" s="266">
        <f t="shared" si="33"/>
        <v>0</v>
      </c>
      <c r="BH343" s="266">
        <f t="shared" si="34"/>
        <v>0</v>
      </c>
      <c r="BI343" s="266">
        <f t="shared" si="35"/>
        <v>0</v>
      </c>
      <c r="BJ343" s="170" t="s">
        <v>24</v>
      </c>
      <c r="BK343" s="266">
        <f t="shared" si="36"/>
        <v>0</v>
      </c>
      <c r="BL343" s="170" t="s">
        <v>171</v>
      </c>
      <c r="BM343" s="170" t="s">
        <v>480</v>
      </c>
    </row>
    <row r="344" spans="2:47" s="84" customFormat="1" ht="36">
      <c r="B344" s="105"/>
      <c r="C344" s="174"/>
      <c r="D344" s="194" t="s">
        <v>173</v>
      </c>
      <c r="E344" s="174"/>
      <c r="F344" s="195" t="s">
        <v>481</v>
      </c>
      <c r="G344" s="174"/>
      <c r="H344" s="174"/>
      <c r="I344" s="215"/>
      <c r="J344" s="174"/>
      <c r="K344" s="174"/>
      <c r="L344" s="214"/>
      <c r="M344" s="238"/>
      <c r="N344" s="106"/>
      <c r="O344" s="106"/>
      <c r="P344" s="106"/>
      <c r="Q344" s="106"/>
      <c r="R344" s="106"/>
      <c r="S344" s="106"/>
      <c r="T344" s="255"/>
      <c r="AT344" s="170" t="s">
        <v>173</v>
      </c>
      <c r="AU344" s="170" t="s">
        <v>81</v>
      </c>
    </row>
    <row r="345" spans="2:51" s="91" customFormat="1" ht="13.5">
      <c r="B345" s="200"/>
      <c r="C345" s="201"/>
      <c r="D345" s="207" t="s">
        <v>184</v>
      </c>
      <c r="E345" s="211" t="s">
        <v>22</v>
      </c>
      <c r="F345" s="212" t="s">
        <v>482</v>
      </c>
      <c r="G345" s="201"/>
      <c r="H345" s="213">
        <v>4.5</v>
      </c>
      <c r="I345" s="243"/>
      <c r="J345" s="201"/>
      <c r="K345" s="201"/>
      <c r="L345" s="244"/>
      <c r="M345" s="245"/>
      <c r="N345" s="246"/>
      <c r="O345" s="246"/>
      <c r="P345" s="246"/>
      <c r="Q345" s="246"/>
      <c r="R345" s="246"/>
      <c r="S345" s="246"/>
      <c r="T345" s="257"/>
      <c r="AT345" s="262" t="s">
        <v>184</v>
      </c>
      <c r="AU345" s="262" t="s">
        <v>81</v>
      </c>
      <c r="AV345" s="91" t="s">
        <v>81</v>
      </c>
      <c r="AW345" s="91" t="s">
        <v>37</v>
      </c>
      <c r="AX345" s="91" t="s">
        <v>24</v>
      </c>
      <c r="AY345" s="262" t="s">
        <v>164</v>
      </c>
    </row>
    <row r="346" spans="2:65" s="84" customFormat="1" ht="28.8" customHeight="1">
      <c r="B346" s="105"/>
      <c r="C346" s="189" t="s">
        <v>483</v>
      </c>
      <c r="D346" s="189" t="s">
        <v>166</v>
      </c>
      <c r="E346" s="190" t="s">
        <v>484</v>
      </c>
      <c r="F346" s="191" t="s">
        <v>485</v>
      </c>
      <c r="G346" s="192" t="s">
        <v>465</v>
      </c>
      <c r="H346" s="193">
        <v>50.4</v>
      </c>
      <c r="I346" s="233"/>
      <c r="J346" s="234">
        <f t="shared" si="27"/>
        <v>0</v>
      </c>
      <c r="K346" s="191" t="s">
        <v>170</v>
      </c>
      <c r="L346" s="214"/>
      <c r="M346" s="235" t="s">
        <v>22</v>
      </c>
      <c r="N346" s="236" t="s">
        <v>44</v>
      </c>
      <c r="O346" s="106"/>
      <c r="P346" s="237">
        <f t="shared" si="28"/>
        <v>0</v>
      </c>
      <c r="Q346" s="237">
        <v>0.02362</v>
      </c>
      <c r="R346" s="237">
        <f t="shared" si="29"/>
        <v>1.190448</v>
      </c>
      <c r="S346" s="237">
        <v>0</v>
      </c>
      <c r="T346" s="254">
        <f t="shared" si="30"/>
        <v>0</v>
      </c>
      <c r="AR346" s="170" t="s">
        <v>171</v>
      </c>
      <c r="AT346" s="170" t="s">
        <v>166</v>
      </c>
      <c r="AU346" s="170" t="s">
        <v>81</v>
      </c>
      <c r="AY346" s="170" t="s">
        <v>164</v>
      </c>
      <c r="BE346" s="266">
        <f t="shared" si="31"/>
        <v>0</v>
      </c>
      <c r="BF346" s="266">
        <f t="shared" si="32"/>
        <v>0</v>
      </c>
      <c r="BG346" s="266">
        <f t="shared" si="33"/>
        <v>0</v>
      </c>
      <c r="BH346" s="266">
        <f t="shared" si="34"/>
        <v>0</v>
      </c>
      <c r="BI346" s="266">
        <f t="shared" si="35"/>
        <v>0</v>
      </c>
      <c r="BJ346" s="170" t="s">
        <v>24</v>
      </c>
      <c r="BK346" s="266">
        <f t="shared" si="36"/>
        <v>0</v>
      </c>
      <c r="BL346" s="170" t="s">
        <v>171</v>
      </c>
      <c r="BM346" s="170" t="s">
        <v>486</v>
      </c>
    </row>
    <row r="347" spans="2:47" s="84" customFormat="1" ht="24">
      <c r="B347" s="105"/>
      <c r="C347" s="174"/>
      <c r="D347" s="194" t="s">
        <v>173</v>
      </c>
      <c r="E347" s="174"/>
      <c r="F347" s="195" t="s">
        <v>487</v>
      </c>
      <c r="G347" s="174"/>
      <c r="H347" s="174"/>
      <c r="I347" s="215"/>
      <c r="J347" s="174"/>
      <c r="K347" s="174"/>
      <c r="L347" s="214"/>
      <c r="M347" s="238"/>
      <c r="N347" s="106"/>
      <c r="O347" s="106"/>
      <c r="P347" s="106"/>
      <c r="Q347" s="106"/>
      <c r="R347" s="106"/>
      <c r="S347" s="106"/>
      <c r="T347" s="255"/>
      <c r="AT347" s="170" t="s">
        <v>173</v>
      </c>
      <c r="AU347" s="170" t="s">
        <v>81</v>
      </c>
    </row>
    <row r="348" spans="2:51" s="91" customFormat="1" ht="13.5">
      <c r="B348" s="200"/>
      <c r="C348" s="201"/>
      <c r="D348" s="207" t="s">
        <v>184</v>
      </c>
      <c r="E348" s="211" t="s">
        <v>22</v>
      </c>
      <c r="F348" s="212" t="s">
        <v>488</v>
      </c>
      <c r="G348" s="201"/>
      <c r="H348" s="213">
        <v>50.4</v>
      </c>
      <c r="I348" s="243"/>
      <c r="J348" s="201"/>
      <c r="K348" s="201"/>
      <c r="L348" s="244"/>
      <c r="M348" s="245"/>
      <c r="N348" s="246"/>
      <c r="O348" s="246"/>
      <c r="P348" s="246"/>
      <c r="Q348" s="246"/>
      <c r="R348" s="246"/>
      <c r="S348" s="246"/>
      <c r="T348" s="257"/>
      <c r="AT348" s="262" t="s">
        <v>184</v>
      </c>
      <c r="AU348" s="262" t="s">
        <v>81</v>
      </c>
      <c r="AV348" s="91" t="s">
        <v>81</v>
      </c>
      <c r="AW348" s="91" t="s">
        <v>37</v>
      </c>
      <c r="AX348" s="91" t="s">
        <v>24</v>
      </c>
      <c r="AY348" s="262" t="s">
        <v>164</v>
      </c>
    </row>
    <row r="349" spans="2:65" s="84" customFormat="1" ht="28.8" customHeight="1">
      <c r="B349" s="105"/>
      <c r="C349" s="189" t="s">
        <v>489</v>
      </c>
      <c r="D349" s="189" t="s">
        <v>166</v>
      </c>
      <c r="E349" s="190" t="s">
        <v>490</v>
      </c>
      <c r="F349" s="191" t="s">
        <v>491</v>
      </c>
      <c r="G349" s="192" t="s">
        <v>465</v>
      </c>
      <c r="H349" s="193">
        <v>100.8</v>
      </c>
      <c r="I349" s="233"/>
      <c r="J349" s="234">
        <f>ROUND(I349*H349,2)</f>
        <v>0</v>
      </c>
      <c r="K349" s="191" t="s">
        <v>170</v>
      </c>
      <c r="L349" s="214"/>
      <c r="M349" s="235" t="s">
        <v>22</v>
      </c>
      <c r="N349" s="236" t="s">
        <v>44</v>
      </c>
      <c r="O349" s="106"/>
      <c r="P349" s="237">
        <f>O349*H349</f>
        <v>0</v>
      </c>
      <c r="Q349" s="237">
        <v>0.0044</v>
      </c>
      <c r="R349" s="237">
        <f>Q349*H349</f>
        <v>0.44352</v>
      </c>
      <c r="S349" s="237">
        <v>0</v>
      </c>
      <c r="T349" s="254">
        <f>S349*H349</f>
        <v>0</v>
      </c>
      <c r="AR349" s="170" t="s">
        <v>171</v>
      </c>
      <c r="AT349" s="170" t="s">
        <v>166</v>
      </c>
      <c r="AU349" s="170" t="s">
        <v>81</v>
      </c>
      <c r="AY349" s="170" t="s">
        <v>164</v>
      </c>
      <c r="BE349" s="266">
        <f>IF(N349="základní",J349,0)</f>
        <v>0</v>
      </c>
      <c r="BF349" s="266">
        <f>IF(N349="snížená",J349,0)</f>
        <v>0</v>
      </c>
      <c r="BG349" s="266">
        <f>IF(N349="zákl. přenesená",J349,0)</f>
        <v>0</v>
      </c>
      <c r="BH349" s="266">
        <f>IF(N349="sníž. přenesená",J349,0)</f>
        <v>0</v>
      </c>
      <c r="BI349" s="266">
        <f>IF(N349="nulová",J349,0)</f>
        <v>0</v>
      </c>
      <c r="BJ349" s="170" t="s">
        <v>24</v>
      </c>
      <c r="BK349" s="266">
        <f>ROUND(I349*H349,2)</f>
        <v>0</v>
      </c>
      <c r="BL349" s="170" t="s">
        <v>171</v>
      </c>
      <c r="BM349" s="170" t="s">
        <v>492</v>
      </c>
    </row>
    <row r="350" spans="2:47" s="84" customFormat="1" ht="36">
      <c r="B350" s="105"/>
      <c r="C350" s="174"/>
      <c r="D350" s="194" t="s">
        <v>173</v>
      </c>
      <c r="E350" s="174"/>
      <c r="F350" s="195" t="s">
        <v>493</v>
      </c>
      <c r="G350" s="174"/>
      <c r="H350" s="174"/>
      <c r="I350" s="215"/>
      <c r="J350" s="174"/>
      <c r="K350" s="174"/>
      <c r="L350" s="214"/>
      <c r="M350" s="238"/>
      <c r="N350" s="106"/>
      <c r="O350" s="106"/>
      <c r="P350" s="106"/>
      <c r="Q350" s="106"/>
      <c r="R350" s="106"/>
      <c r="S350" s="106"/>
      <c r="T350" s="255"/>
      <c r="AT350" s="170" t="s">
        <v>173</v>
      </c>
      <c r="AU350" s="170" t="s">
        <v>81</v>
      </c>
    </row>
    <row r="351" spans="2:51" s="91" customFormat="1" ht="13.5">
      <c r="B351" s="200"/>
      <c r="C351" s="201"/>
      <c r="D351" s="207" t="s">
        <v>184</v>
      </c>
      <c r="E351" s="211" t="s">
        <v>22</v>
      </c>
      <c r="F351" s="212" t="s">
        <v>494</v>
      </c>
      <c r="G351" s="201"/>
      <c r="H351" s="213">
        <v>100.8</v>
      </c>
      <c r="I351" s="243"/>
      <c r="J351" s="201"/>
      <c r="K351" s="201"/>
      <c r="L351" s="244"/>
      <c r="M351" s="245"/>
      <c r="N351" s="246"/>
      <c r="O351" s="246"/>
      <c r="P351" s="246"/>
      <c r="Q351" s="246"/>
      <c r="R351" s="246"/>
      <c r="S351" s="246"/>
      <c r="T351" s="257"/>
      <c r="AT351" s="262" t="s">
        <v>184</v>
      </c>
      <c r="AU351" s="262" t="s">
        <v>81</v>
      </c>
      <c r="AV351" s="91" t="s">
        <v>81</v>
      </c>
      <c r="AW351" s="91" t="s">
        <v>37</v>
      </c>
      <c r="AX351" s="91" t="s">
        <v>24</v>
      </c>
      <c r="AY351" s="262" t="s">
        <v>164</v>
      </c>
    </row>
    <row r="352" spans="2:65" s="84" customFormat="1" ht="20.4" customHeight="1">
      <c r="B352" s="105"/>
      <c r="C352" s="189" t="s">
        <v>495</v>
      </c>
      <c r="D352" s="189" t="s">
        <v>166</v>
      </c>
      <c r="E352" s="190" t="s">
        <v>496</v>
      </c>
      <c r="F352" s="191" t="s">
        <v>497</v>
      </c>
      <c r="G352" s="192" t="s">
        <v>465</v>
      </c>
      <c r="H352" s="193">
        <v>65.5</v>
      </c>
      <c r="I352" s="233"/>
      <c r="J352" s="234">
        <f>ROUND(I352*H352,2)</f>
        <v>0</v>
      </c>
      <c r="K352" s="191" t="s">
        <v>170</v>
      </c>
      <c r="L352" s="214"/>
      <c r="M352" s="235" t="s">
        <v>22</v>
      </c>
      <c r="N352" s="236" t="s">
        <v>44</v>
      </c>
      <c r="O352" s="106"/>
      <c r="P352" s="237">
        <f>O352*H352</f>
        <v>0</v>
      </c>
      <c r="Q352" s="237">
        <v>0</v>
      </c>
      <c r="R352" s="237">
        <f>Q352*H352</f>
        <v>0</v>
      </c>
      <c r="S352" s="237">
        <v>0</v>
      </c>
      <c r="T352" s="254">
        <f>S352*H352</f>
        <v>0</v>
      </c>
      <c r="AR352" s="170" t="s">
        <v>171</v>
      </c>
      <c r="AT352" s="170" t="s">
        <v>166</v>
      </c>
      <c r="AU352" s="170" t="s">
        <v>81</v>
      </c>
      <c r="AY352" s="170" t="s">
        <v>164</v>
      </c>
      <c r="BE352" s="266">
        <f>IF(N352="základní",J352,0)</f>
        <v>0</v>
      </c>
      <c r="BF352" s="266">
        <f>IF(N352="snížená",J352,0)</f>
        <v>0</v>
      </c>
      <c r="BG352" s="266">
        <f>IF(N352="zákl. přenesená",J352,0)</f>
        <v>0</v>
      </c>
      <c r="BH352" s="266">
        <f>IF(N352="sníž. přenesená",J352,0)</f>
        <v>0</v>
      </c>
      <c r="BI352" s="266">
        <f>IF(N352="nulová",J352,0)</f>
        <v>0</v>
      </c>
      <c r="BJ352" s="170" t="s">
        <v>24</v>
      </c>
      <c r="BK352" s="266">
        <f>ROUND(I352*H352,2)</f>
        <v>0</v>
      </c>
      <c r="BL352" s="170" t="s">
        <v>171</v>
      </c>
      <c r="BM352" s="170" t="s">
        <v>498</v>
      </c>
    </row>
    <row r="353" spans="2:47" s="84" customFormat="1" ht="13.5">
      <c r="B353" s="105"/>
      <c r="C353" s="174"/>
      <c r="D353" s="194" t="s">
        <v>173</v>
      </c>
      <c r="E353" s="174"/>
      <c r="F353" s="195" t="s">
        <v>499</v>
      </c>
      <c r="G353" s="174"/>
      <c r="H353" s="174"/>
      <c r="I353" s="215"/>
      <c r="J353" s="174"/>
      <c r="K353" s="174"/>
      <c r="L353" s="214"/>
      <c r="M353" s="238"/>
      <c r="N353" s="106"/>
      <c r="O353" s="106"/>
      <c r="P353" s="106"/>
      <c r="Q353" s="106"/>
      <c r="R353" s="106"/>
      <c r="S353" s="106"/>
      <c r="T353" s="255"/>
      <c r="AT353" s="170" t="s">
        <v>173</v>
      </c>
      <c r="AU353" s="170" t="s">
        <v>81</v>
      </c>
    </row>
    <row r="354" spans="2:51" s="90" customFormat="1" ht="13.5">
      <c r="B354" s="196"/>
      <c r="C354" s="197"/>
      <c r="D354" s="194" t="s">
        <v>184</v>
      </c>
      <c r="E354" s="198" t="s">
        <v>22</v>
      </c>
      <c r="F354" s="199" t="s">
        <v>232</v>
      </c>
      <c r="G354" s="197"/>
      <c r="H354" s="198" t="s">
        <v>22</v>
      </c>
      <c r="I354" s="239"/>
      <c r="J354" s="197"/>
      <c r="K354" s="197"/>
      <c r="L354" s="240"/>
      <c r="M354" s="241"/>
      <c r="N354" s="242"/>
      <c r="O354" s="242"/>
      <c r="P354" s="242"/>
      <c r="Q354" s="242"/>
      <c r="R354" s="242"/>
      <c r="S354" s="242"/>
      <c r="T354" s="256"/>
      <c r="AT354" s="261" t="s">
        <v>184</v>
      </c>
      <c r="AU354" s="261" t="s">
        <v>81</v>
      </c>
      <c r="AV354" s="90" t="s">
        <v>24</v>
      </c>
      <c r="AW354" s="90" t="s">
        <v>37</v>
      </c>
      <c r="AX354" s="90" t="s">
        <v>73</v>
      </c>
      <c r="AY354" s="261" t="s">
        <v>164</v>
      </c>
    </row>
    <row r="355" spans="2:51" s="91" customFormat="1" ht="13.5">
      <c r="B355" s="200"/>
      <c r="C355" s="201"/>
      <c r="D355" s="194" t="s">
        <v>184</v>
      </c>
      <c r="E355" s="202" t="s">
        <v>22</v>
      </c>
      <c r="F355" s="203" t="s">
        <v>500</v>
      </c>
      <c r="G355" s="201"/>
      <c r="H355" s="204">
        <v>30.35</v>
      </c>
      <c r="I355" s="243"/>
      <c r="J355" s="201"/>
      <c r="K355" s="201"/>
      <c r="L355" s="244"/>
      <c r="M355" s="245"/>
      <c r="N355" s="246"/>
      <c r="O355" s="246"/>
      <c r="P355" s="246"/>
      <c r="Q355" s="246"/>
      <c r="R355" s="246"/>
      <c r="S355" s="246"/>
      <c r="T355" s="257"/>
      <c r="AT355" s="262" t="s">
        <v>184</v>
      </c>
      <c r="AU355" s="262" t="s">
        <v>81</v>
      </c>
      <c r="AV355" s="91" t="s">
        <v>81</v>
      </c>
      <c r="AW355" s="91" t="s">
        <v>37</v>
      </c>
      <c r="AX355" s="91" t="s">
        <v>73</v>
      </c>
      <c r="AY355" s="262" t="s">
        <v>164</v>
      </c>
    </row>
    <row r="356" spans="2:51" s="90" customFormat="1" ht="13.5">
      <c r="B356" s="196"/>
      <c r="C356" s="197"/>
      <c r="D356" s="194" t="s">
        <v>184</v>
      </c>
      <c r="E356" s="198" t="s">
        <v>22</v>
      </c>
      <c r="F356" s="199" t="s">
        <v>234</v>
      </c>
      <c r="G356" s="197"/>
      <c r="H356" s="198" t="s">
        <v>22</v>
      </c>
      <c r="I356" s="239"/>
      <c r="J356" s="197"/>
      <c r="K356" s="197"/>
      <c r="L356" s="240"/>
      <c r="M356" s="241"/>
      <c r="N356" s="242"/>
      <c r="O356" s="242"/>
      <c r="P356" s="242"/>
      <c r="Q356" s="242"/>
      <c r="R356" s="242"/>
      <c r="S356" s="242"/>
      <c r="T356" s="256"/>
      <c r="AT356" s="261" t="s">
        <v>184</v>
      </c>
      <c r="AU356" s="261" t="s">
        <v>81</v>
      </c>
      <c r="AV356" s="90" t="s">
        <v>24</v>
      </c>
      <c r="AW356" s="90" t="s">
        <v>37</v>
      </c>
      <c r="AX356" s="90" t="s">
        <v>73</v>
      </c>
      <c r="AY356" s="261" t="s">
        <v>164</v>
      </c>
    </row>
    <row r="357" spans="2:51" s="91" customFormat="1" ht="13.5">
      <c r="B357" s="200"/>
      <c r="C357" s="201"/>
      <c r="D357" s="194" t="s">
        <v>184</v>
      </c>
      <c r="E357" s="202" t="s">
        <v>22</v>
      </c>
      <c r="F357" s="203" t="s">
        <v>501</v>
      </c>
      <c r="G357" s="201"/>
      <c r="H357" s="204">
        <v>11.3</v>
      </c>
      <c r="I357" s="243"/>
      <c r="J357" s="201"/>
      <c r="K357" s="201"/>
      <c r="L357" s="244"/>
      <c r="M357" s="245"/>
      <c r="N357" s="246"/>
      <c r="O357" s="246"/>
      <c r="P357" s="246"/>
      <c r="Q357" s="246"/>
      <c r="R357" s="246"/>
      <c r="S357" s="246"/>
      <c r="T357" s="257"/>
      <c r="AT357" s="262" t="s">
        <v>184</v>
      </c>
      <c r="AU357" s="262" t="s">
        <v>81</v>
      </c>
      <c r="AV357" s="91" t="s">
        <v>81</v>
      </c>
      <c r="AW357" s="91" t="s">
        <v>37</v>
      </c>
      <c r="AX357" s="91" t="s">
        <v>73</v>
      </c>
      <c r="AY357" s="262" t="s">
        <v>164</v>
      </c>
    </row>
    <row r="358" spans="2:51" s="90" customFormat="1" ht="13.5">
      <c r="B358" s="196"/>
      <c r="C358" s="197"/>
      <c r="D358" s="194" t="s">
        <v>184</v>
      </c>
      <c r="E358" s="198" t="s">
        <v>22</v>
      </c>
      <c r="F358" s="199" t="s">
        <v>236</v>
      </c>
      <c r="G358" s="197"/>
      <c r="H358" s="198" t="s">
        <v>22</v>
      </c>
      <c r="I358" s="239"/>
      <c r="J358" s="197"/>
      <c r="K358" s="197"/>
      <c r="L358" s="240"/>
      <c r="M358" s="241"/>
      <c r="N358" s="242"/>
      <c r="O358" s="242"/>
      <c r="P358" s="242"/>
      <c r="Q358" s="242"/>
      <c r="R358" s="242"/>
      <c r="S358" s="242"/>
      <c r="T358" s="256"/>
      <c r="AT358" s="261" t="s">
        <v>184</v>
      </c>
      <c r="AU358" s="261" t="s">
        <v>81</v>
      </c>
      <c r="AV358" s="90" t="s">
        <v>24</v>
      </c>
      <c r="AW358" s="90" t="s">
        <v>37</v>
      </c>
      <c r="AX358" s="90" t="s">
        <v>73</v>
      </c>
      <c r="AY358" s="261" t="s">
        <v>164</v>
      </c>
    </row>
    <row r="359" spans="2:51" s="91" customFormat="1" ht="13.5">
      <c r="B359" s="200"/>
      <c r="C359" s="201"/>
      <c r="D359" s="194" t="s">
        <v>184</v>
      </c>
      <c r="E359" s="202" t="s">
        <v>22</v>
      </c>
      <c r="F359" s="203" t="s">
        <v>502</v>
      </c>
      <c r="G359" s="201"/>
      <c r="H359" s="204">
        <v>14.55</v>
      </c>
      <c r="I359" s="243"/>
      <c r="J359" s="201"/>
      <c r="K359" s="201"/>
      <c r="L359" s="244"/>
      <c r="M359" s="245"/>
      <c r="N359" s="246"/>
      <c r="O359" s="246"/>
      <c r="P359" s="246"/>
      <c r="Q359" s="246"/>
      <c r="R359" s="246"/>
      <c r="S359" s="246"/>
      <c r="T359" s="257"/>
      <c r="AT359" s="262" t="s">
        <v>184</v>
      </c>
      <c r="AU359" s="262" t="s">
        <v>81</v>
      </c>
      <c r="AV359" s="91" t="s">
        <v>81</v>
      </c>
      <c r="AW359" s="91" t="s">
        <v>37</v>
      </c>
      <c r="AX359" s="91" t="s">
        <v>73</v>
      </c>
      <c r="AY359" s="262" t="s">
        <v>164</v>
      </c>
    </row>
    <row r="360" spans="2:51" s="90" customFormat="1" ht="13.5">
      <c r="B360" s="196"/>
      <c r="C360" s="197"/>
      <c r="D360" s="194" t="s">
        <v>184</v>
      </c>
      <c r="E360" s="198" t="s">
        <v>22</v>
      </c>
      <c r="F360" s="199" t="s">
        <v>238</v>
      </c>
      <c r="G360" s="197"/>
      <c r="H360" s="198" t="s">
        <v>22</v>
      </c>
      <c r="I360" s="239"/>
      <c r="J360" s="197"/>
      <c r="K360" s="197"/>
      <c r="L360" s="240"/>
      <c r="M360" s="241"/>
      <c r="N360" s="242"/>
      <c r="O360" s="242"/>
      <c r="P360" s="242"/>
      <c r="Q360" s="242"/>
      <c r="R360" s="242"/>
      <c r="S360" s="242"/>
      <c r="T360" s="256"/>
      <c r="AT360" s="261" t="s">
        <v>184</v>
      </c>
      <c r="AU360" s="261" t="s">
        <v>81</v>
      </c>
      <c r="AV360" s="90" t="s">
        <v>24</v>
      </c>
      <c r="AW360" s="90" t="s">
        <v>37</v>
      </c>
      <c r="AX360" s="90" t="s">
        <v>73</v>
      </c>
      <c r="AY360" s="261" t="s">
        <v>164</v>
      </c>
    </row>
    <row r="361" spans="2:51" s="91" customFormat="1" ht="13.5">
      <c r="B361" s="200"/>
      <c r="C361" s="201"/>
      <c r="D361" s="194" t="s">
        <v>184</v>
      </c>
      <c r="E361" s="202" t="s">
        <v>22</v>
      </c>
      <c r="F361" s="203" t="s">
        <v>503</v>
      </c>
      <c r="G361" s="201"/>
      <c r="H361" s="204">
        <v>9.3</v>
      </c>
      <c r="I361" s="243"/>
      <c r="J361" s="201"/>
      <c r="K361" s="201"/>
      <c r="L361" s="244"/>
      <c r="M361" s="245"/>
      <c r="N361" s="246"/>
      <c r="O361" s="246"/>
      <c r="P361" s="246"/>
      <c r="Q361" s="246"/>
      <c r="R361" s="246"/>
      <c r="S361" s="246"/>
      <c r="T361" s="257"/>
      <c r="AT361" s="262" t="s">
        <v>184</v>
      </c>
      <c r="AU361" s="262" t="s">
        <v>81</v>
      </c>
      <c r="AV361" s="91" t="s">
        <v>81</v>
      </c>
      <c r="AW361" s="91" t="s">
        <v>37</v>
      </c>
      <c r="AX361" s="91" t="s">
        <v>73</v>
      </c>
      <c r="AY361" s="262" t="s">
        <v>164</v>
      </c>
    </row>
    <row r="362" spans="2:51" s="92" customFormat="1" ht="13.5">
      <c r="B362" s="205"/>
      <c r="C362" s="206"/>
      <c r="D362" s="207" t="s">
        <v>184</v>
      </c>
      <c r="E362" s="208" t="s">
        <v>22</v>
      </c>
      <c r="F362" s="209" t="s">
        <v>187</v>
      </c>
      <c r="G362" s="206"/>
      <c r="H362" s="210">
        <v>65.5</v>
      </c>
      <c r="I362" s="247"/>
      <c r="J362" s="206"/>
      <c r="K362" s="206"/>
      <c r="L362" s="248"/>
      <c r="M362" s="249"/>
      <c r="N362" s="250"/>
      <c r="O362" s="250"/>
      <c r="P362" s="250"/>
      <c r="Q362" s="250"/>
      <c r="R362" s="250"/>
      <c r="S362" s="250"/>
      <c r="T362" s="258"/>
      <c r="AT362" s="263" t="s">
        <v>184</v>
      </c>
      <c r="AU362" s="263" t="s">
        <v>81</v>
      </c>
      <c r="AV362" s="92" t="s">
        <v>171</v>
      </c>
      <c r="AW362" s="92" t="s">
        <v>37</v>
      </c>
      <c r="AX362" s="92" t="s">
        <v>24</v>
      </c>
      <c r="AY362" s="263" t="s">
        <v>164</v>
      </c>
    </row>
    <row r="363" spans="2:65" s="84" customFormat="1" ht="28.8" customHeight="1">
      <c r="B363" s="105"/>
      <c r="C363" s="189" t="s">
        <v>504</v>
      </c>
      <c r="D363" s="189" t="s">
        <v>166</v>
      </c>
      <c r="E363" s="190" t="s">
        <v>505</v>
      </c>
      <c r="F363" s="191" t="s">
        <v>506</v>
      </c>
      <c r="G363" s="192" t="s">
        <v>192</v>
      </c>
      <c r="H363" s="193">
        <v>464.06</v>
      </c>
      <c r="I363" s="233"/>
      <c r="J363" s="234">
        <f>ROUND(I363*H363,2)</f>
        <v>0</v>
      </c>
      <c r="K363" s="191" t="s">
        <v>22</v>
      </c>
      <c r="L363" s="214"/>
      <c r="M363" s="235" t="s">
        <v>22</v>
      </c>
      <c r="N363" s="236" t="s">
        <v>44</v>
      </c>
      <c r="O363" s="106"/>
      <c r="P363" s="237">
        <f>O363*H363</f>
        <v>0</v>
      </c>
      <c r="Q363" s="237">
        <v>0</v>
      </c>
      <c r="R363" s="237">
        <f>Q363*H363</f>
        <v>0</v>
      </c>
      <c r="S363" s="237">
        <v>0.01</v>
      </c>
      <c r="T363" s="254">
        <f>S363*H363</f>
        <v>4.6406</v>
      </c>
      <c r="AR363" s="170" t="s">
        <v>171</v>
      </c>
      <c r="AT363" s="170" t="s">
        <v>166</v>
      </c>
      <c r="AU363" s="170" t="s">
        <v>81</v>
      </c>
      <c r="AY363" s="170" t="s">
        <v>164</v>
      </c>
      <c r="BE363" s="266">
        <f>IF(N363="základní",J363,0)</f>
        <v>0</v>
      </c>
      <c r="BF363" s="266">
        <f>IF(N363="snížená",J363,0)</f>
        <v>0</v>
      </c>
      <c r="BG363" s="266">
        <f>IF(N363="zákl. přenesená",J363,0)</f>
        <v>0</v>
      </c>
      <c r="BH363" s="266">
        <f>IF(N363="sníž. přenesená",J363,0)</f>
        <v>0</v>
      </c>
      <c r="BI363" s="266">
        <f>IF(N363="nulová",J363,0)</f>
        <v>0</v>
      </c>
      <c r="BJ363" s="170" t="s">
        <v>24</v>
      </c>
      <c r="BK363" s="266">
        <f>ROUND(I363*H363,2)</f>
        <v>0</v>
      </c>
      <c r="BL363" s="170" t="s">
        <v>171</v>
      </c>
      <c r="BM363" s="170" t="s">
        <v>507</v>
      </c>
    </row>
    <row r="364" spans="2:47" s="84" customFormat="1" ht="24">
      <c r="B364" s="105"/>
      <c r="C364" s="174"/>
      <c r="D364" s="194" t="s">
        <v>173</v>
      </c>
      <c r="E364" s="174"/>
      <c r="F364" s="195" t="s">
        <v>508</v>
      </c>
      <c r="G364" s="174"/>
      <c r="H364" s="174"/>
      <c r="I364" s="215"/>
      <c r="J364" s="174"/>
      <c r="K364" s="174"/>
      <c r="L364" s="214"/>
      <c r="M364" s="238"/>
      <c r="N364" s="106"/>
      <c r="O364" s="106"/>
      <c r="P364" s="106"/>
      <c r="Q364" s="106"/>
      <c r="R364" s="106"/>
      <c r="S364" s="106"/>
      <c r="T364" s="255"/>
      <c r="AT364" s="170" t="s">
        <v>173</v>
      </c>
      <c r="AU364" s="170" t="s">
        <v>81</v>
      </c>
    </row>
    <row r="365" spans="2:51" s="91" customFormat="1" ht="13.5">
      <c r="B365" s="200"/>
      <c r="C365" s="201"/>
      <c r="D365" s="207" t="s">
        <v>184</v>
      </c>
      <c r="E365" s="211" t="s">
        <v>22</v>
      </c>
      <c r="F365" s="212" t="s">
        <v>117</v>
      </c>
      <c r="G365" s="201"/>
      <c r="H365" s="213">
        <v>464.06</v>
      </c>
      <c r="I365" s="243"/>
      <c r="J365" s="201"/>
      <c r="K365" s="201"/>
      <c r="L365" s="244"/>
      <c r="M365" s="245"/>
      <c r="N365" s="246"/>
      <c r="O365" s="246"/>
      <c r="P365" s="246"/>
      <c r="Q365" s="246"/>
      <c r="R365" s="246"/>
      <c r="S365" s="246"/>
      <c r="T365" s="257"/>
      <c r="AT365" s="262" t="s">
        <v>184</v>
      </c>
      <c r="AU365" s="262" t="s">
        <v>81</v>
      </c>
      <c r="AV365" s="91" t="s">
        <v>81</v>
      </c>
      <c r="AW365" s="91" t="s">
        <v>37</v>
      </c>
      <c r="AX365" s="91" t="s">
        <v>24</v>
      </c>
      <c r="AY365" s="262" t="s">
        <v>164</v>
      </c>
    </row>
    <row r="366" spans="2:65" s="84" customFormat="1" ht="20.4" customHeight="1">
      <c r="B366" s="105"/>
      <c r="C366" s="189" t="s">
        <v>509</v>
      </c>
      <c r="D366" s="189" t="s">
        <v>166</v>
      </c>
      <c r="E366" s="190" t="s">
        <v>510</v>
      </c>
      <c r="F366" s="191" t="s">
        <v>511</v>
      </c>
      <c r="G366" s="192" t="s">
        <v>192</v>
      </c>
      <c r="H366" s="193">
        <v>43.82</v>
      </c>
      <c r="I366" s="233"/>
      <c r="J366" s="234">
        <f>ROUND(I366*H366,2)</f>
        <v>0</v>
      </c>
      <c r="K366" s="191" t="s">
        <v>22</v>
      </c>
      <c r="L366" s="214"/>
      <c r="M366" s="235" t="s">
        <v>22</v>
      </c>
      <c r="N366" s="236" t="s">
        <v>44</v>
      </c>
      <c r="O366" s="106"/>
      <c r="P366" s="237">
        <f>O366*H366</f>
        <v>0</v>
      </c>
      <c r="Q366" s="237">
        <v>0</v>
      </c>
      <c r="R366" s="237">
        <f>Q366*H366</f>
        <v>0</v>
      </c>
      <c r="S366" s="237">
        <v>0.016</v>
      </c>
      <c r="T366" s="254">
        <f>S366*H366</f>
        <v>0.70112</v>
      </c>
      <c r="AR366" s="170" t="s">
        <v>171</v>
      </c>
      <c r="AT366" s="170" t="s">
        <v>166</v>
      </c>
      <c r="AU366" s="170" t="s">
        <v>81</v>
      </c>
      <c r="AY366" s="170" t="s">
        <v>164</v>
      </c>
      <c r="BE366" s="266">
        <f>IF(N366="základní",J366,0)</f>
        <v>0</v>
      </c>
      <c r="BF366" s="266">
        <f>IF(N366="snížená",J366,0)</f>
        <v>0</v>
      </c>
      <c r="BG366" s="266">
        <f>IF(N366="zákl. přenesená",J366,0)</f>
        <v>0</v>
      </c>
      <c r="BH366" s="266">
        <f>IF(N366="sníž. přenesená",J366,0)</f>
        <v>0</v>
      </c>
      <c r="BI366" s="266">
        <f>IF(N366="nulová",J366,0)</f>
        <v>0</v>
      </c>
      <c r="BJ366" s="170" t="s">
        <v>24</v>
      </c>
      <c r="BK366" s="266">
        <f>ROUND(I366*H366,2)</f>
        <v>0</v>
      </c>
      <c r="BL366" s="170" t="s">
        <v>171</v>
      </c>
      <c r="BM366" s="170" t="s">
        <v>512</v>
      </c>
    </row>
    <row r="367" spans="2:47" s="84" customFormat="1" ht="24">
      <c r="B367" s="105"/>
      <c r="C367" s="174"/>
      <c r="D367" s="194" t="s">
        <v>173</v>
      </c>
      <c r="E367" s="174"/>
      <c r="F367" s="195" t="s">
        <v>513</v>
      </c>
      <c r="G367" s="174"/>
      <c r="H367" s="174"/>
      <c r="I367" s="215"/>
      <c r="J367" s="174"/>
      <c r="K367" s="174"/>
      <c r="L367" s="214"/>
      <c r="M367" s="238"/>
      <c r="N367" s="106"/>
      <c r="O367" s="106"/>
      <c r="P367" s="106"/>
      <c r="Q367" s="106"/>
      <c r="R367" s="106"/>
      <c r="S367" s="106"/>
      <c r="T367" s="255"/>
      <c r="AT367" s="170" t="s">
        <v>173</v>
      </c>
      <c r="AU367" s="170" t="s">
        <v>81</v>
      </c>
    </row>
    <row r="368" spans="2:51" s="91" customFormat="1" ht="13.5">
      <c r="B368" s="200"/>
      <c r="C368" s="201"/>
      <c r="D368" s="194" t="s">
        <v>184</v>
      </c>
      <c r="E368" s="202" t="s">
        <v>22</v>
      </c>
      <c r="F368" s="203" t="s">
        <v>514</v>
      </c>
      <c r="G368" s="201"/>
      <c r="H368" s="204">
        <v>10.7</v>
      </c>
      <c r="I368" s="243"/>
      <c r="J368" s="201"/>
      <c r="K368" s="201"/>
      <c r="L368" s="244"/>
      <c r="M368" s="245"/>
      <c r="N368" s="246"/>
      <c r="O368" s="246"/>
      <c r="P368" s="246"/>
      <c r="Q368" s="246"/>
      <c r="R368" s="246"/>
      <c r="S368" s="246"/>
      <c r="T368" s="257"/>
      <c r="AT368" s="262" t="s">
        <v>184</v>
      </c>
      <c r="AU368" s="262" t="s">
        <v>81</v>
      </c>
      <c r="AV368" s="91" t="s">
        <v>81</v>
      </c>
      <c r="AW368" s="91" t="s">
        <v>37</v>
      </c>
      <c r="AX368" s="91" t="s">
        <v>73</v>
      </c>
      <c r="AY368" s="262" t="s">
        <v>164</v>
      </c>
    </row>
    <row r="369" spans="2:51" s="91" customFormat="1" ht="13.5">
      <c r="B369" s="200"/>
      <c r="C369" s="201"/>
      <c r="D369" s="194" t="s">
        <v>184</v>
      </c>
      <c r="E369" s="202" t="s">
        <v>22</v>
      </c>
      <c r="F369" s="203" t="s">
        <v>515</v>
      </c>
      <c r="G369" s="201"/>
      <c r="H369" s="204">
        <v>7.16</v>
      </c>
      <c r="I369" s="243"/>
      <c r="J369" s="201"/>
      <c r="K369" s="201"/>
      <c r="L369" s="244"/>
      <c r="M369" s="245"/>
      <c r="N369" s="246"/>
      <c r="O369" s="246"/>
      <c r="P369" s="246"/>
      <c r="Q369" s="246"/>
      <c r="R369" s="246"/>
      <c r="S369" s="246"/>
      <c r="T369" s="257"/>
      <c r="AT369" s="262" t="s">
        <v>184</v>
      </c>
      <c r="AU369" s="262" t="s">
        <v>81</v>
      </c>
      <c r="AV369" s="91" t="s">
        <v>81</v>
      </c>
      <c r="AW369" s="91" t="s">
        <v>37</v>
      </c>
      <c r="AX369" s="91" t="s">
        <v>73</v>
      </c>
      <c r="AY369" s="262" t="s">
        <v>164</v>
      </c>
    </row>
    <row r="370" spans="2:51" s="91" customFormat="1" ht="13.5">
      <c r="B370" s="200"/>
      <c r="C370" s="201"/>
      <c r="D370" s="194" t="s">
        <v>184</v>
      </c>
      <c r="E370" s="202" t="s">
        <v>22</v>
      </c>
      <c r="F370" s="203" t="s">
        <v>516</v>
      </c>
      <c r="G370" s="201"/>
      <c r="H370" s="204">
        <v>25.96</v>
      </c>
      <c r="I370" s="243"/>
      <c r="J370" s="201"/>
      <c r="K370" s="201"/>
      <c r="L370" s="244"/>
      <c r="M370" s="245"/>
      <c r="N370" s="246"/>
      <c r="O370" s="246"/>
      <c r="P370" s="246"/>
      <c r="Q370" s="246"/>
      <c r="R370" s="246"/>
      <c r="S370" s="246"/>
      <c r="T370" s="257"/>
      <c r="AT370" s="262" t="s">
        <v>184</v>
      </c>
      <c r="AU370" s="262" t="s">
        <v>81</v>
      </c>
      <c r="AV370" s="91" t="s">
        <v>81</v>
      </c>
      <c r="AW370" s="91" t="s">
        <v>37</v>
      </c>
      <c r="AX370" s="91" t="s">
        <v>73</v>
      </c>
      <c r="AY370" s="262" t="s">
        <v>164</v>
      </c>
    </row>
    <row r="371" spans="2:51" s="92" customFormat="1" ht="13.5">
      <c r="B371" s="205"/>
      <c r="C371" s="206"/>
      <c r="D371" s="207" t="s">
        <v>184</v>
      </c>
      <c r="E371" s="208" t="s">
        <v>22</v>
      </c>
      <c r="F371" s="209" t="s">
        <v>187</v>
      </c>
      <c r="G371" s="206"/>
      <c r="H371" s="210">
        <v>43.82</v>
      </c>
      <c r="I371" s="247"/>
      <c r="J371" s="206"/>
      <c r="K371" s="206"/>
      <c r="L371" s="248"/>
      <c r="M371" s="249"/>
      <c r="N371" s="250"/>
      <c r="O371" s="250"/>
      <c r="P371" s="250"/>
      <c r="Q371" s="250"/>
      <c r="R371" s="250"/>
      <c r="S371" s="250"/>
      <c r="T371" s="258"/>
      <c r="AT371" s="263" t="s">
        <v>184</v>
      </c>
      <c r="AU371" s="263" t="s">
        <v>81</v>
      </c>
      <c r="AV371" s="92" t="s">
        <v>171</v>
      </c>
      <c r="AW371" s="92" t="s">
        <v>37</v>
      </c>
      <c r="AX371" s="92" t="s">
        <v>24</v>
      </c>
      <c r="AY371" s="263" t="s">
        <v>164</v>
      </c>
    </row>
    <row r="372" spans="2:65" s="84" customFormat="1" ht="28.8" customHeight="1">
      <c r="B372" s="105"/>
      <c r="C372" s="189" t="s">
        <v>517</v>
      </c>
      <c r="D372" s="189" t="s">
        <v>166</v>
      </c>
      <c r="E372" s="190" t="s">
        <v>518</v>
      </c>
      <c r="F372" s="191" t="s">
        <v>519</v>
      </c>
      <c r="G372" s="192" t="s">
        <v>181</v>
      </c>
      <c r="H372" s="193">
        <v>0.436</v>
      </c>
      <c r="I372" s="233"/>
      <c r="J372" s="234">
        <f>ROUND(I372*H372,2)</f>
        <v>0</v>
      </c>
      <c r="K372" s="191" t="s">
        <v>22</v>
      </c>
      <c r="L372" s="214"/>
      <c r="M372" s="235" t="s">
        <v>22</v>
      </c>
      <c r="N372" s="236" t="s">
        <v>44</v>
      </c>
      <c r="O372" s="106"/>
      <c r="P372" s="237">
        <f>O372*H372</f>
        <v>0</v>
      </c>
      <c r="Q372" s="237">
        <v>0</v>
      </c>
      <c r="R372" s="237">
        <f>Q372*H372</f>
        <v>0</v>
      </c>
      <c r="S372" s="237">
        <v>1.8</v>
      </c>
      <c r="T372" s="254">
        <f>S372*H372</f>
        <v>0.7848</v>
      </c>
      <c r="AR372" s="170" t="s">
        <v>171</v>
      </c>
      <c r="AT372" s="170" t="s">
        <v>166</v>
      </c>
      <c r="AU372" s="170" t="s">
        <v>81</v>
      </c>
      <c r="AY372" s="170" t="s">
        <v>164</v>
      </c>
      <c r="BE372" s="266">
        <f>IF(N372="základní",J372,0)</f>
        <v>0</v>
      </c>
      <c r="BF372" s="266">
        <f>IF(N372="snížená",J372,0)</f>
        <v>0</v>
      </c>
      <c r="BG372" s="266">
        <f>IF(N372="zákl. přenesená",J372,0)</f>
        <v>0</v>
      </c>
      <c r="BH372" s="266">
        <f>IF(N372="sníž. přenesená",J372,0)</f>
        <v>0</v>
      </c>
      <c r="BI372" s="266">
        <f>IF(N372="nulová",J372,0)</f>
        <v>0</v>
      </c>
      <c r="BJ372" s="170" t="s">
        <v>24</v>
      </c>
      <c r="BK372" s="266">
        <f>ROUND(I372*H372,2)</f>
        <v>0</v>
      </c>
      <c r="BL372" s="170" t="s">
        <v>171</v>
      </c>
      <c r="BM372" s="170" t="s">
        <v>520</v>
      </c>
    </row>
    <row r="373" spans="2:47" s="84" customFormat="1" ht="36">
      <c r="B373" s="105"/>
      <c r="C373" s="174"/>
      <c r="D373" s="194" t="s">
        <v>173</v>
      </c>
      <c r="E373" s="174"/>
      <c r="F373" s="195" t="s">
        <v>521</v>
      </c>
      <c r="G373" s="174"/>
      <c r="H373" s="174"/>
      <c r="I373" s="215"/>
      <c r="J373" s="174"/>
      <c r="K373" s="174"/>
      <c r="L373" s="214"/>
      <c r="M373" s="238"/>
      <c r="N373" s="106"/>
      <c r="O373" s="106"/>
      <c r="P373" s="106"/>
      <c r="Q373" s="106"/>
      <c r="R373" s="106"/>
      <c r="S373" s="106"/>
      <c r="T373" s="255"/>
      <c r="AT373" s="170" t="s">
        <v>173</v>
      </c>
      <c r="AU373" s="170" t="s">
        <v>81</v>
      </c>
    </row>
    <row r="374" spans="2:51" s="91" customFormat="1" ht="13.5">
      <c r="B374" s="200"/>
      <c r="C374" s="201"/>
      <c r="D374" s="194" t="s">
        <v>184</v>
      </c>
      <c r="E374" s="202" t="s">
        <v>22</v>
      </c>
      <c r="F374" s="203" t="s">
        <v>522</v>
      </c>
      <c r="G374" s="201"/>
      <c r="H374" s="204">
        <v>0.272</v>
      </c>
      <c r="I374" s="243"/>
      <c r="J374" s="201"/>
      <c r="K374" s="201"/>
      <c r="L374" s="244"/>
      <c r="M374" s="245"/>
      <c r="N374" s="246"/>
      <c r="O374" s="246"/>
      <c r="P374" s="246"/>
      <c r="Q374" s="246"/>
      <c r="R374" s="246"/>
      <c r="S374" s="246"/>
      <c r="T374" s="257"/>
      <c r="AT374" s="262" t="s">
        <v>184</v>
      </c>
      <c r="AU374" s="262" t="s">
        <v>81</v>
      </c>
      <c r="AV374" s="91" t="s">
        <v>81</v>
      </c>
      <c r="AW374" s="91" t="s">
        <v>37</v>
      </c>
      <c r="AX374" s="91" t="s">
        <v>73</v>
      </c>
      <c r="AY374" s="262" t="s">
        <v>164</v>
      </c>
    </row>
    <row r="375" spans="2:51" s="91" customFormat="1" ht="13.5">
      <c r="B375" s="200"/>
      <c r="C375" s="201"/>
      <c r="D375" s="194" t="s">
        <v>184</v>
      </c>
      <c r="E375" s="202" t="s">
        <v>22</v>
      </c>
      <c r="F375" s="203" t="s">
        <v>523</v>
      </c>
      <c r="G375" s="201"/>
      <c r="H375" s="204">
        <v>0.164</v>
      </c>
      <c r="I375" s="243"/>
      <c r="J375" s="201"/>
      <c r="K375" s="201"/>
      <c r="L375" s="244"/>
      <c r="M375" s="245"/>
      <c r="N375" s="246"/>
      <c r="O375" s="246"/>
      <c r="P375" s="246"/>
      <c r="Q375" s="246"/>
      <c r="R375" s="246"/>
      <c r="S375" s="246"/>
      <c r="T375" s="257"/>
      <c r="AT375" s="262" t="s">
        <v>184</v>
      </c>
      <c r="AU375" s="262" t="s">
        <v>81</v>
      </c>
      <c r="AV375" s="91" t="s">
        <v>81</v>
      </c>
      <c r="AW375" s="91" t="s">
        <v>37</v>
      </c>
      <c r="AX375" s="91" t="s">
        <v>73</v>
      </c>
      <c r="AY375" s="262" t="s">
        <v>164</v>
      </c>
    </row>
    <row r="376" spans="2:51" s="92" customFormat="1" ht="13.5">
      <c r="B376" s="205"/>
      <c r="C376" s="206"/>
      <c r="D376" s="207" t="s">
        <v>184</v>
      </c>
      <c r="E376" s="208" t="s">
        <v>22</v>
      </c>
      <c r="F376" s="209" t="s">
        <v>187</v>
      </c>
      <c r="G376" s="206"/>
      <c r="H376" s="210">
        <v>0.436</v>
      </c>
      <c r="I376" s="247"/>
      <c r="J376" s="206"/>
      <c r="K376" s="206"/>
      <c r="L376" s="248"/>
      <c r="M376" s="249"/>
      <c r="N376" s="250"/>
      <c r="O376" s="250"/>
      <c r="P376" s="250"/>
      <c r="Q376" s="250"/>
      <c r="R376" s="250"/>
      <c r="S376" s="250"/>
      <c r="T376" s="258"/>
      <c r="AT376" s="263" t="s">
        <v>184</v>
      </c>
      <c r="AU376" s="263" t="s">
        <v>81</v>
      </c>
      <c r="AV376" s="92" t="s">
        <v>171</v>
      </c>
      <c r="AW376" s="92" t="s">
        <v>37</v>
      </c>
      <c r="AX376" s="92" t="s">
        <v>24</v>
      </c>
      <c r="AY376" s="263" t="s">
        <v>164</v>
      </c>
    </row>
    <row r="377" spans="2:65" s="84" customFormat="1" ht="20.4" customHeight="1">
      <c r="B377" s="105"/>
      <c r="C377" s="189" t="s">
        <v>524</v>
      </c>
      <c r="D377" s="189" t="s">
        <v>166</v>
      </c>
      <c r="E377" s="190" t="s">
        <v>525</v>
      </c>
      <c r="F377" s="191" t="s">
        <v>526</v>
      </c>
      <c r="G377" s="192" t="s">
        <v>192</v>
      </c>
      <c r="H377" s="193">
        <v>1350.808</v>
      </c>
      <c r="I377" s="233"/>
      <c r="J377" s="234">
        <f>ROUND(I377*H377,2)</f>
        <v>0</v>
      </c>
      <c r="K377" s="191" t="s">
        <v>22</v>
      </c>
      <c r="L377" s="214"/>
      <c r="M377" s="235" t="s">
        <v>22</v>
      </c>
      <c r="N377" s="236" t="s">
        <v>44</v>
      </c>
      <c r="O377" s="106"/>
      <c r="P377" s="237">
        <f>O377*H377</f>
        <v>0</v>
      </c>
      <c r="Q377" s="237">
        <v>0</v>
      </c>
      <c r="R377" s="237">
        <f>Q377*H377</f>
        <v>0</v>
      </c>
      <c r="S377" s="237">
        <v>0.089</v>
      </c>
      <c r="T377" s="254">
        <f>S377*H377</f>
        <v>120.221912</v>
      </c>
      <c r="AR377" s="170" t="s">
        <v>171</v>
      </c>
      <c r="AT377" s="170" t="s">
        <v>166</v>
      </c>
      <c r="AU377" s="170" t="s">
        <v>81</v>
      </c>
      <c r="AY377" s="170" t="s">
        <v>164</v>
      </c>
      <c r="BE377" s="266">
        <f>IF(N377="základní",J377,0)</f>
        <v>0</v>
      </c>
      <c r="BF377" s="266">
        <f>IF(N377="snížená",J377,0)</f>
        <v>0</v>
      </c>
      <c r="BG377" s="266">
        <f>IF(N377="zákl. přenesená",J377,0)</f>
        <v>0</v>
      </c>
      <c r="BH377" s="266">
        <f>IF(N377="sníž. přenesená",J377,0)</f>
        <v>0</v>
      </c>
      <c r="BI377" s="266">
        <f>IF(N377="nulová",J377,0)</f>
        <v>0</v>
      </c>
      <c r="BJ377" s="170" t="s">
        <v>24</v>
      </c>
      <c r="BK377" s="266">
        <f>ROUND(I377*H377,2)</f>
        <v>0</v>
      </c>
      <c r="BL377" s="170" t="s">
        <v>171</v>
      </c>
      <c r="BM377" s="170" t="s">
        <v>527</v>
      </c>
    </row>
    <row r="378" spans="2:47" s="84" customFormat="1" ht="24">
      <c r="B378" s="105"/>
      <c r="C378" s="174"/>
      <c r="D378" s="194" t="s">
        <v>173</v>
      </c>
      <c r="E378" s="174"/>
      <c r="F378" s="195" t="s">
        <v>528</v>
      </c>
      <c r="G378" s="174"/>
      <c r="H378" s="174"/>
      <c r="I378" s="215"/>
      <c r="J378" s="174"/>
      <c r="K378" s="174"/>
      <c r="L378" s="214"/>
      <c r="M378" s="238"/>
      <c r="N378" s="106"/>
      <c r="O378" s="106"/>
      <c r="P378" s="106"/>
      <c r="Q378" s="106"/>
      <c r="R378" s="106"/>
      <c r="S378" s="106"/>
      <c r="T378" s="255"/>
      <c r="AT378" s="170" t="s">
        <v>173</v>
      </c>
      <c r="AU378" s="170" t="s">
        <v>81</v>
      </c>
    </row>
    <row r="379" spans="2:51" s="91" customFormat="1" ht="13.5">
      <c r="B379" s="200"/>
      <c r="C379" s="201"/>
      <c r="D379" s="194" t="s">
        <v>184</v>
      </c>
      <c r="E379" s="202" t="s">
        <v>22</v>
      </c>
      <c r="F379" s="203" t="s">
        <v>529</v>
      </c>
      <c r="G379" s="201"/>
      <c r="H379" s="204">
        <v>70.545</v>
      </c>
      <c r="I379" s="243"/>
      <c r="J379" s="201"/>
      <c r="K379" s="201"/>
      <c r="L379" s="244"/>
      <c r="M379" s="245"/>
      <c r="N379" s="246"/>
      <c r="O379" s="246"/>
      <c r="P379" s="246"/>
      <c r="Q379" s="246"/>
      <c r="R379" s="246"/>
      <c r="S379" s="246"/>
      <c r="T379" s="257"/>
      <c r="AT379" s="262" t="s">
        <v>184</v>
      </c>
      <c r="AU379" s="262" t="s">
        <v>81</v>
      </c>
      <c r="AV379" s="91" t="s">
        <v>81</v>
      </c>
      <c r="AW379" s="91" t="s">
        <v>37</v>
      </c>
      <c r="AX379" s="91" t="s">
        <v>73</v>
      </c>
      <c r="AY379" s="262" t="s">
        <v>164</v>
      </c>
    </row>
    <row r="380" spans="2:51" s="91" customFormat="1" ht="13.5">
      <c r="B380" s="200"/>
      <c r="C380" s="201"/>
      <c r="D380" s="194" t="s">
        <v>184</v>
      </c>
      <c r="E380" s="202" t="s">
        <v>22</v>
      </c>
      <c r="F380" s="203" t="s">
        <v>530</v>
      </c>
      <c r="G380" s="201"/>
      <c r="H380" s="204">
        <v>18.21</v>
      </c>
      <c r="I380" s="243"/>
      <c r="J380" s="201"/>
      <c r="K380" s="201"/>
      <c r="L380" s="244"/>
      <c r="M380" s="245"/>
      <c r="N380" s="246"/>
      <c r="O380" s="246"/>
      <c r="P380" s="246"/>
      <c r="Q380" s="246"/>
      <c r="R380" s="246"/>
      <c r="S380" s="246"/>
      <c r="T380" s="257"/>
      <c r="AT380" s="262" t="s">
        <v>184</v>
      </c>
      <c r="AU380" s="262" t="s">
        <v>81</v>
      </c>
      <c r="AV380" s="91" t="s">
        <v>81</v>
      </c>
      <c r="AW380" s="91" t="s">
        <v>37</v>
      </c>
      <c r="AX380" s="91" t="s">
        <v>73</v>
      </c>
      <c r="AY380" s="262" t="s">
        <v>164</v>
      </c>
    </row>
    <row r="381" spans="2:51" s="91" customFormat="1" ht="13.5">
      <c r="B381" s="200"/>
      <c r="C381" s="201"/>
      <c r="D381" s="194" t="s">
        <v>184</v>
      </c>
      <c r="E381" s="202" t="s">
        <v>22</v>
      </c>
      <c r="F381" s="203" t="s">
        <v>531</v>
      </c>
      <c r="G381" s="201"/>
      <c r="H381" s="204">
        <v>16.1</v>
      </c>
      <c r="I381" s="243"/>
      <c r="J381" s="201"/>
      <c r="K381" s="201"/>
      <c r="L381" s="244"/>
      <c r="M381" s="245"/>
      <c r="N381" s="246"/>
      <c r="O381" s="246"/>
      <c r="P381" s="246"/>
      <c r="Q381" s="246"/>
      <c r="R381" s="246"/>
      <c r="S381" s="246"/>
      <c r="T381" s="257"/>
      <c r="AT381" s="262" t="s">
        <v>184</v>
      </c>
      <c r="AU381" s="262" t="s">
        <v>81</v>
      </c>
      <c r="AV381" s="91" t="s">
        <v>81</v>
      </c>
      <c r="AW381" s="91" t="s">
        <v>37</v>
      </c>
      <c r="AX381" s="91" t="s">
        <v>73</v>
      </c>
      <c r="AY381" s="262" t="s">
        <v>164</v>
      </c>
    </row>
    <row r="382" spans="2:51" s="91" customFormat="1" ht="13.5">
      <c r="B382" s="200"/>
      <c r="C382" s="201"/>
      <c r="D382" s="194" t="s">
        <v>184</v>
      </c>
      <c r="E382" s="202" t="s">
        <v>22</v>
      </c>
      <c r="F382" s="203" t="s">
        <v>532</v>
      </c>
      <c r="G382" s="201"/>
      <c r="H382" s="204">
        <v>189.675</v>
      </c>
      <c r="I382" s="243"/>
      <c r="J382" s="201"/>
      <c r="K382" s="201"/>
      <c r="L382" s="244"/>
      <c r="M382" s="245"/>
      <c r="N382" s="246"/>
      <c r="O382" s="246"/>
      <c r="P382" s="246"/>
      <c r="Q382" s="246"/>
      <c r="R382" s="246"/>
      <c r="S382" s="246"/>
      <c r="T382" s="257"/>
      <c r="AT382" s="262" t="s">
        <v>184</v>
      </c>
      <c r="AU382" s="262" t="s">
        <v>81</v>
      </c>
      <c r="AV382" s="91" t="s">
        <v>81</v>
      </c>
      <c r="AW382" s="91" t="s">
        <v>37</v>
      </c>
      <c r="AX382" s="91" t="s">
        <v>73</v>
      </c>
      <c r="AY382" s="262" t="s">
        <v>164</v>
      </c>
    </row>
    <row r="383" spans="2:51" s="91" customFormat="1" ht="13.5">
      <c r="B383" s="200"/>
      <c r="C383" s="201"/>
      <c r="D383" s="194" t="s">
        <v>184</v>
      </c>
      <c r="E383" s="202" t="s">
        <v>22</v>
      </c>
      <c r="F383" s="203" t="s">
        <v>533</v>
      </c>
      <c r="G383" s="201"/>
      <c r="H383" s="204">
        <v>128.425</v>
      </c>
      <c r="I383" s="243"/>
      <c r="J383" s="201"/>
      <c r="K383" s="201"/>
      <c r="L383" s="244"/>
      <c r="M383" s="245"/>
      <c r="N383" s="246"/>
      <c r="O383" s="246"/>
      <c r="P383" s="246"/>
      <c r="Q383" s="246"/>
      <c r="R383" s="246"/>
      <c r="S383" s="246"/>
      <c r="T383" s="257"/>
      <c r="AT383" s="262" t="s">
        <v>184</v>
      </c>
      <c r="AU383" s="262" t="s">
        <v>81</v>
      </c>
      <c r="AV383" s="91" t="s">
        <v>81</v>
      </c>
      <c r="AW383" s="91" t="s">
        <v>37</v>
      </c>
      <c r="AX383" s="91" t="s">
        <v>73</v>
      </c>
      <c r="AY383" s="262" t="s">
        <v>164</v>
      </c>
    </row>
    <row r="384" spans="2:51" s="91" customFormat="1" ht="13.5">
      <c r="B384" s="200"/>
      <c r="C384" s="201"/>
      <c r="D384" s="194" t="s">
        <v>184</v>
      </c>
      <c r="E384" s="202" t="s">
        <v>22</v>
      </c>
      <c r="F384" s="203" t="s">
        <v>534</v>
      </c>
      <c r="G384" s="201"/>
      <c r="H384" s="204">
        <v>26.75</v>
      </c>
      <c r="I384" s="243"/>
      <c r="J384" s="201"/>
      <c r="K384" s="201"/>
      <c r="L384" s="244"/>
      <c r="M384" s="245"/>
      <c r="N384" s="246"/>
      <c r="O384" s="246"/>
      <c r="P384" s="246"/>
      <c r="Q384" s="246"/>
      <c r="R384" s="246"/>
      <c r="S384" s="246"/>
      <c r="T384" s="257"/>
      <c r="AT384" s="262" t="s">
        <v>184</v>
      </c>
      <c r="AU384" s="262" t="s">
        <v>81</v>
      </c>
      <c r="AV384" s="91" t="s">
        <v>81</v>
      </c>
      <c r="AW384" s="91" t="s">
        <v>37</v>
      </c>
      <c r="AX384" s="91" t="s">
        <v>73</v>
      </c>
      <c r="AY384" s="262" t="s">
        <v>164</v>
      </c>
    </row>
    <row r="385" spans="2:51" s="91" customFormat="1" ht="13.5">
      <c r="B385" s="200"/>
      <c r="C385" s="201"/>
      <c r="D385" s="194" t="s">
        <v>184</v>
      </c>
      <c r="E385" s="202" t="s">
        <v>22</v>
      </c>
      <c r="F385" s="203" t="s">
        <v>535</v>
      </c>
      <c r="G385" s="201"/>
      <c r="H385" s="204">
        <v>17.1</v>
      </c>
      <c r="I385" s="243"/>
      <c r="J385" s="201"/>
      <c r="K385" s="201"/>
      <c r="L385" s="244"/>
      <c r="M385" s="245"/>
      <c r="N385" s="246"/>
      <c r="O385" s="246"/>
      <c r="P385" s="246"/>
      <c r="Q385" s="246"/>
      <c r="R385" s="246"/>
      <c r="S385" s="246"/>
      <c r="T385" s="257"/>
      <c r="AT385" s="262" t="s">
        <v>184</v>
      </c>
      <c r="AU385" s="262" t="s">
        <v>81</v>
      </c>
      <c r="AV385" s="91" t="s">
        <v>81</v>
      </c>
      <c r="AW385" s="91" t="s">
        <v>37</v>
      </c>
      <c r="AX385" s="91" t="s">
        <v>73</v>
      </c>
      <c r="AY385" s="262" t="s">
        <v>164</v>
      </c>
    </row>
    <row r="386" spans="2:51" s="91" customFormat="1" ht="13.5">
      <c r="B386" s="200"/>
      <c r="C386" s="201"/>
      <c r="D386" s="194" t="s">
        <v>184</v>
      </c>
      <c r="E386" s="202" t="s">
        <v>22</v>
      </c>
      <c r="F386" s="203" t="s">
        <v>363</v>
      </c>
      <c r="G386" s="201"/>
      <c r="H386" s="204">
        <v>22</v>
      </c>
      <c r="I386" s="243"/>
      <c r="J386" s="201"/>
      <c r="K386" s="201"/>
      <c r="L386" s="244"/>
      <c r="M386" s="245"/>
      <c r="N386" s="246"/>
      <c r="O386" s="246"/>
      <c r="P386" s="246"/>
      <c r="Q386" s="246"/>
      <c r="R386" s="246"/>
      <c r="S386" s="246"/>
      <c r="T386" s="257"/>
      <c r="AT386" s="262" t="s">
        <v>184</v>
      </c>
      <c r="AU386" s="262" t="s">
        <v>81</v>
      </c>
      <c r="AV386" s="91" t="s">
        <v>81</v>
      </c>
      <c r="AW386" s="91" t="s">
        <v>37</v>
      </c>
      <c r="AX386" s="91" t="s">
        <v>73</v>
      </c>
      <c r="AY386" s="262" t="s">
        <v>164</v>
      </c>
    </row>
    <row r="387" spans="2:51" s="91" customFormat="1" ht="13.5">
      <c r="B387" s="200"/>
      <c r="C387" s="201"/>
      <c r="D387" s="194" t="s">
        <v>184</v>
      </c>
      <c r="E387" s="202" t="s">
        <v>22</v>
      </c>
      <c r="F387" s="203" t="s">
        <v>536</v>
      </c>
      <c r="G387" s="201"/>
      <c r="H387" s="204">
        <v>69.41</v>
      </c>
      <c r="I387" s="243"/>
      <c r="J387" s="201"/>
      <c r="K387" s="201"/>
      <c r="L387" s="244"/>
      <c r="M387" s="245"/>
      <c r="N387" s="246"/>
      <c r="O387" s="246"/>
      <c r="P387" s="246"/>
      <c r="Q387" s="246"/>
      <c r="R387" s="246"/>
      <c r="S387" s="246"/>
      <c r="T387" s="257"/>
      <c r="AT387" s="262" t="s">
        <v>184</v>
      </c>
      <c r="AU387" s="262" t="s">
        <v>81</v>
      </c>
      <c r="AV387" s="91" t="s">
        <v>81</v>
      </c>
      <c r="AW387" s="91" t="s">
        <v>37</v>
      </c>
      <c r="AX387" s="91" t="s">
        <v>73</v>
      </c>
      <c r="AY387" s="262" t="s">
        <v>164</v>
      </c>
    </row>
    <row r="388" spans="2:51" s="91" customFormat="1" ht="13.5">
      <c r="B388" s="200"/>
      <c r="C388" s="201"/>
      <c r="D388" s="194" t="s">
        <v>184</v>
      </c>
      <c r="E388" s="202" t="s">
        <v>22</v>
      </c>
      <c r="F388" s="203" t="s">
        <v>537</v>
      </c>
      <c r="G388" s="201"/>
      <c r="H388" s="204">
        <v>5.22</v>
      </c>
      <c r="I388" s="243"/>
      <c r="J388" s="201"/>
      <c r="K388" s="201"/>
      <c r="L388" s="244"/>
      <c r="M388" s="245"/>
      <c r="N388" s="246"/>
      <c r="O388" s="246"/>
      <c r="P388" s="246"/>
      <c r="Q388" s="246"/>
      <c r="R388" s="246"/>
      <c r="S388" s="246"/>
      <c r="T388" s="257"/>
      <c r="AT388" s="262" t="s">
        <v>184</v>
      </c>
      <c r="AU388" s="262" t="s">
        <v>81</v>
      </c>
      <c r="AV388" s="91" t="s">
        <v>81</v>
      </c>
      <c r="AW388" s="91" t="s">
        <v>37</v>
      </c>
      <c r="AX388" s="91" t="s">
        <v>73</v>
      </c>
      <c r="AY388" s="262" t="s">
        <v>164</v>
      </c>
    </row>
    <row r="389" spans="2:51" s="293" customFormat="1" ht="13.5">
      <c r="B389" s="294"/>
      <c r="C389" s="295"/>
      <c r="D389" s="194" t="s">
        <v>184</v>
      </c>
      <c r="E389" s="296" t="s">
        <v>22</v>
      </c>
      <c r="F389" s="297" t="s">
        <v>249</v>
      </c>
      <c r="G389" s="295"/>
      <c r="H389" s="298">
        <v>563.435</v>
      </c>
      <c r="I389" s="299"/>
      <c r="J389" s="295"/>
      <c r="K389" s="295"/>
      <c r="L389" s="300"/>
      <c r="M389" s="301"/>
      <c r="N389" s="302"/>
      <c r="O389" s="302"/>
      <c r="P389" s="302"/>
      <c r="Q389" s="302"/>
      <c r="R389" s="302"/>
      <c r="S389" s="302"/>
      <c r="T389" s="303"/>
      <c r="AT389" s="304" t="s">
        <v>184</v>
      </c>
      <c r="AU389" s="304" t="s">
        <v>81</v>
      </c>
      <c r="AV389" s="293" t="s">
        <v>120</v>
      </c>
      <c r="AW389" s="293" t="s">
        <v>37</v>
      </c>
      <c r="AX389" s="293" t="s">
        <v>73</v>
      </c>
      <c r="AY389" s="304" t="s">
        <v>164</v>
      </c>
    </row>
    <row r="390" spans="2:51" s="91" customFormat="1" ht="13.5">
      <c r="B390" s="200"/>
      <c r="C390" s="201"/>
      <c r="D390" s="194" t="s">
        <v>184</v>
      </c>
      <c r="E390" s="202" t="s">
        <v>22</v>
      </c>
      <c r="F390" s="203" t="s">
        <v>538</v>
      </c>
      <c r="G390" s="201"/>
      <c r="H390" s="204">
        <v>34.085</v>
      </c>
      <c r="I390" s="243"/>
      <c r="J390" s="201"/>
      <c r="K390" s="201"/>
      <c r="L390" s="244"/>
      <c r="M390" s="245"/>
      <c r="N390" s="246"/>
      <c r="O390" s="246"/>
      <c r="P390" s="246"/>
      <c r="Q390" s="246"/>
      <c r="R390" s="246"/>
      <c r="S390" s="246"/>
      <c r="T390" s="257"/>
      <c r="AT390" s="262" t="s">
        <v>184</v>
      </c>
      <c r="AU390" s="262" t="s">
        <v>81</v>
      </c>
      <c r="AV390" s="91" t="s">
        <v>81</v>
      </c>
      <c r="AW390" s="91" t="s">
        <v>37</v>
      </c>
      <c r="AX390" s="91" t="s">
        <v>73</v>
      </c>
      <c r="AY390" s="262" t="s">
        <v>164</v>
      </c>
    </row>
    <row r="391" spans="2:51" s="91" customFormat="1" ht="24">
      <c r="B391" s="200"/>
      <c r="C391" s="201"/>
      <c r="D391" s="194" t="s">
        <v>184</v>
      </c>
      <c r="E391" s="202" t="s">
        <v>22</v>
      </c>
      <c r="F391" s="203" t="s">
        <v>539</v>
      </c>
      <c r="G391" s="201"/>
      <c r="H391" s="204">
        <v>42.58</v>
      </c>
      <c r="I391" s="243"/>
      <c r="J391" s="201"/>
      <c r="K391" s="201"/>
      <c r="L391" s="244"/>
      <c r="M391" s="245"/>
      <c r="N391" s="246"/>
      <c r="O391" s="246"/>
      <c r="P391" s="246"/>
      <c r="Q391" s="246"/>
      <c r="R391" s="246"/>
      <c r="S391" s="246"/>
      <c r="T391" s="257"/>
      <c r="AT391" s="262" t="s">
        <v>184</v>
      </c>
      <c r="AU391" s="262" t="s">
        <v>81</v>
      </c>
      <c r="AV391" s="91" t="s">
        <v>81</v>
      </c>
      <c r="AW391" s="91" t="s">
        <v>37</v>
      </c>
      <c r="AX391" s="91" t="s">
        <v>73</v>
      </c>
      <c r="AY391" s="262" t="s">
        <v>164</v>
      </c>
    </row>
    <row r="392" spans="2:51" s="91" customFormat="1" ht="13.5">
      <c r="B392" s="200"/>
      <c r="C392" s="201"/>
      <c r="D392" s="194" t="s">
        <v>184</v>
      </c>
      <c r="E392" s="202" t="s">
        <v>22</v>
      </c>
      <c r="F392" s="203" t="s">
        <v>540</v>
      </c>
      <c r="G392" s="201"/>
      <c r="H392" s="204">
        <v>92.418</v>
      </c>
      <c r="I392" s="243"/>
      <c r="J392" s="201"/>
      <c r="K392" s="201"/>
      <c r="L392" s="244"/>
      <c r="M392" s="245"/>
      <c r="N392" s="246"/>
      <c r="O392" s="246"/>
      <c r="P392" s="246"/>
      <c r="Q392" s="246"/>
      <c r="R392" s="246"/>
      <c r="S392" s="246"/>
      <c r="T392" s="257"/>
      <c r="AT392" s="262" t="s">
        <v>184</v>
      </c>
      <c r="AU392" s="262" t="s">
        <v>81</v>
      </c>
      <c r="AV392" s="91" t="s">
        <v>81</v>
      </c>
      <c r="AW392" s="91" t="s">
        <v>37</v>
      </c>
      <c r="AX392" s="91" t="s">
        <v>73</v>
      </c>
      <c r="AY392" s="262" t="s">
        <v>164</v>
      </c>
    </row>
    <row r="393" spans="2:51" s="293" customFormat="1" ht="13.5">
      <c r="B393" s="294"/>
      <c r="C393" s="295"/>
      <c r="D393" s="194" t="s">
        <v>184</v>
      </c>
      <c r="E393" s="296" t="s">
        <v>22</v>
      </c>
      <c r="F393" s="297" t="s">
        <v>249</v>
      </c>
      <c r="G393" s="295"/>
      <c r="H393" s="298">
        <v>169.083</v>
      </c>
      <c r="I393" s="299"/>
      <c r="J393" s="295"/>
      <c r="K393" s="295"/>
      <c r="L393" s="300"/>
      <c r="M393" s="301"/>
      <c r="N393" s="302"/>
      <c r="O393" s="302"/>
      <c r="P393" s="302"/>
      <c r="Q393" s="302"/>
      <c r="R393" s="302"/>
      <c r="S393" s="302"/>
      <c r="T393" s="303"/>
      <c r="AT393" s="304" t="s">
        <v>184</v>
      </c>
      <c r="AU393" s="304" t="s">
        <v>81</v>
      </c>
      <c r="AV393" s="293" t="s">
        <v>120</v>
      </c>
      <c r="AW393" s="293" t="s">
        <v>37</v>
      </c>
      <c r="AX393" s="293" t="s">
        <v>73</v>
      </c>
      <c r="AY393" s="304" t="s">
        <v>164</v>
      </c>
    </row>
    <row r="394" spans="2:51" s="91" customFormat="1" ht="13.5">
      <c r="B394" s="200"/>
      <c r="C394" s="201"/>
      <c r="D394" s="194" t="s">
        <v>184</v>
      </c>
      <c r="E394" s="202" t="s">
        <v>22</v>
      </c>
      <c r="F394" s="203" t="s">
        <v>541</v>
      </c>
      <c r="G394" s="201"/>
      <c r="H394" s="204">
        <v>175.75</v>
      </c>
      <c r="I394" s="243"/>
      <c r="J394" s="201"/>
      <c r="K394" s="201"/>
      <c r="L394" s="244"/>
      <c r="M394" s="245"/>
      <c r="N394" s="246"/>
      <c r="O394" s="246"/>
      <c r="P394" s="246"/>
      <c r="Q394" s="246"/>
      <c r="R394" s="246"/>
      <c r="S394" s="246"/>
      <c r="T394" s="257"/>
      <c r="AT394" s="262" t="s">
        <v>184</v>
      </c>
      <c r="AU394" s="262" t="s">
        <v>81</v>
      </c>
      <c r="AV394" s="91" t="s">
        <v>81</v>
      </c>
      <c r="AW394" s="91" t="s">
        <v>37</v>
      </c>
      <c r="AX394" s="91" t="s">
        <v>73</v>
      </c>
      <c r="AY394" s="262" t="s">
        <v>164</v>
      </c>
    </row>
    <row r="395" spans="2:51" s="91" customFormat="1" ht="13.5">
      <c r="B395" s="200"/>
      <c r="C395" s="201"/>
      <c r="D395" s="194" t="s">
        <v>184</v>
      </c>
      <c r="E395" s="202" t="s">
        <v>22</v>
      </c>
      <c r="F395" s="203" t="s">
        <v>542</v>
      </c>
      <c r="G395" s="201"/>
      <c r="H395" s="204">
        <v>59.38</v>
      </c>
      <c r="I395" s="243"/>
      <c r="J395" s="201"/>
      <c r="K395" s="201"/>
      <c r="L395" s="244"/>
      <c r="M395" s="245"/>
      <c r="N395" s="246"/>
      <c r="O395" s="246"/>
      <c r="P395" s="246"/>
      <c r="Q395" s="246"/>
      <c r="R395" s="246"/>
      <c r="S395" s="246"/>
      <c r="T395" s="257"/>
      <c r="AT395" s="262" t="s">
        <v>184</v>
      </c>
      <c r="AU395" s="262" t="s">
        <v>81</v>
      </c>
      <c r="AV395" s="91" t="s">
        <v>81</v>
      </c>
      <c r="AW395" s="91" t="s">
        <v>37</v>
      </c>
      <c r="AX395" s="91" t="s">
        <v>73</v>
      </c>
      <c r="AY395" s="262" t="s">
        <v>164</v>
      </c>
    </row>
    <row r="396" spans="2:51" s="91" customFormat="1" ht="13.5">
      <c r="B396" s="200"/>
      <c r="C396" s="201"/>
      <c r="D396" s="194" t="s">
        <v>184</v>
      </c>
      <c r="E396" s="202" t="s">
        <v>22</v>
      </c>
      <c r="F396" s="203" t="s">
        <v>543</v>
      </c>
      <c r="G396" s="201"/>
      <c r="H396" s="204">
        <v>180.345</v>
      </c>
      <c r="I396" s="243"/>
      <c r="J396" s="201"/>
      <c r="K396" s="201"/>
      <c r="L396" s="244"/>
      <c r="M396" s="245"/>
      <c r="N396" s="246"/>
      <c r="O396" s="246"/>
      <c r="P396" s="246"/>
      <c r="Q396" s="246"/>
      <c r="R396" s="246"/>
      <c r="S396" s="246"/>
      <c r="T396" s="257"/>
      <c r="AT396" s="262" t="s">
        <v>184</v>
      </c>
      <c r="AU396" s="262" t="s">
        <v>81</v>
      </c>
      <c r="AV396" s="91" t="s">
        <v>81</v>
      </c>
      <c r="AW396" s="91" t="s">
        <v>37</v>
      </c>
      <c r="AX396" s="91" t="s">
        <v>73</v>
      </c>
      <c r="AY396" s="262" t="s">
        <v>164</v>
      </c>
    </row>
    <row r="397" spans="2:51" s="293" customFormat="1" ht="13.5">
      <c r="B397" s="294"/>
      <c r="C397" s="295"/>
      <c r="D397" s="194" t="s">
        <v>184</v>
      </c>
      <c r="E397" s="296" t="s">
        <v>22</v>
      </c>
      <c r="F397" s="297" t="s">
        <v>249</v>
      </c>
      <c r="G397" s="295"/>
      <c r="H397" s="298">
        <v>415.475</v>
      </c>
      <c r="I397" s="299"/>
      <c r="J397" s="295"/>
      <c r="K397" s="295"/>
      <c r="L397" s="300"/>
      <c r="M397" s="301"/>
      <c r="N397" s="302"/>
      <c r="O397" s="302"/>
      <c r="P397" s="302"/>
      <c r="Q397" s="302"/>
      <c r="R397" s="302"/>
      <c r="S397" s="302"/>
      <c r="T397" s="303"/>
      <c r="AT397" s="304" t="s">
        <v>184</v>
      </c>
      <c r="AU397" s="304" t="s">
        <v>81</v>
      </c>
      <c r="AV397" s="293" t="s">
        <v>120</v>
      </c>
      <c r="AW397" s="293" t="s">
        <v>37</v>
      </c>
      <c r="AX397" s="293" t="s">
        <v>73</v>
      </c>
      <c r="AY397" s="304" t="s">
        <v>164</v>
      </c>
    </row>
    <row r="398" spans="2:51" s="91" customFormat="1" ht="13.5">
      <c r="B398" s="200"/>
      <c r="C398" s="201"/>
      <c r="D398" s="194" t="s">
        <v>184</v>
      </c>
      <c r="E398" s="202" t="s">
        <v>22</v>
      </c>
      <c r="F398" s="203" t="s">
        <v>544</v>
      </c>
      <c r="G398" s="201"/>
      <c r="H398" s="204">
        <v>202.815</v>
      </c>
      <c r="I398" s="243"/>
      <c r="J398" s="201"/>
      <c r="K398" s="201"/>
      <c r="L398" s="244"/>
      <c r="M398" s="245"/>
      <c r="N398" s="246"/>
      <c r="O398" s="246"/>
      <c r="P398" s="246"/>
      <c r="Q398" s="246"/>
      <c r="R398" s="246"/>
      <c r="S398" s="246"/>
      <c r="T398" s="257"/>
      <c r="AT398" s="262" t="s">
        <v>184</v>
      </c>
      <c r="AU398" s="262" t="s">
        <v>81</v>
      </c>
      <c r="AV398" s="91" t="s">
        <v>81</v>
      </c>
      <c r="AW398" s="91" t="s">
        <v>37</v>
      </c>
      <c r="AX398" s="91" t="s">
        <v>73</v>
      </c>
      <c r="AY398" s="262" t="s">
        <v>164</v>
      </c>
    </row>
    <row r="399" spans="2:51" s="293" customFormat="1" ht="13.5">
      <c r="B399" s="294"/>
      <c r="C399" s="295"/>
      <c r="D399" s="194" t="s">
        <v>184</v>
      </c>
      <c r="E399" s="296" t="s">
        <v>22</v>
      </c>
      <c r="F399" s="297" t="s">
        <v>249</v>
      </c>
      <c r="G399" s="295"/>
      <c r="H399" s="298">
        <v>202.815</v>
      </c>
      <c r="I399" s="299"/>
      <c r="J399" s="295"/>
      <c r="K399" s="295"/>
      <c r="L399" s="300"/>
      <c r="M399" s="301"/>
      <c r="N399" s="302"/>
      <c r="O399" s="302"/>
      <c r="P399" s="302"/>
      <c r="Q399" s="302"/>
      <c r="R399" s="302"/>
      <c r="S399" s="302"/>
      <c r="T399" s="303"/>
      <c r="AT399" s="304" t="s">
        <v>184</v>
      </c>
      <c r="AU399" s="304" t="s">
        <v>81</v>
      </c>
      <c r="AV399" s="293" t="s">
        <v>120</v>
      </c>
      <c r="AW399" s="293" t="s">
        <v>37</v>
      </c>
      <c r="AX399" s="293" t="s">
        <v>73</v>
      </c>
      <c r="AY399" s="304" t="s">
        <v>164</v>
      </c>
    </row>
    <row r="400" spans="2:51" s="92" customFormat="1" ht="13.5">
      <c r="B400" s="205"/>
      <c r="C400" s="206"/>
      <c r="D400" s="207" t="s">
        <v>184</v>
      </c>
      <c r="E400" s="208" t="s">
        <v>22</v>
      </c>
      <c r="F400" s="209" t="s">
        <v>187</v>
      </c>
      <c r="G400" s="206"/>
      <c r="H400" s="210">
        <v>1350.808</v>
      </c>
      <c r="I400" s="247"/>
      <c r="J400" s="206"/>
      <c r="K400" s="206"/>
      <c r="L400" s="248"/>
      <c r="M400" s="249"/>
      <c r="N400" s="250"/>
      <c r="O400" s="250"/>
      <c r="P400" s="250"/>
      <c r="Q400" s="250"/>
      <c r="R400" s="250"/>
      <c r="S400" s="250"/>
      <c r="T400" s="258"/>
      <c r="AT400" s="263" t="s">
        <v>184</v>
      </c>
      <c r="AU400" s="263" t="s">
        <v>81</v>
      </c>
      <c r="AV400" s="92" t="s">
        <v>171</v>
      </c>
      <c r="AW400" s="92" t="s">
        <v>37</v>
      </c>
      <c r="AX400" s="92" t="s">
        <v>24</v>
      </c>
      <c r="AY400" s="263" t="s">
        <v>164</v>
      </c>
    </row>
    <row r="401" spans="2:65" s="84" customFormat="1" ht="20.4" customHeight="1">
      <c r="B401" s="105"/>
      <c r="C401" s="189" t="s">
        <v>545</v>
      </c>
      <c r="D401" s="189" t="s">
        <v>166</v>
      </c>
      <c r="E401" s="190" t="s">
        <v>546</v>
      </c>
      <c r="F401" s="191" t="s">
        <v>547</v>
      </c>
      <c r="G401" s="192" t="s">
        <v>192</v>
      </c>
      <c r="H401" s="193">
        <v>411.57</v>
      </c>
      <c r="I401" s="233"/>
      <c r="J401" s="234">
        <f>ROUND(I401*H401,2)</f>
        <v>0</v>
      </c>
      <c r="K401" s="191" t="s">
        <v>22</v>
      </c>
      <c r="L401" s="214"/>
      <c r="M401" s="235" t="s">
        <v>22</v>
      </c>
      <c r="N401" s="236" t="s">
        <v>44</v>
      </c>
      <c r="O401" s="106"/>
      <c r="P401" s="237">
        <f>O401*H401</f>
        <v>0</v>
      </c>
      <c r="Q401" s="237">
        <v>0</v>
      </c>
      <c r="R401" s="237">
        <f>Q401*H401</f>
        <v>0</v>
      </c>
      <c r="S401" s="237">
        <v>0</v>
      </c>
      <c r="T401" s="254">
        <f>S401*H401</f>
        <v>0</v>
      </c>
      <c r="AR401" s="170" t="s">
        <v>171</v>
      </c>
      <c r="AT401" s="170" t="s">
        <v>166</v>
      </c>
      <c r="AU401" s="170" t="s">
        <v>81</v>
      </c>
      <c r="AY401" s="170" t="s">
        <v>164</v>
      </c>
      <c r="BE401" s="266">
        <f>IF(N401="základní",J401,0)</f>
        <v>0</v>
      </c>
      <c r="BF401" s="266">
        <f>IF(N401="snížená",J401,0)</f>
        <v>0</v>
      </c>
      <c r="BG401" s="266">
        <f>IF(N401="zákl. přenesená",J401,0)</f>
        <v>0</v>
      </c>
      <c r="BH401" s="266">
        <f>IF(N401="sníž. přenesená",J401,0)</f>
        <v>0</v>
      </c>
      <c r="BI401" s="266">
        <f>IF(N401="nulová",J401,0)</f>
        <v>0</v>
      </c>
      <c r="BJ401" s="170" t="s">
        <v>24</v>
      </c>
      <c r="BK401" s="266">
        <f>ROUND(I401*H401,2)</f>
        <v>0</v>
      </c>
      <c r="BL401" s="170" t="s">
        <v>171</v>
      </c>
      <c r="BM401" s="170" t="s">
        <v>548</v>
      </c>
    </row>
    <row r="402" spans="2:51" s="91" customFormat="1" ht="13.5">
      <c r="B402" s="200"/>
      <c r="C402" s="201"/>
      <c r="D402" s="194" t="s">
        <v>184</v>
      </c>
      <c r="E402" s="202" t="s">
        <v>22</v>
      </c>
      <c r="F402" s="203" t="s">
        <v>549</v>
      </c>
      <c r="G402" s="201"/>
      <c r="H402" s="204">
        <v>147.06</v>
      </c>
      <c r="I402" s="243"/>
      <c r="J402" s="201"/>
      <c r="K402" s="201"/>
      <c r="L402" s="244"/>
      <c r="M402" s="245"/>
      <c r="N402" s="246"/>
      <c r="O402" s="246"/>
      <c r="P402" s="246"/>
      <c r="Q402" s="246"/>
      <c r="R402" s="246"/>
      <c r="S402" s="246"/>
      <c r="T402" s="257"/>
      <c r="AT402" s="262" t="s">
        <v>184</v>
      </c>
      <c r="AU402" s="262" t="s">
        <v>81</v>
      </c>
      <c r="AV402" s="91" t="s">
        <v>81</v>
      </c>
      <c r="AW402" s="91" t="s">
        <v>37</v>
      </c>
      <c r="AX402" s="91" t="s">
        <v>73</v>
      </c>
      <c r="AY402" s="262" t="s">
        <v>164</v>
      </c>
    </row>
    <row r="403" spans="2:51" s="91" customFormat="1" ht="13.5">
      <c r="B403" s="200"/>
      <c r="C403" s="201"/>
      <c r="D403" s="194" t="s">
        <v>184</v>
      </c>
      <c r="E403" s="202" t="s">
        <v>22</v>
      </c>
      <c r="F403" s="203" t="s">
        <v>550</v>
      </c>
      <c r="G403" s="201"/>
      <c r="H403" s="204">
        <v>77.55</v>
      </c>
      <c r="I403" s="243"/>
      <c r="J403" s="201"/>
      <c r="K403" s="201"/>
      <c r="L403" s="244"/>
      <c r="M403" s="245"/>
      <c r="N403" s="246"/>
      <c r="O403" s="246"/>
      <c r="P403" s="246"/>
      <c r="Q403" s="246"/>
      <c r="R403" s="246"/>
      <c r="S403" s="246"/>
      <c r="T403" s="257"/>
      <c r="AT403" s="262" t="s">
        <v>184</v>
      </c>
      <c r="AU403" s="262" t="s">
        <v>81</v>
      </c>
      <c r="AV403" s="91" t="s">
        <v>81</v>
      </c>
      <c r="AW403" s="91" t="s">
        <v>37</v>
      </c>
      <c r="AX403" s="91" t="s">
        <v>73</v>
      </c>
      <c r="AY403" s="262" t="s">
        <v>164</v>
      </c>
    </row>
    <row r="404" spans="2:51" s="91" customFormat="1" ht="13.5">
      <c r="B404" s="200"/>
      <c r="C404" s="201"/>
      <c r="D404" s="194" t="s">
        <v>184</v>
      </c>
      <c r="E404" s="202" t="s">
        <v>22</v>
      </c>
      <c r="F404" s="203" t="s">
        <v>551</v>
      </c>
      <c r="G404" s="201"/>
      <c r="H404" s="204">
        <v>98.04</v>
      </c>
      <c r="I404" s="243"/>
      <c r="J404" s="201"/>
      <c r="K404" s="201"/>
      <c r="L404" s="244"/>
      <c r="M404" s="245"/>
      <c r="N404" s="246"/>
      <c r="O404" s="246"/>
      <c r="P404" s="246"/>
      <c r="Q404" s="246"/>
      <c r="R404" s="246"/>
      <c r="S404" s="246"/>
      <c r="T404" s="257"/>
      <c r="AT404" s="262" t="s">
        <v>184</v>
      </c>
      <c r="AU404" s="262" t="s">
        <v>81</v>
      </c>
      <c r="AV404" s="91" t="s">
        <v>81</v>
      </c>
      <c r="AW404" s="91" t="s">
        <v>37</v>
      </c>
      <c r="AX404" s="91" t="s">
        <v>73</v>
      </c>
      <c r="AY404" s="262" t="s">
        <v>164</v>
      </c>
    </row>
    <row r="405" spans="2:51" s="91" customFormat="1" ht="13.5">
      <c r="B405" s="200"/>
      <c r="C405" s="201"/>
      <c r="D405" s="194" t="s">
        <v>184</v>
      </c>
      <c r="E405" s="202" t="s">
        <v>22</v>
      </c>
      <c r="F405" s="203" t="s">
        <v>552</v>
      </c>
      <c r="G405" s="201"/>
      <c r="H405" s="204">
        <v>88.92</v>
      </c>
      <c r="I405" s="243"/>
      <c r="J405" s="201"/>
      <c r="K405" s="201"/>
      <c r="L405" s="244"/>
      <c r="M405" s="245"/>
      <c r="N405" s="246"/>
      <c r="O405" s="246"/>
      <c r="P405" s="246"/>
      <c r="Q405" s="246"/>
      <c r="R405" s="246"/>
      <c r="S405" s="246"/>
      <c r="T405" s="257"/>
      <c r="AT405" s="262" t="s">
        <v>184</v>
      </c>
      <c r="AU405" s="262" t="s">
        <v>81</v>
      </c>
      <c r="AV405" s="91" t="s">
        <v>81</v>
      </c>
      <c r="AW405" s="91" t="s">
        <v>37</v>
      </c>
      <c r="AX405" s="91" t="s">
        <v>73</v>
      </c>
      <c r="AY405" s="262" t="s">
        <v>164</v>
      </c>
    </row>
    <row r="406" spans="2:51" s="92" customFormat="1" ht="13.5">
      <c r="B406" s="205"/>
      <c r="C406" s="206"/>
      <c r="D406" s="207" t="s">
        <v>184</v>
      </c>
      <c r="E406" s="208" t="s">
        <v>22</v>
      </c>
      <c r="F406" s="209" t="s">
        <v>187</v>
      </c>
      <c r="G406" s="206"/>
      <c r="H406" s="210">
        <v>411.57</v>
      </c>
      <c r="I406" s="247"/>
      <c r="J406" s="206"/>
      <c r="K406" s="206"/>
      <c r="L406" s="248"/>
      <c r="M406" s="249"/>
      <c r="N406" s="250"/>
      <c r="O406" s="250"/>
      <c r="P406" s="250"/>
      <c r="Q406" s="250"/>
      <c r="R406" s="250"/>
      <c r="S406" s="250"/>
      <c r="T406" s="258"/>
      <c r="AT406" s="263" t="s">
        <v>184</v>
      </c>
      <c r="AU406" s="263" t="s">
        <v>81</v>
      </c>
      <c r="AV406" s="92" t="s">
        <v>171</v>
      </c>
      <c r="AW406" s="92" t="s">
        <v>37</v>
      </c>
      <c r="AX406" s="92" t="s">
        <v>24</v>
      </c>
      <c r="AY406" s="263" t="s">
        <v>164</v>
      </c>
    </row>
    <row r="407" spans="2:65" s="84" customFormat="1" ht="20.4" customHeight="1">
      <c r="B407" s="105"/>
      <c r="C407" s="189" t="s">
        <v>553</v>
      </c>
      <c r="D407" s="189" t="s">
        <v>166</v>
      </c>
      <c r="E407" s="190" t="s">
        <v>554</v>
      </c>
      <c r="F407" s="191" t="s">
        <v>555</v>
      </c>
      <c r="G407" s="192" t="s">
        <v>192</v>
      </c>
      <c r="H407" s="193">
        <v>411.57</v>
      </c>
      <c r="I407" s="233"/>
      <c r="J407" s="234">
        <f>ROUND(I407*H407,2)</f>
        <v>0</v>
      </c>
      <c r="K407" s="191" t="s">
        <v>22</v>
      </c>
      <c r="L407" s="214"/>
      <c r="M407" s="235" t="s">
        <v>22</v>
      </c>
      <c r="N407" s="236" t="s">
        <v>44</v>
      </c>
      <c r="O407" s="106"/>
      <c r="P407" s="237">
        <f>O407*H407</f>
        <v>0</v>
      </c>
      <c r="Q407" s="237">
        <v>0</v>
      </c>
      <c r="R407" s="237">
        <f>Q407*H407</f>
        <v>0</v>
      </c>
      <c r="S407" s="237">
        <v>0</v>
      </c>
      <c r="T407" s="254">
        <f>S407*H407</f>
        <v>0</v>
      </c>
      <c r="AR407" s="170" t="s">
        <v>171</v>
      </c>
      <c r="AT407" s="170" t="s">
        <v>166</v>
      </c>
      <c r="AU407" s="170" t="s">
        <v>81</v>
      </c>
      <c r="AY407" s="170" t="s">
        <v>164</v>
      </c>
      <c r="BE407" s="266">
        <f>IF(N407="základní",J407,0)</f>
        <v>0</v>
      </c>
      <c r="BF407" s="266">
        <f>IF(N407="snížená",J407,0)</f>
        <v>0</v>
      </c>
      <c r="BG407" s="266">
        <f>IF(N407="zákl. přenesená",J407,0)</f>
        <v>0</v>
      </c>
      <c r="BH407" s="266">
        <f>IF(N407="sníž. přenesená",J407,0)</f>
        <v>0</v>
      </c>
      <c r="BI407" s="266">
        <f>IF(N407="nulová",J407,0)</f>
        <v>0</v>
      </c>
      <c r="BJ407" s="170" t="s">
        <v>24</v>
      </c>
      <c r="BK407" s="266">
        <f>ROUND(I407*H407,2)</f>
        <v>0</v>
      </c>
      <c r="BL407" s="170" t="s">
        <v>171</v>
      </c>
      <c r="BM407" s="170" t="s">
        <v>556</v>
      </c>
    </row>
    <row r="408" spans="2:51" s="91" customFormat="1" ht="13.5">
      <c r="B408" s="200"/>
      <c r="C408" s="201"/>
      <c r="D408" s="194" t="s">
        <v>184</v>
      </c>
      <c r="E408" s="202" t="s">
        <v>22</v>
      </c>
      <c r="F408" s="203" t="s">
        <v>549</v>
      </c>
      <c r="G408" s="201"/>
      <c r="H408" s="204">
        <v>147.06</v>
      </c>
      <c r="I408" s="243"/>
      <c r="J408" s="201"/>
      <c r="K408" s="201"/>
      <c r="L408" s="244"/>
      <c r="M408" s="245"/>
      <c r="N408" s="246"/>
      <c r="O408" s="246"/>
      <c r="P408" s="246"/>
      <c r="Q408" s="246"/>
      <c r="R408" s="246"/>
      <c r="S408" s="246"/>
      <c r="T408" s="257"/>
      <c r="AT408" s="262" t="s">
        <v>184</v>
      </c>
      <c r="AU408" s="262" t="s">
        <v>81</v>
      </c>
      <c r="AV408" s="91" t="s">
        <v>81</v>
      </c>
      <c r="AW408" s="91" t="s">
        <v>37</v>
      </c>
      <c r="AX408" s="91" t="s">
        <v>73</v>
      </c>
      <c r="AY408" s="262" t="s">
        <v>164</v>
      </c>
    </row>
    <row r="409" spans="2:51" s="91" customFormat="1" ht="13.5">
      <c r="B409" s="200"/>
      <c r="C409" s="201"/>
      <c r="D409" s="194" t="s">
        <v>184</v>
      </c>
      <c r="E409" s="202" t="s">
        <v>22</v>
      </c>
      <c r="F409" s="203" t="s">
        <v>550</v>
      </c>
      <c r="G409" s="201"/>
      <c r="H409" s="204">
        <v>77.55</v>
      </c>
      <c r="I409" s="243"/>
      <c r="J409" s="201"/>
      <c r="K409" s="201"/>
      <c r="L409" s="244"/>
      <c r="M409" s="245"/>
      <c r="N409" s="246"/>
      <c r="O409" s="246"/>
      <c r="P409" s="246"/>
      <c r="Q409" s="246"/>
      <c r="R409" s="246"/>
      <c r="S409" s="246"/>
      <c r="T409" s="257"/>
      <c r="AT409" s="262" t="s">
        <v>184</v>
      </c>
      <c r="AU409" s="262" t="s">
        <v>81</v>
      </c>
      <c r="AV409" s="91" t="s">
        <v>81</v>
      </c>
      <c r="AW409" s="91" t="s">
        <v>37</v>
      </c>
      <c r="AX409" s="91" t="s">
        <v>73</v>
      </c>
      <c r="AY409" s="262" t="s">
        <v>164</v>
      </c>
    </row>
    <row r="410" spans="2:51" s="91" customFormat="1" ht="13.5">
      <c r="B410" s="200"/>
      <c r="C410" s="201"/>
      <c r="D410" s="194" t="s">
        <v>184</v>
      </c>
      <c r="E410" s="202" t="s">
        <v>22</v>
      </c>
      <c r="F410" s="203" t="s">
        <v>551</v>
      </c>
      <c r="G410" s="201"/>
      <c r="H410" s="204">
        <v>98.04</v>
      </c>
      <c r="I410" s="243"/>
      <c r="J410" s="201"/>
      <c r="K410" s="201"/>
      <c r="L410" s="244"/>
      <c r="M410" s="245"/>
      <c r="N410" s="246"/>
      <c r="O410" s="246"/>
      <c r="P410" s="246"/>
      <c r="Q410" s="246"/>
      <c r="R410" s="246"/>
      <c r="S410" s="246"/>
      <c r="T410" s="257"/>
      <c r="AT410" s="262" t="s">
        <v>184</v>
      </c>
      <c r="AU410" s="262" t="s">
        <v>81</v>
      </c>
      <c r="AV410" s="91" t="s">
        <v>81</v>
      </c>
      <c r="AW410" s="91" t="s">
        <v>37</v>
      </c>
      <c r="AX410" s="91" t="s">
        <v>73</v>
      </c>
      <c r="AY410" s="262" t="s">
        <v>164</v>
      </c>
    </row>
    <row r="411" spans="2:51" s="91" customFormat="1" ht="13.5">
      <c r="B411" s="200"/>
      <c r="C411" s="201"/>
      <c r="D411" s="194" t="s">
        <v>184</v>
      </c>
      <c r="E411" s="202" t="s">
        <v>22</v>
      </c>
      <c r="F411" s="203" t="s">
        <v>552</v>
      </c>
      <c r="G411" s="201"/>
      <c r="H411" s="204">
        <v>88.92</v>
      </c>
      <c r="I411" s="243"/>
      <c r="J411" s="201"/>
      <c r="K411" s="201"/>
      <c r="L411" s="244"/>
      <c r="M411" s="245"/>
      <c r="N411" s="246"/>
      <c r="O411" s="246"/>
      <c r="P411" s="246"/>
      <c r="Q411" s="246"/>
      <c r="R411" s="246"/>
      <c r="S411" s="246"/>
      <c r="T411" s="257"/>
      <c r="AT411" s="262" t="s">
        <v>184</v>
      </c>
      <c r="AU411" s="262" t="s">
        <v>81</v>
      </c>
      <c r="AV411" s="91" t="s">
        <v>81</v>
      </c>
      <c r="AW411" s="91" t="s">
        <v>37</v>
      </c>
      <c r="AX411" s="91" t="s">
        <v>73</v>
      </c>
      <c r="AY411" s="262" t="s">
        <v>164</v>
      </c>
    </row>
    <row r="412" spans="2:51" s="92" customFormat="1" ht="13.5">
      <c r="B412" s="205"/>
      <c r="C412" s="206"/>
      <c r="D412" s="207" t="s">
        <v>184</v>
      </c>
      <c r="E412" s="208" t="s">
        <v>22</v>
      </c>
      <c r="F412" s="209" t="s">
        <v>187</v>
      </c>
      <c r="G412" s="206"/>
      <c r="H412" s="210">
        <v>411.57</v>
      </c>
      <c r="I412" s="247"/>
      <c r="J412" s="206"/>
      <c r="K412" s="206"/>
      <c r="L412" s="248"/>
      <c r="M412" s="249"/>
      <c r="N412" s="250"/>
      <c r="O412" s="250"/>
      <c r="P412" s="250"/>
      <c r="Q412" s="250"/>
      <c r="R412" s="250"/>
      <c r="S412" s="250"/>
      <c r="T412" s="258"/>
      <c r="AT412" s="263" t="s">
        <v>184</v>
      </c>
      <c r="AU412" s="263" t="s">
        <v>81</v>
      </c>
      <c r="AV412" s="92" t="s">
        <v>171</v>
      </c>
      <c r="AW412" s="92" t="s">
        <v>37</v>
      </c>
      <c r="AX412" s="92" t="s">
        <v>24</v>
      </c>
      <c r="AY412" s="263" t="s">
        <v>164</v>
      </c>
    </row>
    <row r="413" spans="2:65" s="84" customFormat="1" ht="28.8" customHeight="1">
      <c r="B413" s="105"/>
      <c r="C413" s="189" t="s">
        <v>557</v>
      </c>
      <c r="D413" s="189" t="s">
        <v>166</v>
      </c>
      <c r="E413" s="190" t="s">
        <v>558</v>
      </c>
      <c r="F413" s="191" t="s">
        <v>559</v>
      </c>
      <c r="G413" s="192" t="s">
        <v>192</v>
      </c>
      <c r="H413" s="193">
        <v>3.2</v>
      </c>
      <c r="I413" s="233"/>
      <c r="J413" s="234">
        <f aca="true" t="shared" si="37" ref="J413:J417">ROUND(I413*H413,2)</f>
        <v>0</v>
      </c>
      <c r="K413" s="191" t="s">
        <v>22</v>
      </c>
      <c r="L413" s="214"/>
      <c r="M413" s="235" t="s">
        <v>22</v>
      </c>
      <c r="N413" s="236" t="s">
        <v>44</v>
      </c>
      <c r="O413" s="106"/>
      <c r="P413" s="237">
        <f aca="true" t="shared" si="38" ref="P413:P417">O413*H413</f>
        <v>0</v>
      </c>
      <c r="Q413" s="237">
        <v>0</v>
      </c>
      <c r="R413" s="237">
        <f aca="true" t="shared" si="39" ref="R413:R417">Q413*H413</f>
        <v>0</v>
      </c>
      <c r="S413" s="237">
        <v>0</v>
      </c>
      <c r="T413" s="254">
        <f aca="true" t="shared" si="40" ref="T413:T417">S413*H413</f>
        <v>0</v>
      </c>
      <c r="AR413" s="170" t="s">
        <v>171</v>
      </c>
      <c r="AT413" s="170" t="s">
        <v>166</v>
      </c>
      <c r="AU413" s="170" t="s">
        <v>81</v>
      </c>
      <c r="AY413" s="170" t="s">
        <v>164</v>
      </c>
      <c r="BE413" s="266">
        <f aca="true" t="shared" si="41" ref="BE413:BE417">IF(N413="základní",J413,0)</f>
        <v>0</v>
      </c>
      <c r="BF413" s="266">
        <f aca="true" t="shared" si="42" ref="BF413:BF417">IF(N413="snížená",J413,0)</f>
        <v>0</v>
      </c>
      <c r="BG413" s="266">
        <f aca="true" t="shared" si="43" ref="BG413:BG417">IF(N413="zákl. přenesená",J413,0)</f>
        <v>0</v>
      </c>
      <c r="BH413" s="266">
        <f aca="true" t="shared" si="44" ref="BH413:BH417">IF(N413="sníž. přenesená",J413,0)</f>
        <v>0</v>
      </c>
      <c r="BI413" s="266">
        <f aca="true" t="shared" si="45" ref="BI413:BI417">IF(N413="nulová",J413,0)</f>
        <v>0</v>
      </c>
      <c r="BJ413" s="170" t="s">
        <v>24</v>
      </c>
      <c r="BK413" s="266">
        <f aca="true" t="shared" si="46" ref="BK413:BK417">ROUND(I413*H413,2)</f>
        <v>0</v>
      </c>
      <c r="BL413" s="170" t="s">
        <v>171</v>
      </c>
      <c r="BM413" s="170" t="s">
        <v>560</v>
      </c>
    </row>
    <row r="414" spans="2:51" s="91" customFormat="1" ht="13.5">
      <c r="B414" s="200"/>
      <c r="C414" s="201"/>
      <c r="D414" s="207" t="s">
        <v>184</v>
      </c>
      <c r="E414" s="211" t="s">
        <v>22</v>
      </c>
      <c r="F414" s="212" t="s">
        <v>561</v>
      </c>
      <c r="G414" s="201"/>
      <c r="H414" s="213">
        <v>3.2</v>
      </c>
      <c r="I414" s="243"/>
      <c r="J414" s="201"/>
      <c r="K414" s="201"/>
      <c r="L414" s="244"/>
      <c r="M414" s="245"/>
      <c r="N414" s="246"/>
      <c r="O414" s="246"/>
      <c r="P414" s="246"/>
      <c r="Q414" s="246"/>
      <c r="R414" s="246"/>
      <c r="S414" s="246"/>
      <c r="T414" s="257"/>
      <c r="AT414" s="262" t="s">
        <v>184</v>
      </c>
      <c r="AU414" s="262" t="s">
        <v>81</v>
      </c>
      <c r="AV414" s="91" t="s">
        <v>81</v>
      </c>
      <c r="AW414" s="91" t="s">
        <v>37</v>
      </c>
      <c r="AX414" s="91" t="s">
        <v>24</v>
      </c>
      <c r="AY414" s="262" t="s">
        <v>164</v>
      </c>
    </row>
    <row r="415" spans="2:65" s="84" customFormat="1" ht="28.8" customHeight="1">
      <c r="B415" s="105"/>
      <c r="C415" s="189" t="s">
        <v>562</v>
      </c>
      <c r="D415" s="189" t="s">
        <v>166</v>
      </c>
      <c r="E415" s="190" t="s">
        <v>563</v>
      </c>
      <c r="F415" s="191" t="s">
        <v>564</v>
      </c>
      <c r="G415" s="192" t="s">
        <v>192</v>
      </c>
      <c r="H415" s="193">
        <v>3.2</v>
      </c>
      <c r="I415" s="233"/>
      <c r="J415" s="234">
        <f t="shared" si="37"/>
        <v>0</v>
      </c>
      <c r="K415" s="191" t="s">
        <v>22</v>
      </c>
      <c r="L415" s="214"/>
      <c r="M415" s="235" t="s">
        <v>22</v>
      </c>
      <c r="N415" s="236" t="s">
        <v>44</v>
      </c>
      <c r="O415" s="106"/>
      <c r="P415" s="237">
        <f t="shared" si="38"/>
        <v>0</v>
      </c>
      <c r="Q415" s="237">
        <v>0</v>
      </c>
      <c r="R415" s="237">
        <f t="shared" si="39"/>
        <v>0</v>
      </c>
      <c r="S415" s="237">
        <v>0</v>
      </c>
      <c r="T415" s="254">
        <f t="shared" si="40"/>
        <v>0</v>
      </c>
      <c r="AR415" s="170" t="s">
        <v>171</v>
      </c>
      <c r="AT415" s="170" t="s">
        <v>166</v>
      </c>
      <c r="AU415" s="170" t="s">
        <v>81</v>
      </c>
      <c r="AY415" s="170" t="s">
        <v>164</v>
      </c>
      <c r="BE415" s="266">
        <f t="shared" si="41"/>
        <v>0</v>
      </c>
      <c r="BF415" s="266">
        <f t="shared" si="42"/>
        <v>0</v>
      </c>
      <c r="BG415" s="266">
        <f t="shared" si="43"/>
        <v>0</v>
      </c>
      <c r="BH415" s="266">
        <f t="shared" si="44"/>
        <v>0</v>
      </c>
      <c r="BI415" s="266">
        <f t="shared" si="45"/>
        <v>0</v>
      </c>
      <c r="BJ415" s="170" t="s">
        <v>24</v>
      </c>
      <c r="BK415" s="266">
        <f t="shared" si="46"/>
        <v>0</v>
      </c>
      <c r="BL415" s="170" t="s">
        <v>171</v>
      </c>
      <c r="BM415" s="170" t="s">
        <v>565</v>
      </c>
    </row>
    <row r="416" spans="2:51" s="91" customFormat="1" ht="13.5">
      <c r="B416" s="200"/>
      <c r="C416" s="201"/>
      <c r="D416" s="207" t="s">
        <v>184</v>
      </c>
      <c r="E416" s="211" t="s">
        <v>22</v>
      </c>
      <c r="F416" s="212" t="s">
        <v>561</v>
      </c>
      <c r="G416" s="201"/>
      <c r="H416" s="213">
        <v>3.2</v>
      </c>
      <c r="I416" s="243"/>
      <c r="J416" s="201"/>
      <c r="K416" s="201"/>
      <c r="L416" s="244"/>
      <c r="M416" s="245"/>
      <c r="N416" s="246"/>
      <c r="O416" s="246"/>
      <c r="P416" s="246"/>
      <c r="Q416" s="246"/>
      <c r="R416" s="246"/>
      <c r="S416" s="246"/>
      <c r="T416" s="257"/>
      <c r="AT416" s="262" t="s">
        <v>184</v>
      </c>
      <c r="AU416" s="262" t="s">
        <v>81</v>
      </c>
      <c r="AV416" s="91" t="s">
        <v>81</v>
      </c>
      <c r="AW416" s="91" t="s">
        <v>37</v>
      </c>
      <c r="AX416" s="91" t="s">
        <v>24</v>
      </c>
      <c r="AY416" s="262" t="s">
        <v>164</v>
      </c>
    </row>
    <row r="417" spans="2:65" s="84" customFormat="1" ht="20.4" customHeight="1">
      <c r="B417" s="105"/>
      <c r="C417" s="189" t="s">
        <v>566</v>
      </c>
      <c r="D417" s="189" t="s">
        <v>166</v>
      </c>
      <c r="E417" s="190" t="s">
        <v>567</v>
      </c>
      <c r="F417" s="191" t="s">
        <v>568</v>
      </c>
      <c r="G417" s="192" t="s">
        <v>569</v>
      </c>
      <c r="H417" s="193">
        <v>5</v>
      </c>
      <c r="I417" s="233"/>
      <c r="J417" s="234">
        <f t="shared" si="37"/>
        <v>0</v>
      </c>
      <c r="K417" s="191" t="s">
        <v>22</v>
      </c>
      <c r="L417" s="214"/>
      <c r="M417" s="235" t="s">
        <v>22</v>
      </c>
      <c r="N417" s="236" t="s">
        <v>44</v>
      </c>
      <c r="O417" s="106"/>
      <c r="P417" s="237">
        <f t="shared" si="38"/>
        <v>0</v>
      </c>
      <c r="Q417" s="237">
        <v>0</v>
      </c>
      <c r="R417" s="237">
        <f t="shared" si="39"/>
        <v>0</v>
      </c>
      <c r="S417" s="237">
        <v>0</v>
      </c>
      <c r="T417" s="254">
        <f t="shared" si="40"/>
        <v>0</v>
      </c>
      <c r="AR417" s="170" t="s">
        <v>171</v>
      </c>
      <c r="AT417" s="170" t="s">
        <v>166</v>
      </c>
      <c r="AU417" s="170" t="s">
        <v>81</v>
      </c>
      <c r="AY417" s="170" t="s">
        <v>164</v>
      </c>
      <c r="BE417" s="266">
        <f t="shared" si="41"/>
        <v>0</v>
      </c>
      <c r="BF417" s="266">
        <f t="shared" si="42"/>
        <v>0</v>
      </c>
      <c r="BG417" s="266">
        <f t="shared" si="43"/>
        <v>0</v>
      </c>
      <c r="BH417" s="266">
        <f t="shared" si="44"/>
        <v>0</v>
      </c>
      <c r="BI417" s="266">
        <f t="shared" si="45"/>
        <v>0</v>
      </c>
      <c r="BJ417" s="170" t="s">
        <v>24</v>
      </c>
      <c r="BK417" s="266">
        <f t="shared" si="46"/>
        <v>0</v>
      </c>
      <c r="BL417" s="170" t="s">
        <v>171</v>
      </c>
      <c r="BM417" s="170" t="s">
        <v>570</v>
      </c>
    </row>
    <row r="418" spans="2:51" s="91" customFormat="1" ht="13.5">
      <c r="B418" s="200"/>
      <c r="C418" s="201"/>
      <c r="D418" s="207" t="s">
        <v>184</v>
      </c>
      <c r="E418" s="211" t="s">
        <v>22</v>
      </c>
      <c r="F418" s="212" t="s">
        <v>202</v>
      </c>
      <c r="G418" s="201"/>
      <c r="H418" s="213">
        <v>5</v>
      </c>
      <c r="I418" s="243"/>
      <c r="J418" s="201"/>
      <c r="K418" s="201"/>
      <c r="L418" s="244"/>
      <c r="M418" s="245"/>
      <c r="N418" s="246"/>
      <c r="O418" s="246"/>
      <c r="P418" s="246"/>
      <c r="Q418" s="246"/>
      <c r="R418" s="246"/>
      <c r="S418" s="246"/>
      <c r="T418" s="257"/>
      <c r="AT418" s="262" t="s">
        <v>184</v>
      </c>
      <c r="AU418" s="262" t="s">
        <v>81</v>
      </c>
      <c r="AV418" s="91" t="s">
        <v>81</v>
      </c>
      <c r="AW418" s="91" t="s">
        <v>37</v>
      </c>
      <c r="AX418" s="91" t="s">
        <v>24</v>
      </c>
      <c r="AY418" s="262" t="s">
        <v>164</v>
      </c>
    </row>
    <row r="419" spans="2:65" s="84" customFormat="1" ht="28.8" customHeight="1">
      <c r="B419" s="105"/>
      <c r="C419" s="189" t="s">
        <v>571</v>
      </c>
      <c r="D419" s="189" t="s">
        <v>166</v>
      </c>
      <c r="E419" s="190" t="s">
        <v>572</v>
      </c>
      <c r="F419" s="191" t="s">
        <v>573</v>
      </c>
      <c r="G419" s="192" t="s">
        <v>574</v>
      </c>
      <c r="H419" s="193">
        <v>11</v>
      </c>
      <c r="I419" s="233"/>
      <c r="J419" s="234">
        <f aca="true" t="shared" si="47" ref="J419:J423">ROUND(I419*H419,2)</f>
        <v>0</v>
      </c>
      <c r="K419" s="191" t="s">
        <v>22</v>
      </c>
      <c r="L419" s="214"/>
      <c r="M419" s="235" t="s">
        <v>22</v>
      </c>
      <c r="N419" s="236" t="s">
        <v>44</v>
      </c>
      <c r="O419" s="106"/>
      <c r="P419" s="237">
        <f aca="true" t="shared" si="48" ref="P419:P423">O419*H419</f>
        <v>0</v>
      </c>
      <c r="Q419" s="237">
        <v>0</v>
      </c>
      <c r="R419" s="237">
        <f aca="true" t="shared" si="49" ref="R419:R423">Q419*H419</f>
        <v>0</v>
      </c>
      <c r="S419" s="237">
        <v>0</v>
      </c>
      <c r="T419" s="254">
        <f aca="true" t="shared" si="50" ref="T419:T423">S419*H419</f>
        <v>0</v>
      </c>
      <c r="AR419" s="170" t="s">
        <v>171</v>
      </c>
      <c r="AT419" s="170" t="s">
        <v>166</v>
      </c>
      <c r="AU419" s="170" t="s">
        <v>81</v>
      </c>
      <c r="AY419" s="170" t="s">
        <v>164</v>
      </c>
      <c r="BE419" s="266">
        <f aca="true" t="shared" si="51" ref="BE419:BE423">IF(N419="základní",J419,0)</f>
        <v>0</v>
      </c>
      <c r="BF419" s="266">
        <f aca="true" t="shared" si="52" ref="BF419:BF423">IF(N419="snížená",J419,0)</f>
        <v>0</v>
      </c>
      <c r="BG419" s="266">
        <f aca="true" t="shared" si="53" ref="BG419:BG423">IF(N419="zákl. přenesená",J419,0)</f>
        <v>0</v>
      </c>
      <c r="BH419" s="266">
        <f aca="true" t="shared" si="54" ref="BH419:BH423">IF(N419="sníž. přenesená",J419,0)</f>
        <v>0</v>
      </c>
      <c r="BI419" s="266">
        <f aca="true" t="shared" si="55" ref="BI419:BI423">IF(N419="nulová",J419,0)</f>
        <v>0</v>
      </c>
      <c r="BJ419" s="170" t="s">
        <v>24</v>
      </c>
      <c r="BK419" s="266">
        <f aca="true" t="shared" si="56" ref="BK419:BK423">ROUND(I419*H419,2)</f>
        <v>0</v>
      </c>
      <c r="BL419" s="170" t="s">
        <v>171</v>
      </c>
      <c r="BM419" s="170" t="s">
        <v>575</v>
      </c>
    </row>
    <row r="420" spans="2:51" s="91" customFormat="1" ht="13.5">
      <c r="B420" s="200"/>
      <c r="C420" s="201"/>
      <c r="D420" s="207" t="s">
        <v>184</v>
      </c>
      <c r="E420" s="211" t="s">
        <v>22</v>
      </c>
      <c r="F420" s="212" t="s">
        <v>260</v>
      </c>
      <c r="G420" s="201"/>
      <c r="H420" s="213">
        <v>11</v>
      </c>
      <c r="I420" s="243"/>
      <c r="J420" s="201"/>
      <c r="K420" s="201"/>
      <c r="L420" s="244"/>
      <c r="M420" s="245"/>
      <c r="N420" s="246"/>
      <c r="O420" s="246"/>
      <c r="P420" s="246"/>
      <c r="Q420" s="246"/>
      <c r="R420" s="246"/>
      <c r="S420" s="246"/>
      <c r="T420" s="257"/>
      <c r="AT420" s="262" t="s">
        <v>184</v>
      </c>
      <c r="AU420" s="262" t="s">
        <v>81</v>
      </c>
      <c r="AV420" s="91" t="s">
        <v>81</v>
      </c>
      <c r="AW420" s="91" t="s">
        <v>37</v>
      </c>
      <c r="AX420" s="91" t="s">
        <v>24</v>
      </c>
      <c r="AY420" s="262" t="s">
        <v>164</v>
      </c>
    </row>
    <row r="421" spans="2:65" s="84" customFormat="1" ht="20.4" customHeight="1">
      <c r="B421" s="105"/>
      <c r="C421" s="189" t="s">
        <v>576</v>
      </c>
      <c r="D421" s="189" t="s">
        <v>166</v>
      </c>
      <c r="E421" s="190" t="s">
        <v>577</v>
      </c>
      <c r="F421" s="191" t="s">
        <v>578</v>
      </c>
      <c r="G421" s="192" t="s">
        <v>579</v>
      </c>
      <c r="H421" s="193">
        <v>45</v>
      </c>
      <c r="I421" s="233"/>
      <c r="J421" s="234">
        <f t="shared" si="47"/>
        <v>0</v>
      </c>
      <c r="K421" s="191" t="s">
        <v>22</v>
      </c>
      <c r="L421" s="214"/>
      <c r="M421" s="235" t="s">
        <v>22</v>
      </c>
      <c r="N421" s="236" t="s">
        <v>44</v>
      </c>
      <c r="O421" s="106"/>
      <c r="P421" s="237">
        <f t="shared" si="48"/>
        <v>0</v>
      </c>
      <c r="Q421" s="237">
        <v>0</v>
      </c>
      <c r="R421" s="237">
        <f t="shared" si="49"/>
        <v>0</v>
      </c>
      <c r="S421" s="237">
        <v>0</v>
      </c>
      <c r="T421" s="254">
        <f t="shared" si="50"/>
        <v>0</v>
      </c>
      <c r="AR421" s="170" t="s">
        <v>171</v>
      </c>
      <c r="AT421" s="170" t="s">
        <v>166</v>
      </c>
      <c r="AU421" s="170" t="s">
        <v>81</v>
      </c>
      <c r="AY421" s="170" t="s">
        <v>164</v>
      </c>
      <c r="BE421" s="266">
        <f t="shared" si="51"/>
        <v>0</v>
      </c>
      <c r="BF421" s="266">
        <f t="shared" si="52"/>
        <v>0</v>
      </c>
      <c r="BG421" s="266">
        <f t="shared" si="53"/>
        <v>0</v>
      </c>
      <c r="BH421" s="266">
        <f t="shared" si="54"/>
        <v>0</v>
      </c>
      <c r="BI421" s="266">
        <f t="shared" si="55"/>
        <v>0</v>
      </c>
      <c r="BJ421" s="170" t="s">
        <v>24</v>
      </c>
      <c r="BK421" s="266">
        <f t="shared" si="56"/>
        <v>0</v>
      </c>
      <c r="BL421" s="170" t="s">
        <v>171</v>
      </c>
      <c r="BM421" s="170" t="s">
        <v>580</v>
      </c>
    </row>
    <row r="422" spans="2:51" s="91" customFormat="1" ht="13.5">
      <c r="B422" s="200"/>
      <c r="C422" s="201"/>
      <c r="D422" s="207" t="s">
        <v>184</v>
      </c>
      <c r="E422" s="211" t="s">
        <v>22</v>
      </c>
      <c r="F422" s="212" t="s">
        <v>509</v>
      </c>
      <c r="G422" s="201"/>
      <c r="H422" s="213">
        <v>45</v>
      </c>
      <c r="I422" s="243"/>
      <c r="J422" s="201"/>
      <c r="K422" s="201"/>
      <c r="L422" s="244"/>
      <c r="M422" s="245"/>
      <c r="N422" s="246"/>
      <c r="O422" s="246"/>
      <c r="P422" s="246"/>
      <c r="Q422" s="246"/>
      <c r="R422" s="246"/>
      <c r="S422" s="246"/>
      <c r="T422" s="257"/>
      <c r="AT422" s="262" t="s">
        <v>184</v>
      </c>
      <c r="AU422" s="262" t="s">
        <v>81</v>
      </c>
      <c r="AV422" s="91" t="s">
        <v>81</v>
      </c>
      <c r="AW422" s="91" t="s">
        <v>37</v>
      </c>
      <c r="AX422" s="91" t="s">
        <v>24</v>
      </c>
      <c r="AY422" s="262" t="s">
        <v>164</v>
      </c>
    </row>
    <row r="423" spans="2:65" s="84" customFormat="1" ht="20.4" customHeight="1">
      <c r="B423" s="105"/>
      <c r="C423" s="189" t="s">
        <v>581</v>
      </c>
      <c r="D423" s="189" t="s">
        <v>166</v>
      </c>
      <c r="E423" s="190" t="s">
        <v>582</v>
      </c>
      <c r="F423" s="191" t="s">
        <v>583</v>
      </c>
      <c r="G423" s="192" t="s">
        <v>192</v>
      </c>
      <c r="H423" s="193">
        <v>107.63</v>
      </c>
      <c r="I423" s="233"/>
      <c r="J423" s="234">
        <f t="shared" si="47"/>
        <v>0</v>
      </c>
      <c r="K423" s="191" t="s">
        <v>22</v>
      </c>
      <c r="L423" s="214"/>
      <c r="M423" s="235" t="s">
        <v>22</v>
      </c>
      <c r="N423" s="236" t="s">
        <v>44</v>
      </c>
      <c r="O423" s="106"/>
      <c r="P423" s="237">
        <f t="shared" si="48"/>
        <v>0</v>
      </c>
      <c r="Q423" s="237">
        <v>0</v>
      </c>
      <c r="R423" s="237">
        <f t="shared" si="49"/>
        <v>0</v>
      </c>
      <c r="S423" s="237">
        <v>0</v>
      </c>
      <c r="T423" s="254">
        <f t="shared" si="50"/>
        <v>0</v>
      </c>
      <c r="AR423" s="170" t="s">
        <v>171</v>
      </c>
      <c r="AT423" s="170" t="s">
        <v>166</v>
      </c>
      <c r="AU423" s="170" t="s">
        <v>81</v>
      </c>
      <c r="AY423" s="170" t="s">
        <v>164</v>
      </c>
      <c r="BE423" s="266">
        <f t="shared" si="51"/>
        <v>0</v>
      </c>
      <c r="BF423" s="266">
        <f t="shared" si="52"/>
        <v>0</v>
      </c>
      <c r="BG423" s="266">
        <f t="shared" si="53"/>
        <v>0</v>
      </c>
      <c r="BH423" s="266">
        <f t="shared" si="54"/>
        <v>0</v>
      </c>
      <c r="BI423" s="266">
        <f t="shared" si="55"/>
        <v>0</v>
      </c>
      <c r="BJ423" s="170" t="s">
        <v>24</v>
      </c>
      <c r="BK423" s="266">
        <f t="shared" si="56"/>
        <v>0</v>
      </c>
      <c r="BL423" s="170" t="s">
        <v>171</v>
      </c>
      <c r="BM423" s="170" t="s">
        <v>584</v>
      </c>
    </row>
    <row r="424" spans="2:51" s="91" customFormat="1" ht="13.5">
      <c r="B424" s="200"/>
      <c r="C424" s="201"/>
      <c r="D424" s="194" t="s">
        <v>184</v>
      </c>
      <c r="E424" s="202" t="s">
        <v>22</v>
      </c>
      <c r="F424" s="203" t="s">
        <v>585</v>
      </c>
      <c r="G424" s="201"/>
      <c r="H424" s="204">
        <v>39.3</v>
      </c>
      <c r="I424" s="243"/>
      <c r="J424" s="201"/>
      <c r="K424" s="201"/>
      <c r="L424" s="244"/>
      <c r="M424" s="245"/>
      <c r="N424" s="246"/>
      <c r="O424" s="246"/>
      <c r="P424" s="246"/>
      <c r="Q424" s="246"/>
      <c r="R424" s="246"/>
      <c r="S424" s="246"/>
      <c r="T424" s="257"/>
      <c r="AT424" s="262" t="s">
        <v>184</v>
      </c>
      <c r="AU424" s="262" t="s">
        <v>81</v>
      </c>
      <c r="AV424" s="91" t="s">
        <v>81</v>
      </c>
      <c r="AW424" s="91" t="s">
        <v>37</v>
      </c>
      <c r="AX424" s="91" t="s">
        <v>73</v>
      </c>
      <c r="AY424" s="262" t="s">
        <v>164</v>
      </c>
    </row>
    <row r="425" spans="2:51" s="91" customFormat="1" ht="13.5">
      <c r="B425" s="200"/>
      <c r="C425" s="201"/>
      <c r="D425" s="194" t="s">
        <v>184</v>
      </c>
      <c r="E425" s="202" t="s">
        <v>22</v>
      </c>
      <c r="F425" s="203" t="s">
        <v>586</v>
      </c>
      <c r="G425" s="201"/>
      <c r="H425" s="204">
        <v>25.58</v>
      </c>
      <c r="I425" s="243"/>
      <c r="J425" s="201"/>
      <c r="K425" s="201"/>
      <c r="L425" s="244"/>
      <c r="M425" s="245"/>
      <c r="N425" s="246"/>
      <c r="O425" s="246"/>
      <c r="P425" s="246"/>
      <c r="Q425" s="246"/>
      <c r="R425" s="246"/>
      <c r="S425" s="246"/>
      <c r="T425" s="257"/>
      <c r="AT425" s="262" t="s">
        <v>184</v>
      </c>
      <c r="AU425" s="262" t="s">
        <v>81</v>
      </c>
      <c r="AV425" s="91" t="s">
        <v>81</v>
      </c>
      <c r="AW425" s="91" t="s">
        <v>37</v>
      </c>
      <c r="AX425" s="91" t="s">
        <v>73</v>
      </c>
      <c r="AY425" s="262" t="s">
        <v>164</v>
      </c>
    </row>
    <row r="426" spans="2:51" s="91" customFormat="1" ht="13.5">
      <c r="B426" s="200"/>
      <c r="C426" s="201"/>
      <c r="D426" s="194" t="s">
        <v>184</v>
      </c>
      <c r="E426" s="202" t="s">
        <v>22</v>
      </c>
      <c r="F426" s="203" t="s">
        <v>587</v>
      </c>
      <c r="G426" s="201"/>
      <c r="H426" s="204">
        <v>29.25</v>
      </c>
      <c r="I426" s="243"/>
      <c r="J426" s="201"/>
      <c r="K426" s="201"/>
      <c r="L426" s="244"/>
      <c r="M426" s="245"/>
      <c r="N426" s="246"/>
      <c r="O426" s="246"/>
      <c r="P426" s="246"/>
      <c r="Q426" s="246"/>
      <c r="R426" s="246"/>
      <c r="S426" s="246"/>
      <c r="T426" s="257"/>
      <c r="AT426" s="262" t="s">
        <v>184</v>
      </c>
      <c r="AU426" s="262" t="s">
        <v>81</v>
      </c>
      <c r="AV426" s="91" t="s">
        <v>81</v>
      </c>
      <c r="AW426" s="91" t="s">
        <v>37</v>
      </c>
      <c r="AX426" s="91" t="s">
        <v>73</v>
      </c>
      <c r="AY426" s="262" t="s">
        <v>164</v>
      </c>
    </row>
    <row r="427" spans="2:51" s="91" customFormat="1" ht="13.5">
      <c r="B427" s="200"/>
      <c r="C427" s="201"/>
      <c r="D427" s="194" t="s">
        <v>184</v>
      </c>
      <c r="E427" s="202" t="s">
        <v>22</v>
      </c>
      <c r="F427" s="203" t="s">
        <v>588</v>
      </c>
      <c r="G427" s="201"/>
      <c r="H427" s="204">
        <v>13.5</v>
      </c>
      <c r="I427" s="243"/>
      <c r="J427" s="201"/>
      <c r="K427" s="201"/>
      <c r="L427" s="244"/>
      <c r="M427" s="245"/>
      <c r="N427" s="246"/>
      <c r="O427" s="246"/>
      <c r="P427" s="246"/>
      <c r="Q427" s="246"/>
      <c r="R427" s="246"/>
      <c r="S427" s="246"/>
      <c r="T427" s="257"/>
      <c r="AT427" s="262" t="s">
        <v>184</v>
      </c>
      <c r="AU427" s="262" t="s">
        <v>81</v>
      </c>
      <c r="AV427" s="91" t="s">
        <v>81</v>
      </c>
      <c r="AW427" s="91" t="s">
        <v>37</v>
      </c>
      <c r="AX427" s="91" t="s">
        <v>73</v>
      </c>
      <c r="AY427" s="262" t="s">
        <v>164</v>
      </c>
    </row>
    <row r="428" spans="2:51" s="92" customFormat="1" ht="13.5">
      <c r="B428" s="205"/>
      <c r="C428" s="206"/>
      <c r="D428" s="207" t="s">
        <v>184</v>
      </c>
      <c r="E428" s="208" t="s">
        <v>22</v>
      </c>
      <c r="F428" s="209" t="s">
        <v>187</v>
      </c>
      <c r="G428" s="206"/>
      <c r="H428" s="210">
        <v>107.63</v>
      </c>
      <c r="I428" s="247"/>
      <c r="J428" s="206"/>
      <c r="K428" s="206"/>
      <c r="L428" s="248"/>
      <c r="M428" s="249"/>
      <c r="N428" s="250"/>
      <c r="O428" s="250"/>
      <c r="P428" s="250"/>
      <c r="Q428" s="250"/>
      <c r="R428" s="250"/>
      <c r="S428" s="250"/>
      <c r="T428" s="258"/>
      <c r="AT428" s="263" t="s">
        <v>184</v>
      </c>
      <c r="AU428" s="263" t="s">
        <v>81</v>
      </c>
      <c r="AV428" s="92" t="s">
        <v>171</v>
      </c>
      <c r="AW428" s="92" t="s">
        <v>37</v>
      </c>
      <c r="AX428" s="92" t="s">
        <v>24</v>
      </c>
      <c r="AY428" s="263" t="s">
        <v>164</v>
      </c>
    </row>
    <row r="429" spans="2:65" s="84" customFormat="1" ht="20.4" customHeight="1">
      <c r="B429" s="105"/>
      <c r="C429" s="189" t="s">
        <v>589</v>
      </c>
      <c r="D429" s="189" t="s">
        <v>166</v>
      </c>
      <c r="E429" s="190" t="s">
        <v>590</v>
      </c>
      <c r="F429" s="191" t="s">
        <v>591</v>
      </c>
      <c r="G429" s="192" t="s">
        <v>192</v>
      </c>
      <c r="H429" s="193">
        <v>107.63</v>
      </c>
      <c r="I429" s="233"/>
      <c r="J429" s="234">
        <f>ROUND(I429*H429,2)</f>
        <v>0</v>
      </c>
      <c r="K429" s="191" t="s">
        <v>22</v>
      </c>
      <c r="L429" s="214"/>
      <c r="M429" s="235" t="s">
        <v>22</v>
      </c>
      <c r="N429" s="236" t="s">
        <v>44</v>
      </c>
      <c r="O429" s="106"/>
      <c r="P429" s="237">
        <f>O429*H429</f>
        <v>0</v>
      </c>
      <c r="Q429" s="237">
        <v>0</v>
      </c>
      <c r="R429" s="237">
        <f>Q429*H429</f>
        <v>0</v>
      </c>
      <c r="S429" s="237">
        <v>0</v>
      </c>
      <c r="T429" s="254">
        <f>S429*H429</f>
        <v>0</v>
      </c>
      <c r="AR429" s="170" t="s">
        <v>171</v>
      </c>
      <c r="AT429" s="170" t="s">
        <v>166</v>
      </c>
      <c r="AU429" s="170" t="s">
        <v>81</v>
      </c>
      <c r="AY429" s="170" t="s">
        <v>164</v>
      </c>
      <c r="BE429" s="266">
        <f>IF(N429="základní",J429,0)</f>
        <v>0</v>
      </c>
      <c r="BF429" s="266">
        <f>IF(N429="snížená",J429,0)</f>
        <v>0</v>
      </c>
      <c r="BG429" s="266">
        <f>IF(N429="zákl. přenesená",J429,0)</f>
        <v>0</v>
      </c>
      <c r="BH429" s="266">
        <f>IF(N429="sníž. přenesená",J429,0)</f>
        <v>0</v>
      </c>
      <c r="BI429" s="266">
        <f>IF(N429="nulová",J429,0)</f>
        <v>0</v>
      </c>
      <c r="BJ429" s="170" t="s">
        <v>24</v>
      </c>
      <c r="BK429" s="266">
        <f>ROUND(I429*H429,2)</f>
        <v>0</v>
      </c>
      <c r="BL429" s="170" t="s">
        <v>171</v>
      </c>
      <c r="BM429" s="170" t="s">
        <v>592</v>
      </c>
    </row>
    <row r="430" spans="2:47" s="84" customFormat="1" ht="13.5">
      <c r="B430" s="105"/>
      <c r="C430" s="174"/>
      <c r="D430" s="194" t="s">
        <v>173</v>
      </c>
      <c r="E430" s="174"/>
      <c r="F430" s="195" t="s">
        <v>583</v>
      </c>
      <c r="G430" s="174"/>
      <c r="H430" s="174"/>
      <c r="I430" s="215"/>
      <c r="J430" s="174"/>
      <c r="K430" s="174"/>
      <c r="L430" s="214"/>
      <c r="M430" s="238"/>
      <c r="N430" s="106"/>
      <c r="O430" s="106"/>
      <c r="P430" s="106"/>
      <c r="Q430" s="106"/>
      <c r="R430" s="106"/>
      <c r="S430" s="106"/>
      <c r="T430" s="255"/>
      <c r="AT430" s="170" t="s">
        <v>173</v>
      </c>
      <c r="AU430" s="170" t="s">
        <v>81</v>
      </c>
    </row>
    <row r="431" spans="2:51" s="91" customFormat="1" ht="13.5">
      <c r="B431" s="200"/>
      <c r="C431" s="201"/>
      <c r="D431" s="194" t="s">
        <v>184</v>
      </c>
      <c r="E431" s="202" t="s">
        <v>22</v>
      </c>
      <c r="F431" s="203" t="s">
        <v>585</v>
      </c>
      <c r="G431" s="201"/>
      <c r="H431" s="204">
        <v>39.3</v>
      </c>
      <c r="I431" s="243"/>
      <c r="J431" s="201"/>
      <c r="K431" s="201"/>
      <c r="L431" s="244"/>
      <c r="M431" s="245"/>
      <c r="N431" s="246"/>
      <c r="O431" s="246"/>
      <c r="P431" s="246"/>
      <c r="Q431" s="246"/>
      <c r="R431" s="246"/>
      <c r="S431" s="246"/>
      <c r="T431" s="257"/>
      <c r="AT431" s="262" t="s">
        <v>184</v>
      </c>
      <c r="AU431" s="262" t="s">
        <v>81</v>
      </c>
      <c r="AV431" s="91" t="s">
        <v>81</v>
      </c>
      <c r="AW431" s="91" t="s">
        <v>37</v>
      </c>
      <c r="AX431" s="91" t="s">
        <v>73</v>
      </c>
      <c r="AY431" s="262" t="s">
        <v>164</v>
      </c>
    </row>
    <row r="432" spans="2:51" s="91" customFormat="1" ht="13.5">
      <c r="B432" s="200"/>
      <c r="C432" s="201"/>
      <c r="D432" s="194" t="s">
        <v>184</v>
      </c>
      <c r="E432" s="202" t="s">
        <v>22</v>
      </c>
      <c r="F432" s="203" t="s">
        <v>586</v>
      </c>
      <c r="G432" s="201"/>
      <c r="H432" s="204">
        <v>25.58</v>
      </c>
      <c r="I432" s="243"/>
      <c r="J432" s="201"/>
      <c r="K432" s="201"/>
      <c r="L432" s="244"/>
      <c r="M432" s="245"/>
      <c r="N432" s="246"/>
      <c r="O432" s="246"/>
      <c r="P432" s="246"/>
      <c r="Q432" s="246"/>
      <c r="R432" s="246"/>
      <c r="S432" s="246"/>
      <c r="T432" s="257"/>
      <c r="AT432" s="262" t="s">
        <v>184</v>
      </c>
      <c r="AU432" s="262" t="s">
        <v>81</v>
      </c>
      <c r="AV432" s="91" t="s">
        <v>81</v>
      </c>
      <c r="AW432" s="91" t="s">
        <v>37</v>
      </c>
      <c r="AX432" s="91" t="s">
        <v>73</v>
      </c>
      <c r="AY432" s="262" t="s">
        <v>164</v>
      </c>
    </row>
    <row r="433" spans="2:51" s="91" customFormat="1" ht="13.5">
      <c r="B433" s="200"/>
      <c r="C433" s="201"/>
      <c r="D433" s="194" t="s">
        <v>184</v>
      </c>
      <c r="E433" s="202" t="s">
        <v>22</v>
      </c>
      <c r="F433" s="203" t="s">
        <v>587</v>
      </c>
      <c r="G433" s="201"/>
      <c r="H433" s="204">
        <v>29.25</v>
      </c>
      <c r="I433" s="243"/>
      <c r="J433" s="201"/>
      <c r="K433" s="201"/>
      <c r="L433" s="244"/>
      <c r="M433" s="245"/>
      <c r="N433" s="246"/>
      <c r="O433" s="246"/>
      <c r="P433" s="246"/>
      <c r="Q433" s="246"/>
      <c r="R433" s="246"/>
      <c r="S433" s="246"/>
      <c r="T433" s="257"/>
      <c r="AT433" s="262" t="s">
        <v>184</v>
      </c>
      <c r="AU433" s="262" t="s">
        <v>81</v>
      </c>
      <c r="AV433" s="91" t="s">
        <v>81</v>
      </c>
      <c r="AW433" s="91" t="s">
        <v>37</v>
      </c>
      <c r="AX433" s="91" t="s">
        <v>73</v>
      </c>
      <c r="AY433" s="262" t="s">
        <v>164</v>
      </c>
    </row>
    <row r="434" spans="2:51" s="91" customFormat="1" ht="13.5">
      <c r="B434" s="200"/>
      <c r="C434" s="201"/>
      <c r="D434" s="194" t="s">
        <v>184</v>
      </c>
      <c r="E434" s="202" t="s">
        <v>22</v>
      </c>
      <c r="F434" s="203" t="s">
        <v>588</v>
      </c>
      <c r="G434" s="201"/>
      <c r="H434" s="204">
        <v>13.5</v>
      </c>
      <c r="I434" s="243"/>
      <c r="J434" s="201"/>
      <c r="K434" s="201"/>
      <c r="L434" s="244"/>
      <c r="M434" s="245"/>
      <c r="N434" s="246"/>
      <c r="O434" s="246"/>
      <c r="P434" s="246"/>
      <c r="Q434" s="246"/>
      <c r="R434" s="246"/>
      <c r="S434" s="246"/>
      <c r="T434" s="257"/>
      <c r="AT434" s="262" t="s">
        <v>184</v>
      </c>
      <c r="AU434" s="262" t="s">
        <v>81</v>
      </c>
      <c r="AV434" s="91" t="s">
        <v>81</v>
      </c>
      <c r="AW434" s="91" t="s">
        <v>37</v>
      </c>
      <c r="AX434" s="91" t="s">
        <v>73</v>
      </c>
      <c r="AY434" s="262" t="s">
        <v>164</v>
      </c>
    </row>
    <row r="435" spans="2:51" s="92" customFormat="1" ht="13.5">
      <c r="B435" s="205"/>
      <c r="C435" s="206"/>
      <c r="D435" s="207" t="s">
        <v>184</v>
      </c>
      <c r="E435" s="208" t="s">
        <v>22</v>
      </c>
      <c r="F435" s="209" t="s">
        <v>187</v>
      </c>
      <c r="G435" s="206"/>
      <c r="H435" s="210">
        <v>107.63</v>
      </c>
      <c r="I435" s="247"/>
      <c r="J435" s="206"/>
      <c r="K435" s="206"/>
      <c r="L435" s="248"/>
      <c r="M435" s="249"/>
      <c r="N435" s="250"/>
      <c r="O435" s="250"/>
      <c r="P435" s="250"/>
      <c r="Q435" s="250"/>
      <c r="R435" s="250"/>
      <c r="S435" s="250"/>
      <c r="T435" s="258"/>
      <c r="AT435" s="263" t="s">
        <v>184</v>
      </c>
      <c r="AU435" s="263" t="s">
        <v>81</v>
      </c>
      <c r="AV435" s="92" t="s">
        <v>171</v>
      </c>
      <c r="AW435" s="92" t="s">
        <v>37</v>
      </c>
      <c r="AX435" s="92" t="s">
        <v>24</v>
      </c>
      <c r="AY435" s="263" t="s">
        <v>164</v>
      </c>
    </row>
    <row r="436" spans="2:65" s="84" customFormat="1" ht="20.4" customHeight="1">
      <c r="B436" s="105"/>
      <c r="C436" s="189" t="s">
        <v>593</v>
      </c>
      <c r="D436" s="189" t="s">
        <v>166</v>
      </c>
      <c r="E436" s="190" t="s">
        <v>594</v>
      </c>
      <c r="F436" s="191" t="s">
        <v>595</v>
      </c>
      <c r="G436" s="192" t="s">
        <v>192</v>
      </c>
      <c r="H436" s="193">
        <v>107.63</v>
      </c>
      <c r="I436" s="233"/>
      <c r="J436" s="234">
        <f>ROUND(I436*H436,2)</f>
        <v>0</v>
      </c>
      <c r="K436" s="191" t="s">
        <v>22</v>
      </c>
      <c r="L436" s="214"/>
      <c r="M436" s="235" t="s">
        <v>22</v>
      </c>
      <c r="N436" s="236" t="s">
        <v>44</v>
      </c>
      <c r="O436" s="106"/>
      <c r="P436" s="237">
        <f>O436*H436</f>
        <v>0</v>
      </c>
      <c r="Q436" s="237">
        <v>0</v>
      </c>
      <c r="R436" s="237">
        <f>Q436*H436</f>
        <v>0</v>
      </c>
      <c r="S436" s="237">
        <v>0</v>
      </c>
      <c r="T436" s="254">
        <f>S436*H436</f>
        <v>0</v>
      </c>
      <c r="AR436" s="170" t="s">
        <v>171</v>
      </c>
      <c r="AT436" s="170" t="s">
        <v>166</v>
      </c>
      <c r="AU436" s="170" t="s">
        <v>81</v>
      </c>
      <c r="AY436" s="170" t="s">
        <v>164</v>
      </c>
      <c r="BE436" s="266">
        <f>IF(N436="základní",J436,0)</f>
        <v>0</v>
      </c>
      <c r="BF436" s="266">
        <v>0</v>
      </c>
      <c r="BG436" s="266">
        <f>IF(N436="zákl. přenesená",J436,0)</f>
        <v>0</v>
      </c>
      <c r="BH436" s="266">
        <f>IF(N436="sníž. přenesená",J436,0)</f>
        <v>0</v>
      </c>
      <c r="BI436" s="266">
        <f>IF(N436="nulová",J436,0)</f>
        <v>0</v>
      </c>
      <c r="BJ436" s="170" t="s">
        <v>24</v>
      </c>
      <c r="BK436" s="266">
        <f>ROUND(I436*H436,2)</f>
        <v>0</v>
      </c>
      <c r="BL436" s="170" t="s">
        <v>171</v>
      </c>
      <c r="BM436" s="170" t="s">
        <v>596</v>
      </c>
    </row>
    <row r="437" spans="2:51" s="91" customFormat="1" ht="13.5">
      <c r="B437" s="200"/>
      <c r="C437" s="201"/>
      <c r="D437" s="194" t="s">
        <v>184</v>
      </c>
      <c r="E437" s="202" t="s">
        <v>22</v>
      </c>
      <c r="F437" s="203" t="s">
        <v>585</v>
      </c>
      <c r="G437" s="201"/>
      <c r="H437" s="204">
        <v>39.3</v>
      </c>
      <c r="I437" s="243"/>
      <c r="J437" s="201"/>
      <c r="K437" s="201"/>
      <c r="L437" s="244"/>
      <c r="M437" s="245"/>
      <c r="N437" s="246"/>
      <c r="O437" s="246"/>
      <c r="P437" s="246"/>
      <c r="Q437" s="246"/>
      <c r="R437" s="246"/>
      <c r="S437" s="246"/>
      <c r="T437" s="257"/>
      <c r="AT437" s="262" t="s">
        <v>184</v>
      </c>
      <c r="AU437" s="262" t="s">
        <v>81</v>
      </c>
      <c r="AV437" s="91" t="s">
        <v>81</v>
      </c>
      <c r="AW437" s="91" t="s">
        <v>37</v>
      </c>
      <c r="AX437" s="91" t="s">
        <v>73</v>
      </c>
      <c r="AY437" s="262" t="s">
        <v>164</v>
      </c>
    </row>
    <row r="438" spans="2:51" s="91" customFormat="1" ht="13.5">
      <c r="B438" s="200"/>
      <c r="C438" s="201"/>
      <c r="D438" s="194" t="s">
        <v>184</v>
      </c>
      <c r="E438" s="202" t="s">
        <v>22</v>
      </c>
      <c r="F438" s="203" t="s">
        <v>586</v>
      </c>
      <c r="G438" s="201"/>
      <c r="H438" s="204">
        <v>25.58</v>
      </c>
      <c r="I438" s="243"/>
      <c r="J438" s="201"/>
      <c r="K438" s="201"/>
      <c r="L438" s="244"/>
      <c r="M438" s="245"/>
      <c r="N438" s="246"/>
      <c r="O438" s="246"/>
      <c r="P438" s="246"/>
      <c r="Q438" s="246"/>
      <c r="R438" s="246"/>
      <c r="S438" s="246"/>
      <c r="T438" s="257"/>
      <c r="AT438" s="262" t="s">
        <v>184</v>
      </c>
      <c r="AU438" s="262" t="s">
        <v>81</v>
      </c>
      <c r="AV438" s="91" t="s">
        <v>81</v>
      </c>
      <c r="AW438" s="91" t="s">
        <v>37</v>
      </c>
      <c r="AX438" s="91" t="s">
        <v>73</v>
      </c>
      <c r="AY438" s="262" t="s">
        <v>164</v>
      </c>
    </row>
    <row r="439" spans="2:51" s="91" customFormat="1" ht="13.5">
      <c r="B439" s="200"/>
      <c r="C439" s="201"/>
      <c r="D439" s="194" t="s">
        <v>184</v>
      </c>
      <c r="E439" s="202" t="s">
        <v>22</v>
      </c>
      <c r="F439" s="203" t="s">
        <v>587</v>
      </c>
      <c r="G439" s="201"/>
      <c r="H439" s="204">
        <v>29.25</v>
      </c>
      <c r="I439" s="243"/>
      <c r="J439" s="201"/>
      <c r="K439" s="201"/>
      <c r="L439" s="244"/>
      <c r="M439" s="245"/>
      <c r="N439" s="246"/>
      <c r="O439" s="246"/>
      <c r="P439" s="246"/>
      <c r="Q439" s="246"/>
      <c r="R439" s="246"/>
      <c r="S439" s="246"/>
      <c r="T439" s="257"/>
      <c r="AT439" s="262" t="s">
        <v>184</v>
      </c>
      <c r="AU439" s="262" t="s">
        <v>81</v>
      </c>
      <c r="AV439" s="91" t="s">
        <v>81</v>
      </c>
      <c r="AW439" s="91" t="s">
        <v>37</v>
      </c>
      <c r="AX439" s="91" t="s">
        <v>73</v>
      </c>
      <c r="AY439" s="262" t="s">
        <v>164</v>
      </c>
    </row>
    <row r="440" spans="2:51" s="91" customFormat="1" ht="13.5">
      <c r="B440" s="200"/>
      <c r="C440" s="201"/>
      <c r="D440" s="194" t="s">
        <v>184</v>
      </c>
      <c r="E440" s="202" t="s">
        <v>22</v>
      </c>
      <c r="F440" s="203" t="s">
        <v>588</v>
      </c>
      <c r="G440" s="201"/>
      <c r="H440" s="204">
        <v>13.5</v>
      </c>
      <c r="I440" s="243"/>
      <c r="J440" s="201"/>
      <c r="K440" s="201"/>
      <c r="L440" s="244"/>
      <c r="M440" s="245"/>
      <c r="N440" s="246"/>
      <c r="O440" s="246"/>
      <c r="P440" s="246"/>
      <c r="Q440" s="246"/>
      <c r="R440" s="246"/>
      <c r="S440" s="246"/>
      <c r="T440" s="257"/>
      <c r="AT440" s="262" t="s">
        <v>184</v>
      </c>
      <c r="AU440" s="262" t="s">
        <v>81</v>
      </c>
      <c r="AV440" s="91" t="s">
        <v>81</v>
      </c>
      <c r="AW440" s="91" t="s">
        <v>37</v>
      </c>
      <c r="AX440" s="91" t="s">
        <v>73</v>
      </c>
      <c r="AY440" s="262" t="s">
        <v>164</v>
      </c>
    </row>
    <row r="441" spans="2:51" s="92" customFormat="1" ht="13.5">
      <c r="B441" s="205"/>
      <c r="C441" s="206"/>
      <c r="D441" s="207" t="s">
        <v>184</v>
      </c>
      <c r="E441" s="208" t="s">
        <v>22</v>
      </c>
      <c r="F441" s="209" t="s">
        <v>187</v>
      </c>
      <c r="G441" s="206"/>
      <c r="H441" s="210">
        <v>107.63</v>
      </c>
      <c r="I441" s="247"/>
      <c r="J441" s="206"/>
      <c r="K441" s="206"/>
      <c r="L441" s="248"/>
      <c r="M441" s="249"/>
      <c r="N441" s="250"/>
      <c r="O441" s="250"/>
      <c r="P441" s="250"/>
      <c r="Q441" s="250"/>
      <c r="R441" s="250"/>
      <c r="S441" s="250"/>
      <c r="T441" s="258"/>
      <c r="AT441" s="263" t="s">
        <v>184</v>
      </c>
      <c r="AU441" s="263" t="s">
        <v>81</v>
      </c>
      <c r="AV441" s="92" t="s">
        <v>171</v>
      </c>
      <c r="AW441" s="92" t="s">
        <v>37</v>
      </c>
      <c r="AX441" s="92" t="s">
        <v>24</v>
      </c>
      <c r="AY441" s="263" t="s">
        <v>164</v>
      </c>
    </row>
    <row r="442" spans="2:65" s="84" customFormat="1" ht="20.4" customHeight="1">
      <c r="B442" s="105"/>
      <c r="C442" s="189" t="s">
        <v>597</v>
      </c>
      <c r="D442" s="189" t="s">
        <v>166</v>
      </c>
      <c r="E442" s="190" t="s">
        <v>598</v>
      </c>
      <c r="F442" s="191" t="s">
        <v>599</v>
      </c>
      <c r="G442" s="192" t="s">
        <v>181</v>
      </c>
      <c r="H442" s="193">
        <v>1775.619</v>
      </c>
      <c r="I442" s="233"/>
      <c r="J442" s="234">
        <f>ROUND(I442*H442,2)</f>
        <v>0</v>
      </c>
      <c r="K442" s="191" t="s">
        <v>22</v>
      </c>
      <c r="L442" s="214"/>
      <c r="M442" s="235" t="s">
        <v>22</v>
      </c>
      <c r="N442" s="236" t="s">
        <v>44</v>
      </c>
      <c r="O442" s="106"/>
      <c r="P442" s="237">
        <f>O442*H442</f>
        <v>0</v>
      </c>
      <c r="Q442" s="237">
        <v>0</v>
      </c>
      <c r="R442" s="237">
        <f>Q442*H442</f>
        <v>0</v>
      </c>
      <c r="S442" s="237">
        <v>0</v>
      </c>
      <c r="T442" s="254">
        <f>S442*H442</f>
        <v>0</v>
      </c>
      <c r="AR442" s="170" t="s">
        <v>171</v>
      </c>
      <c r="AT442" s="170" t="s">
        <v>166</v>
      </c>
      <c r="AU442" s="170" t="s">
        <v>81</v>
      </c>
      <c r="AY442" s="170" t="s">
        <v>164</v>
      </c>
      <c r="BE442" s="266">
        <f>IF(N442="základní",J442,0)</f>
        <v>0</v>
      </c>
      <c r="BF442" s="266">
        <f>IF(N442="snížená",J442,0)</f>
        <v>0</v>
      </c>
      <c r="BG442" s="266">
        <f>IF(N442="zákl. přenesená",J442,0)</f>
        <v>0</v>
      </c>
      <c r="BH442" s="266">
        <f>IF(N442="sníž. přenesená",J442,0)</f>
        <v>0</v>
      </c>
      <c r="BI442" s="266">
        <f>IF(N442="nulová",J442,0)</f>
        <v>0</v>
      </c>
      <c r="BJ442" s="170" t="s">
        <v>24</v>
      </c>
      <c r="BK442" s="266">
        <f>ROUND(I442*H442,2)</f>
        <v>0</v>
      </c>
      <c r="BL442" s="170" t="s">
        <v>171</v>
      </c>
      <c r="BM442" s="170" t="s">
        <v>600</v>
      </c>
    </row>
    <row r="443" spans="2:51" s="91" customFormat="1" ht="13.5">
      <c r="B443" s="200"/>
      <c r="C443" s="201"/>
      <c r="D443" s="194" t="s">
        <v>184</v>
      </c>
      <c r="E443" s="202" t="s">
        <v>22</v>
      </c>
      <c r="F443" s="203" t="s">
        <v>601</v>
      </c>
      <c r="G443" s="201"/>
      <c r="H443" s="204">
        <v>507.813</v>
      </c>
      <c r="I443" s="243"/>
      <c r="J443" s="201"/>
      <c r="K443" s="201"/>
      <c r="L443" s="244"/>
      <c r="M443" s="245"/>
      <c r="N443" s="246"/>
      <c r="O443" s="246"/>
      <c r="P443" s="246"/>
      <c r="Q443" s="246"/>
      <c r="R443" s="246"/>
      <c r="S443" s="246"/>
      <c r="T443" s="257"/>
      <c r="AT443" s="262" t="s">
        <v>184</v>
      </c>
      <c r="AU443" s="262" t="s">
        <v>81</v>
      </c>
      <c r="AV443" s="91" t="s">
        <v>81</v>
      </c>
      <c r="AW443" s="91" t="s">
        <v>37</v>
      </c>
      <c r="AX443" s="91" t="s">
        <v>73</v>
      </c>
      <c r="AY443" s="262" t="s">
        <v>164</v>
      </c>
    </row>
    <row r="444" spans="2:51" s="91" customFormat="1" ht="13.5">
      <c r="B444" s="200"/>
      <c r="C444" s="201"/>
      <c r="D444" s="194" t="s">
        <v>184</v>
      </c>
      <c r="E444" s="202" t="s">
        <v>22</v>
      </c>
      <c r="F444" s="203" t="s">
        <v>602</v>
      </c>
      <c r="G444" s="201"/>
      <c r="H444" s="204">
        <v>261.954</v>
      </c>
      <c r="I444" s="243"/>
      <c r="J444" s="201"/>
      <c r="K444" s="201"/>
      <c r="L444" s="244"/>
      <c r="M444" s="245"/>
      <c r="N444" s="246"/>
      <c r="O444" s="246"/>
      <c r="P444" s="246"/>
      <c r="Q444" s="246"/>
      <c r="R444" s="246"/>
      <c r="S444" s="246"/>
      <c r="T444" s="257"/>
      <c r="AT444" s="262" t="s">
        <v>184</v>
      </c>
      <c r="AU444" s="262" t="s">
        <v>81</v>
      </c>
      <c r="AV444" s="91" t="s">
        <v>81</v>
      </c>
      <c r="AW444" s="91" t="s">
        <v>37</v>
      </c>
      <c r="AX444" s="91" t="s">
        <v>73</v>
      </c>
      <c r="AY444" s="262" t="s">
        <v>164</v>
      </c>
    </row>
    <row r="445" spans="2:51" s="91" customFormat="1" ht="13.5">
      <c r="B445" s="200"/>
      <c r="C445" s="201"/>
      <c r="D445" s="194" t="s">
        <v>184</v>
      </c>
      <c r="E445" s="202" t="s">
        <v>22</v>
      </c>
      <c r="F445" s="203" t="s">
        <v>603</v>
      </c>
      <c r="G445" s="201"/>
      <c r="H445" s="204">
        <v>469.452</v>
      </c>
      <c r="I445" s="243"/>
      <c r="J445" s="201"/>
      <c r="K445" s="201"/>
      <c r="L445" s="244"/>
      <c r="M445" s="245"/>
      <c r="N445" s="246"/>
      <c r="O445" s="246"/>
      <c r="P445" s="246"/>
      <c r="Q445" s="246"/>
      <c r="R445" s="246"/>
      <c r="S445" s="246"/>
      <c r="T445" s="257"/>
      <c r="AT445" s="262" t="s">
        <v>184</v>
      </c>
      <c r="AU445" s="262" t="s">
        <v>81</v>
      </c>
      <c r="AV445" s="91" t="s">
        <v>81</v>
      </c>
      <c r="AW445" s="91" t="s">
        <v>37</v>
      </c>
      <c r="AX445" s="91" t="s">
        <v>73</v>
      </c>
      <c r="AY445" s="262" t="s">
        <v>164</v>
      </c>
    </row>
    <row r="446" spans="2:51" s="91" customFormat="1" ht="13.5">
      <c r="B446" s="200"/>
      <c r="C446" s="201"/>
      <c r="D446" s="194" t="s">
        <v>184</v>
      </c>
      <c r="E446" s="202" t="s">
        <v>22</v>
      </c>
      <c r="F446" s="203" t="s">
        <v>604</v>
      </c>
      <c r="G446" s="201"/>
      <c r="H446" s="204">
        <v>372.324</v>
      </c>
      <c r="I446" s="243"/>
      <c r="J446" s="201"/>
      <c r="K446" s="201"/>
      <c r="L446" s="244"/>
      <c r="M446" s="245"/>
      <c r="N446" s="246"/>
      <c r="O446" s="246"/>
      <c r="P446" s="246"/>
      <c r="Q446" s="246"/>
      <c r="R446" s="246"/>
      <c r="S446" s="246"/>
      <c r="T446" s="257"/>
      <c r="AT446" s="262" t="s">
        <v>184</v>
      </c>
      <c r="AU446" s="262" t="s">
        <v>81</v>
      </c>
      <c r="AV446" s="91" t="s">
        <v>81</v>
      </c>
      <c r="AW446" s="91" t="s">
        <v>37</v>
      </c>
      <c r="AX446" s="91" t="s">
        <v>73</v>
      </c>
      <c r="AY446" s="262" t="s">
        <v>164</v>
      </c>
    </row>
    <row r="447" spans="2:51" s="91" customFormat="1" ht="13.5">
      <c r="B447" s="200"/>
      <c r="C447" s="201"/>
      <c r="D447" s="194" t="s">
        <v>184</v>
      </c>
      <c r="E447" s="202" t="s">
        <v>22</v>
      </c>
      <c r="F447" s="203" t="s">
        <v>605</v>
      </c>
      <c r="G447" s="201"/>
      <c r="H447" s="204">
        <v>164.076</v>
      </c>
      <c r="I447" s="243"/>
      <c r="J447" s="201"/>
      <c r="K447" s="201"/>
      <c r="L447" s="244"/>
      <c r="M447" s="245"/>
      <c r="N447" s="246"/>
      <c r="O447" s="246"/>
      <c r="P447" s="246"/>
      <c r="Q447" s="246"/>
      <c r="R447" s="246"/>
      <c r="S447" s="246"/>
      <c r="T447" s="257"/>
      <c r="AT447" s="262" t="s">
        <v>184</v>
      </c>
      <c r="AU447" s="262" t="s">
        <v>81</v>
      </c>
      <c r="AV447" s="91" t="s">
        <v>81</v>
      </c>
      <c r="AW447" s="91" t="s">
        <v>37</v>
      </c>
      <c r="AX447" s="91" t="s">
        <v>73</v>
      </c>
      <c r="AY447" s="262" t="s">
        <v>164</v>
      </c>
    </row>
    <row r="448" spans="2:51" s="92" customFormat="1" ht="13.5">
      <c r="B448" s="205"/>
      <c r="C448" s="206"/>
      <c r="D448" s="207" t="s">
        <v>184</v>
      </c>
      <c r="E448" s="208" t="s">
        <v>22</v>
      </c>
      <c r="F448" s="209" t="s">
        <v>187</v>
      </c>
      <c r="G448" s="206"/>
      <c r="H448" s="210">
        <v>1775.619</v>
      </c>
      <c r="I448" s="247"/>
      <c r="J448" s="206"/>
      <c r="K448" s="206"/>
      <c r="L448" s="248"/>
      <c r="M448" s="249"/>
      <c r="N448" s="250"/>
      <c r="O448" s="250"/>
      <c r="P448" s="250"/>
      <c r="Q448" s="250"/>
      <c r="R448" s="250"/>
      <c r="S448" s="250"/>
      <c r="T448" s="258"/>
      <c r="AT448" s="263" t="s">
        <v>184</v>
      </c>
      <c r="AU448" s="263" t="s">
        <v>81</v>
      </c>
      <c r="AV448" s="92" t="s">
        <v>171</v>
      </c>
      <c r="AW448" s="92" t="s">
        <v>37</v>
      </c>
      <c r="AX448" s="92" t="s">
        <v>24</v>
      </c>
      <c r="AY448" s="263" t="s">
        <v>164</v>
      </c>
    </row>
    <row r="449" spans="2:65" s="84" customFormat="1" ht="20.4" customHeight="1">
      <c r="B449" s="105"/>
      <c r="C449" s="189" t="s">
        <v>606</v>
      </c>
      <c r="D449" s="189" t="s">
        <v>166</v>
      </c>
      <c r="E449" s="190" t="s">
        <v>607</v>
      </c>
      <c r="F449" s="191" t="s">
        <v>608</v>
      </c>
      <c r="G449" s="192" t="s">
        <v>181</v>
      </c>
      <c r="H449" s="193">
        <v>1775.619</v>
      </c>
      <c r="I449" s="233"/>
      <c r="J449" s="234">
        <f>ROUND(I449*H449,2)</f>
        <v>0</v>
      </c>
      <c r="K449" s="191" t="s">
        <v>22</v>
      </c>
      <c r="L449" s="214"/>
      <c r="M449" s="235" t="s">
        <v>22</v>
      </c>
      <c r="N449" s="236" t="s">
        <v>44</v>
      </c>
      <c r="O449" s="106"/>
      <c r="P449" s="237">
        <f>O449*H449</f>
        <v>0</v>
      </c>
      <c r="Q449" s="237">
        <v>0</v>
      </c>
      <c r="R449" s="237">
        <f>Q449*H449</f>
        <v>0</v>
      </c>
      <c r="S449" s="237">
        <v>0</v>
      </c>
      <c r="T449" s="254">
        <f>S449*H449</f>
        <v>0</v>
      </c>
      <c r="AR449" s="170" t="s">
        <v>171</v>
      </c>
      <c r="AT449" s="170" t="s">
        <v>166</v>
      </c>
      <c r="AU449" s="170" t="s">
        <v>81</v>
      </c>
      <c r="AY449" s="170" t="s">
        <v>164</v>
      </c>
      <c r="BE449" s="266">
        <f>IF(N449="základní",J449,0)</f>
        <v>0</v>
      </c>
      <c r="BF449" s="266">
        <f>IF(N449="snížená",J449,0)</f>
        <v>0</v>
      </c>
      <c r="BG449" s="266">
        <f>IF(N449="zákl. přenesená",J449,0)</f>
        <v>0</v>
      </c>
      <c r="BH449" s="266">
        <f>IF(N449="sníž. přenesená",J449,0)</f>
        <v>0</v>
      </c>
      <c r="BI449" s="266">
        <f>IF(N449="nulová",J449,0)</f>
        <v>0</v>
      </c>
      <c r="BJ449" s="170" t="s">
        <v>24</v>
      </c>
      <c r="BK449" s="266">
        <f>ROUND(I449*H449,2)</f>
        <v>0</v>
      </c>
      <c r="BL449" s="170" t="s">
        <v>171</v>
      </c>
      <c r="BM449" s="170" t="s">
        <v>609</v>
      </c>
    </row>
    <row r="450" spans="2:51" s="91" customFormat="1" ht="13.5">
      <c r="B450" s="200"/>
      <c r="C450" s="201"/>
      <c r="D450" s="194" t="s">
        <v>184</v>
      </c>
      <c r="E450" s="202" t="s">
        <v>22</v>
      </c>
      <c r="F450" s="203" t="s">
        <v>601</v>
      </c>
      <c r="G450" s="201"/>
      <c r="H450" s="204">
        <v>507.813</v>
      </c>
      <c r="I450" s="243"/>
      <c r="J450" s="201"/>
      <c r="K450" s="201"/>
      <c r="L450" s="244"/>
      <c r="M450" s="245"/>
      <c r="N450" s="246"/>
      <c r="O450" s="246"/>
      <c r="P450" s="246"/>
      <c r="Q450" s="246"/>
      <c r="R450" s="246"/>
      <c r="S450" s="246"/>
      <c r="T450" s="257"/>
      <c r="AT450" s="262" t="s">
        <v>184</v>
      </c>
      <c r="AU450" s="262" t="s">
        <v>81</v>
      </c>
      <c r="AV450" s="91" t="s">
        <v>81</v>
      </c>
      <c r="AW450" s="91" t="s">
        <v>37</v>
      </c>
      <c r="AX450" s="91" t="s">
        <v>73</v>
      </c>
      <c r="AY450" s="262" t="s">
        <v>164</v>
      </c>
    </row>
    <row r="451" spans="2:51" s="91" customFormat="1" ht="13.5">
      <c r="B451" s="200"/>
      <c r="C451" s="201"/>
      <c r="D451" s="194" t="s">
        <v>184</v>
      </c>
      <c r="E451" s="202" t="s">
        <v>22</v>
      </c>
      <c r="F451" s="203" t="s">
        <v>602</v>
      </c>
      <c r="G451" s="201"/>
      <c r="H451" s="204">
        <v>261.954</v>
      </c>
      <c r="I451" s="243"/>
      <c r="J451" s="201"/>
      <c r="K451" s="201"/>
      <c r="L451" s="244"/>
      <c r="M451" s="245"/>
      <c r="N451" s="246"/>
      <c r="O451" s="246"/>
      <c r="P451" s="246"/>
      <c r="Q451" s="246"/>
      <c r="R451" s="246"/>
      <c r="S451" s="246"/>
      <c r="T451" s="257"/>
      <c r="AT451" s="262" t="s">
        <v>184</v>
      </c>
      <c r="AU451" s="262" t="s">
        <v>81</v>
      </c>
      <c r="AV451" s="91" t="s">
        <v>81</v>
      </c>
      <c r="AW451" s="91" t="s">
        <v>37</v>
      </c>
      <c r="AX451" s="91" t="s">
        <v>73</v>
      </c>
      <c r="AY451" s="262" t="s">
        <v>164</v>
      </c>
    </row>
    <row r="452" spans="2:51" s="91" customFormat="1" ht="13.5">
      <c r="B452" s="200"/>
      <c r="C452" s="201"/>
      <c r="D452" s="194" t="s">
        <v>184</v>
      </c>
      <c r="E452" s="202" t="s">
        <v>22</v>
      </c>
      <c r="F452" s="203" t="s">
        <v>603</v>
      </c>
      <c r="G452" s="201"/>
      <c r="H452" s="204">
        <v>469.452</v>
      </c>
      <c r="I452" s="243"/>
      <c r="J452" s="201"/>
      <c r="K452" s="201"/>
      <c r="L452" s="244"/>
      <c r="M452" s="245"/>
      <c r="N452" s="246"/>
      <c r="O452" s="246"/>
      <c r="P452" s="246"/>
      <c r="Q452" s="246"/>
      <c r="R452" s="246"/>
      <c r="S452" s="246"/>
      <c r="T452" s="257"/>
      <c r="AT452" s="262" t="s">
        <v>184</v>
      </c>
      <c r="AU452" s="262" t="s">
        <v>81</v>
      </c>
      <c r="AV452" s="91" t="s">
        <v>81</v>
      </c>
      <c r="AW452" s="91" t="s">
        <v>37</v>
      </c>
      <c r="AX452" s="91" t="s">
        <v>73</v>
      </c>
      <c r="AY452" s="262" t="s">
        <v>164</v>
      </c>
    </row>
    <row r="453" spans="2:51" s="91" customFormat="1" ht="13.5">
      <c r="B453" s="200"/>
      <c r="C453" s="201"/>
      <c r="D453" s="194" t="s">
        <v>184</v>
      </c>
      <c r="E453" s="202" t="s">
        <v>22</v>
      </c>
      <c r="F453" s="203" t="s">
        <v>604</v>
      </c>
      <c r="G453" s="201"/>
      <c r="H453" s="204">
        <v>372.324</v>
      </c>
      <c r="I453" s="243"/>
      <c r="J453" s="201"/>
      <c r="K453" s="201"/>
      <c r="L453" s="244"/>
      <c r="M453" s="245"/>
      <c r="N453" s="246"/>
      <c r="O453" s="246"/>
      <c r="P453" s="246"/>
      <c r="Q453" s="246"/>
      <c r="R453" s="246"/>
      <c r="S453" s="246"/>
      <c r="T453" s="257"/>
      <c r="AT453" s="262" t="s">
        <v>184</v>
      </c>
      <c r="AU453" s="262" t="s">
        <v>81</v>
      </c>
      <c r="AV453" s="91" t="s">
        <v>81</v>
      </c>
      <c r="AW453" s="91" t="s">
        <v>37</v>
      </c>
      <c r="AX453" s="91" t="s">
        <v>73</v>
      </c>
      <c r="AY453" s="262" t="s">
        <v>164</v>
      </c>
    </row>
    <row r="454" spans="2:51" s="91" customFormat="1" ht="13.5">
      <c r="B454" s="200"/>
      <c r="C454" s="201"/>
      <c r="D454" s="194" t="s">
        <v>184</v>
      </c>
      <c r="E454" s="202" t="s">
        <v>22</v>
      </c>
      <c r="F454" s="203" t="s">
        <v>605</v>
      </c>
      <c r="G454" s="201"/>
      <c r="H454" s="204">
        <v>164.076</v>
      </c>
      <c r="I454" s="243"/>
      <c r="J454" s="201"/>
      <c r="K454" s="201"/>
      <c r="L454" s="244"/>
      <c r="M454" s="245"/>
      <c r="N454" s="246"/>
      <c r="O454" s="246"/>
      <c r="P454" s="246"/>
      <c r="Q454" s="246"/>
      <c r="R454" s="246"/>
      <c r="S454" s="246"/>
      <c r="T454" s="257"/>
      <c r="AT454" s="262" t="s">
        <v>184</v>
      </c>
      <c r="AU454" s="262" t="s">
        <v>81</v>
      </c>
      <c r="AV454" s="91" t="s">
        <v>81</v>
      </c>
      <c r="AW454" s="91" t="s">
        <v>37</v>
      </c>
      <c r="AX454" s="91" t="s">
        <v>73</v>
      </c>
      <c r="AY454" s="262" t="s">
        <v>164</v>
      </c>
    </row>
    <row r="455" spans="2:51" s="92" customFormat="1" ht="13.5">
      <c r="B455" s="205"/>
      <c r="C455" s="206"/>
      <c r="D455" s="207" t="s">
        <v>184</v>
      </c>
      <c r="E455" s="208" t="s">
        <v>22</v>
      </c>
      <c r="F455" s="209" t="s">
        <v>187</v>
      </c>
      <c r="G455" s="206"/>
      <c r="H455" s="210">
        <v>1775.619</v>
      </c>
      <c r="I455" s="247"/>
      <c r="J455" s="206"/>
      <c r="K455" s="206"/>
      <c r="L455" s="248"/>
      <c r="M455" s="249"/>
      <c r="N455" s="250"/>
      <c r="O455" s="250"/>
      <c r="P455" s="250"/>
      <c r="Q455" s="250"/>
      <c r="R455" s="250"/>
      <c r="S455" s="250"/>
      <c r="T455" s="258"/>
      <c r="AT455" s="263" t="s">
        <v>184</v>
      </c>
      <c r="AU455" s="263" t="s">
        <v>81</v>
      </c>
      <c r="AV455" s="92" t="s">
        <v>171</v>
      </c>
      <c r="AW455" s="92" t="s">
        <v>37</v>
      </c>
      <c r="AX455" s="92" t="s">
        <v>24</v>
      </c>
      <c r="AY455" s="263" t="s">
        <v>164</v>
      </c>
    </row>
    <row r="456" spans="2:65" s="84" customFormat="1" ht="28.8" customHeight="1">
      <c r="B456" s="105"/>
      <c r="C456" s="189" t="s">
        <v>610</v>
      </c>
      <c r="D456" s="189" t="s">
        <v>166</v>
      </c>
      <c r="E456" s="190" t="s">
        <v>611</v>
      </c>
      <c r="F456" s="191" t="s">
        <v>612</v>
      </c>
      <c r="G456" s="192" t="s">
        <v>569</v>
      </c>
      <c r="H456" s="193">
        <v>10</v>
      </c>
      <c r="I456" s="233"/>
      <c r="J456" s="234">
        <f>ROUND(I456*H456,2)</f>
        <v>0</v>
      </c>
      <c r="K456" s="191" t="s">
        <v>22</v>
      </c>
      <c r="L456" s="214"/>
      <c r="M456" s="235" t="s">
        <v>22</v>
      </c>
      <c r="N456" s="236" t="s">
        <v>44</v>
      </c>
      <c r="O456" s="106"/>
      <c r="P456" s="237">
        <f>O456*H456</f>
        <v>0</v>
      </c>
      <c r="Q456" s="237">
        <v>0</v>
      </c>
      <c r="R456" s="237">
        <f>Q456*H456</f>
        <v>0</v>
      </c>
      <c r="S456" s="237">
        <v>0</v>
      </c>
      <c r="T456" s="254">
        <f>S456*H456</f>
        <v>0</v>
      </c>
      <c r="AR456" s="170" t="s">
        <v>171</v>
      </c>
      <c r="AT456" s="170" t="s">
        <v>166</v>
      </c>
      <c r="AU456" s="170" t="s">
        <v>81</v>
      </c>
      <c r="AY456" s="170" t="s">
        <v>164</v>
      </c>
      <c r="BE456" s="266">
        <f>IF(N456="základní",J456,0)</f>
        <v>0</v>
      </c>
      <c r="BF456" s="266">
        <f>IF(N456="snížená",J456,0)</f>
        <v>0</v>
      </c>
      <c r="BG456" s="266">
        <f>IF(N456="zákl. přenesená",J456,0)</f>
        <v>0</v>
      </c>
      <c r="BH456" s="266">
        <f>IF(N456="sníž. přenesená",J456,0)</f>
        <v>0</v>
      </c>
      <c r="BI456" s="266">
        <f>IF(N456="nulová",J456,0)</f>
        <v>0</v>
      </c>
      <c r="BJ456" s="170" t="s">
        <v>24</v>
      </c>
      <c r="BK456" s="266">
        <f>ROUND(I456*H456,2)</f>
        <v>0</v>
      </c>
      <c r="BL456" s="170" t="s">
        <v>171</v>
      </c>
      <c r="BM456" s="170" t="s">
        <v>613</v>
      </c>
    </row>
    <row r="457" spans="2:51" s="91" customFormat="1" ht="13.5">
      <c r="B457" s="200"/>
      <c r="C457" s="201"/>
      <c r="D457" s="207" t="s">
        <v>184</v>
      </c>
      <c r="E457" s="211" t="s">
        <v>22</v>
      </c>
      <c r="F457" s="212" t="s">
        <v>211</v>
      </c>
      <c r="G457" s="201"/>
      <c r="H457" s="213">
        <v>10</v>
      </c>
      <c r="I457" s="243"/>
      <c r="J457" s="201"/>
      <c r="K457" s="201"/>
      <c r="L457" s="244"/>
      <c r="M457" s="245"/>
      <c r="N457" s="246"/>
      <c r="O457" s="246"/>
      <c r="P457" s="246"/>
      <c r="Q457" s="246"/>
      <c r="R457" s="246"/>
      <c r="S457" s="246"/>
      <c r="T457" s="257"/>
      <c r="AT457" s="262" t="s">
        <v>184</v>
      </c>
      <c r="AU457" s="262" t="s">
        <v>81</v>
      </c>
      <c r="AV457" s="91" t="s">
        <v>81</v>
      </c>
      <c r="AW457" s="91" t="s">
        <v>37</v>
      </c>
      <c r="AX457" s="91" t="s">
        <v>24</v>
      </c>
      <c r="AY457" s="262" t="s">
        <v>164</v>
      </c>
    </row>
    <row r="458" spans="2:65" s="84" customFormat="1" ht="20.4" customHeight="1">
      <c r="B458" s="105"/>
      <c r="C458" s="189" t="s">
        <v>614</v>
      </c>
      <c r="D458" s="189" t="s">
        <v>166</v>
      </c>
      <c r="E458" s="190" t="s">
        <v>615</v>
      </c>
      <c r="F458" s="191" t="s">
        <v>616</v>
      </c>
      <c r="G458" s="192" t="s">
        <v>192</v>
      </c>
      <c r="H458" s="193">
        <v>107.63</v>
      </c>
      <c r="I458" s="233"/>
      <c r="J458" s="234">
        <f>ROUND(I458*H458,2)</f>
        <v>0</v>
      </c>
      <c r="K458" s="191" t="s">
        <v>22</v>
      </c>
      <c r="L458" s="214"/>
      <c r="M458" s="235" t="s">
        <v>22</v>
      </c>
      <c r="N458" s="236" t="s">
        <v>44</v>
      </c>
      <c r="O458" s="106"/>
      <c r="P458" s="237">
        <f>O458*H458</f>
        <v>0</v>
      </c>
      <c r="Q458" s="237">
        <v>0</v>
      </c>
      <c r="R458" s="237">
        <f>Q458*H458</f>
        <v>0</v>
      </c>
      <c r="S458" s="237">
        <v>0.05</v>
      </c>
      <c r="T458" s="254">
        <f>S458*H458</f>
        <v>5.3815</v>
      </c>
      <c r="AR458" s="170" t="s">
        <v>171</v>
      </c>
      <c r="AT458" s="170" t="s">
        <v>166</v>
      </c>
      <c r="AU458" s="170" t="s">
        <v>81</v>
      </c>
      <c r="AY458" s="170" t="s">
        <v>164</v>
      </c>
      <c r="BE458" s="266">
        <f>IF(N458="základní",J458,0)</f>
        <v>0</v>
      </c>
      <c r="BF458" s="266">
        <f>IF(N458="snížená",J458,0)</f>
        <v>0</v>
      </c>
      <c r="BG458" s="266">
        <f>IF(N458="zákl. přenesená",J458,0)</f>
        <v>0</v>
      </c>
      <c r="BH458" s="266">
        <f>IF(N458="sníž. přenesená",J458,0)</f>
        <v>0</v>
      </c>
      <c r="BI458" s="266">
        <f>IF(N458="nulová",J458,0)</f>
        <v>0</v>
      </c>
      <c r="BJ458" s="170" t="s">
        <v>24</v>
      </c>
      <c r="BK458" s="266">
        <f>ROUND(I458*H458,2)</f>
        <v>0</v>
      </c>
      <c r="BL458" s="170" t="s">
        <v>171</v>
      </c>
      <c r="BM458" s="170" t="s">
        <v>617</v>
      </c>
    </row>
    <row r="459" spans="2:51" s="91" customFormat="1" ht="13.5">
      <c r="B459" s="200"/>
      <c r="C459" s="201"/>
      <c r="D459" s="194" t="s">
        <v>184</v>
      </c>
      <c r="E459" s="202" t="s">
        <v>22</v>
      </c>
      <c r="F459" s="203" t="s">
        <v>585</v>
      </c>
      <c r="G459" s="201"/>
      <c r="H459" s="204">
        <v>39.3</v>
      </c>
      <c r="I459" s="243"/>
      <c r="J459" s="201"/>
      <c r="K459" s="201"/>
      <c r="L459" s="244"/>
      <c r="M459" s="245"/>
      <c r="N459" s="246"/>
      <c r="O459" s="246"/>
      <c r="P459" s="246"/>
      <c r="Q459" s="246"/>
      <c r="R459" s="246"/>
      <c r="S459" s="246"/>
      <c r="T459" s="257"/>
      <c r="AT459" s="262" t="s">
        <v>184</v>
      </c>
      <c r="AU459" s="262" t="s">
        <v>81</v>
      </c>
      <c r="AV459" s="91" t="s">
        <v>81</v>
      </c>
      <c r="AW459" s="91" t="s">
        <v>37</v>
      </c>
      <c r="AX459" s="91" t="s">
        <v>73</v>
      </c>
      <c r="AY459" s="262" t="s">
        <v>164</v>
      </c>
    </row>
    <row r="460" spans="2:51" s="91" customFormat="1" ht="13.5">
      <c r="B460" s="200"/>
      <c r="C460" s="201"/>
      <c r="D460" s="194" t="s">
        <v>184</v>
      </c>
      <c r="E460" s="202" t="s">
        <v>22</v>
      </c>
      <c r="F460" s="203" t="s">
        <v>586</v>
      </c>
      <c r="G460" s="201"/>
      <c r="H460" s="204">
        <v>25.58</v>
      </c>
      <c r="I460" s="243"/>
      <c r="J460" s="201"/>
      <c r="K460" s="201"/>
      <c r="L460" s="244"/>
      <c r="M460" s="245"/>
      <c r="N460" s="246"/>
      <c r="O460" s="246"/>
      <c r="P460" s="246"/>
      <c r="Q460" s="246"/>
      <c r="R460" s="246"/>
      <c r="S460" s="246"/>
      <c r="T460" s="257"/>
      <c r="AT460" s="262" t="s">
        <v>184</v>
      </c>
      <c r="AU460" s="262" t="s">
        <v>81</v>
      </c>
      <c r="AV460" s="91" t="s">
        <v>81</v>
      </c>
      <c r="AW460" s="91" t="s">
        <v>37</v>
      </c>
      <c r="AX460" s="91" t="s">
        <v>73</v>
      </c>
      <c r="AY460" s="262" t="s">
        <v>164</v>
      </c>
    </row>
    <row r="461" spans="2:51" s="91" customFormat="1" ht="13.5">
      <c r="B461" s="200"/>
      <c r="C461" s="201"/>
      <c r="D461" s="194" t="s">
        <v>184</v>
      </c>
      <c r="E461" s="202" t="s">
        <v>22</v>
      </c>
      <c r="F461" s="203" t="s">
        <v>587</v>
      </c>
      <c r="G461" s="201"/>
      <c r="H461" s="204">
        <v>29.25</v>
      </c>
      <c r="I461" s="243"/>
      <c r="J461" s="201"/>
      <c r="K461" s="201"/>
      <c r="L461" s="244"/>
      <c r="M461" s="245"/>
      <c r="N461" s="246"/>
      <c r="O461" s="246"/>
      <c r="P461" s="246"/>
      <c r="Q461" s="246"/>
      <c r="R461" s="246"/>
      <c r="S461" s="246"/>
      <c r="T461" s="257"/>
      <c r="AT461" s="262" t="s">
        <v>184</v>
      </c>
      <c r="AU461" s="262" t="s">
        <v>81</v>
      </c>
      <c r="AV461" s="91" t="s">
        <v>81</v>
      </c>
      <c r="AW461" s="91" t="s">
        <v>37</v>
      </c>
      <c r="AX461" s="91" t="s">
        <v>73</v>
      </c>
      <c r="AY461" s="262" t="s">
        <v>164</v>
      </c>
    </row>
    <row r="462" spans="2:51" s="91" customFormat="1" ht="13.5">
      <c r="B462" s="200"/>
      <c r="C462" s="201"/>
      <c r="D462" s="194" t="s">
        <v>184</v>
      </c>
      <c r="E462" s="202" t="s">
        <v>22</v>
      </c>
      <c r="F462" s="203" t="s">
        <v>588</v>
      </c>
      <c r="G462" s="201"/>
      <c r="H462" s="204">
        <v>13.5</v>
      </c>
      <c r="I462" s="243"/>
      <c r="J462" s="201"/>
      <c r="K462" s="201"/>
      <c r="L462" s="244"/>
      <c r="M462" s="245"/>
      <c r="N462" s="246"/>
      <c r="O462" s="246"/>
      <c r="P462" s="246"/>
      <c r="Q462" s="246"/>
      <c r="R462" s="246"/>
      <c r="S462" s="246"/>
      <c r="T462" s="257"/>
      <c r="AT462" s="262" t="s">
        <v>184</v>
      </c>
      <c r="AU462" s="262" t="s">
        <v>81</v>
      </c>
      <c r="AV462" s="91" t="s">
        <v>81</v>
      </c>
      <c r="AW462" s="91" t="s">
        <v>37</v>
      </c>
      <c r="AX462" s="91" t="s">
        <v>73</v>
      </c>
      <c r="AY462" s="262" t="s">
        <v>164</v>
      </c>
    </row>
    <row r="463" spans="2:51" s="92" customFormat="1" ht="13.5">
      <c r="B463" s="205"/>
      <c r="C463" s="206"/>
      <c r="D463" s="194" t="s">
        <v>184</v>
      </c>
      <c r="E463" s="267" t="s">
        <v>22</v>
      </c>
      <c r="F463" s="268" t="s">
        <v>187</v>
      </c>
      <c r="G463" s="206"/>
      <c r="H463" s="269">
        <v>107.63</v>
      </c>
      <c r="I463" s="247"/>
      <c r="J463" s="206"/>
      <c r="K463" s="206"/>
      <c r="L463" s="248"/>
      <c r="M463" s="249"/>
      <c r="N463" s="250"/>
      <c r="O463" s="250"/>
      <c r="P463" s="250"/>
      <c r="Q463" s="250"/>
      <c r="R463" s="250"/>
      <c r="S463" s="250"/>
      <c r="T463" s="258"/>
      <c r="AT463" s="263" t="s">
        <v>184</v>
      </c>
      <c r="AU463" s="263" t="s">
        <v>81</v>
      </c>
      <c r="AV463" s="92" t="s">
        <v>171</v>
      </c>
      <c r="AW463" s="92" t="s">
        <v>37</v>
      </c>
      <c r="AX463" s="92" t="s">
        <v>24</v>
      </c>
      <c r="AY463" s="263" t="s">
        <v>164</v>
      </c>
    </row>
    <row r="464" spans="2:63" s="89" customFormat="1" ht="29.9" customHeight="1">
      <c r="B464" s="183"/>
      <c r="C464" s="184"/>
      <c r="D464" s="187" t="s">
        <v>72</v>
      </c>
      <c r="E464" s="188" t="s">
        <v>618</v>
      </c>
      <c r="F464" s="188" t="s">
        <v>619</v>
      </c>
      <c r="G464" s="184"/>
      <c r="H464" s="184"/>
      <c r="I464" s="226"/>
      <c r="J464" s="232">
        <f>BK464</f>
        <v>0</v>
      </c>
      <c r="K464" s="184"/>
      <c r="L464" s="228"/>
      <c r="M464" s="229"/>
      <c r="N464" s="230"/>
      <c r="O464" s="230"/>
      <c r="P464" s="231">
        <f aca="true" t="shared" si="57" ref="P464:T464">SUM(P465:P483)</f>
        <v>0</v>
      </c>
      <c r="Q464" s="230"/>
      <c r="R464" s="231">
        <f t="shared" si="57"/>
        <v>0</v>
      </c>
      <c r="S464" s="230"/>
      <c r="T464" s="253">
        <f t="shared" si="57"/>
        <v>0</v>
      </c>
      <c r="AR464" s="259" t="s">
        <v>24</v>
      </c>
      <c r="AT464" s="260" t="s">
        <v>72</v>
      </c>
      <c r="AU464" s="260" t="s">
        <v>24</v>
      </c>
      <c r="AY464" s="259" t="s">
        <v>164</v>
      </c>
      <c r="BK464" s="265">
        <f>SUM(BK465:BK483)</f>
        <v>0</v>
      </c>
    </row>
    <row r="465" spans="2:65" s="84" customFormat="1" ht="28.8" customHeight="1">
      <c r="B465" s="105"/>
      <c r="C465" s="189" t="s">
        <v>620</v>
      </c>
      <c r="D465" s="189" t="s">
        <v>166</v>
      </c>
      <c r="E465" s="190" t="s">
        <v>621</v>
      </c>
      <c r="F465" s="191" t="s">
        <v>622</v>
      </c>
      <c r="G465" s="192" t="s">
        <v>623</v>
      </c>
      <c r="H465" s="193">
        <v>1019.251</v>
      </c>
      <c r="I465" s="233"/>
      <c r="J465" s="234">
        <f aca="true" t="shared" si="58" ref="J465:J469">ROUND(I465*H465,2)</f>
        <v>0</v>
      </c>
      <c r="K465" s="191" t="s">
        <v>170</v>
      </c>
      <c r="L465" s="214"/>
      <c r="M465" s="235" t="s">
        <v>22</v>
      </c>
      <c r="N465" s="236" t="s">
        <v>44</v>
      </c>
      <c r="O465" s="106"/>
      <c r="P465" s="237">
        <f aca="true" t="shared" si="59" ref="P465:P469">O465*H465</f>
        <v>0</v>
      </c>
      <c r="Q465" s="237">
        <v>0</v>
      </c>
      <c r="R465" s="237">
        <f aca="true" t="shared" si="60" ref="R465:R469">Q465*H465</f>
        <v>0</v>
      </c>
      <c r="S465" s="237">
        <v>0</v>
      </c>
      <c r="T465" s="254">
        <f aca="true" t="shared" si="61" ref="T465:T469">S465*H465</f>
        <v>0</v>
      </c>
      <c r="AR465" s="170" t="s">
        <v>171</v>
      </c>
      <c r="AT465" s="170" t="s">
        <v>166</v>
      </c>
      <c r="AU465" s="170" t="s">
        <v>81</v>
      </c>
      <c r="AY465" s="170" t="s">
        <v>164</v>
      </c>
      <c r="BE465" s="266">
        <f aca="true" t="shared" si="62" ref="BE465:BE469">IF(N465="základní",J465,0)</f>
        <v>0</v>
      </c>
      <c r="BF465" s="266">
        <f aca="true" t="shared" si="63" ref="BF465:BF469">IF(N465="snížená",J465,0)</f>
        <v>0</v>
      </c>
      <c r="BG465" s="266">
        <f aca="true" t="shared" si="64" ref="BG465:BG469">IF(N465="zákl. přenesená",J465,0)</f>
        <v>0</v>
      </c>
      <c r="BH465" s="266">
        <f aca="true" t="shared" si="65" ref="BH465:BH469">IF(N465="sníž. přenesená",J465,0)</f>
        <v>0</v>
      </c>
      <c r="BI465" s="266">
        <f aca="true" t="shared" si="66" ref="BI465:BI469">IF(N465="nulová",J465,0)</f>
        <v>0</v>
      </c>
      <c r="BJ465" s="170" t="s">
        <v>24</v>
      </c>
      <c r="BK465" s="266">
        <f aca="true" t="shared" si="67" ref="BK465:BK469">ROUND(I465*H465,2)</f>
        <v>0</v>
      </c>
      <c r="BL465" s="170" t="s">
        <v>171</v>
      </c>
      <c r="BM465" s="170" t="s">
        <v>624</v>
      </c>
    </row>
    <row r="466" spans="2:47" s="84" customFormat="1" ht="24">
      <c r="B466" s="105"/>
      <c r="C466" s="174"/>
      <c r="D466" s="207" t="s">
        <v>173</v>
      </c>
      <c r="E466" s="174"/>
      <c r="F466" s="270" t="s">
        <v>625</v>
      </c>
      <c r="G466" s="174"/>
      <c r="H466" s="174"/>
      <c r="I466" s="215"/>
      <c r="J466" s="174"/>
      <c r="K466" s="174"/>
      <c r="L466" s="214"/>
      <c r="M466" s="238"/>
      <c r="N466" s="106"/>
      <c r="O466" s="106"/>
      <c r="P466" s="106"/>
      <c r="Q466" s="106"/>
      <c r="R466" s="106"/>
      <c r="S466" s="106"/>
      <c r="T466" s="255"/>
      <c r="AT466" s="170" t="s">
        <v>173</v>
      </c>
      <c r="AU466" s="170" t="s">
        <v>81</v>
      </c>
    </row>
    <row r="467" spans="2:65" s="84" customFormat="1" ht="28.8" customHeight="1">
      <c r="B467" s="105"/>
      <c r="C467" s="189" t="s">
        <v>626</v>
      </c>
      <c r="D467" s="189" t="s">
        <v>166</v>
      </c>
      <c r="E467" s="190" t="s">
        <v>627</v>
      </c>
      <c r="F467" s="191" t="s">
        <v>628</v>
      </c>
      <c r="G467" s="192" t="s">
        <v>623</v>
      </c>
      <c r="H467" s="193">
        <v>1019.251</v>
      </c>
      <c r="I467" s="233"/>
      <c r="J467" s="234">
        <f t="shared" si="58"/>
        <v>0</v>
      </c>
      <c r="K467" s="191" t="s">
        <v>170</v>
      </c>
      <c r="L467" s="214"/>
      <c r="M467" s="235" t="s">
        <v>22</v>
      </c>
      <c r="N467" s="236" t="s">
        <v>44</v>
      </c>
      <c r="O467" s="106"/>
      <c r="P467" s="237">
        <f t="shared" si="59"/>
        <v>0</v>
      </c>
      <c r="Q467" s="237">
        <v>0</v>
      </c>
      <c r="R467" s="237">
        <f t="shared" si="60"/>
        <v>0</v>
      </c>
      <c r="S467" s="237">
        <v>0</v>
      </c>
      <c r="T467" s="254">
        <f t="shared" si="61"/>
        <v>0</v>
      </c>
      <c r="AR467" s="170" t="s">
        <v>171</v>
      </c>
      <c r="AT467" s="170" t="s">
        <v>166</v>
      </c>
      <c r="AU467" s="170" t="s">
        <v>81</v>
      </c>
      <c r="AY467" s="170" t="s">
        <v>164</v>
      </c>
      <c r="BE467" s="266">
        <f t="shared" si="62"/>
        <v>0</v>
      </c>
      <c r="BF467" s="266">
        <f t="shared" si="63"/>
        <v>0</v>
      </c>
      <c r="BG467" s="266">
        <f t="shared" si="64"/>
        <v>0</v>
      </c>
      <c r="BH467" s="266">
        <f t="shared" si="65"/>
        <v>0</v>
      </c>
      <c r="BI467" s="266">
        <f t="shared" si="66"/>
        <v>0</v>
      </c>
      <c r="BJ467" s="170" t="s">
        <v>24</v>
      </c>
      <c r="BK467" s="266">
        <f t="shared" si="67"/>
        <v>0</v>
      </c>
      <c r="BL467" s="170" t="s">
        <v>171</v>
      </c>
      <c r="BM467" s="170" t="s">
        <v>629</v>
      </c>
    </row>
    <row r="468" spans="2:47" s="84" customFormat="1" ht="24">
      <c r="B468" s="105"/>
      <c r="C468" s="174"/>
      <c r="D468" s="207" t="s">
        <v>173</v>
      </c>
      <c r="E468" s="174"/>
      <c r="F468" s="270" t="s">
        <v>630</v>
      </c>
      <c r="G468" s="174"/>
      <c r="H468" s="174"/>
      <c r="I468" s="215"/>
      <c r="J468" s="174"/>
      <c r="K468" s="174"/>
      <c r="L468" s="214"/>
      <c r="M468" s="238"/>
      <c r="N468" s="106"/>
      <c r="O468" s="106"/>
      <c r="P468" s="106"/>
      <c r="Q468" s="106"/>
      <c r="R468" s="106"/>
      <c r="S468" s="106"/>
      <c r="T468" s="255"/>
      <c r="AT468" s="170" t="s">
        <v>173</v>
      </c>
      <c r="AU468" s="170" t="s">
        <v>81</v>
      </c>
    </row>
    <row r="469" spans="2:65" s="84" customFormat="1" ht="20.4" customHeight="1">
      <c r="B469" s="105"/>
      <c r="C469" s="189" t="s">
        <v>631</v>
      </c>
      <c r="D469" s="189" t="s">
        <v>166</v>
      </c>
      <c r="E469" s="190" t="s">
        <v>632</v>
      </c>
      <c r="F469" s="191" t="s">
        <v>633</v>
      </c>
      <c r="G469" s="192" t="s">
        <v>623</v>
      </c>
      <c r="H469" s="193">
        <v>12231.012</v>
      </c>
      <c r="I469" s="233"/>
      <c r="J469" s="234">
        <f t="shared" si="58"/>
        <v>0</v>
      </c>
      <c r="K469" s="191" t="s">
        <v>170</v>
      </c>
      <c r="L469" s="214"/>
      <c r="M469" s="235" t="s">
        <v>22</v>
      </c>
      <c r="N469" s="236" t="s">
        <v>44</v>
      </c>
      <c r="O469" s="106"/>
      <c r="P469" s="237">
        <f t="shared" si="59"/>
        <v>0</v>
      </c>
      <c r="Q469" s="237">
        <v>0</v>
      </c>
      <c r="R469" s="237">
        <f t="shared" si="60"/>
        <v>0</v>
      </c>
      <c r="S469" s="237">
        <v>0</v>
      </c>
      <c r="T469" s="254">
        <f t="shared" si="61"/>
        <v>0</v>
      </c>
      <c r="AR469" s="170" t="s">
        <v>171</v>
      </c>
      <c r="AT469" s="170" t="s">
        <v>166</v>
      </c>
      <c r="AU469" s="170" t="s">
        <v>81</v>
      </c>
      <c r="AY469" s="170" t="s">
        <v>164</v>
      </c>
      <c r="BE469" s="266">
        <f t="shared" si="62"/>
        <v>0</v>
      </c>
      <c r="BF469" s="266">
        <f t="shared" si="63"/>
        <v>0</v>
      </c>
      <c r="BG469" s="266">
        <f t="shared" si="64"/>
        <v>0</v>
      </c>
      <c r="BH469" s="266">
        <f t="shared" si="65"/>
        <v>0</v>
      </c>
      <c r="BI469" s="266">
        <f t="shared" si="66"/>
        <v>0</v>
      </c>
      <c r="BJ469" s="170" t="s">
        <v>24</v>
      </c>
      <c r="BK469" s="266">
        <f t="shared" si="67"/>
        <v>0</v>
      </c>
      <c r="BL469" s="170" t="s">
        <v>171</v>
      </c>
      <c r="BM469" s="170" t="s">
        <v>634</v>
      </c>
    </row>
    <row r="470" spans="2:47" s="84" customFormat="1" ht="24">
      <c r="B470" s="105"/>
      <c r="C470" s="174"/>
      <c r="D470" s="194" t="s">
        <v>173</v>
      </c>
      <c r="E470" s="174"/>
      <c r="F470" s="195" t="s">
        <v>635</v>
      </c>
      <c r="G470" s="174"/>
      <c r="H470" s="174"/>
      <c r="I470" s="215"/>
      <c r="J470" s="174"/>
      <c r="K470" s="174"/>
      <c r="L470" s="214"/>
      <c r="M470" s="238"/>
      <c r="N470" s="106"/>
      <c r="O470" s="106"/>
      <c r="P470" s="106"/>
      <c r="Q470" s="106"/>
      <c r="R470" s="106"/>
      <c r="S470" s="106"/>
      <c r="T470" s="255"/>
      <c r="AT470" s="170" t="s">
        <v>173</v>
      </c>
      <c r="AU470" s="170" t="s">
        <v>81</v>
      </c>
    </row>
    <row r="471" spans="2:51" s="91" customFormat="1" ht="13.5">
      <c r="B471" s="200"/>
      <c r="C471" s="201"/>
      <c r="D471" s="207" t="s">
        <v>184</v>
      </c>
      <c r="E471" s="201"/>
      <c r="F471" s="212" t="s">
        <v>636</v>
      </c>
      <c r="G471" s="201"/>
      <c r="H471" s="213">
        <v>12231.012</v>
      </c>
      <c r="I471" s="243"/>
      <c r="J471" s="201"/>
      <c r="K471" s="201"/>
      <c r="L471" s="244"/>
      <c r="M471" s="245"/>
      <c r="N471" s="246"/>
      <c r="O471" s="246"/>
      <c r="P471" s="246"/>
      <c r="Q471" s="246"/>
      <c r="R471" s="246"/>
      <c r="S471" s="246"/>
      <c r="T471" s="257"/>
      <c r="AT471" s="262" t="s">
        <v>184</v>
      </c>
      <c r="AU471" s="262" t="s">
        <v>81</v>
      </c>
      <c r="AV471" s="91" t="s">
        <v>81</v>
      </c>
      <c r="AW471" s="91" t="s">
        <v>6</v>
      </c>
      <c r="AX471" s="91" t="s">
        <v>24</v>
      </c>
      <c r="AY471" s="262" t="s">
        <v>164</v>
      </c>
    </row>
    <row r="472" spans="2:65" s="84" customFormat="1" ht="20.4" customHeight="1">
      <c r="B472" s="105"/>
      <c r="C472" s="189" t="s">
        <v>637</v>
      </c>
      <c r="D472" s="189" t="s">
        <v>166</v>
      </c>
      <c r="E472" s="190" t="s">
        <v>638</v>
      </c>
      <c r="F472" s="191" t="s">
        <v>639</v>
      </c>
      <c r="G472" s="192" t="s">
        <v>623</v>
      </c>
      <c r="H472" s="193">
        <v>554.68</v>
      </c>
      <c r="I472" s="233"/>
      <c r="J472" s="234">
        <f aca="true" t="shared" si="68" ref="J472:J476">ROUND(I472*H472,2)</f>
        <v>0</v>
      </c>
      <c r="K472" s="191" t="s">
        <v>170</v>
      </c>
      <c r="L472" s="214"/>
      <c r="M472" s="235" t="s">
        <v>22</v>
      </c>
      <c r="N472" s="236" t="s">
        <v>44</v>
      </c>
      <c r="O472" s="106"/>
      <c r="P472" s="237">
        <f aca="true" t="shared" si="69" ref="P472:P476">O472*H472</f>
        <v>0</v>
      </c>
      <c r="Q472" s="237">
        <v>0</v>
      </c>
      <c r="R472" s="237">
        <f aca="true" t="shared" si="70" ref="R472:R476">Q472*H472</f>
        <v>0</v>
      </c>
      <c r="S472" s="237">
        <v>0</v>
      </c>
      <c r="T472" s="254">
        <f aca="true" t="shared" si="71" ref="T472:T476">S472*H472</f>
        <v>0</v>
      </c>
      <c r="AR472" s="170" t="s">
        <v>171</v>
      </c>
      <c r="AT472" s="170" t="s">
        <v>166</v>
      </c>
      <c r="AU472" s="170" t="s">
        <v>81</v>
      </c>
      <c r="AY472" s="170" t="s">
        <v>164</v>
      </c>
      <c r="BE472" s="266">
        <f aca="true" t="shared" si="72" ref="BE472:BE476">IF(N472="základní",J472,0)</f>
        <v>0</v>
      </c>
      <c r="BF472" s="266">
        <f aca="true" t="shared" si="73" ref="BF472:BF476">IF(N472="snížená",J472,0)</f>
        <v>0</v>
      </c>
      <c r="BG472" s="266">
        <f aca="true" t="shared" si="74" ref="BG472:BG476">IF(N472="zákl. přenesená",J472,0)</f>
        <v>0</v>
      </c>
      <c r="BH472" s="266">
        <f aca="true" t="shared" si="75" ref="BH472:BH476">IF(N472="sníž. přenesená",J472,0)</f>
        <v>0</v>
      </c>
      <c r="BI472" s="266">
        <f aca="true" t="shared" si="76" ref="BI472:BI476">IF(N472="nulová",J472,0)</f>
        <v>0</v>
      </c>
      <c r="BJ472" s="170" t="s">
        <v>24</v>
      </c>
      <c r="BK472" s="266">
        <f aca="true" t="shared" si="77" ref="BK472:BK476">ROUND(I472*H472,2)</f>
        <v>0</v>
      </c>
      <c r="BL472" s="170" t="s">
        <v>171</v>
      </c>
      <c r="BM472" s="170" t="s">
        <v>640</v>
      </c>
    </row>
    <row r="473" spans="2:47" s="84" customFormat="1" ht="13.5">
      <c r="B473" s="105"/>
      <c r="C473" s="174"/>
      <c r="D473" s="207" t="s">
        <v>173</v>
      </c>
      <c r="E473" s="174"/>
      <c r="F473" s="270" t="s">
        <v>641</v>
      </c>
      <c r="G473" s="174"/>
      <c r="H473" s="174"/>
      <c r="I473" s="215"/>
      <c r="J473" s="174"/>
      <c r="K473" s="174"/>
      <c r="L473" s="214"/>
      <c r="M473" s="238"/>
      <c r="N473" s="106"/>
      <c r="O473" s="106"/>
      <c r="P473" s="106"/>
      <c r="Q473" s="106"/>
      <c r="R473" s="106"/>
      <c r="S473" s="106"/>
      <c r="T473" s="255"/>
      <c r="AT473" s="170" t="s">
        <v>173</v>
      </c>
      <c r="AU473" s="170" t="s">
        <v>81</v>
      </c>
    </row>
    <row r="474" spans="2:65" s="84" customFormat="1" ht="28.8" customHeight="1">
      <c r="B474" s="105"/>
      <c r="C474" s="189" t="s">
        <v>642</v>
      </c>
      <c r="D474" s="189" t="s">
        <v>166</v>
      </c>
      <c r="E474" s="190" t="s">
        <v>643</v>
      </c>
      <c r="F474" s="191" t="s">
        <v>644</v>
      </c>
      <c r="G474" s="192" t="s">
        <v>623</v>
      </c>
      <c r="H474" s="193">
        <v>386.84</v>
      </c>
      <c r="I474" s="233"/>
      <c r="J474" s="234">
        <f t="shared" si="68"/>
        <v>0</v>
      </c>
      <c r="K474" s="191" t="s">
        <v>170</v>
      </c>
      <c r="L474" s="214"/>
      <c r="M474" s="235" t="s">
        <v>22</v>
      </c>
      <c r="N474" s="236" t="s">
        <v>44</v>
      </c>
      <c r="O474" s="106"/>
      <c r="P474" s="237">
        <f t="shared" si="69"/>
        <v>0</v>
      </c>
      <c r="Q474" s="237">
        <v>0</v>
      </c>
      <c r="R474" s="237">
        <f t="shared" si="70"/>
        <v>0</v>
      </c>
      <c r="S474" s="237">
        <v>0</v>
      </c>
      <c r="T474" s="254">
        <f t="shared" si="71"/>
        <v>0</v>
      </c>
      <c r="AR474" s="170" t="s">
        <v>171</v>
      </c>
      <c r="AT474" s="170" t="s">
        <v>166</v>
      </c>
      <c r="AU474" s="170" t="s">
        <v>81</v>
      </c>
      <c r="AY474" s="170" t="s">
        <v>164</v>
      </c>
      <c r="BE474" s="266">
        <f t="shared" si="72"/>
        <v>0</v>
      </c>
      <c r="BF474" s="266">
        <f t="shared" si="73"/>
        <v>0</v>
      </c>
      <c r="BG474" s="266">
        <f t="shared" si="74"/>
        <v>0</v>
      </c>
      <c r="BH474" s="266">
        <f t="shared" si="75"/>
        <v>0</v>
      </c>
      <c r="BI474" s="266">
        <f t="shared" si="76"/>
        <v>0</v>
      </c>
      <c r="BJ474" s="170" t="s">
        <v>24</v>
      </c>
      <c r="BK474" s="266">
        <f t="shared" si="77"/>
        <v>0</v>
      </c>
      <c r="BL474" s="170" t="s">
        <v>171</v>
      </c>
      <c r="BM474" s="170" t="s">
        <v>645</v>
      </c>
    </row>
    <row r="475" spans="2:47" s="84" customFormat="1" ht="24">
      <c r="B475" s="105"/>
      <c r="C475" s="174"/>
      <c r="D475" s="207" t="s">
        <v>173</v>
      </c>
      <c r="E475" s="174"/>
      <c r="F475" s="270" t="s">
        <v>646</v>
      </c>
      <c r="G475" s="174"/>
      <c r="H475" s="174"/>
      <c r="I475" s="215"/>
      <c r="J475" s="174"/>
      <c r="K475" s="174"/>
      <c r="L475" s="214"/>
      <c r="M475" s="238"/>
      <c r="N475" s="106"/>
      <c r="O475" s="106"/>
      <c r="P475" s="106"/>
      <c r="Q475" s="106"/>
      <c r="R475" s="106"/>
      <c r="S475" s="106"/>
      <c r="T475" s="255"/>
      <c r="AT475" s="170" t="s">
        <v>173</v>
      </c>
      <c r="AU475" s="170" t="s">
        <v>81</v>
      </c>
    </row>
    <row r="476" spans="2:65" s="84" customFormat="1" ht="20.4" customHeight="1">
      <c r="B476" s="105"/>
      <c r="C476" s="189" t="s">
        <v>647</v>
      </c>
      <c r="D476" s="189" t="s">
        <v>166</v>
      </c>
      <c r="E476" s="190" t="s">
        <v>648</v>
      </c>
      <c r="F476" s="191" t="s">
        <v>649</v>
      </c>
      <c r="G476" s="192" t="s">
        <v>623</v>
      </c>
      <c r="H476" s="193">
        <v>21.1</v>
      </c>
      <c r="I476" s="233"/>
      <c r="J476" s="234">
        <f t="shared" si="68"/>
        <v>0</v>
      </c>
      <c r="K476" s="191" t="s">
        <v>170</v>
      </c>
      <c r="L476" s="214"/>
      <c r="M476" s="235" t="s">
        <v>22</v>
      </c>
      <c r="N476" s="236" t="s">
        <v>44</v>
      </c>
      <c r="O476" s="106"/>
      <c r="P476" s="237">
        <f t="shared" si="69"/>
        <v>0</v>
      </c>
      <c r="Q476" s="237">
        <v>0</v>
      </c>
      <c r="R476" s="237">
        <f t="shared" si="70"/>
        <v>0</v>
      </c>
      <c r="S476" s="237">
        <v>0</v>
      </c>
      <c r="T476" s="254">
        <f t="shared" si="71"/>
        <v>0</v>
      </c>
      <c r="AR476" s="170" t="s">
        <v>171</v>
      </c>
      <c r="AT476" s="170" t="s">
        <v>166</v>
      </c>
      <c r="AU476" s="170" t="s">
        <v>81</v>
      </c>
      <c r="AY476" s="170" t="s">
        <v>164</v>
      </c>
      <c r="BE476" s="266">
        <f t="shared" si="72"/>
        <v>0</v>
      </c>
      <c r="BF476" s="266">
        <f t="shared" si="73"/>
        <v>0</v>
      </c>
      <c r="BG476" s="266">
        <f t="shared" si="74"/>
        <v>0</v>
      </c>
      <c r="BH476" s="266">
        <f t="shared" si="75"/>
        <v>0</v>
      </c>
      <c r="BI476" s="266">
        <f t="shared" si="76"/>
        <v>0</v>
      </c>
      <c r="BJ476" s="170" t="s">
        <v>24</v>
      </c>
      <c r="BK476" s="266">
        <f t="shared" si="77"/>
        <v>0</v>
      </c>
      <c r="BL476" s="170" t="s">
        <v>171</v>
      </c>
      <c r="BM476" s="170" t="s">
        <v>650</v>
      </c>
    </row>
    <row r="477" spans="2:47" s="84" customFormat="1" ht="13.5">
      <c r="B477" s="105"/>
      <c r="C477" s="174"/>
      <c r="D477" s="207" t="s">
        <v>173</v>
      </c>
      <c r="E477" s="174"/>
      <c r="F477" s="270" t="s">
        <v>651</v>
      </c>
      <c r="G477" s="174"/>
      <c r="H477" s="174"/>
      <c r="I477" s="215"/>
      <c r="J477" s="174"/>
      <c r="K477" s="174"/>
      <c r="L477" s="214"/>
      <c r="M477" s="238"/>
      <c r="N477" s="106"/>
      <c r="O477" s="106"/>
      <c r="P477" s="106"/>
      <c r="Q477" s="106"/>
      <c r="R477" s="106"/>
      <c r="S477" s="106"/>
      <c r="T477" s="255"/>
      <c r="AT477" s="170" t="s">
        <v>173</v>
      </c>
      <c r="AU477" s="170" t="s">
        <v>81</v>
      </c>
    </row>
    <row r="478" spans="2:65" s="84" customFormat="1" ht="28.8" customHeight="1">
      <c r="B478" s="105"/>
      <c r="C478" s="189" t="s">
        <v>652</v>
      </c>
      <c r="D478" s="189" t="s">
        <v>166</v>
      </c>
      <c r="E478" s="190" t="s">
        <v>653</v>
      </c>
      <c r="F478" s="191" t="s">
        <v>654</v>
      </c>
      <c r="G478" s="192" t="s">
        <v>623</v>
      </c>
      <c r="H478" s="193">
        <v>32.424</v>
      </c>
      <c r="I478" s="233"/>
      <c r="J478" s="234">
        <f aca="true" t="shared" si="78" ref="J478:J482">ROUND(I478*H478,2)</f>
        <v>0</v>
      </c>
      <c r="K478" s="191" t="s">
        <v>170</v>
      </c>
      <c r="L478" s="214"/>
      <c r="M478" s="235" t="s">
        <v>22</v>
      </c>
      <c r="N478" s="236" t="s">
        <v>44</v>
      </c>
      <c r="O478" s="106"/>
      <c r="P478" s="237">
        <f aca="true" t="shared" si="79" ref="P478:P482">O478*H478</f>
        <v>0</v>
      </c>
      <c r="Q478" s="237">
        <v>0</v>
      </c>
      <c r="R478" s="237">
        <f aca="true" t="shared" si="80" ref="R478:R482">Q478*H478</f>
        <v>0</v>
      </c>
      <c r="S478" s="237">
        <v>0</v>
      </c>
      <c r="T478" s="254">
        <f aca="true" t="shared" si="81" ref="T478:T482">S478*H478</f>
        <v>0</v>
      </c>
      <c r="AR478" s="170" t="s">
        <v>171</v>
      </c>
      <c r="AT478" s="170" t="s">
        <v>166</v>
      </c>
      <c r="AU478" s="170" t="s">
        <v>81</v>
      </c>
      <c r="AY478" s="170" t="s">
        <v>164</v>
      </c>
      <c r="BE478" s="266">
        <f aca="true" t="shared" si="82" ref="BE478:BE482">IF(N478="základní",J478,0)</f>
        <v>0</v>
      </c>
      <c r="BF478" s="266">
        <f aca="true" t="shared" si="83" ref="BF478:BF482">IF(N478="snížená",J478,0)</f>
        <v>0</v>
      </c>
      <c r="BG478" s="266">
        <f aca="true" t="shared" si="84" ref="BG478:BG482">IF(N478="zákl. přenesená",J478,0)</f>
        <v>0</v>
      </c>
      <c r="BH478" s="266">
        <f aca="true" t="shared" si="85" ref="BH478:BH482">IF(N478="sníž. přenesená",J478,0)</f>
        <v>0</v>
      </c>
      <c r="BI478" s="266">
        <f aca="true" t="shared" si="86" ref="BI478:BI482">IF(N478="nulová",J478,0)</f>
        <v>0</v>
      </c>
      <c r="BJ478" s="170" t="s">
        <v>24</v>
      </c>
      <c r="BK478" s="266">
        <f aca="true" t="shared" si="87" ref="BK478:BK482">ROUND(I478*H478,2)</f>
        <v>0</v>
      </c>
      <c r="BL478" s="170" t="s">
        <v>171</v>
      </c>
      <c r="BM478" s="170" t="s">
        <v>655</v>
      </c>
    </row>
    <row r="479" spans="2:47" s="84" customFormat="1" ht="24">
      <c r="B479" s="105"/>
      <c r="C479" s="174"/>
      <c r="D479" s="207" t="s">
        <v>173</v>
      </c>
      <c r="E479" s="174"/>
      <c r="F479" s="270" t="s">
        <v>656</v>
      </c>
      <c r="G479" s="174"/>
      <c r="H479" s="174"/>
      <c r="I479" s="215"/>
      <c r="J479" s="174"/>
      <c r="K479" s="174"/>
      <c r="L479" s="214"/>
      <c r="M479" s="238"/>
      <c r="N479" s="106"/>
      <c r="O479" s="106"/>
      <c r="P479" s="106"/>
      <c r="Q479" s="106"/>
      <c r="R479" s="106"/>
      <c r="S479" s="106"/>
      <c r="T479" s="255"/>
      <c r="AT479" s="170" t="s">
        <v>173</v>
      </c>
      <c r="AU479" s="170" t="s">
        <v>81</v>
      </c>
    </row>
    <row r="480" spans="2:65" s="84" customFormat="1" ht="20.4" customHeight="1">
      <c r="B480" s="105"/>
      <c r="C480" s="189" t="s">
        <v>657</v>
      </c>
      <c r="D480" s="189" t="s">
        <v>166</v>
      </c>
      <c r="E480" s="190" t="s">
        <v>658</v>
      </c>
      <c r="F480" s="191" t="s">
        <v>659</v>
      </c>
      <c r="G480" s="192" t="s">
        <v>623</v>
      </c>
      <c r="H480" s="193">
        <v>5.382</v>
      </c>
      <c r="I480" s="233"/>
      <c r="J480" s="234">
        <f t="shared" si="78"/>
        <v>0</v>
      </c>
      <c r="K480" s="191" t="s">
        <v>170</v>
      </c>
      <c r="L480" s="214"/>
      <c r="M480" s="235" t="s">
        <v>22</v>
      </c>
      <c r="N480" s="236" t="s">
        <v>44</v>
      </c>
      <c r="O480" s="106"/>
      <c r="P480" s="237">
        <f t="shared" si="79"/>
        <v>0</v>
      </c>
      <c r="Q480" s="237">
        <v>0</v>
      </c>
      <c r="R480" s="237">
        <f t="shared" si="80"/>
        <v>0</v>
      </c>
      <c r="S480" s="237">
        <v>0</v>
      </c>
      <c r="T480" s="254">
        <f t="shared" si="81"/>
        <v>0</v>
      </c>
      <c r="AR480" s="170" t="s">
        <v>171</v>
      </c>
      <c r="AT480" s="170" t="s">
        <v>166</v>
      </c>
      <c r="AU480" s="170" t="s">
        <v>81</v>
      </c>
      <c r="AY480" s="170" t="s">
        <v>164</v>
      </c>
      <c r="BE480" s="266">
        <f t="shared" si="82"/>
        <v>0</v>
      </c>
      <c r="BF480" s="266">
        <f t="shared" si="83"/>
        <v>0</v>
      </c>
      <c r="BG480" s="266">
        <f t="shared" si="84"/>
        <v>0</v>
      </c>
      <c r="BH480" s="266">
        <f t="shared" si="85"/>
        <v>0</v>
      </c>
      <c r="BI480" s="266">
        <f t="shared" si="86"/>
        <v>0</v>
      </c>
      <c r="BJ480" s="170" t="s">
        <v>24</v>
      </c>
      <c r="BK480" s="266">
        <f t="shared" si="87"/>
        <v>0</v>
      </c>
      <c r="BL480" s="170" t="s">
        <v>171</v>
      </c>
      <c r="BM480" s="170" t="s">
        <v>660</v>
      </c>
    </row>
    <row r="481" spans="2:47" s="84" customFormat="1" ht="13.5">
      <c r="B481" s="105"/>
      <c r="C481" s="174"/>
      <c r="D481" s="207" t="s">
        <v>173</v>
      </c>
      <c r="E481" s="174"/>
      <c r="F481" s="270" t="s">
        <v>661</v>
      </c>
      <c r="G481" s="174"/>
      <c r="H481" s="174"/>
      <c r="I481" s="215"/>
      <c r="J481" s="174"/>
      <c r="K481" s="174"/>
      <c r="L481" s="214"/>
      <c r="M481" s="238"/>
      <c r="N481" s="106"/>
      <c r="O481" s="106"/>
      <c r="P481" s="106"/>
      <c r="Q481" s="106"/>
      <c r="R481" s="106"/>
      <c r="S481" s="106"/>
      <c r="T481" s="255"/>
      <c r="AT481" s="170" t="s">
        <v>173</v>
      </c>
      <c r="AU481" s="170" t="s">
        <v>81</v>
      </c>
    </row>
    <row r="482" spans="2:65" s="84" customFormat="1" ht="20.4" customHeight="1">
      <c r="B482" s="105"/>
      <c r="C482" s="189" t="s">
        <v>662</v>
      </c>
      <c r="D482" s="189" t="s">
        <v>166</v>
      </c>
      <c r="E482" s="190" t="s">
        <v>663</v>
      </c>
      <c r="F482" s="191" t="s">
        <v>664</v>
      </c>
      <c r="G482" s="192" t="s">
        <v>623</v>
      </c>
      <c r="H482" s="193">
        <v>18.82</v>
      </c>
      <c r="I482" s="233"/>
      <c r="J482" s="234">
        <f t="shared" si="78"/>
        <v>0</v>
      </c>
      <c r="K482" s="191" t="s">
        <v>170</v>
      </c>
      <c r="L482" s="214"/>
      <c r="M482" s="235" t="s">
        <v>22</v>
      </c>
      <c r="N482" s="236" t="s">
        <v>44</v>
      </c>
      <c r="O482" s="106"/>
      <c r="P482" s="237">
        <f t="shared" si="79"/>
        <v>0</v>
      </c>
      <c r="Q482" s="237">
        <v>0</v>
      </c>
      <c r="R482" s="237">
        <f t="shared" si="80"/>
        <v>0</v>
      </c>
      <c r="S482" s="237">
        <v>0</v>
      </c>
      <c r="T482" s="254">
        <f t="shared" si="81"/>
        <v>0</v>
      </c>
      <c r="AR482" s="170" t="s">
        <v>171</v>
      </c>
      <c r="AT482" s="170" t="s">
        <v>166</v>
      </c>
      <c r="AU482" s="170" t="s">
        <v>81</v>
      </c>
      <c r="AY482" s="170" t="s">
        <v>164</v>
      </c>
      <c r="BE482" s="266">
        <f t="shared" si="82"/>
        <v>0</v>
      </c>
      <c r="BF482" s="266">
        <f t="shared" si="83"/>
        <v>0</v>
      </c>
      <c r="BG482" s="266">
        <f t="shared" si="84"/>
        <v>0</v>
      </c>
      <c r="BH482" s="266">
        <f t="shared" si="85"/>
        <v>0</v>
      </c>
      <c r="BI482" s="266">
        <f t="shared" si="86"/>
        <v>0</v>
      </c>
      <c r="BJ482" s="170" t="s">
        <v>24</v>
      </c>
      <c r="BK482" s="266">
        <f t="shared" si="87"/>
        <v>0</v>
      </c>
      <c r="BL482" s="170" t="s">
        <v>171</v>
      </c>
      <c r="BM482" s="170" t="s">
        <v>665</v>
      </c>
    </row>
    <row r="483" spans="2:47" s="84" customFormat="1" ht="13.5">
      <c r="B483" s="105"/>
      <c r="C483" s="174"/>
      <c r="D483" s="194" t="s">
        <v>173</v>
      </c>
      <c r="E483" s="174"/>
      <c r="F483" s="195" t="s">
        <v>666</v>
      </c>
      <c r="G483" s="174"/>
      <c r="H483" s="174"/>
      <c r="I483" s="215"/>
      <c r="J483" s="174"/>
      <c r="K483" s="174"/>
      <c r="L483" s="214"/>
      <c r="M483" s="238"/>
      <c r="N483" s="106"/>
      <c r="O483" s="106"/>
      <c r="P483" s="106"/>
      <c r="Q483" s="106"/>
      <c r="R483" s="106"/>
      <c r="S483" s="106"/>
      <c r="T483" s="255"/>
      <c r="AT483" s="170" t="s">
        <v>173</v>
      </c>
      <c r="AU483" s="170" t="s">
        <v>81</v>
      </c>
    </row>
    <row r="484" spans="2:63" s="89" customFormat="1" ht="37.5" customHeight="1">
      <c r="B484" s="183"/>
      <c r="C484" s="184"/>
      <c r="D484" s="185" t="s">
        <v>72</v>
      </c>
      <c r="E484" s="186" t="s">
        <v>667</v>
      </c>
      <c r="F484" s="186" t="s">
        <v>668</v>
      </c>
      <c r="G484" s="184"/>
      <c r="H484" s="184"/>
      <c r="I484" s="226"/>
      <c r="J484" s="227">
        <f>BK484</f>
        <v>0</v>
      </c>
      <c r="K484" s="184"/>
      <c r="L484" s="228"/>
      <c r="M484" s="229"/>
      <c r="N484" s="230"/>
      <c r="O484" s="230"/>
      <c r="P484" s="231">
        <f aca="true" t="shared" si="88" ref="P484:T484">P485+P493+P504+P509+P512+P517+P524+P534+P538+P559</f>
        <v>0</v>
      </c>
      <c r="Q484" s="230"/>
      <c r="R484" s="231">
        <f t="shared" si="88"/>
        <v>0.2577708</v>
      </c>
      <c r="S484" s="230"/>
      <c r="T484" s="253">
        <f t="shared" si="88"/>
        <v>50.36629909</v>
      </c>
      <c r="AR484" s="259" t="s">
        <v>81</v>
      </c>
      <c r="AT484" s="260" t="s">
        <v>72</v>
      </c>
      <c r="AU484" s="260" t="s">
        <v>73</v>
      </c>
      <c r="AY484" s="259" t="s">
        <v>164</v>
      </c>
      <c r="BK484" s="265">
        <f>BK485+BK493+BK504+BK509+BK512+BK517+BK524+BK534+BK538+BK559</f>
        <v>0</v>
      </c>
    </row>
    <row r="485" spans="2:63" s="89" customFormat="1" ht="19.9" customHeight="1">
      <c r="B485" s="183"/>
      <c r="C485" s="184"/>
      <c r="D485" s="187" t="s">
        <v>72</v>
      </c>
      <c r="E485" s="188" t="s">
        <v>669</v>
      </c>
      <c r="F485" s="188" t="s">
        <v>670</v>
      </c>
      <c r="G485" s="184"/>
      <c r="H485" s="184"/>
      <c r="I485" s="226"/>
      <c r="J485" s="232">
        <f>BK485</f>
        <v>0</v>
      </c>
      <c r="K485" s="184"/>
      <c r="L485" s="228"/>
      <c r="M485" s="229"/>
      <c r="N485" s="230"/>
      <c r="O485" s="230"/>
      <c r="P485" s="231">
        <f aca="true" t="shared" si="89" ref="P485:T485">SUM(P486:P492)</f>
        <v>0</v>
      </c>
      <c r="Q485" s="230"/>
      <c r="R485" s="231">
        <f t="shared" si="89"/>
        <v>0</v>
      </c>
      <c r="S485" s="230"/>
      <c r="T485" s="253">
        <f t="shared" si="89"/>
        <v>0.1686</v>
      </c>
      <c r="AR485" s="259" t="s">
        <v>81</v>
      </c>
      <c r="AT485" s="260" t="s">
        <v>72</v>
      </c>
      <c r="AU485" s="260" t="s">
        <v>24</v>
      </c>
      <c r="AY485" s="259" t="s">
        <v>164</v>
      </c>
      <c r="BK485" s="265">
        <f>SUM(BK486:BK492)</f>
        <v>0</v>
      </c>
    </row>
    <row r="486" spans="2:65" s="84" customFormat="1" ht="20.4" customHeight="1">
      <c r="B486" s="105"/>
      <c r="C486" s="189" t="s">
        <v>671</v>
      </c>
      <c r="D486" s="189" t="s">
        <v>166</v>
      </c>
      <c r="E486" s="190" t="s">
        <v>672</v>
      </c>
      <c r="F486" s="191" t="s">
        <v>673</v>
      </c>
      <c r="G486" s="192" t="s">
        <v>192</v>
      </c>
      <c r="H486" s="193">
        <v>42.15</v>
      </c>
      <c r="I486" s="233"/>
      <c r="J486" s="234">
        <f>ROUND(I486*H486,2)</f>
        <v>0</v>
      </c>
      <c r="K486" s="191" t="s">
        <v>170</v>
      </c>
      <c r="L486" s="214"/>
      <c r="M486" s="235" t="s">
        <v>22</v>
      </c>
      <c r="N486" s="236" t="s">
        <v>44</v>
      </c>
      <c r="O486" s="106"/>
      <c r="P486" s="237">
        <f>O486*H486</f>
        <v>0</v>
      </c>
      <c r="Q486" s="237">
        <v>0</v>
      </c>
      <c r="R486" s="237">
        <f>Q486*H486</f>
        <v>0</v>
      </c>
      <c r="S486" s="237">
        <v>0.004</v>
      </c>
      <c r="T486" s="254">
        <f>S486*H486</f>
        <v>0.1686</v>
      </c>
      <c r="AR486" s="170" t="s">
        <v>298</v>
      </c>
      <c r="AT486" s="170" t="s">
        <v>166</v>
      </c>
      <c r="AU486" s="170" t="s">
        <v>81</v>
      </c>
      <c r="AY486" s="170" t="s">
        <v>164</v>
      </c>
      <c r="BE486" s="266">
        <f>IF(N486="základní",J486,0)</f>
        <v>0</v>
      </c>
      <c r="BF486" s="266">
        <f>IF(N486="snížená",J486,0)</f>
        <v>0</v>
      </c>
      <c r="BG486" s="266">
        <f>IF(N486="zákl. přenesená",J486,0)</f>
        <v>0</v>
      </c>
      <c r="BH486" s="266">
        <f>IF(N486="sníž. přenesená",J486,0)</f>
        <v>0</v>
      </c>
      <c r="BI486" s="266">
        <f>IF(N486="nulová",J486,0)</f>
        <v>0</v>
      </c>
      <c r="BJ486" s="170" t="s">
        <v>24</v>
      </c>
      <c r="BK486" s="266">
        <f>ROUND(I486*H486,2)</f>
        <v>0</v>
      </c>
      <c r="BL486" s="170" t="s">
        <v>298</v>
      </c>
      <c r="BM486" s="170" t="s">
        <v>674</v>
      </c>
    </row>
    <row r="487" spans="2:47" s="84" customFormat="1" ht="13.5">
      <c r="B487" s="105"/>
      <c r="C487" s="174"/>
      <c r="D487" s="194" t="s">
        <v>173</v>
      </c>
      <c r="E487" s="174"/>
      <c r="F487" s="195" t="s">
        <v>675</v>
      </c>
      <c r="G487" s="174"/>
      <c r="H487" s="174"/>
      <c r="I487" s="215"/>
      <c r="J487" s="174"/>
      <c r="K487" s="174"/>
      <c r="L487" s="214"/>
      <c r="M487" s="238"/>
      <c r="N487" s="106"/>
      <c r="O487" s="106"/>
      <c r="P487" s="106"/>
      <c r="Q487" s="106"/>
      <c r="R487" s="106"/>
      <c r="S487" s="106"/>
      <c r="T487" s="255"/>
      <c r="AT487" s="170" t="s">
        <v>173</v>
      </c>
      <c r="AU487" s="170" t="s">
        <v>81</v>
      </c>
    </row>
    <row r="488" spans="2:51" s="90" customFormat="1" ht="13.5">
      <c r="B488" s="196"/>
      <c r="C488" s="197"/>
      <c r="D488" s="194" t="s">
        <v>184</v>
      </c>
      <c r="E488" s="198" t="s">
        <v>22</v>
      </c>
      <c r="F488" s="199" t="s">
        <v>290</v>
      </c>
      <c r="G488" s="197"/>
      <c r="H488" s="198" t="s">
        <v>22</v>
      </c>
      <c r="I488" s="239"/>
      <c r="J488" s="197"/>
      <c r="K488" s="197"/>
      <c r="L488" s="240"/>
      <c r="M488" s="241"/>
      <c r="N488" s="242"/>
      <c r="O488" s="242"/>
      <c r="P488" s="242"/>
      <c r="Q488" s="242"/>
      <c r="R488" s="242"/>
      <c r="S488" s="242"/>
      <c r="T488" s="256"/>
      <c r="AT488" s="261" t="s">
        <v>184</v>
      </c>
      <c r="AU488" s="261" t="s">
        <v>81</v>
      </c>
      <c r="AV488" s="90" t="s">
        <v>24</v>
      </c>
      <c r="AW488" s="90" t="s">
        <v>37</v>
      </c>
      <c r="AX488" s="90" t="s">
        <v>73</v>
      </c>
      <c r="AY488" s="261" t="s">
        <v>164</v>
      </c>
    </row>
    <row r="489" spans="2:51" s="91" customFormat="1" ht="13.5">
      <c r="B489" s="200"/>
      <c r="C489" s="201"/>
      <c r="D489" s="194" t="s">
        <v>184</v>
      </c>
      <c r="E489" s="202" t="s">
        <v>22</v>
      </c>
      <c r="F489" s="203" t="s">
        <v>676</v>
      </c>
      <c r="G489" s="201"/>
      <c r="H489" s="204">
        <v>33.75</v>
      </c>
      <c r="I489" s="243"/>
      <c r="J489" s="201"/>
      <c r="K489" s="201"/>
      <c r="L489" s="244"/>
      <c r="M489" s="245"/>
      <c r="N489" s="246"/>
      <c r="O489" s="246"/>
      <c r="P489" s="246"/>
      <c r="Q489" s="246"/>
      <c r="R489" s="246"/>
      <c r="S489" s="246"/>
      <c r="T489" s="257"/>
      <c r="AT489" s="262" t="s">
        <v>184</v>
      </c>
      <c r="AU489" s="262" t="s">
        <v>81</v>
      </c>
      <c r="AV489" s="91" t="s">
        <v>81</v>
      </c>
      <c r="AW489" s="91" t="s">
        <v>37</v>
      </c>
      <c r="AX489" s="91" t="s">
        <v>73</v>
      </c>
      <c r="AY489" s="262" t="s">
        <v>164</v>
      </c>
    </row>
    <row r="490" spans="2:51" s="90" customFormat="1" ht="13.5">
      <c r="B490" s="196"/>
      <c r="C490" s="197"/>
      <c r="D490" s="194" t="s">
        <v>184</v>
      </c>
      <c r="E490" s="198" t="s">
        <v>22</v>
      </c>
      <c r="F490" s="199" t="s">
        <v>292</v>
      </c>
      <c r="G490" s="197"/>
      <c r="H490" s="198" t="s">
        <v>22</v>
      </c>
      <c r="I490" s="239"/>
      <c r="J490" s="197"/>
      <c r="K490" s="197"/>
      <c r="L490" s="240"/>
      <c r="M490" s="241"/>
      <c r="N490" s="242"/>
      <c r="O490" s="242"/>
      <c r="P490" s="242"/>
      <c r="Q490" s="242"/>
      <c r="R490" s="242"/>
      <c r="S490" s="242"/>
      <c r="T490" s="256"/>
      <c r="AT490" s="261" t="s">
        <v>184</v>
      </c>
      <c r="AU490" s="261" t="s">
        <v>81</v>
      </c>
      <c r="AV490" s="90" t="s">
        <v>24</v>
      </c>
      <c r="AW490" s="90" t="s">
        <v>37</v>
      </c>
      <c r="AX490" s="90" t="s">
        <v>73</v>
      </c>
      <c r="AY490" s="261" t="s">
        <v>164</v>
      </c>
    </row>
    <row r="491" spans="2:51" s="91" customFormat="1" ht="13.5">
      <c r="B491" s="200"/>
      <c r="C491" s="201"/>
      <c r="D491" s="194" t="s">
        <v>184</v>
      </c>
      <c r="E491" s="202" t="s">
        <v>22</v>
      </c>
      <c r="F491" s="203" t="s">
        <v>677</v>
      </c>
      <c r="G491" s="201"/>
      <c r="H491" s="204">
        <v>8.4</v>
      </c>
      <c r="I491" s="243"/>
      <c r="J491" s="201"/>
      <c r="K491" s="201"/>
      <c r="L491" s="244"/>
      <c r="M491" s="245"/>
      <c r="N491" s="246"/>
      <c r="O491" s="246"/>
      <c r="P491" s="246"/>
      <c r="Q491" s="246"/>
      <c r="R491" s="246"/>
      <c r="S491" s="246"/>
      <c r="T491" s="257"/>
      <c r="AT491" s="262" t="s">
        <v>184</v>
      </c>
      <c r="AU491" s="262" t="s">
        <v>81</v>
      </c>
      <c r="AV491" s="91" t="s">
        <v>81</v>
      </c>
      <c r="AW491" s="91" t="s">
        <v>37</v>
      </c>
      <c r="AX491" s="91" t="s">
        <v>73</v>
      </c>
      <c r="AY491" s="262" t="s">
        <v>164</v>
      </c>
    </row>
    <row r="492" spans="2:51" s="92" customFormat="1" ht="13.5">
      <c r="B492" s="205"/>
      <c r="C492" s="206"/>
      <c r="D492" s="194" t="s">
        <v>184</v>
      </c>
      <c r="E492" s="267" t="s">
        <v>22</v>
      </c>
      <c r="F492" s="268" t="s">
        <v>187</v>
      </c>
      <c r="G492" s="206"/>
      <c r="H492" s="269">
        <v>42.15</v>
      </c>
      <c r="I492" s="247"/>
      <c r="J492" s="206"/>
      <c r="K492" s="206"/>
      <c r="L492" s="248"/>
      <c r="M492" s="249"/>
      <c r="N492" s="250"/>
      <c r="O492" s="250"/>
      <c r="P492" s="250"/>
      <c r="Q492" s="250"/>
      <c r="R492" s="250"/>
      <c r="S492" s="250"/>
      <c r="T492" s="258"/>
      <c r="AT492" s="263" t="s">
        <v>184</v>
      </c>
      <c r="AU492" s="263" t="s">
        <v>81</v>
      </c>
      <c r="AV492" s="92" t="s">
        <v>171</v>
      </c>
      <c r="AW492" s="92" t="s">
        <v>37</v>
      </c>
      <c r="AX492" s="92" t="s">
        <v>24</v>
      </c>
      <c r="AY492" s="263" t="s">
        <v>164</v>
      </c>
    </row>
    <row r="493" spans="2:63" s="89" customFormat="1" ht="29.9" customHeight="1">
      <c r="B493" s="183"/>
      <c r="C493" s="184"/>
      <c r="D493" s="187" t="s">
        <v>72</v>
      </c>
      <c r="E493" s="188" t="s">
        <v>678</v>
      </c>
      <c r="F493" s="188" t="s">
        <v>679</v>
      </c>
      <c r="G493" s="184"/>
      <c r="H493" s="184"/>
      <c r="I493" s="226"/>
      <c r="J493" s="232">
        <f>BK493</f>
        <v>0</v>
      </c>
      <c r="K493" s="184"/>
      <c r="L493" s="228"/>
      <c r="M493" s="229"/>
      <c r="N493" s="230"/>
      <c r="O493" s="230"/>
      <c r="P493" s="231">
        <f aca="true" t="shared" si="90" ref="P493:T493">SUM(P494:P503)</f>
        <v>0</v>
      </c>
      <c r="Q493" s="230"/>
      <c r="R493" s="231">
        <f t="shared" si="90"/>
        <v>0</v>
      </c>
      <c r="S493" s="230"/>
      <c r="T493" s="253">
        <f t="shared" si="90"/>
        <v>29.446116</v>
      </c>
      <c r="AR493" s="259" t="s">
        <v>81</v>
      </c>
      <c r="AT493" s="260" t="s">
        <v>72</v>
      </c>
      <c r="AU493" s="260" t="s">
        <v>24</v>
      </c>
      <c r="AY493" s="259" t="s">
        <v>164</v>
      </c>
      <c r="BK493" s="265">
        <f>SUM(BK494:BK503)</f>
        <v>0</v>
      </c>
    </row>
    <row r="494" spans="2:65" s="84" customFormat="1" ht="20.4" customHeight="1">
      <c r="B494" s="105"/>
      <c r="C494" s="189" t="s">
        <v>680</v>
      </c>
      <c r="D494" s="189" t="s">
        <v>166</v>
      </c>
      <c r="E494" s="190" t="s">
        <v>681</v>
      </c>
      <c r="F494" s="191" t="s">
        <v>682</v>
      </c>
      <c r="G494" s="192" t="s">
        <v>192</v>
      </c>
      <c r="H494" s="193">
        <v>2103.294</v>
      </c>
      <c r="I494" s="233"/>
      <c r="J494" s="234">
        <f>ROUND(I494*H494,2)</f>
        <v>0</v>
      </c>
      <c r="K494" s="191" t="s">
        <v>170</v>
      </c>
      <c r="L494" s="214"/>
      <c r="M494" s="235" t="s">
        <v>22</v>
      </c>
      <c r="N494" s="236" t="s">
        <v>44</v>
      </c>
      <c r="O494" s="106"/>
      <c r="P494" s="237">
        <f>O494*H494</f>
        <v>0</v>
      </c>
      <c r="Q494" s="237">
        <v>0</v>
      </c>
      <c r="R494" s="237">
        <f>Q494*H494</f>
        <v>0</v>
      </c>
      <c r="S494" s="237">
        <v>0.014</v>
      </c>
      <c r="T494" s="254">
        <f>S494*H494</f>
        <v>29.446116</v>
      </c>
      <c r="AR494" s="170" t="s">
        <v>298</v>
      </c>
      <c r="AT494" s="170" t="s">
        <v>166</v>
      </c>
      <c r="AU494" s="170" t="s">
        <v>81</v>
      </c>
      <c r="AY494" s="170" t="s">
        <v>164</v>
      </c>
      <c r="BE494" s="266">
        <f>IF(N494="základní",J494,0)</f>
        <v>0</v>
      </c>
      <c r="BF494" s="266">
        <f>IF(N494="snížená",J494,0)</f>
        <v>0</v>
      </c>
      <c r="BG494" s="266">
        <f>IF(N494="zákl. přenesená",J494,0)</f>
        <v>0</v>
      </c>
      <c r="BH494" s="266">
        <f>IF(N494="sníž. přenesená",J494,0)</f>
        <v>0</v>
      </c>
      <c r="BI494" s="266">
        <f>IF(N494="nulová",J494,0)</f>
        <v>0</v>
      </c>
      <c r="BJ494" s="170" t="s">
        <v>24</v>
      </c>
      <c r="BK494" s="266">
        <f>ROUND(I494*H494,2)</f>
        <v>0</v>
      </c>
      <c r="BL494" s="170" t="s">
        <v>298</v>
      </c>
      <c r="BM494" s="170" t="s">
        <v>683</v>
      </c>
    </row>
    <row r="495" spans="2:47" s="84" customFormat="1" ht="13.5">
      <c r="B495" s="105"/>
      <c r="C495" s="174"/>
      <c r="D495" s="194" t="s">
        <v>173</v>
      </c>
      <c r="E495" s="174"/>
      <c r="F495" s="195" t="s">
        <v>684</v>
      </c>
      <c r="G495" s="174"/>
      <c r="H495" s="174"/>
      <c r="I495" s="215"/>
      <c r="J495" s="174"/>
      <c r="K495" s="174"/>
      <c r="L495" s="214"/>
      <c r="M495" s="238"/>
      <c r="N495" s="106"/>
      <c r="O495" s="106"/>
      <c r="P495" s="106"/>
      <c r="Q495" s="106"/>
      <c r="R495" s="106"/>
      <c r="S495" s="106"/>
      <c r="T495" s="255"/>
      <c r="AT495" s="170" t="s">
        <v>173</v>
      </c>
      <c r="AU495" s="170" t="s">
        <v>81</v>
      </c>
    </row>
    <row r="496" spans="2:51" s="91" customFormat="1" ht="13.5">
      <c r="B496" s="200"/>
      <c r="C496" s="201"/>
      <c r="D496" s="194" t="s">
        <v>184</v>
      </c>
      <c r="E496" s="202" t="s">
        <v>22</v>
      </c>
      <c r="F496" s="203" t="s">
        <v>685</v>
      </c>
      <c r="G496" s="201"/>
      <c r="H496" s="204">
        <v>1841.22</v>
      </c>
      <c r="I496" s="243"/>
      <c r="J496" s="201"/>
      <c r="K496" s="201"/>
      <c r="L496" s="244"/>
      <c r="M496" s="245"/>
      <c r="N496" s="246"/>
      <c r="O496" s="246"/>
      <c r="P496" s="246"/>
      <c r="Q496" s="246"/>
      <c r="R496" s="246"/>
      <c r="S496" s="246"/>
      <c r="T496" s="257"/>
      <c r="AT496" s="262" t="s">
        <v>184</v>
      </c>
      <c r="AU496" s="262" t="s">
        <v>81</v>
      </c>
      <c r="AV496" s="91" t="s">
        <v>81</v>
      </c>
      <c r="AW496" s="91" t="s">
        <v>37</v>
      </c>
      <c r="AX496" s="91" t="s">
        <v>73</v>
      </c>
      <c r="AY496" s="262" t="s">
        <v>164</v>
      </c>
    </row>
    <row r="497" spans="2:51" s="90" customFormat="1" ht="13.5">
      <c r="B497" s="196"/>
      <c r="C497" s="197"/>
      <c r="D497" s="194" t="s">
        <v>184</v>
      </c>
      <c r="E497" s="198" t="s">
        <v>22</v>
      </c>
      <c r="F497" s="199" t="s">
        <v>250</v>
      </c>
      <c r="G497" s="197"/>
      <c r="H497" s="198" t="s">
        <v>22</v>
      </c>
      <c r="I497" s="239"/>
      <c r="J497" s="197"/>
      <c r="K497" s="197"/>
      <c r="L497" s="240"/>
      <c r="M497" s="241"/>
      <c r="N497" s="242"/>
      <c r="O497" s="242"/>
      <c r="P497" s="242"/>
      <c r="Q497" s="242"/>
      <c r="R497" s="242"/>
      <c r="S497" s="242"/>
      <c r="T497" s="256"/>
      <c r="AT497" s="261" t="s">
        <v>184</v>
      </c>
      <c r="AU497" s="261" t="s">
        <v>81</v>
      </c>
      <c r="AV497" s="90" t="s">
        <v>24</v>
      </c>
      <c r="AW497" s="90" t="s">
        <v>37</v>
      </c>
      <c r="AX497" s="90" t="s">
        <v>73</v>
      </c>
      <c r="AY497" s="261" t="s">
        <v>164</v>
      </c>
    </row>
    <row r="498" spans="2:51" s="91" customFormat="1" ht="13.5">
      <c r="B498" s="200"/>
      <c r="C498" s="201"/>
      <c r="D498" s="194" t="s">
        <v>184</v>
      </c>
      <c r="E498" s="202" t="s">
        <v>22</v>
      </c>
      <c r="F498" s="203" t="s">
        <v>686</v>
      </c>
      <c r="G498" s="201"/>
      <c r="H498" s="204">
        <v>40.56</v>
      </c>
      <c r="I498" s="243"/>
      <c r="J498" s="201"/>
      <c r="K498" s="201"/>
      <c r="L498" s="244"/>
      <c r="M498" s="245"/>
      <c r="N498" s="246"/>
      <c r="O498" s="246"/>
      <c r="P498" s="246"/>
      <c r="Q498" s="246"/>
      <c r="R498" s="246"/>
      <c r="S498" s="246"/>
      <c r="T498" s="257"/>
      <c r="AT498" s="262" t="s">
        <v>184</v>
      </c>
      <c r="AU498" s="262" t="s">
        <v>81</v>
      </c>
      <c r="AV498" s="91" t="s">
        <v>81</v>
      </c>
      <c r="AW498" s="91" t="s">
        <v>37</v>
      </c>
      <c r="AX498" s="91" t="s">
        <v>73</v>
      </c>
      <c r="AY498" s="262" t="s">
        <v>164</v>
      </c>
    </row>
    <row r="499" spans="2:51" s="91" customFormat="1" ht="13.5">
      <c r="B499" s="200"/>
      <c r="C499" s="201"/>
      <c r="D499" s="194" t="s">
        <v>184</v>
      </c>
      <c r="E499" s="202" t="s">
        <v>22</v>
      </c>
      <c r="F499" s="203" t="s">
        <v>687</v>
      </c>
      <c r="G499" s="201"/>
      <c r="H499" s="204">
        <v>73.698</v>
      </c>
      <c r="I499" s="243"/>
      <c r="J499" s="201"/>
      <c r="K499" s="201"/>
      <c r="L499" s="244"/>
      <c r="M499" s="245"/>
      <c r="N499" s="246"/>
      <c r="O499" s="246"/>
      <c r="P499" s="246"/>
      <c r="Q499" s="246"/>
      <c r="R499" s="246"/>
      <c r="S499" s="246"/>
      <c r="T499" s="257"/>
      <c r="AT499" s="262" t="s">
        <v>184</v>
      </c>
      <c r="AU499" s="262" t="s">
        <v>81</v>
      </c>
      <c r="AV499" s="91" t="s">
        <v>81</v>
      </c>
      <c r="AW499" s="91" t="s">
        <v>37</v>
      </c>
      <c r="AX499" s="91" t="s">
        <v>73</v>
      </c>
      <c r="AY499" s="262" t="s">
        <v>164</v>
      </c>
    </row>
    <row r="500" spans="2:51" s="91" customFormat="1" ht="13.5">
      <c r="B500" s="200"/>
      <c r="C500" s="201"/>
      <c r="D500" s="194" t="s">
        <v>184</v>
      </c>
      <c r="E500" s="202" t="s">
        <v>22</v>
      </c>
      <c r="F500" s="203" t="s">
        <v>688</v>
      </c>
      <c r="G500" s="201"/>
      <c r="H500" s="204">
        <v>51.618</v>
      </c>
      <c r="I500" s="243"/>
      <c r="J500" s="201"/>
      <c r="K500" s="201"/>
      <c r="L500" s="244"/>
      <c r="M500" s="245"/>
      <c r="N500" s="246"/>
      <c r="O500" s="246"/>
      <c r="P500" s="246"/>
      <c r="Q500" s="246"/>
      <c r="R500" s="246"/>
      <c r="S500" s="246"/>
      <c r="T500" s="257"/>
      <c r="AT500" s="262" t="s">
        <v>184</v>
      </c>
      <c r="AU500" s="262" t="s">
        <v>81</v>
      </c>
      <c r="AV500" s="91" t="s">
        <v>81</v>
      </c>
      <c r="AW500" s="91" t="s">
        <v>37</v>
      </c>
      <c r="AX500" s="91" t="s">
        <v>73</v>
      </c>
      <c r="AY500" s="262" t="s">
        <v>164</v>
      </c>
    </row>
    <row r="501" spans="2:51" s="91" customFormat="1" ht="13.5">
      <c r="B501" s="200"/>
      <c r="C501" s="201"/>
      <c r="D501" s="194" t="s">
        <v>184</v>
      </c>
      <c r="E501" s="202" t="s">
        <v>22</v>
      </c>
      <c r="F501" s="203" t="s">
        <v>689</v>
      </c>
      <c r="G501" s="201"/>
      <c r="H501" s="204">
        <v>51.96</v>
      </c>
      <c r="I501" s="243"/>
      <c r="J501" s="201"/>
      <c r="K501" s="201"/>
      <c r="L501" s="244"/>
      <c r="M501" s="245"/>
      <c r="N501" s="246"/>
      <c r="O501" s="246"/>
      <c r="P501" s="246"/>
      <c r="Q501" s="246"/>
      <c r="R501" s="246"/>
      <c r="S501" s="246"/>
      <c r="T501" s="257"/>
      <c r="AT501" s="262" t="s">
        <v>184</v>
      </c>
      <c r="AU501" s="262" t="s">
        <v>81</v>
      </c>
      <c r="AV501" s="91" t="s">
        <v>81</v>
      </c>
      <c r="AW501" s="91" t="s">
        <v>37</v>
      </c>
      <c r="AX501" s="91" t="s">
        <v>73</v>
      </c>
      <c r="AY501" s="262" t="s">
        <v>164</v>
      </c>
    </row>
    <row r="502" spans="2:51" s="91" customFormat="1" ht="13.5">
      <c r="B502" s="200"/>
      <c r="C502" s="201"/>
      <c r="D502" s="194" t="s">
        <v>184</v>
      </c>
      <c r="E502" s="202" t="s">
        <v>22</v>
      </c>
      <c r="F502" s="203" t="s">
        <v>690</v>
      </c>
      <c r="G502" s="201"/>
      <c r="H502" s="204">
        <v>44.238</v>
      </c>
      <c r="I502" s="243"/>
      <c r="J502" s="201"/>
      <c r="K502" s="201"/>
      <c r="L502" s="244"/>
      <c r="M502" s="245"/>
      <c r="N502" s="246"/>
      <c r="O502" s="246"/>
      <c r="P502" s="246"/>
      <c r="Q502" s="246"/>
      <c r="R502" s="246"/>
      <c r="S502" s="246"/>
      <c r="T502" s="257"/>
      <c r="AT502" s="262" t="s">
        <v>184</v>
      </c>
      <c r="AU502" s="262" t="s">
        <v>81</v>
      </c>
      <c r="AV502" s="91" t="s">
        <v>81</v>
      </c>
      <c r="AW502" s="91" t="s">
        <v>37</v>
      </c>
      <c r="AX502" s="91" t="s">
        <v>73</v>
      </c>
      <c r="AY502" s="262" t="s">
        <v>164</v>
      </c>
    </row>
    <row r="503" spans="2:51" s="92" customFormat="1" ht="13.5">
      <c r="B503" s="205"/>
      <c r="C503" s="206"/>
      <c r="D503" s="194" t="s">
        <v>184</v>
      </c>
      <c r="E503" s="267" t="s">
        <v>22</v>
      </c>
      <c r="F503" s="268" t="s">
        <v>187</v>
      </c>
      <c r="G503" s="206"/>
      <c r="H503" s="269">
        <v>2103.294</v>
      </c>
      <c r="I503" s="247"/>
      <c r="J503" s="206"/>
      <c r="K503" s="206"/>
      <c r="L503" s="248"/>
      <c r="M503" s="249"/>
      <c r="N503" s="250"/>
      <c r="O503" s="250"/>
      <c r="P503" s="250"/>
      <c r="Q503" s="250"/>
      <c r="R503" s="250"/>
      <c r="S503" s="250"/>
      <c r="T503" s="258"/>
      <c r="AT503" s="263" t="s">
        <v>184</v>
      </c>
      <c r="AU503" s="263" t="s">
        <v>81</v>
      </c>
      <c r="AV503" s="92" t="s">
        <v>171</v>
      </c>
      <c r="AW503" s="92" t="s">
        <v>37</v>
      </c>
      <c r="AX503" s="92" t="s">
        <v>24</v>
      </c>
      <c r="AY503" s="263" t="s">
        <v>164</v>
      </c>
    </row>
    <row r="504" spans="2:63" s="89" customFormat="1" ht="29.9" customHeight="1">
      <c r="B504" s="183"/>
      <c r="C504" s="184"/>
      <c r="D504" s="187" t="s">
        <v>72</v>
      </c>
      <c r="E504" s="188" t="s">
        <v>691</v>
      </c>
      <c r="F504" s="188" t="s">
        <v>692</v>
      </c>
      <c r="G504" s="184"/>
      <c r="H504" s="184"/>
      <c r="I504" s="226"/>
      <c r="J504" s="232">
        <f>BK504</f>
        <v>0</v>
      </c>
      <c r="K504" s="184"/>
      <c r="L504" s="228"/>
      <c r="M504" s="229"/>
      <c r="N504" s="230"/>
      <c r="O504" s="230"/>
      <c r="P504" s="231">
        <f aca="true" t="shared" si="91" ref="P504:T504">SUM(P505:P508)</f>
        <v>0</v>
      </c>
      <c r="Q504" s="230"/>
      <c r="R504" s="231">
        <f t="shared" si="91"/>
        <v>0</v>
      </c>
      <c r="S504" s="230"/>
      <c r="T504" s="253">
        <f t="shared" si="91"/>
        <v>2.577708</v>
      </c>
      <c r="AR504" s="259" t="s">
        <v>81</v>
      </c>
      <c r="AT504" s="260" t="s">
        <v>72</v>
      </c>
      <c r="AU504" s="260" t="s">
        <v>24</v>
      </c>
      <c r="AY504" s="259" t="s">
        <v>164</v>
      </c>
      <c r="BK504" s="265">
        <f>SUM(BK505:BK508)</f>
        <v>0</v>
      </c>
    </row>
    <row r="505" spans="2:65" s="84" customFormat="1" ht="28.8" customHeight="1">
      <c r="B505" s="105"/>
      <c r="C505" s="189" t="s">
        <v>693</v>
      </c>
      <c r="D505" s="189" t="s">
        <v>166</v>
      </c>
      <c r="E505" s="190" t="s">
        <v>694</v>
      </c>
      <c r="F505" s="191" t="s">
        <v>695</v>
      </c>
      <c r="G505" s="192" t="s">
        <v>192</v>
      </c>
      <c r="H505" s="193">
        <v>1841.22</v>
      </c>
      <c r="I505" s="233"/>
      <c r="J505" s="234">
        <f>ROUND(I505*H505,2)</f>
        <v>0</v>
      </c>
      <c r="K505" s="191" t="s">
        <v>170</v>
      </c>
      <c r="L505" s="214"/>
      <c r="M505" s="235" t="s">
        <v>22</v>
      </c>
      <c r="N505" s="236" t="s">
        <v>44</v>
      </c>
      <c r="O505" s="106"/>
      <c r="P505" s="237">
        <f>O505*H505</f>
        <v>0</v>
      </c>
      <c r="Q505" s="237">
        <v>0</v>
      </c>
      <c r="R505" s="237">
        <f>Q505*H505</f>
        <v>0</v>
      </c>
      <c r="S505" s="237">
        <v>0.0014</v>
      </c>
      <c r="T505" s="254">
        <f>S505*H505</f>
        <v>2.577708</v>
      </c>
      <c r="AR505" s="170" t="s">
        <v>298</v>
      </c>
      <c r="AT505" s="170" t="s">
        <v>166</v>
      </c>
      <c r="AU505" s="170" t="s">
        <v>81</v>
      </c>
      <c r="AY505" s="170" t="s">
        <v>164</v>
      </c>
      <c r="BE505" s="266">
        <f>IF(N505="základní",J505,0)</f>
        <v>0</v>
      </c>
      <c r="BF505" s="266">
        <f>IF(N505="snížená",J505,0)</f>
        <v>0</v>
      </c>
      <c r="BG505" s="266">
        <f>IF(N505="zákl. přenesená",J505,0)</f>
        <v>0</v>
      </c>
      <c r="BH505" s="266">
        <f>IF(N505="sníž. přenesená",J505,0)</f>
        <v>0</v>
      </c>
      <c r="BI505" s="266">
        <f>IF(N505="nulová",J505,0)</f>
        <v>0</v>
      </c>
      <c r="BJ505" s="170" t="s">
        <v>24</v>
      </c>
      <c r="BK505" s="266">
        <f>ROUND(I505*H505,2)</f>
        <v>0</v>
      </c>
      <c r="BL505" s="170" t="s">
        <v>298</v>
      </c>
      <c r="BM505" s="170" t="s">
        <v>696</v>
      </c>
    </row>
    <row r="506" spans="2:47" s="84" customFormat="1" ht="36">
      <c r="B506" s="105"/>
      <c r="C506" s="174"/>
      <c r="D506" s="194" t="s">
        <v>173</v>
      </c>
      <c r="E506" s="174"/>
      <c r="F506" s="195" t="s">
        <v>697</v>
      </c>
      <c r="G506" s="174"/>
      <c r="H506" s="174"/>
      <c r="I506" s="215"/>
      <c r="J506" s="174"/>
      <c r="K506" s="174"/>
      <c r="L506" s="214"/>
      <c r="M506" s="238"/>
      <c r="N506" s="106"/>
      <c r="O506" s="106"/>
      <c r="P506" s="106"/>
      <c r="Q506" s="106"/>
      <c r="R506" s="106"/>
      <c r="S506" s="106"/>
      <c r="T506" s="255"/>
      <c r="AT506" s="170" t="s">
        <v>173</v>
      </c>
      <c r="AU506" s="170" t="s">
        <v>81</v>
      </c>
    </row>
    <row r="507" spans="2:51" s="91" customFormat="1" ht="13.5">
      <c r="B507" s="200"/>
      <c r="C507" s="201"/>
      <c r="D507" s="194" t="s">
        <v>184</v>
      </c>
      <c r="E507" s="202" t="s">
        <v>22</v>
      </c>
      <c r="F507" s="203" t="s">
        <v>685</v>
      </c>
      <c r="G507" s="201"/>
      <c r="H507" s="204">
        <v>1841.22</v>
      </c>
      <c r="I507" s="243"/>
      <c r="J507" s="201"/>
      <c r="K507" s="201"/>
      <c r="L507" s="244"/>
      <c r="M507" s="245"/>
      <c r="N507" s="246"/>
      <c r="O507" s="246"/>
      <c r="P507" s="246"/>
      <c r="Q507" s="246"/>
      <c r="R507" s="246"/>
      <c r="S507" s="246"/>
      <c r="T507" s="257"/>
      <c r="AT507" s="262" t="s">
        <v>184</v>
      </c>
      <c r="AU507" s="262" t="s">
        <v>81</v>
      </c>
      <c r="AV507" s="91" t="s">
        <v>81</v>
      </c>
      <c r="AW507" s="91" t="s">
        <v>37</v>
      </c>
      <c r="AX507" s="91" t="s">
        <v>73</v>
      </c>
      <c r="AY507" s="262" t="s">
        <v>164</v>
      </c>
    </row>
    <row r="508" spans="2:51" s="92" customFormat="1" ht="13.5">
      <c r="B508" s="205"/>
      <c r="C508" s="206"/>
      <c r="D508" s="194" t="s">
        <v>184</v>
      </c>
      <c r="E508" s="267" t="s">
        <v>22</v>
      </c>
      <c r="F508" s="268" t="s">
        <v>187</v>
      </c>
      <c r="G508" s="206"/>
      <c r="H508" s="269">
        <v>1841.22</v>
      </c>
      <c r="I508" s="247"/>
      <c r="J508" s="206"/>
      <c r="K508" s="206"/>
      <c r="L508" s="248"/>
      <c r="M508" s="249"/>
      <c r="N508" s="250"/>
      <c r="O508" s="250"/>
      <c r="P508" s="250"/>
      <c r="Q508" s="250"/>
      <c r="R508" s="250"/>
      <c r="S508" s="250"/>
      <c r="T508" s="258"/>
      <c r="AT508" s="263" t="s">
        <v>184</v>
      </c>
      <c r="AU508" s="263" t="s">
        <v>81</v>
      </c>
      <c r="AV508" s="92" t="s">
        <v>171</v>
      </c>
      <c r="AW508" s="92" t="s">
        <v>37</v>
      </c>
      <c r="AX508" s="92" t="s">
        <v>24</v>
      </c>
      <c r="AY508" s="263" t="s">
        <v>164</v>
      </c>
    </row>
    <row r="509" spans="2:63" s="89" customFormat="1" ht="29.9" customHeight="1">
      <c r="B509" s="183"/>
      <c r="C509" s="184"/>
      <c r="D509" s="187" t="s">
        <v>72</v>
      </c>
      <c r="E509" s="188" t="s">
        <v>698</v>
      </c>
      <c r="F509" s="188" t="s">
        <v>699</v>
      </c>
      <c r="G509" s="184"/>
      <c r="H509" s="184"/>
      <c r="I509" s="226"/>
      <c r="J509" s="232">
        <f>BK509</f>
        <v>0</v>
      </c>
      <c r="K509" s="184"/>
      <c r="L509" s="228"/>
      <c r="M509" s="229"/>
      <c r="N509" s="230"/>
      <c r="O509" s="230"/>
      <c r="P509" s="231">
        <f aca="true" t="shared" si="92" ref="P509:T509">SUM(P510:P511)</f>
        <v>0</v>
      </c>
      <c r="Q509" s="230"/>
      <c r="R509" s="231">
        <f t="shared" si="92"/>
        <v>0</v>
      </c>
      <c r="S509" s="230"/>
      <c r="T509" s="253">
        <f t="shared" si="92"/>
        <v>0.2307</v>
      </c>
      <c r="AR509" s="259" t="s">
        <v>81</v>
      </c>
      <c r="AT509" s="260" t="s">
        <v>72</v>
      </c>
      <c r="AU509" s="260" t="s">
        <v>24</v>
      </c>
      <c r="AY509" s="259" t="s">
        <v>164</v>
      </c>
      <c r="BK509" s="265">
        <f>SUM(BK510:BK511)</f>
        <v>0</v>
      </c>
    </row>
    <row r="510" spans="2:65" s="84" customFormat="1" ht="20.4" customHeight="1">
      <c r="B510" s="105"/>
      <c r="C510" s="189" t="s">
        <v>700</v>
      </c>
      <c r="D510" s="189" t="s">
        <v>166</v>
      </c>
      <c r="E510" s="190" t="s">
        <v>701</v>
      </c>
      <c r="F510" s="191" t="s">
        <v>702</v>
      </c>
      <c r="G510" s="192" t="s">
        <v>169</v>
      </c>
      <c r="H510" s="193">
        <v>10</v>
      </c>
      <c r="I510" s="233"/>
      <c r="J510" s="234">
        <f>ROUND(I510*H510,2)</f>
        <v>0</v>
      </c>
      <c r="K510" s="191" t="s">
        <v>170</v>
      </c>
      <c r="L510" s="214"/>
      <c r="M510" s="235" t="s">
        <v>22</v>
      </c>
      <c r="N510" s="236" t="s">
        <v>44</v>
      </c>
      <c r="O510" s="106"/>
      <c r="P510" s="237">
        <f>O510*H510</f>
        <v>0</v>
      </c>
      <c r="Q510" s="237">
        <v>0</v>
      </c>
      <c r="R510" s="237">
        <f>Q510*H510</f>
        <v>0</v>
      </c>
      <c r="S510" s="237">
        <v>0.02307</v>
      </c>
      <c r="T510" s="254">
        <f>S510*H510</f>
        <v>0.2307</v>
      </c>
      <c r="AR510" s="170" t="s">
        <v>298</v>
      </c>
      <c r="AT510" s="170" t="s">
        <v>166</v>
      </c>
      <c r="AU510" s="170" t="s">
        <v>81</v>
      </c>
      <c r="AY510" s="170" t="s">
        <v>164</v>
      </c>
      <c r="BE510" s="266">
        <f>IF(N510="základní",J510,0)</f>
        <v>0</v>
      </c>
      <c r="BF510" s="266">
        <f>IF(N510="snížená",J510,0)</f>
        <v>0</v>
      </c>
      <c r="BG510" s="266">
        <f>IF(N510="zákl. přenesená",J510,0)</f>
        <v>0</v>
      </c>
      <c r="BH510" s="266">
        <f>IF(N510="sníž. přenesená",J510,0)</f>
        <v>0</v>
      </c>
      <c r="BI510" s="266">
        <f>IF(N510="nulová",J510,0)</f>
        <v>0</v>
      </c>
      <c r="BJ510" s="170" t="s">
        <v>24</v>
      </c>
      <c r="BK510" s="266">
        <f>ROUND(I510*H510,2)</f>
        <v>0</v>
      </c>
      <c r="BL510" s="170" t="s">
        <v>298</v>
      </c>
      <c r="BM510" s="170" t="s">
        <v>703</v>
      </c>
    </row>
    <row r="511" spans="2:47" s="84" customFormat="1" ht="13.5">
      <c r="B511" s="105"/>
      <c r="C511" s="174"/>
      <c r="D511" s="194" t="s">
        <v>173</v>
      </c>
      <c r="E511" s="174"/>
      <c r="F511" s="195" t="s">
        <v>704</v>
      </c>
      <c r="G511" s="174"/>
      <c r="H511" s="174"/>
      <c r="I511" s="215"/>
      <c r="J511" s="174"/>
      <c r="K511" s="174"/>
      <c r="L511" s="214"/>
      <c r="M511" s="238"/>
      <c r="N511" s="106"/>
      <c r="O511" s="106"/>
      <c r="P511" s="106"/>
      <c r="Q511" s="106"/>
      <c r="R511" s="106"/>
      <c r="S511" s="106"/>
      <c r="T511" s="255"/>
      <c r="AT511" s="170" t="s">
        <v>173</v>
      </c>
      <c r="AU511" s="170" t="s">
        <v>81</v>
      </c>
    </row>
    <row r="512" spans="2:63" s="89" customFormat="1" ht="29.9" customHeight="1">
      <c r="B512" s="183"/>
      <c r="C512" s="184"/>
      <c r="D512" s="187" t="s">
        <v>72</v>
      </c>
      <c r="E512" s="188" t="s">
        <v>705</v>
      </c>
      <c r="F512" s="188" t="s">
        <v>706</v>
      </c>
      <c r="G512" s="184"/>
      <c r="H512" s="184"/>
      <c r="I512" s="226"/>
      <c r="J512" s="232">
        <f>BK512</f>
        <v>0</v>
      </c>
      <c r="K512" s="184"/>
      <c r="L512" s="228"/>
      <c r="M512" s="229"/>
      <c r="N512" s="230"/>
      <c r="O512" s="230"/>
      <c r="P512" s="231">
        <f aca="true" t="shared" si="93" ref="P512:T512">SUM(P513:P516)</f>
        <v>0</v>
      </c>
      <c r="Q512" s="230"/>
      <c r="R512" s="231">
        <f t="shared" si="93"/>
        <v>0</v>
      </c>
      <c r="S512" s="230"/>
      <c r="T512" s="253">
        <f t="shared" si="93"/>
        <v>0.03892</v>
      </c>
      <c r="AR512" s="259" t="s">
        <v>81</v>
      </c>
      <c r="AT512" s="260" t="s">
        <v>72</v>
      </c>
      <c r="AU512" s="260" t="s">
        <v>24</v>
      </c>
      <c r="AY512" s="259" t="s">
        <v>164</v>
      </c>
      <c r="BK512" s="265">
        <f>SUM(BK513:BK516)</f>
        <v>0</v>
      </c>
    </row>
    <row r="513" spans="2:65" s="84" customFormat="1" ht="20.4" customHeight="1">
      <c r="B513" s="105"/>
      <c r="C513" s="189" t="s">
        <v>707</v>
      </c>
      <c r="D513" s="189" t="s">
        <v>166</v>
      </c>
      <c r="E513" s="190" t="s">
        <v>708</v>
      </c>
      <c r="F513" s="191" t="s">
        <v>709</v>
      </c>
      <c r="G513" s="192" t="s">
        <v>710</v>
      </c>
      <c r="H513" s="193">
        <v>2</v>
      </c>
      <c r="I513" s="233"/>
      <c r="J513" s="234">
        <f>ROUND(I513*H513,2)</f>
        <v>0</v>
      </c>
      <c r="K513" s="191" t="s">
        <v>170</v>
      </c>
      <c r="L513" s="214"/>
      <c r="M513" s="235" t="s">
        <v>22</v>
      </c>
      <c r="N513" s="236" t="s">
        <v>44</v>
      </c>
      <c r="O513" s="106"/>
      <c r="P513" s="237">
        <f>O513*H513</f>
        <v>0</v>
      </c>
      <c r="Q513" s="237">
        <v>0</v>
      </c>
      <c r="R513" s="237">
        <f>Q513*H513</f>
        <v>0</v>
      </c>
      <c r="S513" s="237">
        <v>0.01946</v>
      </c>
      <c r="T513" s="254">
        <f>S513*H513</f>
        <v>0.03892</v>
      </c>
      <c r="AR513" s="170" t="s">
        <v>298</v>
      </c>
      <c r="AT513" s="170" t="s">
        <v>166</v>
      </c>
      <c r="AU513" s="170" t="s">
        <v>81</v>
      </c>
      <c r="AY513" s="170" t="s">
        <v>164</v>
      </c>
      <c r="BE513" s="266">
        <f>IF(N513="základní",J513,0)</f>
        <v>0</v>
      </c>
      <c r="BF513" s="266">
        <f>IF(N513="snížená",J513,0)</f>
        <v>0</v>
      </c>
      <c r="BG513" s="266">
        <f>IF(N513="zákl. přenesená",J513,0)</f>
        <v>0</v>
      </c>
      <c r="BH513" s="266">
        <f>IF(N513="sníž. přenesená",J513,0)</f>
        <v>0</v>
      </c>
      <c r="BI513" s="266">
        <f>IF(N513="nulová",J513,0)</f>
        <v>0</v>
      </c>
      <c r="BJ513" s="170" t="s">
        <v>24</v>
      </c>
      <c r="BK513" s="266">
        <f>ROUND(I513*H513,2)</f>
        <v>0</v>
      </c>
      <c r="BL513" s="170" t="s">
        <v>298</v>
      </c>
      <c r="BM513" s="170" t="s">
        <v>711</v>
      </c>
    </row>
    <row r="514" spans="2:47" s="84" customFormat="1" ht="13.5">
      <c r="B514" s="105"/>
      <c r="C514" s="174"/>
      <c r="D514" s="194" t="s">
        <v>173</v>
      </c>
      <c r="E514" s="174"/>
      <c r="F514" s="195" t="s">
        <v>712</v>
      </c>
      <c r="G514" s="174"/>
      <c r="H514" s="174"/>
      <c r="I514" s="215"/>
      <c r="J514" s="174"/>
      <c r="K514" s="174"/>
      <c r="L514" s="214"/>
      <c r="M514" s="238"/>
      <c r="N514" s="106"/>
      <c r="O514" s="106"/>
      <c r="P514" s="106"/>
      <c r="Q514" s="106"/>
      <c r="R514" s="106"/>
      <c r="S514" s="106"/>
      <c r="T514" s="255"/>
      <c r="AT514" s="170" t="s">
        <v>173</v>
      </c>
      <c r="AU514" s="170" t="s">
        <v>81</v>
      </c>
    </row>
    <row r="515" spans="2:51" s="91" customFormat="1" ht="13.5">
      <c r="B515" s="200"/>
      <c r="C515" s="201"/>
      <c r="D515" s="194" t="s">
        <v>184</v>
      </c>
      <c r="E515" s="202" t="s">
        <v>22</v>
      </c>
      <c r="F515" s="203" t="s">
        <v>81</v>
      </c>
      <c r="G515" s="201"/>
      <c r="H515" s="204">
        <v>2</v>
      </c>
      <c r="I515" s="243"/>
      <c r="J515" s="201"/>
      <c r="K515" s="201"/>
      <c r="L515" s="244"/>
      <c r="M515" s="245"/>
      <c r="N515" s="246"/>
      <c r="O515" s="246"/>
      <c r="P515" s="246"/>
      <c r="Q515" s="246"/>
      <c r="R515" s="246"/>
      <c r="S515" s="246"/>
      <c r="T515" s="257"/>
      <c r="AT515" s="262" t="s">
        <v>184</v>
      </c>
      <c r="AU515" s="262" t="s">
        <v>81</v>
      </c>
      <c r="AV515" s="91" t="s">
        <v>81</v>
      </c>
      <c r="AW515" s="91" t="s">
        <v>37</v>
      </c>
      <c r="AX515" s="91" t="s">
        <v>73</v>
      </c>
      <c r="AY515" s="262" t="s">
        <v>164</v>
      </c>
    </row>
    <row r="516" spans="2:51" s="92" customFormat="1" ht="13.5">
      <c r="B516" s="205"/>
      <c r="C516" s="206"/>
      <c r="D516" s="194" t="s">
        <v>184</v>
      </c>
      <c r="E516" s="267" t="s">
        <v>22</v>
      </c>
      <c r="F516" s="268" t="s">
        <v>187</v>
      </c>
      <c r="G516" s="206"/>
      <c r="H516" s="269">
        <v>2</v>
      </c>
      <c r="I516" s="247"/>
      <c r="J516" s="206"/>
      <c r="K516" s="206"/>
      <c r="L516" s="248"/>
      <c r="M516" s="249"/>
      <c r="N516" s="250"/>
      <c r="O516" s="250"/>
      <c r="P516" s="250"/>
      <c r="Q516" s="250"/>
      <c r="R516" s="250"/>
      <c r="S516" s="250"/>
      <c r="T516" s="258"/>
      <c r="AT516" s="263" t="s">
        <v>184</v>
      </c>
      <c r="AU516" s="263" t="s">
        <v>81</v>
      </c>
      <c r="AV516" s="92" t="s">
        <v>171</v>
      </c>
      <c r="AW516" s="92" t="s">
        <v>37</v>
      </c>
      <c r="AX516" s="92" t="s">
        <v>24</v>
      </c>
      <c r="AY516" s="263" t="s">
        <v>164</v>
      </c>
    </row>
    <row r="517" spans="2:63" s="89" customFormat="1" ht="29.9" customHeight="1">
      <c r="B517" s="183"/>
      <c r="C517" s="184"/>
      <c r="D517" s="187" t="s">
        <v>72</v>
      </c>
      <c r="E517" s="188" t="s">
        <v>713</v>
      </c>
      <c r="F517" s="188" t="s">
        <v>714</v>
      </c>
      <c r="G517" s="184"/>
      <c r="H517" s="184"/>
      <c r="I517" s="226"/>
      <c r="J517" s="232">
        <f>BK517</f>
        <v>0</v>
      </c>
      <c r="K517" s="184"/>
      <c r="L517" s="228"/>
      <c r="M517" s="229"/>
      <c r="N517" s="230"/>
      <c r="O517" s="230"/>
      <c r="P517" s="231">
        <f aca="true" t="shared" si="94" ref="P517:T517">SUM(P518:P523)</f>
        <v>0</v>
      </c>
      <c r="Q517" s="230"/>
      <c r="R517" s="231">
        <f t="shared" si="94"/>
        <v>0</v>
      </c>
      <c r="S517" s="230"/>
      <c r="T517" s="253">
        <f t="shared" si="94"/>
        <v>0.38700375</v>
      </c>
      <c r="AR517" s="259" t="s">
        <v>81</v>
      </c>
      <c r="AT517" s="260" t="s">
        <v>72</v>
      </c>
      <c r="AU517" s="260" t="s">
        <v>24</v>
      </c>
      <c r="AY517" s="259" t="s">
        <v>164</v>
      </c>
      <c r="BK517" s="265">
        <f>SUM(BK518:BK523)</f>
        <v>0</v>
      </c>
    </row>
    <row r="518" spans="2:65" s="84" customFormat="1" ht="28.8" customHeight="1">
      <c r="B518" s="105"/>
      <c r="C518" s="189" t="s">
        <v>715</v>
      </c>
      <c r="D518" s="189" t="s">
        <v>166</v>
      </c>
      <c r="E518" s="190" t="s">
        <v>716</v>
      </c>
      <c r="F518" s="191" t="s">
        <v>717</v>
      </c>
      <c r="G518" s="192" t="s">
        <v>192</v>
      </c>
      <c r="H518" s="193">
        <v>22.435</v>
      </c>
      <c r="I518" s="233"/>
      <c r="J518" s="234">
        <f>ROUND(I518*H518,2)</f>
        <v>0</v>
      </c>
      <c r="K518" s="191" t="s">
        <v>170</v>
      </c>
      <c r="L518" s="214"/>
      <c r="M518" s="235" t="s">
        <v>22</v>
      </c>
      <c r="N518" s="236" t="s">
        <v>44</v>
      </c>
      <c r="O518" s="106"/>
      <c r="P518" s="237">
        <f>O518*H518</f>
        <v>0</v>
      </c>
      <c r="Q518" s="237">
        <v>0</v>
      </c>
      <c r="R518" s="237">
        <f>Q518*H518</f>
        <v>0</v>
      </c>
      <c r="S518" s="237">
        <v>0.01725</v>
      </c>
      <c r="T518" s="254">
        <f>S518*H518</f>
        <v>0.38700375</v>
      </c>
      <c r="AR518" s="170" t="s">
        <v>298</v>
      </c>
      <c r="AT518" s="170" t="s">
        <v>166</v>
      </c>
      <c r="AU518" s="170" t="s">
        <v>81</v>
      </c>
      <c r="AY518" s="170" t="s">
        <v>164</v>
      </c>
      <c r="BE518" s="266">
        <f>IF(N518="základní",J518,0)</f>
        <v>0</v>
      </c>
      <c r="BF518" s="266">
        <f>IF(N518="snížená",J518,0)</f>
        <v>0</v>
      </c>
      <c r="BG518" s="266">
        <f>IF(N518="zákl. přenesená",J518,0)</f>
        <v>0</v>
      </c>
      <c r="BH518" s="266">
        <f>IF(N518="sníž. přenesená",J518,0)</f>
        <v>0</v>
      </c>
      <c r="BI518" s="266">
        <f>IF(N518="nulová",J518,0)</f>
        <v>0</v>
      </c>
      <c r="BJ518" s="170" t="s">
        <v>24</v>
      </c>
      <c r="BK518" s="266">
        <f>ROUND(I518*H518,2)</f>
        <v>0</v>
      </c>
      <c r="BL518" s="170" t="s">
        <v>298</v>
      </c>
      <c r="BM518" s="170" t="s">
        <v>718</v>
      </c>
    </row>
    <row r="519" spans="2:47" s="84" customFormat="1" ht="36">
      <c r="B519" s="105"/>
      <c r="C519" s="174"/>
      <c r="D519" s="194" t="s">
        <v>173</v>
      </c>
      <c r="E519" s="174"/>
      <c r="F519" s="195" t="s">
        <v>719</v>
      </c>
      <c r="G519" s="174"/>
      <c r="H519" s="174"/>
      <c r="I519" s="215"/>
      <c r="J519" s="174"/>
      <c r="K519" s="174"/>
      <c r="L519" s="214"/>
      <c r="M519" s="238"/>
      <c r="N519" s="106"/>
      <c r="O519" s="106"/>
      <c r="P519" s="106"/>
      <c r="Q519" s="106"/>
      <c r="R519" s="106"/>
      <c r="S519" s="106"/>
      <c r="T519" s="255"/>
      <c r="AT519" s="170" t="s">
        <v>173</v>
      </c>
      <c r="AU519" s="170" t="s">
        <v>81</v>
      </c>
    </row>
    <row r="520" spans="2:51" s="90" customFormat="1" ht="13.5">
      <c r="B520" s="196"/>
      <c r="C520" s="197"/>
      <c r="D520" s="194" t="s">
        <v>184</v>
      </c>
      <c r="E520" s="198" t="s">
        <v>22</v>
      </c>
      <c r="F520" s="199" t="s">
        <v>720</v>
      </c>
      <c r="G520" s="197"/>
      <c r="H520" s="198" t="s">
        <v>22</v>
      </c>
      <c r="I520" s="239"/>
      <c r="J520" s="197"/>
      <c r="K520" s="197"/>
      <c r="L520" s="240"/>
      <c r="M520" s="241"/>
      <c r="N520" s="242"/>
      <c r="O520" s="242"/>
      <c r="P520" s="242"/>
      <c r="Q520" s="242"/>
      <c r="R520" s="242"/>
      <c r="S520" s="242"/>
      <c r="T520" s="256"/>
      <c r="AT520" s="261" t="s">
        <v>184</v>
      </c>
      <c r="AU520" s="261" t="s">
        <v>81</v>
      </c>
      <c r="AV520" s="90" t="s">
        <v>24</v>
      </c>
      <c r="AW520" s="90" t="s">
        <v>37</v>
      </c>
      <c r="AX520" s="90" t="s">
        <v>73</v>
      </c>
      <c r="AY520" s="261" t="s">
        <v>164</v>
      </c>
    </row>
    <row r="521" spans="2:51" s="91" customFormat="1" ht="13.5">
      <c r="B521" s="200"/>
      <c r="C521" s="201"/>
      <c r="D521" s="194" t="s">
        <v>184</v>
      </c>
      <c r="E521" s="202" t="s">
        <v>22</v>
      </c>
      <c r="F521" s="203" t="s">
        <v>721</v>
      </c>
      <c r="G521" s="201"/>
      <c r="H521" s="204">
        <v>7.755</v>
      </c>
      <c r="I521" s="243"/>
      <c r="J521" s="201"/>
      <c r="K521" s="201"/>
      <c r="L521" s="244"/>
      <c r="M521" s="245"/>
      <c r="N521" s="246"/>
      <c r="O521" s="246"/>
      <c r="P521" s="246"/>
      <c r="Q521" s="246"/>
      <c r="R521" s="246"/>
      <c r="S521" s="246"/>
      <c r="T521" s="257"/>
      <c r="AT521" s="262" t="s">
        <v>184</v>
      </c>
      <c r="AU521" s="262" t="s">
        <v>81</v>
      </c>
      <c r="AV521" s="91" t="s">
        <v>81</v>
      </c>
      <c r="AW521" s="91" t="s">
        <v>37</v>
      </c>
      <c r="AX521" s="91" t="s">
        <v>73</v>
      </c>
      <c r="AY521" s="262" t="s">
        <v>164</v>
      </c>
    </row>
    <row r="522" spans="2:51" s="91" customFormat="1" ht="13.5">
      <c r="B522" s="200"/>
      <c r="C522" s="201"/>
      <c r="D522" s="194" t="s">
        <v>184</v>
      </c>
      <c r="E522" s="202" t="s">
        <v>22</v>
      </c>
      <c r="F522" s="203" t="s">
        <v>722</v>
      </c>
      <c r="G522" s="201"/>
      <c r="H522" s="204">
        <v>14.68</v>
      </c>
      <c r="I522" s="243"/>
      <c r="J522" s="201"/>
      <c r="K522" s="201"/>
      <c r="L522" s="244"/>
      <c r="M522" s="245"/>
      <c r="N522" s="246"/>
      <c r="O522" s="246"/>
      <c r="P522" s="246"/>
      <c r="Q522" s="246"/>
      <c r="R522" s="246"/>
      <c r="S522" s="246"/>
      <c r="T522" s="257"/>
      <c r="AT522" s="262" t="s">
        <v>184</v>
      </c>
      <c r="AU522" s="262" t="s">
        <v>81</v>
      </c>
      <c r="AV522" s="91" t="s">
        <v>81</v>
      </c>
      <c r="AW522" s="91" t="s">
        <v>37</v>
      </c>
      <c r="AX522" s="91" t="s">
        <v>73</v>
      </c>
      <c r="AY522" s="262" t="s">
        <v>164</v>
      </c>
    </row>
    <row r="523" spans="2:51" s="92" customFormat="1" ht="13.5">
      <c r="B523" s="205"/>
      <c r="C523" s="206"/>
      <c r="D523" s="194" t="s">
        <v>184</v>
      </c>
      <c r="E523" s="267" t="s">
        <v>22</v>
      </c>
      <c r="F523" s="268" t="s">
        <v>187</v>
      </c>
      <c r="G523" s="206"/>
      <c r="H523" s="269">
        <v>22.435</v>
      </c>
      <c r="I523" s="247"/>
      <c r="J523" s="206"/>
      <c r="K523" s="206"/>
      <c r="L523" s="248"/>
      <c r="M523" s="249"/>
      <c r="N523" s="250"/>
      <c r="O523" s="250"/>
      <c r="P523" s="250"/>
      <c r="Q523" s="250"/>
      <c r="R523" s="250"/>
      <c r="S523" s="250"/>
      <c r="T523" s="258"/>
      <c r="AT523" s="263" t="s">
        <v>184</v>
      </c>
      <c r="AU523" s="263" t="s">
        <v>81</v>
      </c>
      <c r="AV523" s="92" t="s">
        <v>171</v>
      </c>
      <c r="AW523" s="92" t="s">
        <v>37</v>
      </c>
      <c r="AX523" s="92" t="s">
        <v>24</v>
      </c>
      <c r="AY523" s="263" t="s">
        <v>164</v>
      </c>
    </row>
    <row r="524" spans="2:63" s="89" customFormat="1" ht="29.9" customHeight="1">
      <c r="B524" s="183"/>
      <c r="C524" s="184"/>
      <c r="D524" s="187" t="s">
        <v>72</v>
      </c>
      <c r="E524" s="188" t="s">
        <v>723</v>
      </c>
      <c r="F524" s="188" t="s">
        <v>724</v>
      </c>
      <c r="G524" s="184"/>
      <c r="H524" s="184"/>
      <c r="I524" s="226"/>
      <c r="J524" s="232">
        <f>BK524</f>
        <v>0</v>
      </c>
      <c r="K524" s="184"/>
      <c r="L524" s="228"/>
      <c r="M524" s="229"/>
      <c r="N524" s="230"/>
      <c r="O524" s="230"/>
      <c r="P524" s="231">
        <f aca="true" t="shared" si="95" ref="P524:T524">SUM(P525:P533)</f>
        <v>0</v>
      </c>
      <c r="Q524" s="230"/>
      <c r="R524" s="231">
        <f t="shared" si="95"/>
        <v>0</v>
      </c>
      <c r="S524" s="230"/>
      <c r="T524" s="253">
        <f t="shared" si="95"/>
        <v>0.50056134</v>
      </c>
      <c r="AR524" s="259" t="s">
        <v>81</v>
      </c>
      <c r="AT524" s="260" t="s">
        <v>72</v>
      </c>
      <c r="AU524" s="260" t="s">
        <v>24</v>
      </c>
      <c r="AY524" s="259" t="s">
        <v>164</v>
      </c>
      <c r="BK524" s="265">
        <f>SUM(BK525:BK533)</f>
        <v>0</v>
      </c>
    </row>
    <row r="525" spans="2:65" s="84" customFormat="1" ht="20.4" customHeight="1">
      <c r="B525" s="105"/>
      <c r="C525" s="189" t="s">
        <v>725</v>
      </c>
      <c r="D525" s="189" t="s">
        <v>166</v>
      </c>
      <c r="E525" s="190" t="s">
        <v>726</v>
      </c>
      <c r="F525" s="191" t="s">
        <v>727</v>
      </c>
      <c r="G525" s="192" t="s">
        <v>465</v>
      </c>
      <c r="H525" s="193">
        <v>262.074</v>
      </c>
      <c r="I525" s="233"/>
      <c r="J525" s="234">
        <f>ROUND(I525*H525,2)</f>
        <v>0</v>
      </c>
      <c r="K525" s="191" t="s">
        <v>170</v>
      </c>
      <c r="L525" s="214"/>
      <c r="M525" s="235" t="s">
        <v>22</v>
      </c>
      <c r="N525" s="236" t="s">
        <v>44</v>
      </c>
      <c r="O525" s="106"/>
      <c r="P525" s="237">
        <f>O525*H525</f>
        <v>0</v>
      </c>
      <c r="Q525" s="237">
        <v>0</v>
      </c>
      <c r="R525" s="237">
        <f>Q525*H525</f>
        <v>0</v>
      </c>
      <c r="S525" s="237">
        <v>0.00191</v>
      </c>
      <c r="T525" s="254">
        <f>S525*H525</f>
        <v>0.50056134</v>
      </c>
      <c r="AR525" s="170" t="s">
        <v>298</v>
      </c>
      <c r="AT525" s="170" t="s">
        <v>166</v>
      </c>
      <c r="AU525" s="170" t="s">
        <v>81</v>
      </c>
      <c r="AY525" s="170" t="s">
        <v>164</v>
      </c>
      <c r="BE525" s="266">
        <f>IF(N525="základní",J525,0)</f>
        <v>0</v>
      </c>
      <c r="BF525" s="266">
        <f>IF(N525="snížená",J525,0)</f>
        <v>0</v>
      </c>
      <c r="BG525" s="266">
        <f>IF(N525="zákl. přenesená",J525,0)</f>
        <v>0</v>
      </c>
      <c r="BH525" s="266">
        <f>IF(N525="sníž. přenesená",J525,0)</f>
        <v>0</v>
      </c>
      <c r="BI525" s="266">
        <f>IF(N525="nulová",J525,0)</f>
        <v>0</v>
      </c>
      <c r="BJ525" s="170" t="s">
        <v>24</v>
      </c>
      <c r="BK525" s="266">
        <f>ROUND(I525*H525,2)</f>
        <v>0</v>
      </c>
      <c r="BL525" s="170" t="s">
        <v>298</v>
      </c>
      <c r="BM525" s="170" t="s">
        <v>728</v>
      </c>
    </row>
    <row r="526" spans="2:47" s="84" customFormat="1" ht="24">
      <c r="B526" s="105"/>
      <c r="C526" s="174"/>
      <c r="D526" s="194" t="s">
        <v>173</v>
      </c>
      <c r="E526" s="174"/>
      <c r="F526" s="195" t="s">
        <v>729</v>
      </c>
      <c r="G526" s="174"/>
      <c r="H526" s="174"/>
      <c r="I526" s="215"/>
      <c r="J526" s="174"/>
      <c r="K526" s="174"/>
      <c r="L526" s="214"/>
      <c r="M526" s="238"/>
      <c r="N526" s="106"/>
      <c r="O526" s="106"/>
      <c r="P526" s="106"/>
      <c r="Q526" s="106"/>
      <c r="R526" s="106"/>
      <c r="S526" s="106"/>
      <c r="T526" s="255"/>
      <c r="AT526" s="170" t="s">
        <v>173</v>
      </c>
      <c r="AU526" s="170" t="s">
        <v>81</v>
      </c>
    </row>
    <row r="527" spans="2:51" s="90" customFormat="1" ht="13.5">
      <c r="B527" s="196"/>
      <c r="C527" s="197"/>
      <c r="D527" s="194" t="s">
        <v>184</v>
      </c>
      <c r="E527" s="198" t="s">
        <v>22</v>
      </c>
      <c r="F527" s="199" t="s">
        <v>250</v>
      </c>
      <c r="G527" s="197"/>
      <c r="H527" s="198" t="s">
        <v>22</v>
      </c>
      <c r="I527" s="239"/>
      <c r="J527" s="197"/>
      <c r="K527" s="197"/>
      <c r="L527" s="240"/>
      <c r="M527" s="241"/>
      <c r="N527" s="242"/>
      <c r="O527" s="242"/>
      <c r="P527" s="242"/>
      <c r="Q527" s="242"/>
      <c r="R527" s="242"/>
      <c r="S527" s="242"/>
      <c r="T527" s="256"/>
      <c r="AT527" s="261" t="s">
        <v>184</v>
      </c>
      <c r="AU527" s="261" t="s">
        <v>81</v>
      </c>
      <c r="AV527" s="90" t="s">
        <v>24</v>
      </c>
      <c r="AW527" s="90" t="s">
        <v>37</v>
      </c>
      <c r="AX527" s="90" t="s">
        <v>73</v>
      </c>
      <c r="AY527" s="261" t="s">
        <v>164</v>
      </c>
    </row>
    <row r="528" spans="2:51" s="91" customFormat="1" ht="13.5">
      <c r="B528" s="200"/>
      <c r="C528" s="201"/>
      <c r="D528" s="194" t="s">
        <v>184</v>
      </c>
      <c r="E528" s="202" t="s">
        <v>22</v>
      </c>
      <c r="F528" s="203" t="s">
        <v>686</v>
      </c>
      <c r="G528" s="201"/>
      <c r="H528" s="204">
        <v>40.56</v>
      </c>
      <c r="I528" s="243"/>
      <c r="J528" s="201"/>
      <c r="K528" s="201"/>
      <c r="L528" s="244"/>
      <c r="M528" s="245"/>
      <c r="N528" s="246"/>
      <c r="O528" s="246"/>
      <c r="P528" s="246"/>
      <c r="Q528" s="246"/>
      <c r="R528" s="246"/>
      <c r="S528" s="246"/>
      <c r="T528" s="257"/>
      <c r="AT528" s="262" t="s">
        <v>184</v>
      </c>
      <c r="AU528" s="262" t="s">
        <v>81</v>
      </c>
      <c r="AV528" s="91" t="s">
        <v>81</v>
      </c>
      <c r="AW528" s="91" t="s">
        <v>37</v>
      </c>
      <c r="AX528" s="91" t="s">
        <v>73</v>
      </c>
      <c r="AY528" s="262" t="s">
        <v>164</v>
      </c>
    </row>
    <row r="529" spans="2:51" s="91" customFormat="1" ht="13.5">
      <c r="B529" s="200"/>
      <c r="C529" s="201"/>
      <c r="D529" s="194" t="s">
        <v>184</v>
      </c>
      <c r="E529" s="202" t="s">
        <v>22</v>
      </c>
      <c r="F529" s="203" t="s">
        <v>687</v>
      </c>
      <c r="G529" s="201"/>
      <c r="H529" s="204">
        <v>73.698</v>
      </c>
      <c r="I529" s="243"/>
      <c r="J529" s="201"/>
      <c r="K529" s="201"/>
      <c r="L529" s="244"/>
      <c r="M529" s="245"/>
      <c r="N529" s="246"/>
      <c r="O529" s="246"/>
      <c r="P529" s="246"/>
      <c r="Q529" s="246"/>
      <c r="R529" s="246"/>
      <c r="S529" s="246"/>
      <c r="T529" s="257"/>
      <c r="AT529" s="262" t="s">
        <v>184</v>
      </c>
      <c r="AU529" s="262" t="s">
        <v>81</v>
      </c>
      <c r="AV529" s="91" t="s">
        <v>81</v>
      </c>
      <c r="AW529" s="91" t="s">
        <v>37</v>
      </c>
      <c r="AX529" s="91" t="s">
        <v>73</v>
      </c>
      <c r="AY529" s="262" t="s">
        <v>164</v>
      </c>
    </row>
    <row r="530" spans="2:51" s="91" customFormat="1" ht="13.5">
      <c r="B530" s="200"/>
      <c r="C530" s="201"/>
      <c r="D530" s="194" t="s">
        <v>184</v>
      </c>
      <c r="E530" s="202" t="s">
        <v>22</v>
      </c>
      <c r="F530" s="203" t="s">
        <v>688</v>
      </c>
      <c r="G530" s="201"/>
      <c r="H530" s="204">
        <v>51.618</v>
      </c>
      <c r="I530" s="243"/>
      <c r="J530" s="201"/>
      <c r="K530" s="201"/>
      <c r="L530" s="244"/>
      <c r="M530" s="245"/>
      <c r="N530" s="246"/>
      <c r="O530" s="246"/>
      <c r="P530" s="246"/>
      <c r="Q530" s="246"/>
      <c r="R530" s="246"/>
      <c r="S530" s="246"/>
      <c r="T530" s="257"/>
      <c r="AT530" s="262" t="s">
        <v>184</v>
      </c>
      <c r="AU530" s="262" t="s">
        <v>81</v>
      </c>
      <c r="AV530" s="91" t="s">
        <v>81</v>
      </c>
      <c r="AW530" s="91" t="s">
        <v>37</v>
      </c>
      <c r="AX530" s="91" t="s">
        <v>73</v>
      </c>
      <c r="AY530" s="262" t="s">
        <v>164</v>
      </c>
    </row>
    <row r="531" spans="2:51" s="91" customFormat="1" ht="13.5">
      <c r="B531" s="200"/>
      <c r="C531" s="201"/>
      <c r="D531" s="194" t="s">
        <v>184</v>
      </c>
      <c r="E531" s="202" t="s">
        <v>22</v>
      </c>
      <c r="F531" s="203" t="s">
        <v>689</v>
      </c>
      <c r="G531" s="201"/>
      <c r="H531" s="204">
        <v>51.96</v>
      </c>
      <c r="I531" s="243"/>
      <c r="J531" s="201"/>
      <c r="K531" s="201"/>
      <c r="L531" s="244"/>
      <c r="M531" s="245"/>
      <c r="N531" s="246"/>
      <c r="O531" s="246"/>
      <c r="P531" s="246"/>
      <c r="Q531" s="246"/>
      <c r="R531" s="246"/>
      <c r="S531" s="246"/>
      <c r="T531" s="257"/>
      <c r="AT531" s="262" t="s">
        <v>184</v>
      </c>
      <c r="AU531" s="262" t="s">
        <v>81</v>
      </c>
      <c r="AV531" s="91" t="s">
        <v>81</v>
      </c>
      <c r="AW531" s="91" t="s">
        <v>37</v>
      </c>
      <c r="AX531" s="91" t="s">
        <v>73</v>
      </c>
      <c r="AY531" s="262" t="s">
        <v>164</v>
      </c>
    </row>
    <row r="532" spans="2:51" s="91" customFormat="1" ht="13.5">
      <c r="B532" s="200"/>
      <c r="C532" s="201"/>
      <c r="D532" s="194" t="s">
        <v>184</v>
      </c>
      <c r="E532" s="202" t="s">
        <v>22</v>
      </c>
      <c r="F532" s="203" t="s">
        <v>690</v>
      </c>
      <c r="G532" s="201"/>
      <c r="H532" s="204">
        <v>44.238</v>
      </c>
      <c r="I532" s="243"/>
      <c r="J532" s="201"/>
      <c r="K532" s="201"/>
      <c r="L532" s="244"/>
      <c r="M532" s="245"/>
      <c r="N532" s="246"/>
      <c r="O532" s="246"/>
      <c r="P532" s="246"/>
      <c r="Q532" s="246"/>
      <c r="R532" s="246"/>
      <c r="S532" s="246"/>
      <c r="T532" s="257"/>
      <c r="AT532" s="262" t="s">
        <v>184</v>
      </c>
      <c r="AU532" s="262" t="s">
        <v>81</v>
      </c>
      <c r="AV532" s="91" t="s">
        <v>81</v>
      </c>
      <c r="AW532" s="91" t="s">
        <v>37</v>
      </c>
      <c r="AX532" s="91" t="s">
        <v>73</v>
      </c>
      <c r="AY532" s="262" t="s">
        <v>164</v>
      </c>
    </row>
    <row r="533" spans="2:51" s="92" customFormat="1" ht="13.5">
      <c r="B533" s="205"/>
      <c r="C533" s="206"/>
      <c r="D533" s="194" t="s">
        <v>184</v>
      </c>
      <c r="E533" s="267" t="s">
        <v>22</v>
      </c>
      <c r="F533" s="268" t="s">
        <v>187</v>
      </c>
      <c r="G533" s="206"/>
      <c r="H533" s="269">
        <v>262.074</v>
      </c>
      <c r="I533" s="247"/>
      <c r="J533" s="206"/>
      <c r="K533" s="206"/>
      <c r="L533" s="248"/>
      <c r="M533" s="249"/>
      <c r="N533" s="250"/>
      <c r="O533" s="250"/>
      <c r="P533" s="250"/>
      <c r="Q533" s="250"/>
      <c r="R533" s="250"/>
      <c r="S533" s="250"/>
      <c r="T533" s="258"/>
      <c r="AT533" s="263" t="s">
        <v>184</v>
      </c>
      <c r="AU533" s="263" t="s">
        <v>81</v>
      </c>
      <c r="AV533" s="92" t="s">
        <v>171</v>
      </c>
      <c r="AW533" s="92" t="s">
        <v>37</v>
      </c>
      <c r="AX533" s="92" t="s">
        <v>24</v>
      </c>
      <c r="AY533" s="263" t="s">
        <v>164</v>
      </c>
    </row>
    <row r="534" spans="2:63" s="89" customFormat="1" ht="29.9" customHeight="1">
      <c r="B534" s="183"/>
      <c r="C534" s="184"/>
      <c r="D534" s="187" t="s">
        <v>72</v>
      </c>
      <c r="E534" s="188" t="s">
        <v>730</v>
      </c>
      <c r="F534" s="188" t="s">
        <v>731</v>
      </c>
      <c r="G534" s="184"/>
      <c r="H534" s="184"/>
      <c r="I534" s="226"/>
      <c r="J534" s="232">
        <f>BK534</f>
        <v>0</v>
      </c>
      <c r="K534" s="184"/>
      <c r="L534" s="228"/>
      <c r="M534" s="229"/>
      <c r="N534" s="230"/>
      <c r="O534" s="230"/>
      <c r="P534" s="231">
        <f aca="true" t="shared" si="96" ref="P534:T534">SUM(P535:P537)</f>
        <v>0</v>
      </c>
      <c r="Q534" s="230"/>
      <c r="R534" s="231">
        <f t="shared" si="96"/>
        <v>0.2577708</v>
      </c>
      <c r="S534" s="230"/>
      <c r="T534" s="253">
        <f t="shared" si="96"/>
        <v>0</v>
      </c>
      <c r="AR534" s="259" t="s">
        <v>81</v>
      </c>
      <c r="AT534" s="260" t="s">
        <v>72</v>
      </c>
      <c r="AU534" s="260" t="s">
        <v>24</v>
      </c>
      <c r="AY534" s="259" t="s">
        <v>164</v>
      </c>
      <c r="BK534" s="265">
        <f>SUM(BK535:BK537)</f>
        <v>0</v>
      </c>
    </row>
    <row r="535" spans="2:65" s="84" customFormat="1" ht="20.4" customHeight="1">
      <c r="B535" s="105"/>
      <c r="C535" s="189" t="s">
        <v>732</v>
      </c>
      <c r="D535" s="189" t="s">
        <v>166</v>
      </c>
      <c r="E535" s="190" t="s">
        <v>733</v>
      </c>
      <c r="F535" s="191" t="s">
        <v>734</v>
      </c>
      <c r="G535" s="192" t="s">
        <v>192</v>
      </c>
      <c r="H535" s="193">
        <v>1841.22</v>
      </c>
      <c r="I535" s="233"/>
      <c r="J535" s="234">
        <f>ROUND(I535*H535,2)</f>
        <v>0</v>
      </c>
      <c r="K535" s="191" t="s">
        <v>170</v>
      </c>
      <c r="L535" s="214"/>
      <c r="M535" s="235" t="s">
        <v>22</v>
      </c>
      <c r="N535" s="236" t="s">
        <v>44</v>
      </c>
      <c r="O535" s="106"/>
      <c r="P535" s="237">
        <f>O535*H535</f>
        <v>0</v>
      </c>
      <c r="Q535" s="237">
        <v>0.00014</v>
      </c>
      <c r="R535" s="237">
        <f>Q535*H535</f>
        <v>0.2577708</v>
      </c>
      <c r="S535" s="237">
        <v>0</v>
      </c>
      <c r="T535" s="254">
        <f>S535*H535</f>
        <v>0</v>
      </c>
      <c r="AR535" s="170" t="s">
        <v>298</v>
      </c>
      <c r="AT535" s="170" t="s">
        <v>166</v>
      </c>
      <c r="AU535" s="170" t="s">
        <v>81</v>
      </c>
      <c r="AY535" s="170" t="s">
        <v>164</v>
      </c>
      <c r="BE535" s="266">
        <f>IF(N535="základní",J535,0)</f>
        <v>0</v>
      </c>
      <c r="BF535" s="266">
        <f>IF(N535="snížená",J535,0)</f>
        <v>0</v>
      </c>
      <c r="BG535" s="266">
        <f>IF(N535="zákl. přenesená",J535,0)</f>
        <v>0</v>
      </c>
      <c r="BH535" s="266">
        <f>IF(N535="sníž. přenesená",J535,0)</f>
        <v>0</v>
      </c>
      <c r="BI535" s="266">
        <f>IF(N535="nulová",J535,0)</f>
        <v>0</v>
      </c>
      <c r="BJ535" s="170" t="s">
        <v>24</v>
      </c>
      <c r="BK535" s="266">
        <f>ROUND(I535*H535,2)</f>
        <v>0</v>
      </c>
      <c r="BL535" s="170" t="s">
        <v>298</v>
      </c>
      <c r="BM535" s="170" t="s">
        <v>735</v>
      </c>
    </row>
    <row r="536" spans="2:47" s="84" customFormat="1" ht="13.5">
      <c r="B536" s="105"/>
      <c r="C536" s="174"/>
      <c r="D536" s="194" t="s">
        <v>173</v>
      </c>
      <c r="E536" s="174"/>
      <c r="F536" s="195" t="s">
        <v>736</v>
      </c>
      <c r="G536" s="174"/>
      <c r="H536" s="174"/>
      <c r="I536" s="215"/>
      <c r="J536" s="174"/>
      <c r="K536" s="174"/>
      <c r="L536" s="214"/>
      <c r="M536" s="238"/>
      <c r="N536" s="106"/>
      <c r="O536" s="106"/>
      <c r="P536" s="106"/>
      <c r="Q536" s="106"/>
      <c r="R536" s="106"/>
      <c r="S536" s="106"/>
      <c r="T536" s="255"/>
      <c r="AT536" s="170" t="s">
        <v>173</v>
      </c>
      <c r="AU536" s="170" t="s">
        <v>81</v>
      </c>
    </row>
    <row r="537" spans="2:51" s="91" customFormat="1" ht="13.5">
      <c r="B537" s="200"/>
      <c r="C537" s="201"/>
      <c r="D537" s="194" t="s">
        <v>184</v>
      </c>
      <c r="E537" s="202" t="s">
        <v>22</v>
      </c>
      <c r="F537" s="203" t="s">
        <v>685</v>
      </c>
      <c r="G537" s="201"/>
      <c r="H537" s="204">
        <v>1841.22</v>
      </c>
      <c r="I537" s="243"/>
      <c r="J537" s="201"/>
      <c r="K537" s="201"/>
      <c r="L537" s="244"/>
      <c r="M537" s="245"/>
      <c r="N537" s="246"/>
      <c r="O537" s="246"/>
      <c r="P537" s="246"/>
      <c r="Q537" s="246"/>
      <c r="R537" s="246"/>
      <c r="S537" s="246"/>
      <c r="T537" s="257"/>
      <c r="AT537" s="262" t="s">
        <v>184</v>
      </c>
      <c r="AU537" s="262" t="s">
        <v>81</v>
      </c>
      <c r="AV537" s="91" t="s">
        <v>81</v>
      </c>
      <c r="AW537" s="91" t="s">
        <v>37</v>
      </c>
      <c r="AX537" s="91" t="s">
        <v>24</v>
      </c>
      <c r="AY537" s="262" t="s">
        <v>164</v>
      </c>
    </row>
    <row r="538" spans="2:63" s="89" customFormat="1" ht="29.9" customHeight="1">
      <c r="B538" s="183"/>
      <c r="C538" s="184"/>
      <c r="D538" s="187" t="s">
        <v>72</v>
      </c>
      <c r="E538" s="188" t="s">
        <v>737</v>
      </c>
      <c r="F538" s="188" t="s">
        <v>738</v>
      </c>
      <c r="G538" s="184"/>
      <c r="H538" s="184"/>
      <c r="I538" s="226"/>
      <c r="J538" s="232">
        <f>BK538</f>
        <v>0</v>
      </c>
      <c r="K538" s="184"/>
      <c r="L538" s="228"/>
      <c r="M538" s="229"/>
      <c r="N538" s="230"/>
      <c r="O538" s="230"/>
      <c r="P538" s="231">
        <f aca="true" t="shared" si="97" ref="P538:T538">SUM(P539:P558)</f>
        <v>0</v>
      </c>
      <c r="Q538" s="230"/>
      <c r="R538" s="231">
        <f t="shared" si="97"/>
        <v>0</v>
      </c>
      <c r="S538" s="230"/>
      <c r="T538" s="253">
        <f t="shared" si="97"/>
        <v>3.5585</v>
      </c>
      <c r="AR538" s="259" t="s">
        <v>81</v>
      </c>
      <c r="AT538" s="260" t="s">
        <v>72</v>
      </c>
      <c r="AU538" s="260" t="s">
        <v>24</v>
      </c>
      <c r="AY538" s="259" t="s">
        <v>164</v>
      </c>
      <c r="BK538" s="265">
        <f>SUM(BK539:BK558)</f>
        <v>0</v>
      </c>
    </row>
    <row r="539" spans="2:65" s="84" customFormat="1" ht="20.4" customHeight="1">
      <c r="B539" s="105"/>
      <c r="C539" s="189" t="s">
        <v>739</v>
      </c>
      <c r="D539" s="189" t="s">
        <v>166</v>
      </c>
      <c r="E539" s="190" t="s">
        <v>740</v>
      </c>
      <c r="F539" s="191" t="s">
        <v>741</v>
      </c>
      <c r="G539" s="192" t="s">
        <v>169</v>
      </c>
      <c r="H539" s="193">
        <v>113</v>
      </c>
      <c r="I539" s="233"/>
      <c r="J539" s="234">
        <f>ROUND(I539*H539,2)</f>
        <v>0</v>
      </c>
      <c r="K539" s="191" t="s">
        <v>170</v>
      </c>
      <c r="L539" s="214"/>
      <c r="M539" s="235" t="s">
        <v>22</v>
      </c>
      <c r="N539" s="236" t="s">
        <v>44</v>
      </c>
      <c r="O539" s="106"/>
      <c r="P539" s="237">
        <f>O539*H539</f>
        <v>0</v>
      </c>
      <c r="Q539" s="237">
        <v>0</v>
      </c>
      <c r="R539" s="237">
        <f>Q539*H539</f>
        <v>0</v>
      </c>
      <c r="S539" s="237">
        <v>0.0125</v>
      </c>
      <c r="T539" s="254">
        <f>S539*H539</f>
        <v>1.4125</v>
      </c>
      <c r="AR539" s="170" t="s">
        <v>298</v>
      </c>
      <c r="AT539" s="170" t="s">
        <v>166</v>
      </c>
      <c r="AU539" s="170" t="s">
        <v>81</v>
      </c>
      <c r="AY539" s="170" t="s">
        <v>164</v>
      </c>
      <c r="BE539" s="266">
        <f>IF(N539="základní",J539,0)</f>
        <v>0</v>
      </c>
      <c r="BF539" s="266">
        <f>IF(N539="snížená",J539,0)</f>
        <v>0</v>
      </c>
      <c r="BG539" s="266">
        <f>IF(N539="zákl. přenesená",J539,0)</f>
        <v>0</v>
      </c>
      <c r="BH539" s="266">
        <f>IF(N539="sníž. přenesená",J539,0)</f>
        <v>0</v>
      </c>
      <c r="BI539" s="266">
        <f>IF(N539="nulová",J539,0)</f>
        <v>0</v>
      </c>
      <c r="BJ539" s="170" t="s">
        <v>24</v>
      </c>
      <c r="BK539" s="266">
        <f>ROUND(I539*H539,2)</f>
        <v>0</v>
      </c>
      <c r="BL539" s="170" t="s">
        <v>298</v>
      </c>
      <c r="BM539" s="170" t="s">
        <v>742</v>
      </c>
    </row>
    <row r="540" spans="2:47" s="84" customFormat="1" ht="24">
      <c r="B540" s="105"/>
      <c r="C540" s="174"/>
      <c r="D540" s="194" t="s">
        <v>173</v>
      </c>
      <c r="E540" s="174"/>
      <c r="F540" s="195" t="s">
        <v>743</v>
      </c>
      <c r="G540" s="174"/>
      <c r="H540" s="174"/>
      <c r="I540" s="215"/>
      <c r="J540" s="174"/>
      <c r="K540" s="174"/>
      <c r="L540" s="214"/>
      <c r="M540" s="238"/>
      <c r="N540" s="106"/>
      <c r="O540" s="106"/>
      <c r="P540" s="106"/>
      <c r="Q540" s="106"/>
      <c r="R540" s="106"/>
      <c r="S540" s="106"/>
      <c r="T540" s="255"/>
      <c r="AT540" s="170" t="s">
        <v>173</v>
      </c>
      <c r="AU540" s="170" t="s">
        <v>81</v>
      </c>
    </row>
    <row r="541" spans="2:51" s="91" customFormat="1" ht="13.5">
      <c r="B541" s="200"/>
      <c r="C541" s="201"/>
      <c r="D541" s="194" t="s">
        <v>184</v>
      </c>
      <c r="E541" s="202" t="s">
        <v>22</v>
      </c>
      <c r="F541" s="203" t="s">
        <v>744</v>
      </c>
      <c r="G541" s="201"/>
      <c r="H541" s="204">
        <v>66</v>
      </c>
      <c r="I541" s="243"/>
      <c r="J541" s="201"/>
      <c r="K541" s="201"/>
      <c r="L541" s="244"/>
      <c r="M541" s="245"/>
      <c r="N541" s="246"/>
      <c r="O541" s="246"/>
      <c r="P541" s="246"/>
      <c r="Q541" s="246"/>
      <c r="R541" s="246"/>
      <c r="S541" s="246"/>
      <c r="T541" s="257"/>
      <c r="AT541" s="262" t="s">
        <v>184</v>
      </c>
      <c r="AU541" s="262" t="s">
        <v>81</v>
      </c>
      <c r="AV541" s="91" t="s">
        <v>81</v>
      </c>
      <c r="AW541" s="91" t="s">
        <v>37</v>
      </c>
      <c r="AX541" s="91" t="s">
        <v>73</v>
      </c>
      <c r="AY541" s="262" t="s">
        <v>164</v>
      </c>
    </row>
    <row r="542" spans="2:51" s="91" customFormat="1" ht="13.5">
      <c r="B542" s="200"/>
      <c r="C542" s="201"/>
      <c r="D542" s="194" t="s">
        <v>184</v>
      </c>
      <c r="E542" s="202" t="s">
        <v>22</v>
      </c>
      <c r="F542" s="203" t="s">
        <v>745</v>
      </c>
      <c r="G542" s="201"/>
      <c r="H542" s="204">
        <v>11</v>
      </c>
      <c r="I542" s="243"/>
      <c r="J542" s="201"/>
      <c r="K542" s="201"/>
      <c r="L542" s="244"/>
      <c r="M542" s="245"/>
      <c r="N542" s="246"/>
      <c r="O542" s="246"/>
      <c r="P542" s="246"/>
      <c r="Q542" s="246"/>
      <c r="R542" s="246"/>
      <c r="S542" s="246"/>
      <c r="T542" s="257"/>
      <c r="AT542" s="262" t="s">
        <v>184</v>
      </c>
      <c r="AU542" s="262" t="s">
        <v>81</v>
      </c>
      <c r="AV542" s="91" t="s">
        <v>81</v>
      </c>
      <c r="AW542" s="91" t="s">
        <v>37</v>
      </c>
      <c r="AX542" s="91" t="s">
        <v>73</v>
      </c>
      <c r="AY542" s="262" t="s">
        <v>164</v>
      </c>
    </row>
    <row r="543" spans="2:51" s="91" customFormat="1" ht="13.5">
      <c r="B543" s="200"/>
      <c r="C543" s="201"/>
      <c r="D543" s="194" t="s">
        <v>184</v>
      </c>
      <c r="E543" s="202" t="s">
        <v>22</v>
      </c>
      <c r="F543" s="203" t="s">
        <v>746</v>
      </c>
      <c r="G543" s="201"/>
      <c r="H543" s="204">
        <v>36</v>
      </c>
      <c r="I543" s="243"/>
      <c r="J543" s="201"/>
      <c r="K543" s="201"/>
      <c r="L543" s="244"/>
      <c r="M543" s="245"/>
      <c r="N543" s="246"/>
      <c r="O543" s="246"/>
      <c r="P543" s="246"/>
      <c r="Q543" s="246"/>
      <c r="R543" s="246"/>
      <c r="S543" s="246"/>
      <c r="T543" s="257"/>
      <c r="AT543" s="262" t="s">
        <v>184</v>
      </c>
      <c r="AU543" s="262" t="s">
        <v>81</v>
      </c>
      <c r="AV543" s="91" t="s">
        <v>81</v>
      </c>
      <c r="AW543" s="91" t="s">
        <v>37</v>
      </c>
      <c r="AX543" s="91" t="s">
        <v>73</v>
      </c>
      <c r="AY543" s="262" t="s">
        <v>164</v>
      </c>
    </row>
    <row r="544" spans="2:51" s="92" customFormat="1" ht="13.5">
      <c r="B544" s="205"/>
      <c r="C544" s="206"/>
      <c r="D544" s="207" t="s">
        <v>184</v>
      </c>
      <c r="E544" s="208" t="s">
        <v>22</v>
      </c>
      <c r="F544" s="209" t="s">
        <v>187</v>
      </c>
      <c r="G544" s="206"/>
      <c r="H544" s="210">
        <v>113</v>
      </c>
      <c r="I544" s="247"/>
      <c r="J544" s="206"/>
      <c r="K544" s="206"/>
      <c r="L544" s="248"/>
      <c r="M544" s="249"/>
      <c r="N544" s="250"/>
      <c r="O544" s="250"/>
      <c r="P544" s="250"/>
      <c r="Q544" s="250"/>
      <c r="R544" s="250"/>
      <c r="S544" s="250"/>
      <c r="T544" s="258"/>
      <c r="AT544" s="263" t="s">
        <v>184</v>
      </c>
      <c r="AU544" s="263" t="s">
        <v>81</v>
      </c>
      <c r="AV544" s="92" t="s">
        <v>171</v>
      </c>
      <c r="AW544" s="92" t="s">
        <v>37</v>
      </c>
      <c r="AX544" s="92" t="s">
        <v>24</v>
      </c>
      <c r="AY544" s="263" t="s">
        <v>164</v>
      </c>
    </row>
    <row r="545" spans="2:65" s="84" customFormat="1" ht="20.4" customHeight="1">
      <c r="B545" s="105"/>
      <c r="C545" s="189" t="s">
        <v>747</v>
      </c>
      <c r="D545" s="189" t="s">
        <v>166</v>
      </c>
      <c r="E545" s="190" t="s">
        <v>748</v>
      </c>
      <c r="F545" s="191" t="s">
        <v>749</v>
      </c>
      <c r="G545" s="192" t="s">
        <v>169</v>
      </c>
      <c r="H545" s="193">
        <v>98</v>
      </c>
      <c r="I545" s="233"/>
      <c r="J545" s="234">
        <f>ROUND(I545*H545,2)</f>
        <v>0</v>
      </c>
      <c r="K545" s="191" t="s">
        <v>170</v>
      </c>
      <c r="L545" s="214"/>
      <c r="M545" s="235" t="s">
        <v>22</v>
      </c>
      <c r="N545" s="236" t="s">
        <v>44</v>
      </c>
      <c r="O545" s="106"/>
      <c r="P545" s="237">
        <f>O545*H545</f>
        <v>0</v>
      </c>
      <c r="Q545" s="237">
        <v>0</v>
      </c>
      <c r="R545" s="237">
        <f>Q545*H545</f>
        <v>0</v>
      </c>
      <c r="S545" s="237">
        <v>0.017</v>
      </c>
      <c r="T545" s="254">
        <f>S545*H545</f>
        <v>1.666</v>
      </c>
      <c r="AR545" s="170" t="s">
        <v>298</v>
      </c>
      <c r="AT545" s="170" t="s">
        <v>166</v>
      </c>
      <c r="AU545" s="170" t="s">
        <v>81</v>
      </c>
      <c r="AY545" s="170" t="s">
        <v>164</v>
      </c>
      <c r="BE545" s="266">
        <f>IF(N545="základní",J545,0)</f>
        <v>0</v>
      </c>
      <c r="BF545" s="266">
        <f>IF(N545="snížená",J545,0)</f>
        <v>0</v>
      </c>
      <c r="BG545" s="266">
        <f>IF(N545="zákl. přenesená",J545,0)</f>
        <v>0</v>
      </c>
      <c r="BH545" s="266">
        <f>IF(N545="sníž. přenesená",J545,0)</f>
        <v>0</v>
      </c>
      <c r="BI545" s="266">
        <f>IF(N545="nulová",J545,0)</f>
        <v>0</v>
      </c>
      <c r="BJ545" s="170" t="s">
        <v>24</v>
      </c>
      <c r="BK545" s="266">
        <f>ROUND(I545*H545,2)</f>
        <v>0</v>
      </c>
      <c r="BL545" s="170" t="s">
        <v>298</v>
      </c>
      <c r="BM545" s="170" t="s">
        <v>750</v>
      </c>
    </row>
    <row r="546" spans="2:47" s="84" customFormat="1" ht="36">
      <c r="B546" s="105"/>
      <c r="C546" s="174"/>
      <c r="D546" s="194" t="s">
        <v>173</v>
      </c>
      <c r="E546" s="174"/>
      <c r="F546" s="195" t="s">
        <v>751</v>
      </c>
      <c r="G546" s="174"/>
      <c r="H546" s="174"/>
      <c r="I546" s="215"/>
      <c r="J546" s="174"/>
      <c r="K546" s="174"/>
      <c r="L546" s="214"/>
      <c r="M546" s="238"/>
      <c r="N546" s="106"/>
      <c r="O546" s="106"/>
      <c r="P546" s="106"/>
      <c r="Q546" s="106"/>
      <c r="R546" s="106"/>
      <c r="S546" s="106"/>
      <c r="T546" s="255"/>
      <c r="AT546" s="170" t="s">
        <v>173</v>
      </c>
      <c r="AU546" s="170" t="s">
        <v>81</v>
      </c>
    </row>
    <row r="547" spans="2:51" s="91" customFormat="1" ht="13.5">
      <c r="B547" s="200"/>
      <c r="C547" s="201"/>
      <c r="D547" s="194" t="s">
        <v>184</v>
      </c>
      <c r="E547" s="202" t="s">
        <v>22</v>
      </c>
      <c r="F547" s="203" t="s">
        <v>752</v>
      </c>
      <c r="G547" s="201"/>
      <c r="H547" s="204">
        <v>32</v>
      </c>
      <c r="I547" s="243"/>
      <c r="J547" s="201"/>
      <c r="K547" s="201"/>
      <c r="L547" s="244"/>
      <c r="M547" s="245"/>
      <c r="N547" s="246"/>
      <c r="O547" s="246"/>
      <c r="P547" s="246"/>
      <c r="Q547" s="246"/>
      <c r="R547" s="246"/>
      <c r="S547" s="246"/>
      <c r="T547" s="257"/>
      <c r="AT547" s="262" t="s">
        <v>184</v>
      </c>
      <c r="AU547" s="262" t="s">
        <v>81</v>
      </c>
      <c r="AV547" s="91" t="s">
        <v>81</v>
      </c>
      <c r="AW547" s="91" t="s">
        <v>37</v>
      </c>
      <c r="AX547" s="91" t="s">
        <v>73</v>
      </c>
      <c r="AY547" s="262" t="s">
        <v>164</v>
      </c>
    </row>
    <row r="548" spans="2:51" s="91" customFormat="1" ht="13.5">
      <c r="B548" s="200"/>
      <c r="C548" s="201"/>
      <c r="D548" s="194" t="s">
        <v>184</v>
      </c>
      <c r="E548" s="202" t="s">
        <v>22</v>
      </c>
      <c r="F548" s="203" t="s">
        <v>753</v>
      </c>
      <c r="G548" s="201"/>
      <c r="H548" s="204">
        <v>17</v>
      </c>
      <c r="I548" s="243"/>
      <c r="J548" s="201"/>
      <c r="K548" s="201"/>
      <c r="L548" s="244"/>
      <c r="M548" s="245"/>
      <c r="N548" s="246"/>
      <c r="O548" s="246"/>
      <c r="P548" s="246"/>
      <c r="Q548" s="246"/>
      <c r="R548" s="246"/>
      <c r="S548" s="246"/>
      <c r="T548" s="257"/>
      <c r="AT548" s="262" t="s">
        <v>184</v>
      </c>
      <c r="AU548" s="262" t="s">
        <v>81</v>
      </c>
      <c r="AV548" s="91" t="s">
        <v>81</v>
      </c>
      <c r="AW548" s="91" t="s">
        <v>37</v>
      </c>
      <c r="AX548" s="91" t="s">
        <v>73</v>
      </c>
      <c r="AY548" s="262" t="s">
        <v>164</v>
      </c>
    </row>
    <row r="549" spans="2:51" s="91" customFormat="1" ht="13.5">
      <c r="B549" s="200"/>
      <c r="C549" s="201"/>
      <c r="D549" s="194" t="s">
        <v>184</v>
      </c>
      <c r="E549" s="202" t="s">
        <v>22</v>
      </c>
      <c r="F549" s="203" t="s">
        <v>754</v>
      </c>
      <c r="G549" s="201"/>
      <c r="H549" s="204">
        <v>39</v>
      </c>
      <c r="I549" s="243"/>
      <c r="J549" s="201"/>
      <c r="K549" s="201"/>
      <c r="L549" s="244"/>
      <c r="M549" s="245"/>
      <c r="N549" s="246"/>
      <c r="O549" s="246"/>
      <c r="P549" s="246"/>
      <c r="Q549" s="246"/>
      <c r="R549" s="246"/>
      <c r="S549" s="246"/>
      <c r="T549" s="257"/>
      <c r="AT549" s="262" t="s">
        <v>184</v>
      </c>
      <c r="AU549" s="262" t="s">
        <v>81</v>
      </c>
      <c r="AV549" s="91" t="s">
        <v>81</v>
      </c>
      <c r="AW549" s="91" t="s">
        <v>37</v>
      </c>
      <c r="AX549" s="91" t="s">
        <v>73</v>
      </c>
      <c r="AY549" s="262" t="s">
        <v>164</v>
      </c>
    </row>
    <row r="550" spans="2:51" s="91" customFormat="1" ht="13.5">
      <c r="B550" s="200"/>
      <c r="C550" s="201"/>
      <c r="D550" s="194" t="s">
        <v>184</v>
      </c>
      <c r="E550" s="202" t="s">
        <v>22</v>
      </c>
      <c r="F550" s="203" t="s">
        <v>755</v>
      </c>
      <c r="G550" s="201"/>
      <c r="H550" s="204">
        <v>10</v>
      </c>
      <c r="I550" s="243"/>
      <c r="J550" s="201"/>
      <c r="K550" s="201"/>
      <c r="L550" s="244"/>
      <c r="M550" s="245"/>
      <c r="N550" s="246"/>
      <c r="O550" s="246"/>
      <c r="P550" s="246"/>
      <c r="Q550" s="246"/>
      <c r="R550" s="246"/>
      <c r="S550" s="246"/>
      <c r="T550" s="257"/>
      <c r="AT550" s="262" t="s">
        <v>184</v>
      </c>
      <c r="AU550" s="262" t="s">
        <v>81</v>
      </c>
      <c r="AV550" s="91" t="s">
        <v>81</v>
      </c>
      <c r="AW550" s="91" t="s">
        <v>37</v>
      </c>
      <c r="AX550" s="91" t="s">
        <v>73</v>
      </c>
      <c r="AY550" s="262" t="s">
        <v>164</v>
      </c>
    </row>
    <row r="551" spans="2:51" s="92" customFormat="1" ht="13.5">
      <c r="B551" s="205"/>
      <c r="C551" s="206"/>
      <c r="D551" s="207" t="s">
        <v>184</v>
      </c>
      <c r="E551" s="208" t="s">
        <v>22</v>
      </c>
      <c r="F551" s="209" t="s">
        <v>187</v>
      </c>
      <c r="G551" s="206"/>
      <c r="H551" s="210">
        <v>98</v>
      </c>
      <c r="I551" s="247"/>
      <c r="J551" s="206"/>
      <c r="K551" s="206"/>
      <c r="L551" s="248"/>
      <c r="M551" s="249"/>
      <c r="N551" s="250"/>
      <c r="O551" s="250"/>
      <c r="P551" s="250"/>
      <c r="Q551" s="250"/>
      <c r="R551" s="250"/>
      <c r="S551" s="250"/>
      <c r="T551" s="258"/>
      <c r="AT551" s="263" t="s">
        <v>184</v>
      </c>
      <c r="AU551" s="263" t="s">
        <v>81</v>
      </c>
      <c r="AV551" s="92" t="s">
        <v>171</v>
      </c>
      <c r="AW551" s="92" t="s">
        <v>37</v>
      </c>
      <c r="AX551" s="92" t="s">
        <v>24</v>
      </c>
      <c r="AY551" s="263" t="s">
        <v>164</v>
      </c>
    </row>
    <row r="552" spans="2:65" s="84" customFormat="1" ht="20.4" customHeight="1">
      <c r="B552" s="105"/>
      <c r="C552" s="189" t="s">
        <v>756</v>
      </c>
      <c r="D552" s="189" t="s">
        <v>166</v>
      </c>
      <c r="E552" s="190" t="s">
        <v>757</v>
      </c>
      <c r="F552" s="191" t="s">
        <v>758</v>
      </c>
      <c r="G552" s="192" t="s">
        <v>169</v>
      </c>
      <c r="H552" s="193">
        <v>20</v>
      </c>
      <c r="I552" s="233"/>
      <c r="J552" s="234">
        <f>ROUND(I552*H552,2)</f>
        <v>0</v>
      </c>
      <c r="K552" s="191" t="s">
        <v>170</v>
      </c>
      <c r="L552" s="214"/>
      <c r="M552" s="235" t="s">
        <v>22</v>
      </c>
      <c r="N552" s="236" t="s">
        <v>44</v>
      </c>
      <c r="O552" s="106"/>
      <c r="P552" s="237">
        <f>O552*H552</f>
        <v>0</v>
      </c>
      <c r="Q552" s="237">
        <v>0</v>
      </c>
      <c r="R552" s="237">
        <f>Q552*H552</f>
        <v>0</v>
      </c>
      <c r="S552" s="237">
        <v>0.024</v>
      </c>
      <c r="T552" s="254">
        <f>S552*H552</f>
        <v>0.48</v>
      </c>
      <c r="AR552" s="170" t="s">
        <v>298</v>
      </c>
      <c r="AT552" s="170" t="s">
        <v>166</v>
      </c>
      <c r="AU552" s="170" t="s">
        <v>81</v>
      </c>
      <c r="AY552" s="170" t="s">
        <v>164</v>
      </c>
      <c r="BE552" s="266">
        <f>IF(N552="základní",J552,0)</f>
        <v>0</v>
      </c>
      <c r="BF552" s="266">
        <f>IF(N552="snížená",J552,0)</f>
        <v>0</v>
      </c>
      <c r="BG552" s="266">
        <f>IF(N552="zákl. přenesená",J552,0)</f>
        <v>0</v>
      </c>
      <c r="BH552" s="266">
        <f>IF(N552="sníž. přenesená",J552,0)</f>
        <v>0</v>
      </c>
      <c r="BI552" s="266">
        <f>IF(N552="nulová",J552,0)</f>
        <v>0</v>
      </c>
      <c r="BJ552" s="170" t="s">
        <v>24</v>
      </c>
      <c r="BK552" s="266">
        <f>ROUND(I552*H552,2)</f>
        <v>0</v>
      </c>
      <c r="BL552" s="170" t="s">
        <v>298</v>
      </c>
      <c r="BM552" s="170" t="s">
        <v>759</v>
      </c>
    </row>
    <row r="553" spans="2:47" s="84" customFormat="1" ht="24">
      <c r="B553" s="105"/>
      <c r="C553" s="174"/>
      <c r="D553" s="194" t="s">
        <v>173</v>
      </c>
      <c r="E553" s="174"/>
      <c r="F553" s="195" t="s">
        <v>760</v>
      </c>
      <c r="G553" s="174"/>
      <c r="H553" s="174"/>
      <c r="I553" s="215"/>
      <c r="J553" s="174"/>
      <c r="K553" s="174"/>
      <c r="L553" s="214"/>
      <c r="M553" s="238"/>
      <c r="N553" s="106"/>
      <c r="O553" s="106"/>
      <c r="P553" s="106"/>
      <c r="Q553" s="106"/>
      <c r="R553" s="106"/>
      <c r="S553" s="106"/>
      <c r="T553" s="255"/>
      <c r="AT553" s="170" t="s">
        <v>173</v>
      </c>
      <c r="AU553" s="170" t="s">
        <v>81</v>
      </c>
    </row>
    <row r="554" spans="2:51" s="90" customFormat="1" ht="13.5">
      <c r="B554" s="196"/>
      <c r="C554" s="197"/>
      <c r="D554" s="194" t="s">
        <v>184</v>
      </c>
      <c r="E554" s="198" t="s">
        <v>22</v>
      </c>
      <c r="F554" s="199" t="s">
        <v>368</v>
      </c>
      <c r="G554" s="197"/>
      <c r="H554" s="198" t="s">
        <v>22</v>
      </c>
      <c r="I554" s="239"/>
      <c r="J554" s="197"/>
      <c r="K554" s="197"/>
      <c r="L554" s="240"/>
      <c r="M554" s="241"/>
      <c r="N554" s="242"/>
      <c r="O554" s="242"/>
      <c r="P554" s="242"/>
      <c r="Q554" s="242"/>
      <c r="R554" s="242"/>
      <c r="S554" s="242"/>
      <c r="T554" s="256"/>
      <c r="AT554" s="261" t="s">
        <v>184</v>
      </c>
      <c r="AU554" s="261" t="s">
        <v>81</v>
      </c>
      <c r="AV554" s="90" t="s">
        <v>24</v>
      </c>
      <c r="AW554" s="90" t="s">
        <v>37</v>
      </c>
      <c r="AX554" s="90" t="s">
        <v>73</v>
      </c>
      <c r="AY554" s="261" t="s">
        <v>164</v>
      </c>
    </row>
    <row r="555" spans="2:51" s="91" customFormat="1" ht="13.5">
      <c r="B555" s="200"/>
      <c r="C555" s="201"/>
      <c r="D555" s="194" t="s">
        <v>184</v>
      </c>
      <c r="E555" s="202" t="s">
        <v>22</v>
      </c>
      <c r="F555" s="203" t="s">
        <v>761</v>
      </c>
      <c r="G555" s="201"/>
      <c r="H555" s="204">
        <v>14</v>
      </c>
      <c r="I555" s="243"/>
      <c r="J555" s="201"/>
      <c r="K555" s="201"/>
      <c r="L555" s="244"/>
      <c r="M555" s="245"/>
      <c r="N555" s="246"/>
      <c r="O555" s="246"/>
      <c r="P555" s="246"/>
      <c r="Q555" s="246"/>
      <c r="R555" s="246"/>
      <c r="S555" s="246"/>
      <c r="T555" s="257"/>
      <c r="AT555" s="262" t="s">
        <v>184</v>
      </c>
      <c r="AU555" s="262" t="s">
        <v>81</v>
      </c>
      <c r="AV555" s="91" t="s">
        <v>81</v>
      </c>
      <c r="AW555" s="91" t="s">
        <v>37</v>
      </c>
      <c r="AX555" s="91" t="s">
        <v>73</v>
      </c>
      <c r="AY555" s="262" t="s">
        <v>164</v>
      </c>
    </row>
    <row r="556" spans="2:51" s="90" customFormat="1" ht="13.5">
      <c r="B556" s="196"/>
      <c r="C556" s="197"/>
      <c r="D556" s="194" t="s">
        <v>184</v>
      </c>
      <c r="E556" s="198" t="s">
        <v>22</v>
      </c>
      <c r="F556" s="199" t="s">
        <v>370</v>
      </c>
      <c r="G556" s="197"/>
      <c r="H556" s="198" t="s">
        <v>22</v>
      </c>
      <c r="I556" s="239"/>
      <c r="J556" s="197"/>
      <c r="K556" s="197"/>
      <c r="L556" s="240"/>
      <c r="M556" s="241"/>
      <c r="N556" s="242"/>
      <c r="O556" s="242"/>
      <c r="P556" s="242"/>
      <c r="Q556" s="242"/>
      <c r="R556" s="242"/>
      <c r="S556" s="242"/>
      <c r="T556" s="256"/>
      <c r="AT556" s="261" t="s">
        <v>184</v>
      </c>
      <c r="AU556" s="261" t="s">
        <v>81</v>
      </c>
      <c r="AV556" s="90" t="s">
        <v>24</v>
      </c>
      <c r="AW556" s="90" t="s">
        <v>37</v>
      </c>
      <c r="AX556" s="90" t="s">
        <v>73</v>
      </c>
      <c r="AY556" s="261" t="s">
        <v>164</v>
      </c>
    </row>
    <row r="557" spans="2:51" s="91" customFormat="1" ht="13.5">
      <c r="B557" s="200"/>
      <c r="C557" s="201"/>
      <c r="D557" s="194" t="s">
        <v>184</v>
      </c>
      <c r="E557" s="202" t="s">
        <v>22</v>
      </c>
      <c r="F557" s="203" t="s">
        <v>762</v>
      </c>
      <c r="G557" s="201"/>
      <c r="H557" s="204">
        <v>6</v>
      </c>
      <c r="I557" s="243"/>
      <c r="J557" s="201"/>
      <c r="K557" s="201"/>
      <c r="L557" s="244"/>
      <c r="M557" s="245"/>
      <c r="N557" s="246"/>
      <c r="O557" s="246"/>
      <c r="P557" s="246"/>
      <c r="Q557" s="246"/>
      <c r="R557" s="246"/>
      <c r="S557" s="246"/>
      <c r="T557" s="257"/>
      <c r="AT557" s="262" t="s">
        <v>184</v>
      </c>
      <c r="AU557" s="262" t="s">
        <v>81</v>
      </c>
      <c r="AV557" s="91" t="s">
        <v>81</v>
      </c>
      <c r="AW557" s="91" t="s">
        <v>37</v>
      </c>
      <c r="AX557" s="91" t="s">
        <v>73</v>
      </c>
      <c r="AY557" s="262" t="s">
        <v>164</v>
      </c>
    </row>
    <row r="558" spans="2:51" s="92" customFormat="1" ht="13.5">
      <c r="B558" s="205"/>
      <c r="C558" s="206"/>
      <c r="D558" s="194" t="s">
        <v>184</v>
      </c>
      <c r="E558" s="267" t="s">
        <v>22</v>
      </c>
      <c r="F558" s="268" t="s">
        <v>187</v>
      </c>
      <c r="G558" s="206"/>
      <c r="H558" s="269">
        <v>20</v>
      </c>
      <c r="I558" s="247"/>
      <c r="J558" s="206"/>
      <c r="K558" s="206"/>
      <c r="L558" s="248"/>
      <c r="M558" s="249"/>
      <c r="N558" s="250"/>
      <c r="O558" s="250"/>
      <c r="P558" s="250"/>
      <c r="Q558" s="250"/>
      <c r="R558" s="250"/>
      <c r="S558" s="250"/>
      <c r="T558" s="258"/>
      <c r="AT558" s="263" t="s">
        <v>184</v>
      </c>
      <c r="AU558" s="263" t="s">
        <v>81</v>
      </c>
      <c r="AV558" s="92" t="s">
        <v>171</v>
      </c>
      <c r="AW558" s="92" t="s">
        <v>37</v>
      </c>
      <c r="AX558" s="92" t="s">
        <v>24</v>
      </c>
      <c r="AY558" s="263" t="s">
        <v>164</v>
      </c>
    </row>
    <row r="559" spans="2:63" s="89" customFormat="1" ht="29.9" customHeight="1">
      <c r="B559" s="183"/>
      <c r="C559" s="184"/>
      <c r="D559" s="187" t="s">
        <v>72</v>
      </c>
      <c r="E559" s="188" t="s">
        <v>763</v>
      </c>
      <c r="F559" s="188" t="s">
        <v>764</v>
      </c>
      <c r="G559" s="184"/>
      <c r="H559" s="184"/>
      <c r="I559" s="226"/>
      <c r="J559" s="232">
        <f>BK559</f>
        <v>0</v>
      </c>
      <c r="K559" s="184"/>
      <c r="L559" s="228"/>
      <c r="M559" s="229"/>
      <c r="N559" s="230"/>
      <c r="O559" s="230"/>
      <c r="P559" s="231">
        <f aca="true" t="shared" si="98" ref="P559:T559">SUM(P560:P591)</f>
        <v>0</v>
      </c>
      <c r="Q559" s="230"/>
      <c r="R559" s="231">
        <f t="shared" si="98"/>
        <v>0</v>
      </c>
      <c r="S559" s="230"/>
      <c r="T559" s="253">
        <f t="shared" si="98"/>
        <v>13.45819</v>
      </c>
      <c r="AR559" s="259" t="s">
        <v>81</v>
      </c>
      <c r="AT559" s="260" t="s">
        <v>72</v>
      </c>
      <c r="AU559" s="260" t="s">
        <v>24</v>
      </c>
      <c r="AY559" s="259" t="s">
        <v>164</v>
      </c>
      <c r="BK559" s="265">
        <f>SUM(BK560:BK591)</f>
        <v>0</v>
      </c>
    </row>
    <row r="560" spans="2:65" s="84" customFormat="1" ht="20.4" customHeight="1">
      <c r="B560" s="105"/>
      <c r="C560" s="189" t="s">
        <v>765</v>
      </c>
      <c r="D560" s="189" t="s">
        <v>166</v>
      </c>
      <c r="E560" s="190" t="s">
        <v>766</v>
      </c>
      <c r="F560" s="191" t="s">
        <v>767</v>
      </c>
      <c r="G560" s="192" t="s">
        <v>192</v>
      </c>
      <c r="H560" s="193">
        <v>335.47</v>
      </c>
      <c r="I560" s="233"/>
      <c r="J560" s="234">
        <f>ROUND(I560*H560,2)</f>
        <v>0</v>
      </c>
      <c r="K560" s="191" t="s">
        <v>170</v>
      </c>
      <c r="L560" s="214"/>
      <c r="M560" s="235" t="s">
        <v>22</v>
      </c>
      <c r="N560" s="236" t="s">
        <v>44</v>
      </c>
      <c r="O560" s="106"/>
      <c r="P560" s="237">
        <f>O560*H560</f>
        <v>0</v>
      </c>
      <c r="Q560" s="237">
        <v>0</v>
      </c>
      <c r="R560" s="237">
        <f>Q560*H560</f>
        <v>0</v>
      </c>
      <c r="S560" s="237">
        <v>0.033</v>
      </c>
      <c r="T560" s="254">
        <f>S560*H560</f>
        <v>11.07051</v>
      </c>
      <c r="AR560" s="170" t="s">
        <v>298</v>
      </c>
      <c r="AT560" s="170" t="s">
        <v>166</v>
      </c>
      <c r="AU560" s="170" t="s">
        <v>81</v>
      </c>
      <c r="AY560" s="170" t="s">
        <v>164</v>
      </c>
      <c r="BE560" s="266">
        <f>IF(N560="základní",J560,0)</f>
        <v>0</v>
      </c>
      <c r="BF560" s="266">
        <f>IF(N560="snížená",J560,0)</f>
        <v>0</v>
      </c>
      <c r="BG560" s="266">
        <f>IF(N560="zákl. přenesená",J560,0)</f>
        <v>0</v>
      </c>
      <c r="BH560" s="266">
        <f>IF(N560="sníž. přenesená",J560,0)</f>
        <v>0</v>
      </c>
      <c r="BI560" s="266">
        <f>IF(N560="nulová",J560,0)</f>
        <v>0</v>
      </c>
      <c r="BJ560" s="170" t="s">
        <v>24</v>
      </c>
      <c r="BK560" s="266">
        <f>ROUND(I560*H560,2)</f>
        <v>0</v>
      </c>
      <c r="BL560" s="170" t="s">
        <v>298</v>
      </c>
      <c r="BM560" s="170" t="s">
        <v>768</v>
      </c>
    </row>
    <row r="561" spans="2:47" s="84" customFormat="1" ht="13.5">
      <c r="B561" s="105"/>
      <c r="C561" s="174"/>
      <c r="D561" s="194" t="s">
        <v>173</v>
      </c>
      <c r="E561" s="174"/>
      <c r="F561" s="195" t="s">
        <v>769</v>
      </c>
      <c r="G561" s="174"/>
      <c r="H561" s="174"/>
      <c r="I561" s="215"/>
      <c r="J561" s="174"/>
      <c r="K561" s="174"/>
      <c r="L561" s="214"/>
      <c r="M561" s="238"/>
      <c r="N561" s="106"/>
      <c r="O561" s="106"/>
      <c r="P561" s="106"/>
      <c r="Q561" s="106"/>
      <c r="R561" s="106"/>
      <c r="S561" s="106"/>
      <c r="T561" s="255"/>
      <c r="AT561" s="170" t="s">
        <v>173</v>
      </c>
      <c r="AU561" s="170" t="s">
        <v>81</v>
      </c>
    </row>
    <row r="562" spans="2:51" s="91" customFormat="1" ht="13.5">
      <c r="B562" s="200"/>
      <c r="C562" s="201"/>
      <c r="D562" s="194" t="s">
        <v>184</v>
      </c>
      <c r="E562" s="202" t="s">
        <v>22</v>
      </c>
      <c r="F562" s="203" t="s">
        <v>770</v>
      </c>
      <c r="G562" s="201"/>
      <c r="H562" s="204">
        <v>75</v>
      </c>
      <c r="I562" s="243"/>
      <c r="J562" s="201"/>
      <c r="K562" s="201"/>
      <c r="L562" s="244"/>
      <c r="M562" s="245"/>
      <c r="N562" s="246"/>
      <c r="O562" s="246"/>
      <c r="P562" s="246"/>
      <c r="Q562" s="246"/>
      <c r="R562" s="246"/>
      <c r="S562" s="246"/>
      <c r="T562" s="257"/>
      <c r="AT562" s="262" t="s">
        <v>184</v>
      </c>
      <c r="AU562" s="262" t="s">
        <v>81</v>
      </c>
      <c r="AV562" s="91" t="s">
        <v>81</v>
      </c>
      <c r="AW562" s="91" t="s">
        <v>37</v>
      </c>
      <c r="AX562" s="91" t="s">
        <v>73</v>
      </c>
      <c r="AY562" s="262" t="s">
        <v>164</v>
      </c>
    </row>
    <row r="563" spans="2:51" s="91" customFormat="1" ht="13.5">
      <c r="B563" s="200"/>
      <c r="C563" s="201"/>
      <c r="D563" s="194" t="s">
        <v>184</v>
      </c>
      <c r="E563" s="202" t="s">
        <v>22</v>
      </c>
      <c r="F563" s="203" t="s">
        <v>771</v>
      </c>
      <c r="G563" s="201"/>
      <c r="H563" s="204">
        <v>57.6</v>
      </c>
      <c r="I563" s="243"/>
      <c r="J563" s="201"/>
      <c r="K563" s="201"/>
      <c r="L563" s="244"/>
      <c r="M563" s="245"/>
      <c r="N563" s="246"/>
      <c r="O563" s="246"/>
      <c r="P563" s="246"/>
      <c r="Q563" s="246"/>
      <c r="R563" s="246"/>
      <c r="S563" s="246"/>
      <c r="T563" s="257"/>
      <c r="AT563" s="262" t="s">
        <v>184</v>
      </c>
      <c r="AU563" s="262" t="s">
        <v>81</v>
      </c>
      <c r="AV563" s="91" t="s">
        <v>81</v>
      </c>
      <c r="AW563" s="91" t="s">
        <v>37</v>
      </c>
      <c r="AX563" s="91" t="s">
        <v>73</v>
      </c>
      <c r="AY563" s="262" t="s">
        <v>164</v>
      </c>
    </row>
    <row r="564" spans="2:51" s="91" customFormat="1" ht="13.5">
      <c r="B564" s="200"/>
      <c r="C564" s="201"/>
      <c r="D564" s="194" t="s">
        <v>184</v>
      </c>
      <c r="E564" s="202" t="s">
        <v>22</v>
      </c>
      <c r="F564" s="203" t="s">
        <v>772</v>
      </c>
      <c r="G564" s="201"/>
      <c r="H564" s="204">
        <v>29.62</v>
      </c>
      <c r="I564" s="243"/>
      <c r="J564" s="201"/>
      <c r="K564" s="201"/>
      <c r="L564" s="244"/>
      <c r="M564" s="245"/>
      <c r="N564" s="246"/>
      <c r="O564" s="246"/>
      <c r="P564" s="246"/>
      <c r="Q564" s="246"/>
      <c r="R564" s="246"/>
      <c r="S564" s="246"/>
      <c r="T564" s="257"/>
      <c r="AT564" s="262" t="s">
        <v>184</v>
      </c>
      <c r="AU564" s="262" t="s">
        <v>81</v>
      </c>
      <c r="AV564" s="91" t="s">
        <v>81</v>
      </c>
      <c r="AW564" s="91" t="s">
        <v>37</v>
      </c>
      <c r="AX564" s="91" t="s">
        <v>73</v>
      </c>
      <c r="AY564" s="262" t="s">
        <v>164</v>
      </c>
    </row>
    <row r="565" spans="2:51" s="91" customFormat="1" ht="13.5">
      <c r="B565" s="200"/>
      <c r="C565" s="201"/>
      <c r="D565" s="194" t="s">
        <v>184</v>
      </c>
      <c r="E565" s="202" t="s">
        <v>22</v>
      </c>
      <c r="F565" s="203" t="s">
        <v>773</v>
      </c>
      <c r="G565" s="201"/>
      <c r="H565" s="204">
        <v>45</v>
      </c>
      <c r="I565" s="243"/>
      <c r="J565" s="201"/>
      <c r="K565" s="201"/>
      <c r="L565" s="244"/>
      <c r="M565" s="245"/>
      <c r="N565" s="246"/>
      <c r="O565" s="246"/>
      <c r="P565" s="246"/>
      <c r="Q565" s="246"/>
      <c r="R565" s="246"/>
      <c r="S565" s="246"/>
      <c r="T565" s="257"/>
      <c r="AT565" s="262" t="s">
        <v>184</v>
      </c>
      <c r="AU565" s="262" t="s">
        <v>81</v>
      </c>
      <c r="AV565" s="91" t="s">
        <v>81</v>
      </c>
      <c r="AW565" s="91" t="s">
        <v>37</v>
      </c>
      <c r="AX565" s="91" t="s">
        <v>73</v>
      </c>
      <c r="AY565" s="262" t="s">
        <v>164</v>
      </c>
    </row>
    <row r="566" spans="2:51" s="91" customFormat="1" ht="13.5">
      <c r="B566" s="200"/>
      <c r="C566" s="201"/>
      <c r="D566" s="194" t="s">
        <v>184</v>
      </c>
      <c r="E566" s="202" t="s">
        <v>22</v>
      </c>
      <c r="F566" s="203" t="s">
        <v>774</v>
      </c>
      <c r="G566" s="201"/>
      <c r="H566" s="204">
        <v>112.5</v>
      </c>
      <c r="I566" s="243"/>
      <c r="J566" s="201"/>
      <c r="K566" s="201"/>
      <c r="L566" s="244"/>
      <c r="M566" s="245"/>
      <c r="N566" s="246"/>
      <c r="O566" s="246"/>
      <c r="P566" s="246"/>
      <c r="Q566" s="246"/>
      <c r="R566" s="246"/>
      <c r="S566" s="246"/>
      <c r="T566" s="257"/>
      <c r="AT566" s="262" t="s">
        <v>184</v>
      </c>
      <c r="AU566" s="262" t="s">
        <v>81</v>
      </c>
      <c r="AV566" s="91" t="s">
        <v>81</v>
      </c>
      <c r="AW566" s="91" t="s">
        <v>37</v>
      </c>
      <c r="AX566" s="91" t="s">
        <v>73</v>
      </c>
      <c r="AY566" s="262" t="s">
        <v>164</v>
      </c>
    </row>
    <row r="567" spans="2:51" s="91" customFormat="1" ht="13.5">
      <c r="B567" s="200"/>
      <c r="C567" s="201"/>
      <c r="D567" s="194" t="s">
        <v>184</v>
      </c>
      <c r="E567" s="202" t="s">
        <v>22</v>
      </c>
      <c r="F567" s="203" t="s">
        <v>775</v>
      </c>
      <c r="G567" s="201"/>
      <c r="H567" s="204">
        <v>15.75</v>
      </c>
      <c r="I567" s="243"/>
      <c r="J567" s="201"/>
      <c r="K567" s="201"/>
      <c r="L567" s="244"/>
      <c r="M567" s="245"/>
      <c r="N567" s="246"/>
      <c r="O567" s="246"/>
      <c r="P567" s="246"/>
      <c r="Q567" s="246"/>
      <c r="R567" s="246"/>
      <c r="S567" s="246"/>
      <c r="T567" s="257"/>
      <c r="AT567" s="262" t="s">
        <v>184</v>
      </c>
      <c r="AU567" s="262" t="s">
        <v>81</v>
      </c>
      <c r="AV567" s="91" t="s">
        <v>81</v>
      </c>
      <c r="AW567" s="91" t="s">
        <v>37</v>
      </c>
      <c r="AX567" s="91" t="s">
        <v>73</v>
      </c>
      <c r="AY567" s="262" t="s">
        <v>164</v>
      </c>
    </row>
    <row r="568" spans="2:51" s="92" customFormat="1" ht="13.5">
      <c r="B568" s="205"/>
      <c r="C568" s="206"/>
      <c r="D568" s="207" t="s">
        <v>184</v>
      </c>
      <c r="E568" s="208" t="s">
        <v>22</v>
      </c>
      <c r="F568" s="209" t="s">
        <v>187</v>
      </c>
      <c r="G568" s="206"/>
      <c r="H568" s="210">
        <v>335.47</v>
      </c>
      <c r="I568" s="247"/>
      <c r="J568" s="206"/>
      <c r="K568" s="206"/>
      <c r="L568" s="248"/>
      <c r="M568" s="249"/>
      <c r="N568" s="250"/>
      <c r="O568" s="250"/>
      <c r="P568" s="250"/>
      <c r="Q568" s="250"/>
      <c r="R568" s="250"/>
      <c r="S568" s="250"/>
      <c r="T568" s="258"/>
      <c r="AT568" s="263" t="s">
        <v>184</v>
      </c>
      <c r="AU568" s="263" t="s">
        <v>81</v>
      </c>
      <c r="AV568" s="92" t="s">
        <v>171</v>
      </c>
      <c r="AW568" s="92" t="s">
        <v>37</v>
      </c>
      <c r="AX568" s="92" t="s">
        <v>24</v>
      </c>
      <c r="AY568" s="263" t="s">
        <v>164</v>
      </c>
    </row>
    <row r="569" spans="2:65" s="84" customFormat="1" ht="20.4" customHeight="1">
      <c r="B569" s="105"/>
      <c r="C569" s="189" t="s">
        <v>776</v>
      </c>
      <c r="D569" s="189" t="s">
        <v>166</v>
      </c>
      <c r="E569" s="190" t="s">
        <v>777</v>
      </c>
      <c r="F569" s="191" t="s">
        <v>778</v>
      </c>
      <c r="G569" s="192" t="s">
        <v>192</v>
      </c>
      <c r="H569" s="193">
        <v>118.214</v>
      </c>
      <c r="I569" s="233"/>
      <c r="J569" s="234">
        <f>ROUND(I569*H569,2)</f>
        <v>0</v>
      </c>
      <c r="K569" s="191" t="s">
        <v>170</v>
      </c>
      <c r="L569" s="214"/>
      <c r="M569" s="235" t="s">
        <v>22</v>
      </c>
      <c r="N569" s="236" t="s">
        <v>44</v>
      </c>
      <c r="O569" s="106"/>
      <c r="P569" s="237">
        <f>O569*H569</f>
        <v>0</v>
      </c>
      <c r="Q569" s="237">
        <v>0</v>
      </c>
      <c r="R569" s="237">
        <f>Q569*H569</f>
        <v>0</v>
      </c>
      <c r="S569" s="237">
        <v>0.02</v>
      </c>
      <c r="T569" s="254">
        <f>S569*H569</f>
        <v>2.36428</v>
      </c>
      <c r="AR569" s="170" t="s">
        <v>298</v>
      </c>
      <c r="AT569" s="170" t="s">
        <v>166</v>
      </c>
      <c r="AU569" s="170" t="s">
        <v>81</v>
      </c>
      <c r="AY569" s="170" t="s">
        <v>164</v>
      </c>
      <c r="BE569" s="266">
        <f>IF(N569="základní",J569,0)</f>
        <v>0</v>
      </c>
      <c r="BF569" s="266">
        <f>IF(N569="snížená",J569,0)</f>
        <v>0</v>
      </c>
      <c r="BG569" s="266">
        <f>IF(N569="zákl. přenesená",J569,0)</f>
        <v>0</v>
      </c>
      <c r="BH569" s="266">
        <f>IF(N569="sníž. přenesená",J569,0)</f>
        <v>0</v>
      </c>
      <c r="BI569" s="266">
        <f>IF(N569="nulová",J569,0)</f>
        <v>0</v>
      </c>
      <c r="BJ569" s="170" t="s">
        <v>24</v>
      </c>
      <c r="BK569" s="266">
        <f>ROUND(I569*H569,2)</f>
        <v>0</v>
      </c>
      <c r="BL569" s="170" t="s">
        <v>298</v>
      </c>
      <c r="BM569" s="170" t="s">
        <v>779</v>
      </c>
    </row>
    <row r="570" spans="2:47" s="84" customFormat="1" ht="13.5">
      <c r="B570" s="105"/>
      <c r="C570" s="174"/>
      <c r="D570" s="194" t="s">
        <v>173</v>
      </c>
      <c r="E570" s="174"/>
      <c r="F570" s="195" t="s">
        <v>778</v>
      </c>
      <c r="G570" s="174"/>
      <c r="H570" s="174"/>
      <c r="I570" s="215"/>
      <c r="J570" s="174"/>
      <c r="K570" s="174"/>
      <c r="L570" s="214"/>
      <c r="M570" s="238"/>
      <c r="N570" s="106"/>
      <c r="O570" s="106"/>
      <c r="P570" s="106"/>
      <c r="Q570" s="106"/>
      <c r="R570" s="106"/>
      <c r="S570" s="106"/>
      <c r="T570" s="255"/>
      <c r="AT570" s="170" t="s">
        <v>173</v>
      </c>
      <c r="AU570" s="170" t="s">
        <v>81</v>
      </c>
    </row>
    <row r="571" spans="2:51" s="90" customFormat="1" ht="13.5">
      <c r="B571" s="196"/>
      <c r="C571" s="197"/>
      <c r="D571" s="194" t="s">
        <v>184</v>
      </c>
      <c r="E571" s="198" t="s">
        <v>22</v>
      </c>
      <c r="F571" s="199" t="s">
        <v>780</v>
      </c>
      <c r="G571" s="197"/>
      <c r="H571" s="198" t="s">
        <v>22</v>
      </c>
      <c r="I571" s="239"/>
      <c r="J571" s="197"/>
      <c r="K571" s="197"/>
      <c r="L571" s="240"/>
      <c r="M571" s="241"/>
      <c r="N571" s="242"/>
      <c r="O571" s="242"/>
      <c r="P571" s="242"/>
      <c r="Q571" s="242"/>
      <c r="R571" s="242"/>
      <c r="S571" s="242"/>
      <c r="T571" s="256"/>
      <c r="AT571" s="261" t="s">
        <v>184</v>
      </c>
      <c r="AU571" s="261" t="s">
        <v>81</v>
      </c>
      <c r="AV571" s="90" t="s">
        <v>24</v>
      </c>
      <c r="AW571" s="90" t="s">
        <v>37</v>
      </c>
      <c r="AX571" s="90" t="s">
        <v>73</v>
      </c>
      <c r="AY571" s="261" t="s">
        <v>164</v>
      </c>
    </row>
    <row r="572" spans="2:51" s="91" customFormat="1" ht="13.5">
      <c r="B572" s="200"/>
      <c r="C572" s="201"/>
      <c r="D572" s="194" t="s">
        <v>184</v>
      </c>
      <c r="E572" s="202" t="s">
        <v>22</v>
      </c>
      <c r="F572" s="203" t="s">
        <v>781</v>
      </c>
      <c r="G572" s="201"/>
      <c r="H572" s="204">
        <v>32.798</v>
      </c>
      <c r="I572" s="243"/>
      <c r="J572" s="201"/>
      <c r="K572" s="201"/>
      <c r="L572" s="244"/>
      <c r="M572" s="245"/>
      <c r="N572" s="246"/>
      <c r="O572" s="246"/>
      <c r="P572" s="246"/>
      <c r="Q572" s="246"/>
      <c r="R572" s="246"/>
      <c r="S572" s="246"/>
      <c r="T572" s="257"/>
      <c r="AT572" s="262" t="s">
        <v>184</v>
      </c>
      <c r="AU572" s="262" t="s">
        <v>81</v>
      </c>
      <c r="AV572" s="91" t="s">
        <v>81</v>
      </c>
      <c r="AW572" s="91" t="s">
        <v>37</v>
      </c>
      <c r="AX572" s="91" t="s">
        <v>73</v>
      </c>
      <c r="AY572" s="262" t="s">
        <v>164</v>
      </c>
    </row>
    <row r="573" spans="2:51" s="90" customFormat="1" ht="13.5">
      <c r="B573" s="196"/>
      <c r="C573" s="197"/>
      <c r="D573" s="194" t="s">
        <v>184</v>
      </c>
      <c r="E573" s="198" t="s">
        <v>22</v>
      </c>
      <c r="F573" s="199" t="s">
        <v>782</v>
      </c>
      <c r="G573" s="197"/>
      <c r="H573" s="198" t="s">
        <v>22</v>
      </c>
      <c r="I573" s="239"/>
      <c r="J573" s="197"/>
      <c r="K573" s="197"/>
      <c r="L573" s="240"/>
      <c r="M573" s="241"/>
      <c r="N573" s="242"/>
      <c r="O573" s="242"/>
      <c r="P573" s="242"/>
      <c r="Q573" s="242"/>
      <c r="R573" s="242"/>
      <c r="S573" s="242"/>
      <c r="T573" s="256"/>
      <c r="AT573" s="261" t="s">
        <v>184</v>
      </c>
      <c r="AU573" s="261" t="s">
        <v>81</v>
      </c>
      <c r="AV573" s="90" t="s">
        <v>24</v>
      </c>
      <c r="AW573" s="90" t="s">
        <v>37</v>
      </c>
      <c r="AX573" s="90" t="s">
        <v>73</v>
      </c>
      <c r="AY573" s="261" t="s">
        <v>164</v>
      </c>
    </row>
    <row r="574" spans="2:51" s="91" customFormat="1" ht="13.5">
      <c r="B574" s="200"/>
      <c r="C574" s="201"/>
      <c r="D574" s="194" t="s">
        <v>184</v>
      </c>
      <c r="E574" s="202" t="s">
        <v>22</v>
      </c>
      <c r="F574" s="203" t="s">
        <v>783</v>
      </c>
      <c r="G574" s="201"/>
      <c r="H574" s="204">
        <v>12.144</v>
      </c>
      <c r="I574" s="243"/>
      <c r="J574" s="201"/>
      <c r="K574" s="201"/>
      <c r="L574" s="244"/>
      <c r="M574" s="245"/>
      <c r="N574" s="246"/>
      <c r="O574" s="246"/>
      <c r="P574" s="246"/>
      <c r="Q574" s="246"/>
      <c r="R574" s="246"/>
      <c r="S574" s="246"/>
      <c r="T574" s="257"/>
      <c r="AT574" s="262" t="s">
        <v>184</v>
      </c>
      <c r="AU574" s="262" t="s">
        <v>81</v>
      </c>
      <c r="AV574" s="91" t="s">
        <v>81</v>
      </c>
      <c r="AW574" s="91" t="s">
        <v>37</v>
      </c>
      <c r="AX574" s="91" t="s">
        <v>73</v>
      </c>
      <c r="AY574" s="262" t="s">
        <v>164</v>
      </c>
    </row>
    <row r="575" spans="2:51" s="90" customFormat="1" ht="13.5">
      <c r="B575" s="196"/>
      <c r="C575" s="197"/>
      <c r="D575" s="194" t="s">
        <v>184</v>
      </c>
      <c r="E575" s="198" t="s">
        <v>22</v>
      </c>
      <c r="F575" s="199" t="s">
        <v>784</v>
      </c>
      <c r="G575" s="197"/>
      <c r="H575" s="198" t="s">
        <v>22</v>
      </c>
      <c r="I575" s="239"/>
      <c r="J575" s="197"/>
      <c r="K575" s="197"/>
      <c r="L575" s="240"/>
      <c r="M575" s="241"/>
      <c r="N575" s="242"/>
      <c r="O575" s="242"/>
      <c r="P575" s="242"/>
      <c r="Q575" s="242"/>
      <c r="R575" s="242"/>
      <c r="S575" s="242"/>
      <c r="T575" s="256"/>
      <c r="AT575" s="261" t="s">
        <v>184</v>
      </c>
      <c r="AU575" s="261" t="s">
        <v>81</v>
      </c>
      <c r="AV575" s="90" t="s">
        <v>24</v>
      </c>
      <c r="AW575" s="90" t="s">
        <v>37</v>
      </c>
      <c r="AX575" s="90" t="s">
        <v>73</v>
      </c>
      <c r="AY575" s="261" t="s">
        <v>164</v>
      </c>
    </row>
    <row r="576" spans="2:51" s="91" customFormat="1" ht="13.5">
      <c r="B576" s="200"/>
      <c r="C576" s="201"/>
      <c r="D576" s="194" t="s">
        <v>184</v>
      </c>
      <c r="E576" s="202" t="s">
        <v>22</v>
      </c>
      <c r="F576" s="203" t="s">
        <v>785</v>
      </c>
      <c r="G576" s="201"/>
      <c r="H576" s="204">
        <v>25.2</v>
      </c>
      <c r="I576" s="243"/>
      <c r="J576" s="201"/>
      <c r="K576" s="201"/>
      <c r="L576" s="244"/>
      <c r="M576" s="245"/>
      <c r="N576" s="246"/>
      <c r="O576" s="246"/>
      <c r="P576" s="246"/>
      <c r="Q576" s="246"/>
      <c r="R576" s="246"/>
      <c r="S576" s="246"/>
      <c r="T576" s="257"/>
      <c r="AT576" s="262" t="s">
        <v>184</v>
      </c>
      <c r="AU576" s="262" t="s">
        <v>81</v>
      </c>
      <c r="AV576" s="91" t="s">
        <v>81</v>
      </c>
      <c r="AW576" s="91" t="s">
        <v>37</v>
      </c>
      <c r="AX576" s="91" t="s">
        <v>73</v>
      </c>
      <c r="AY576" s="262" t="s">
        <v>164</v>
      </c>
    </row>
    <row r="577" spans="2:51" s="90" customFormat="1" ht="13.5">
      <c r="B577" s="196"/>
      <c r="C577" s="197"/>
      <c r="D577" s="194" t="s">
        <v>184</v>
      </c>
      <c r="E577" s="198" t="s">
        <v>22</v>
      </c>
      <c r="F577" s="199" t="s">
        <v>786</v>
      </c>
      <c r="G577" s="197"/>
      <c r="H577" s="198" t="s">
        <v>22</v>
      </c>
      <c r="I577" s="239"/>
      <c r="J577" s="197"/>
      <c r="K577" s="197"/>
      <c r="L577" s="240"/>
      <c r="M577" s="241"/>
      <c r="N577" s="242"/>
      <c r="O577" s="242"/>
      <c r="P577" s="242"/>
      <c r="Q577" s="242"/>
      <c r="R577" s="242"/>
      <c r="S577" s="242"/>
      <c r="T577" s="256"/>
      <c r="AT577" s="261" t="s">
        <v>184</v>
      </c>
      <c r="AU577" s="261" t="s">
        <v>81</v>
      </c>
      <c r="AV577" s="90" t="s">
        <v>24</v>
      </c>
      <c r="AW577" s="90" t="s">
        <v>37</v>
      </c>
      <c r="AX577" s="90" t="s">
        <v>73</v>
      </c>
      <c r="AY577" s="261" t="s">
        <v>164</v>
      </c>
    </row>
    <row r="578" spans="2:51" s="91" customFormat="1" ht="13.5">
      <c r="B578" s="200"/>
      <c r="C578" s="201"/>
      <c r="D578" s="194" t="s">
        <v>184</v>
      </c>
      <c r="E578" s="202" t="s">
        <v>22</v>
      </c>
      <c r="F578" s="203" t="s">
        <v>787</v>
      </c>
      <c r="G578" s="201"/>
      <c r="H578" s="204">
        <v>3.6</v>
      </c>
      <c r="I578" s="243"/>
      <c r="J578" s="201"/>
      <c r="K578" s="201"/>
      <c r="L578" s="244"/>
      <c r="M578" s="245"/>
      <c r="N578" s="246"/>
      <c r="O578" s="246"/>
      <c r="P578" s="246"/>
      <c r="Q578" s="246"/>
      <c r="R578" s="246"/>
      <c r="S578" s="246"/>
      <c r="T578" s="257"/>
      <c r="AT578" s="262" t="s">
        <v>184</v>
      </c>
      <c r="AU578" s="262" t="s">
        <v>81</v>
      </c>
      <c r="AV578" s="91" t="s">
        <v>81</v>
      </c>
      <c r="AW578" s="91" t="s">
        <v>37</v>
      </c>
      <c r="AX578" s="91" t="s">
        <v>73</v>
      </c>
      <c r="AY578" s="262" t="s">
        <v>164</v>
      </c>
    </row>
    <row r="579" spans="2:51" s="90" customFormat="1" ht="13.5">
      <c r="B579" s="196"/>
      <c r="C579" s="197"/>
      <c r="D579" s="194" t="s">
        <v>184</v>
      </c>
      <c r="E579" s="198" t="s">
        <v>22</v>
      </c>
      <c r="F579" s="199" t="s">
        <v>788</v>
      </c>
      <c r="G579" s="197"/>
      <c r="H579" s="198" t="s">
        <v>22</v>
      </c>
      <c r="I579" s="239"/>
      <c r="J579" s="197"/>
      <c r="K579" s="197"/>
      <c r="L579" s="240"/>
      <c r="M579" s="241"/>
      <c r="N579" s="242"/>
      <c r="O579" s="242"/>
      <c r="P579" s="242"/>
      <c r="Q579" s="242"/>
      <c r="R579" s="242"/>
      <c r="S579" s="242"/>
      <c r="T579" s="256"/>
      <c r="AT579" s="261" t="s">
        <v>184</v>
      </c>
      <c r="AU579" s="261" t="s">
        <v>81</v>
      </c>
      <c r="AV579" s="90" t="s">
        <v>24</v>
      </c>
      <c r="AW579" s="90" t="s">
        <v>37</v>
      </c>
      <c r="AX579" s="90" t="s">
        <v>73</v>
      </c>
      <c r="AY579" s="261" t="s">
        <v>164</v>
      </c>
    </row>
    <row r="580" spans="2:51" s="91" customFormat="1" ht="13.5">
      <c r="B580" s="200"/>
      <c r="C580" s="201"/>
      <c r="D580" s="194" t="s">
        <v>184</v>
      </c>
      <c r="E580" s="202" t="s">
        <v>22</v>
      </c>
      <c r="F580" s="203" t="s">
        <v>789</v>
      </c>
      <c r="G580" s="201"/>
      <c r="H580" s="204">
        <v>14.824</v>
      </c>
      <c r="I580" s="243"/>
      <c r="J580" s="201"/>
      <c r="K580" s="201"/>
      <c r="L580" s="244"/>
      <c r="M580" s="245"/>
      <c r="N580" s="246"/>
      <c r="O580" s="246"/>
      <c r="P580" s="246"/>
      <c r="Q580" s="246"/>
      <c r="R580" s="246"/>
      <c r="S580" s="246"/>
      <c r="T580" s="257"/>
      <c r="AT580" s="262" t="s">
        <v>184</v>
      </c>
      <c r="AU580" s="262" t="s">
        <v>81</v>
      </c>
      <c r="AV580" s="91" t="s">
        <v>81</v>
      </c>
      <c r="AW580" s="91" t="s">
        <v>37</v>
      </c>
      <c r="AX580" s="91" t="s">
        <v>73</v>
      </c>
      <c r="AY580" s="262" t="s">
        <v>164</v>
      </c>
    </row>
    <row r="581" spans="2:51" s="90" customFormat="1" ht="13.5">
      <c r="B581" s="196"/>
      <c r="C581" s="197"/>
      <c r="D581" s="194" t="s">
        <v>184</v>
      </c>
      <c r="E581" s="198" t="s">
        <v>22</v>
      </c>
      <c r="F581" s="199" t="s">
        <v>790</v>
      </c>
      <c r="G581" s="197"/>
      <c r="H581" s="198" t="s">
        <v>22</v>
      </c>
      <c r="I581" s="239"/>
      <c r="J581" s="197"/>
      <c r="K581" s="197"/>
      <c r="L581" s="240"/>
      <c r="M581" s="241"/>
      <c r="N581" s="242"/>
      <c r="O581" s="242"/>
      <c r="P581" s="242"/>
      <c r="Q581" s="242"/>
      <c r="R581" s="242"/>
      <c r="S581" s="242"/>
      <c r="T581" s="256"/>
      <c r="AT581" s="261" t="s">
        <v>184</v>
      </c>
      <c r="AU581" s="261" t="s">
        <v>81</v>
      </c>
      <c r="AV581" s="90" t="s">
        <v>24</v>
      </c>
      <c r="AW581" s="90" t="s">
        <v>37</v>
      </c>
      <c r="AX581" s="90" t="s">
        <v>73</v>
      </c>
      <c r="AY581" s="261" t="s">
        <v>164</v>
      </c>
    </row>
    <row r="582" spans="2:51" s="91" customFormat="1" ht="13.5">
      <c r="B582" s="200"/>
      <c r="C582" s="201"/>
      <c r="D582" s="194" t="s">
        <v>184</v>
      </c>
      <c r="E582" s="202" t="s">
        <v>22</v>
      </c>
      <c r="F582" s="203" t="s">
        <v>789</v>
      </c>
      <c r="G582" s="201"/>
      <c r="H582" s="204">
        <v>14.824</v>
      </c>
      <c r="I582" s="243"/>
      <c r="J582" s="201"/>
      <c r="K582" s="201"/>
      <c r="L582" s="244"/>
      <c r="M582" s="245"/>
      <c r="N582" s="246"/>
      <c r="O582" s="246"/>
      <c r="P582" s="246"/>
      <c r="Q582" s="246"/>
      <c r="R582" s="246"/>
      <c r="S582" s="246"/>
      <c r="T582" s="257"/>
      <c r="AT582" s="262" t="s">
        <v>184</v>
      </c>
      <c r="AU582" s="262" t="s">
        <v>81</v>
      </c>
      <c r="AV582" s="91" t="s">
        <v>81</v>
      </c>
      <c r="AW582" s="91" t="s">
        <v>37</v>
      </c>
      <c r="AX582" s="91" t="s">
        <v>73</v>
      </c>
      <c r="AY582" s="262" t="s">
        <v>164</v>
      </c>
    </row>
    <row r="583" spans="2:51" s="90" customFormat="1" ht="13.5">
      <c r="B583" s="196"/>
      <c r="C583" s="197"/>
      <c r="D583" s="194" t="s">
        <v>184</v>
      </c>
      <c r="E583" s="198" t="s">
        <v>22</v>
      </c>
      <c r="F583" s="199" t="s">
        <v>791</v>
      </c>
      <c r="G583" s="197"/>
      <c r="H583" s="198" t="s">
        <v>22</v>
      </c>
      <c r="I583" s="239"/>
      <c r="J583" s="197"/>
      <c r="K583" s="197"/>
      <c r="L583" s="240"/>
      <c r="M583" s="241"/>
      <c r="N583" s="242"/>
      <c r="O583" s="242"/>
      <c r="P583" s="242"/>
      <c r="Q583" s="242"/>
      <c r="R583" s="242"/>
      <c r="S583" s="242"/>
      <c r="T583" s="256"/>
      <c r="AT583" s="261" t="s">
        <v>184</v>
      </c>
      <c r="AU583" s="261" t="s">
        <v>81</v>
      </c>
      <c r="AV583" s="90" t="s">
        <v>24</v>
      </c>
      <c r="AW583" s="90" t="s">
        <v>37</v>
      </c>
      <c r="AX583" s="90" t="s">
        <v>73</v>
      </c>
      <c r="AY583" s="261" t="s">
        <v>164</v>
      </c>
    </row>
    <row r="584" spans="2:51" s="91" customFormat="1" ht="13.5">
      <c r="B584" s="200"/>
      <c r="C584" s="201"/>
      <c r="D584" s="194" t="s">
        <v>184</v>
      </c>
      <c r="E584" s="202" t="s">
        <v>22</v>
      </c>
      <c r="F584" s="203" t="s">
        <v>789</v>
      </c>
      <c r="G584" s="201"/>
      <c r="H584" s="204">
        <v>14.824</v>
      </c>
      <c r="I584" s="243"/>
      <c r="J584" s="201"/>
      <c r="K584" s="201"/>
      <c r="L584" s="244"/>
      <c r="M584" s="245"/>
      <c r="N584" s="246"/>
      <c r="O584" s="246"/>
      <c r="P584" s="246"/>
      <c r="Q584" s="246"/>
      <c r="R584" s="246"/>
      <c r="S584" s="246"/>
      <c r="T584" s="257"/>
      <c r="AT584" s="262" t="s">
        <v>184</v>
      </c>
      <c r="AU584" s="262" t="s">
        <v>81</v>
      </c>
      <c r="AV584" s="91" t="s">
        <v>81</v>
      </c>
      <c r="AW584" s="91" t="s">
        <v>37</v>
      </c>
      <c r="AX584" s="91" t="s">
        <v>73</v>
      </c>
      <c r="AY584" s="262" t="s">
        <v>164</v>
      </c>
    </row>
    <row r="585" spans="2:51" s="92" customFormat="1" ht="13.5">
      <c r="B585" s="205"/>
      <c r="C585" s="206"/>
      <c r="D585" s="207" t="s">
        <v>184</v>
      </c>
      <c r="E585" s="208" t="s">
        <v>22</v>
      </c>
      <c r="F585" s="209" t="s">
        <v>187</v>
      </c>
      <c r="G585" s="206"/>
      <c r="H585" s="210">
        <v>118.214</v>
      </c>
      <c r="I585" s="247"/>
      <c r="J585" s="206"/>
      <c r="K585" s="206"/>
      <c r="L585" s="248"/>
      <c r="M585" s="249"/>
      <c r="N585" s="250"/>
      <c r="O585" s="250"/>
      <c r="P585" s="250"/>
      <c r="Q585" s="250"/>
      <c r="R585" s="250"/>
      <c r="S585" s="250"/>
      <c r="T585" s="258"/>
      <c r="AT585" s="263" t="s">
        <v>184</v>
      </c>
      <c r="AU585" s="263" t="s">
        <v>81</v>
      </c>
      <c r="AV585" s="92" t="s">
        <v>171</v>
      </c>
      <c r="AW585" s="92" t="s">
        <v>37</v>
      </c>
      <c r="AX585" s="92" t="s">
        <v>24</v>
      </c>
      <c r="AY585" s="263" t="s">
        <v>164</v>
      </c>
    </row>
    <row r="586" spans="2:65" s="84" customFormat="1" ht="20.4" customHeight="1">
      <c r="B586" s="105"/>
      <c r="C586" s="189" t="s">
        <v>792</v>
      </c>
      <c r="D586" s="189" t="s">
        <v>166</v>
      </c>
      <c r="E586" s="190" t="s">
        <v>793</v>
      </c>
      <c r="F586" s="191" t="s">
        <v>794</v>
      </c>
      <c r="G586" s="192" t="s">
        <v>169</v>
      </c>
      <c r="H586" s="193">
        <v>7</v>
      </c>
      <c r="I586" s="233"/>
      <c r="J586" s="234">
        <f>ROUND(I586*H586,2)</f>
        <v>0</v>
      </c>
      <c r="K586" s="191" t="s">
        <v>170</v>
      </c>
      <c r="L586" s="214"/>
      <c r="M586" s="235" t="s">
        <v>22</v>
      </c>
      <c r="N586" s="236" t="s">
        <v>44</v>
      </c>
      <c r="O586" s="106"/>
      <c r="P586" s="237">
        <f>O586*H586</f>
        <v>0</v>
      </c>
      <c r="Q586" s="237">
        <v>0</v>
      </c>
      <c r="R586" s="237">
        <f>Q586*H586</f>
        <v>0</v>
      </c>
      <c r="S586" s="237">
        <v>0.0032</v>
      </c>
      <c r="T586" s="254">
        <f>S586*H586</f>
        <v>0.0224</v>
      </c>
      <c r="AR586" s="170" t="s">
        <v>298</v>
      </c>
      <c r="AT586" s="170" t="s">
        <v>166</v>
      </c>
      <c r="AU586" s="170" t="s">
        <v>81</v>
      </c>
      <c r="AY586" s="170" t="s">
        <v>164</v>
      </c>
      <c r="BE586" s="266">
        <f>IF(N586="základní",J586,0)</f>
        <v>0</v>
      </c>
      <c r="BF586" s="266">
        <f>IF(N586="snížená",J586,0)</f>
        <v>0</v>
      </c>
      <c r="BG586" s="266">
        <f>IF(N586="zákl. přenesená",J586,0)</f>
        <v>0</v>
      </c>
      <c r="BH586" s="266">
        <f>IF(N586="sníž. přenesená",J586,0)</f>
        <v>0</v>
      </c>
      <c r="BI586" s="266">
        <f>IF(N586="nulová",J586,0)</f>
        <v>0</v>
      </c>
      <c r="BJ586" s="170" t="s">
        <v>24</v>
      </c>
      <c r="BK586" s="266">
        <f>ROUND(I586*H586,2)</f>
        <v>0</v>
      </c>
      <c r="BL586" s="170" t="s">
        <v>298</v>
      </c>
      <c r="BM586" s="170" t="s">
        <v>795</v>
      </c>
    </row>
    <row r="587" spans="2:47" s="84" customFormat="1" ht="13.5">
      <c r="B587" s="105"/>
      <c r="C587" s="174"/>
      <c r="D587" s="194" t="s">
        <v>173</v>
      </c>
      <c r="E587" s="174"/>
      <c r="F587" s="195" t="s">
        <v>796</v>
      </c>
      <c r="G587" s="174"/>
      <c r="H587" s="174"/>
      <c r="I587" s="215"/>
      <c r="J587" s="174"/>
      <c r="K587" s="174"/>
      <c r="L587" s="214"/>
      <c r="M587" s="238"/>
      <c r="N587" s="106"/>
      <c r="O587" s="106"/>
      <c r="P587" s="106"/>
      <c r="Q587" s="106"/>
      <c r="R587" s="106"/>
      <c r="S587" s="106"/>
      <c r="T587" s="255"/>
      <c r="AT587" s="170" t="s">
        <v>173</v>
      </c>
      <c r="AU587" s="170" t="s">
        <v>81</v>
      </c>
    </row>
    <row r="588" spans="2:51" s="91" customFormat="1" ht="13.5">
      <c r="B588" s="200"/>
      <c r="C588" s="201"/>
      <c r="D588" s="194" t="s">
        <v>184</v>
      </c>
      <c r="E588" s="202" t="s">
        <v>22</v>
      </c>
      <c r="F588" s="203" t="s">
        <v>212</v>
      </c>
      <c r="G588" s="201"/>
      <c r="H588" s="204">
        <v>7</v>
      </c>
      <c r="I588" s="243"/>
      <c r="J588" s="201"/>
      <c r="K588" s="201"/>
      <c r="L588" s="244"/>
      <c r="M588" s="245"/>
      <c r="N588" s="246"/>
      <c r="O588" s="246"/>
      <c r="P588" s="246"/>
      <c r="Q588" s="246"/>
      <c r="R588" s="246"/>
      <c r="S588" s="246"/>
      <c r="T588" s="257"/>
      <c r="AT588" s="262" t="s">
        <v>184</v>
      </c>
      <c r="AU588" s="262" t="s">
        <v>81</v>
      </c>
      <c r="AV588" s="91" t="s">
        <v>81</v>
      </c>
      <c r="AW588" s="91" t="s">
        <v>37</v>
      </c>
      <c r="AX588" s="91" t="s">
        <v>73</v>
      </c>
      <c r="AY588" s="262" t="s">
        <v>164</v>
      </c>
    </row>
    <row r="589" spans="2:51" s="92" customFormat="1" ht="13.5">
      <c r="B589" s="205"/>
      <c r="C589" s="206"/>
      <c r="D589" s="207" t="s">
        <v>184</v>
      </c>
      <c r="E589" s="208" t="s">
        <v>22</v>
      </c>
      <c r="F589" s="209" t="s">
        <v>187</v>
      </c>
      <c r="G589" s="206"/>
      <c r="H589" s="210">
        <v>7</v>
      </c>
      <c r="I589" s="247"/>
      <c r="J589" s="206"/>
      <c r="K589" s="206"/>
      <c r="L589" s="248"/>
      <c r="M589" s="249"/>
      <c r="N589" s="250"/>
      <c r="O589" s="250"/>
      <c r="P589" s="250"/>
      <c r="Q589" s="250"/>
      <c r="R589" s="250"/>
      <c r="S589" s="250"/>
      <c r="T589" s="258"/>
      <c r="AT589" s="263" t="s">
        <v>184</v>
      </c>
      <c r="AU589" s="263" t="s">
        <v>81</v>
      </c>
      <c r="AV589" s="92" t="s">
        <v>171</v>
      </c>
      <c r="AW589" s="92" t="s">
        <v>37</v>
      </c>
      <c r="AX589" s="92" t="s">
        <v>24</v>
      </c>
      <c r="AY589" s="263" t="s">
        <v>164</v>
      </c>
    </row>
    <row r="590" spans="2:65" s="84" customFormat="1" ht="20.4" customHeight="1">
      <c r="B590" s="105"/>
      <c r="C590" s="189" t="s">
        <v>797</v>
      </c>
      <c r="D590" s="189" t="s">
        <v>166</v>
      </c>
      <c r="E590" s="190" t="s">
        <v>798</v>
      </c>
      <c r="F590" s="191" t="s">
        <v>799</v>
      </c>
      <c r="G590" s="192" t="s">
        <v>169</v>
      </c>
      <c r="H590" s="193">
        <v>1</v>
      </c>
      <c r="I590" s="233"/>
      <c r="J590" s="234">
        <f>ROUND(I590*H590,2)</f>
        <v>0</v>
      </c>
      <c r="K590" s="191" t="s">
        <v>22</v>
      </c>
      <c r="L590" s="214"/>
      <c r="M590" s="235" t="s">
        <v>22</v>
      </c>
      <c r="N590" s="236" t="s">
        <v>44</v>
      </c>
      <c r="O590" s="106"/>
      <c r="P590" s="237">
        <f>O590*H590</f>
        <v>0</v>
      </c>
      <c r="Q590" s="237">
        <v>0</v>
      </c>
      <c r="R590" s="237">
        <f>Q590*H590</f>
        <v>0</v>
      </c>
      <c r="S590" s="237">
        <v>0.001</v>
      </c>
      <c r="T590" s="254">
        <f>S590*H590</f>
        <v>0.001</v>
      </c>
      <c r="AR590" s="170" t="s">
        <v>298</v>
      </c>
      <c r="AT590" s="170" t="s">
        <v>166</v>
      </c>
      <c r="AU590" s="170" t="s">
        <v>81</v>
      </c>
      <c r="AY590" s="170" t="s">
        <v>164</v>
      </c>
      <c r="BE590" s="266">
        <f>IF(N590="základní",J590,0)</f>
        <v>0</v>
      </c>
      <c r="BF590" s="266">
        <f>IF(N590="snížená",J590,0)</f>
        <v>0</v>
      </c>
      <c r="BG590" s="266">
        <f>IF(N590="zákl. přenesená",J590,0)</f>
        <v>0</v>
      </c>
      <c r="BH590" s="266">
        <f>IF(N590="sníž. přenesená",J590,0)</f>
        <v>0</v>
      </c>
      <c r="BI590" s="266">
        <f>IF(N590="nulová",J590,0)</f>
        <v>0</v>
      </c>
      <c r="BJ590" s="170" t="s">
        <v>24</v>
      </c>
      <c r="BK590" s="266">
        <f>ROUND(I590*H590,2)</f>
        <v>0</v>
      </c>
      <c r="BL590" s="170" t="s">
        <v>298</v>
      </c>
      <c r="BM590" s="170" t="s">
        <v>800</v>
      </c>
    </row>
    <row r="591" spans="2:47" s="84" customFormat="1" ht="24">
      <c r="B591" s="105"/>
      <c r="C591" s="174"/>
      <c r="D591" s="194" t="s">
        <v>173</v>
      </c>
      <c r="E591" s="174"/>
      <c r="F591" s="195" t="s">
        <v>801</v>
      </c>
      <c r="G591" s="174"/>
      <c r="H591" s="174"/>
      <c r="I591" s="215"/>
      <c r="J591" s="174"/>
      <c r="K591" s="174"/>
      <c r="L591" s="214"/>
      <c r="M591" s="277"/>
      <c r="N591" s="272"/>
      <c r="O591" s="272"/>
      <c r="P591" s="272"/>
      <c r="Q591" s="272"/>
      <c r="R591" s="272"/>
      <c r="S591" s="272"/>
      <c r="T591" s="278"/>
      <c r="AT591" s="170" t="s">
        <v>173</v>
      </c>
      <c r="AU591" s="170" t="s">
        <v>81</v>
      </c>
    </row>
    <row r="592" spans="2:12" s="84" customFormat="1" ht="6.95" customHeight="1">
      <c r="B592" s="122"/>
      <c r="C592" s="123"/>
      <c r="D592" s="123"/>
      <c r="E592" s="123"/>
      <c r="F592" s="123"/>
      <c r="G592" s="123"/>
      <c r="H592" s="123"/>
      <c r="I592" s="156"/>
      <c r="J592" s="123"/>
      <c r="K592" s="123"/>
      <c r="L592" s="214"/>
    </row>
  </sheetData>
  <sheetProtection password="CC35" sheet="1" objects="1" formatCells="0" formatColumns="0" formatRows="0" sort="0" autoFilter="0"/>
  <autoFilter ref="C97:K591"/>
  <mergeCells count="12"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86:H86"/>
    <mergeCell ref="E88:H88"/>
    <mergeCell ref="E90:H90"/>
  </mergeCells>
  <hyperlinks>
    <hyperlink ref="F1:G1" location="C2" display="1) Krycí list soupisu"/>
    <hyperlink ref="G1:H1" location="C58" display="2) Rekapitulace"/>
    <hyperlink ref="J1" location="C97" display="3) Soupis prací"/>
    <hyperlink ref="L1:V1" location="'Rekapitulace stavby'!C2" display="Rekapitulace stavby"/>
  </hyperlinks>
  <printOptions/>
  <pageMargins left="0.582638888888889" right="0.582638888888889" top="0.582638888888889" bottom="0.582638888888889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R21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12.8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93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85" customHeight="1">
      <c r="A1" s="94"/>
      <c r="B1" s="95"/>
      <c r="C1" s="95"/>
      <c r="D1" s="96" t="s">
        <v>1</v>
      </c>
      <c r="E1" s="95"/>
      <c r="F1" s="97" t="s">
        <v>112</v>
      </c>
      <c r="G1" s="97" t="s">
        <v>113</v>
      </c>
      <c r="H1" s="97"/>
      <c r="I1" s="136"/>
      <c r="J1" s="97" t="s">
        <v>114</v>
      </c>
      <c r="K1" s="96" t="s">
        <v>115</v>
      </c>
      <c r="L1" s="97" t="s">
        <v>116</v>
      </c>
      <c r="M1" s="97"/>
      <c r="N1" s="97"/>
      <c r="O1" s="97"/>
      <c r="P1" s="97"/>
      <c r="Q1" s="97"/>
      <c r="R1" s="97"/>
      <c r="S1" s="97"/>
      <c r="T1" s="97"/>
      <c r="U1" s="169"/>
      <c r="V1" s="169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</row>
    <row r="2" spans="3:46" ht="36.95" customHeight="1">
      <c r="AT2" s="170" t="s">
        <v>88</v>
      </c>
    </row>
    <row r="3" spans="2:46" ht="6.95" customHeight="1">
      <c r="B3" s="98"/>
      <c r="C3" s="99"/>
      <c r="D3" s="99"/>
      <c r="E3" s="99"/>
      <c r="F3" s="99"/>
      <c r="G3" s="99"/>
      <c r="H3" s="99"/>
      <c r="I3" s="137"/>
      <c r="J3" s="99"/>
      <c r="K3" s="138"/>
      <c r="AT3" s="170" t="s">
        <v>81</v>
      </c>
    </row>
    <row r="4" spans="2:46" ht="36.95" customHeight="1">
      <c r="B4" s="100"/>
      <c r="C4" s="101"/>
      <c r="D4" s="102" t="s">
        <v>121</v>
      </c>
      <c r="E4" s="101"/>
      <c r="F4" s="101"/>
      <c r="G4" s="101"/>
      <c r="H4" s="101"/>
      <c r="I4" s="139"/>
      <c r="J4" s="101"/>
      <c r="K4" s="140"/>
      <c r="M4" s="141" t="s">
        <v>12</v>
      </c>
      <c r="AT4" s="170" t="s">
        <v>6</v>
      </c>
    </row>
    <row r="5" spans="2:11" ht="6.95" customHeight="1">
      <c r="B5" s="100"/>
      <c r="C5" s="101"/>
      <c r="D5" s="101"/>
      <c r="E5" s="101"/>
      <c r="F5" s="101"/>
      <c r="G5" s="101"/>
      <c r="H5" s="101"/>
      <c r="I5" s="139"/>
      <c r="J5" s="101"/>
      <c r="K5" s="140"/>
    </row>
    <row r="6" spans="2:11" ht="13.2">
      <c r="B6" s="100"/>
      <c r="C6" s="101"/>
      <c r="D6" s="103" t="s">
        <v>18</v>
      </c>
      <c r="E6" s="101"/>
      <c r="F6" s="101"/>
      <c r="G6" s="101"/>
      <c r="H6" s="101"/>
      <c r="I6" s="139"/>
      <c r="J6" s="101"/>
      <c r="K6" s="140"/>
    </row>
    <row r="7" spans="2:11" ht="20.4" customHeight="1">
      <c r="B7" s="100"/>
      <c r="C7" s="101"/>
      <c r="D7" s="101"/>
      <c r="E7" s="104" t="str">
        <f>'Rekapitulace stavby'!K6</f>
        <v>SPŠ, SOŠ a SOU Hradec Králové - nástavba školních dílen - konečné zadání</v>
      </c>
      <c r="F7" s="103"/>
      <c r="G7" s="103"/>
      <c r="H7" s="103"/>
      <c r="I7" s="139"/>
      <c r="J7" s="101"/>
      <c r="K7" s="140"/>
    </row>
    <row r="8" spans="2:11" ht="13.2">
      <c r="B8" s="100"/>
      <c r="C8" s="101"/>
      <c r="D8" s="103" t="s">
        <v>122</v>
      </c>
      <c r="E8" s="101"/>
      <c r="F8" s="101"/>
      <c r="G8" s="101"/>
      <c r="H8" s="101"/>
      <c r="I8" s="139"/>
      <c r="J8" s="101"/>
      <c r="K8" s="140"/>
    </row>
    <row r="9" spans="2:11" s="84" customFormat="1" ht="20.4" customHeight="1">
      <c r="B9" s="105"/>
      <c r="C9" s="106"/>
      <c r="D9" s="106"/>
      <c r="E9" s="104" t="s">
        <v>123</v>
      </c>
      <c r="F9" s="106"/>
      <c r="G9" s="106"/>
      <c r="H9" s="106"/>
      <c r="I9" s="142"/>
      <c r="J9" s="106"/>
      <c r="K9" s="143"/>
    </row>
    <row r="10" spans="2:11" s="84" customFormat="1" ht="13.2">
      <c r="B10" s="105"/>
      <c r="C10" s="106"/>
      <c r="D10" s="103" t="s">
        <v>124</v>
      </c>
      <c r="E10" s="106"/>
      <c r="F10" s="106"/>
      <c r="G10" s="106"/>
      <c r="H10" s="106"/>
      <c r="I10" s="142"/>
      <c r="J10" s="106"/>
      <c r="K10" s="143"/>
    </row>
    <row r="11" spans="2:11" s="84" customFormat="1" ht="36.95" customHeight="1">
      <c r="B11" s="105"/>
      <c r="C11" s="106"/>
      <c r="D11" s="106"/>
      <c r="E11" s="107" t="s">
        <v>802</v>
      </c>
      <c r="F11" s="106"/>
      <c r="G11" s="106"/>
      <c r="H11" s="106"/>
      <c r="I11" s="142"/>
      <c r="J11" s="106"/>
      <c r="K11" s="143"/>
    </row>
    <row r="12" spans="2:11" s="84" customFormat="1" ht="13.5">
      <c r="B12" s="105"/>
      <c r="C12" s="106"/>
      <c r="D12" s="106"/>
      <c r="E12" s="106"/>
      <c r="F12" s="106"/>
      <c r="G12" s="106"/>
      <c r="H12" s="106"/>
      <c r="I12" s="142"/>
      <c r="J12" s="106"/>
      <c r="K12" s="143"/>
    </row>
    <row r="13" spans="2:11" s="84" customFormat="1" ht="14.4" customHeight="1">
      <c r="B13" s="105"/>
      <c r="C13" s="106"/>
      <c r="D13" s="103" t="s">
        <v>21</v>
      </c>
      <c r="E13" s="106"/>
      <c r="F13" s="108" t="s">
        <v>22</v>
      </c>
      <c r="G13" s="106"/>
      <c r="H13" s="106"/>
      <c r="I13" s="144" t="s">
        <v>23</v>
      </c>
      <c r="J13" s="108" t="s">
        <v>22</v>
      </c>
      <c r="K13" s="143"/>
    </row>
    <row r="14" spans="2:11" s="84" customFormat="1" ht="14.4" customHeight="1">
      <c r="B14" s="105"/>
      <c r="C14" s="106"/>
      <c r="D14" s="103" t="s">
        <v>25</v>
      </c>
      <c r="E14" s="106"/>
      <c r="F14" s="108" t="s">
        <v>26</v>
      </c>
      <c r="G14" s="106"/>
      <c r="H14" s="106"/>
      <c r="I14" s="144" t="s">
        <v>27</v>
      </c>
      <c r="J14" s="145" t="str">
        <f>'Rekapitulace stavby'!AN8</f>
        <v>30.1.2017</v>
      </c>
      <c r="K14" s="143"/>
    </row>
    <row r="15" spans="2:11" s="84" customFormat="1" ht="10.8" customHeight="1">
      <c r="B15" s="105"/>
      <c r="C15" s="106"/>
      <c r="D15" s="106"/>
      <c r="E15" s="106"/>
      <c r="F15" s="106"/>
      <c r="G15" s="106"/>
      <c r="H15" s="106"/>
      <c r="I15" s="142"/>
      <c r="J15" s="106"/>
      <c r="K15" s="143"/>
    </row>
    <row r="16" spans="2:11" s="84" customFormat="1" ht="14.4" customHeight="1">
      <c r="B16" s="105"/>
      <c r="C16" s="106"/>
      <c r="D16" s="103" t="s">
        <v>29</v>
      </c>
      <c r="E16" s="106"/>
      <c r="F16" s="106"/>
      <c r="G16" s="106"/>
      <c r="H16" s="106"/>
      <c r="I16" s="144" t="s">
        <v>30</v>
      </c>
      <c r="J16" s="108" t="s">
        <v>22</v>
      </c>
      <c r="K16" s="143"/>
    </row>
    <row r="17" spans="2:11" s="84" customFormat="1" ht="18" customHeight="1">
      <c r="B17" s="105"/>
      <c r="C17" s="106"/>
      <c r="D17" s="106"/>
      <c r="E17" s="108" t="s">
        <v>31</v>
      </c>
      <c r="F17" s="106"/>
      <c r="G17" s="106"/>
      <c r="H17" s="106"/>
      <c r="I17" s="144" t="s">
        <v>32</v>
      </c>
      <c r="J17" s="108" t="s">
        <v>22</v>
      </c>
      <c r="K17" s="143"/>
    </row>
    <row r="18" spans="2:11" s="84" customFormat="1" ht="6.95" customHeight="1">
      <c r="B18" s="105"/>
      <c r="C18" s="106"/>
      <c r="D18" s="106"/>
      <c r="E18" s="106"/>
      <c r="F18" s="106"/>
      <c r="G18" s="106"/>
      <c r="H18" s="106"/>
      <c r="I18" s="142"/>
      <c r="J18" s="106"/>
      <c r="K18" s="143"/>
    </row>
    <row r="19" spans="2:11" s="84" customFormat="1" ht="14.4" customHeight="1">
      <c r="B19" s="105"/>
      <c r="C19" s="106"/>
      <c r="D19" s="103" t="s">
        <v>33</v>
      </c>
      <c r="E19" s="106"/>
      <c r="F19" s="106"/>
      <c r="G19" s="106"/>
      <c r="H19" s="106"/>
      <c r="I19" s="144" t="s">
        <v>30</v>
      </c>
      <c r="J19" s="108" t="str">
        <f>IF('Rekapitulace stavby'!AN13="Vyplň údaj","",IF('Rekapitulace stavby'!AN13="","",'Rekapitulace stavby'!AN13))</f>
        <v/>
      </c>
      <c r="K19" s="143"/>
    </row>
    <row r="20" spans="2:11" s="84" customFormat="1" ht="18" customHeight="1">
      <c r="B20" s="105"/>
      <c r="C20" s="106"/>
      <c r="D20" s="106"/>
      <c r="E20" s="108" t="str">
        <f>IF('Rekapitulace stavby'!E14="Vyplň údaj","",IF('Rekapitulace stavby'!E14="","",'Rekapitulace stavby'!E14))</f>
        <v/>
      </c>
      <c r="F20" s="106"/>
      <c r="G20" s="106"/>
      <c r="H20" s="106"/>
      <c r="I20" s="144" t="s">
        <v>32</v>
      </c>
      <c r="J20" s="108" t="str">
        <f>IF('Rekapitulace stavby'!AN14="Vyplň údaj","",IF('Rekapitulace stavby'!AN14="","",'Rekapitulace stavby'!AN14))</f>
        <v/>
      </c>
      <c r="K20" s="143"/>
    </row>
    <row r="21" spans="2:11" s="84" customFormat="1" ht="6.95" customHeight="1">
      <c r="B21" s="105"/>
      <c r="C21" s="106"/>
      <c r="D21" s="106"/>
      <c r="E21" s="106"/>
      <c r="F21" s="106"/>
      <c r="G21" s="106"/>
      <c r="H21" s="106"/>
      <c r="I21" s="142"/>
      <c r="J21" s="106"/>
      <c r="K21" s="143"/>
    </row>
    <row r="22" spans="2:11" s="84" customFormat="1" ht="14.4" customHeight="1">
      <c r="B22" s="105"/>
      <c r="C22" s="106"/>
      <c r="D22" s="103" t="s">
        <v>35</v>
      </c>
      <c r="E22" s="106"/>
      <c r="F22" s="106"/>
      <c r="G22" s="106"/>
      <c r="H22" s="106"/>
      <c r="I22" s="144" t="s">
        <v>30</v>
      </c>
      <c r="J22" s="108" t="s">
        <v>22</v>
      </c>
      <c r="K22" s="143"/>
    </row>
    <row r="23" spans="2:11" s="84" customFormat="1" ht="18" customHeight="1">
      <c r="B23" s="105"/>
      <c r="C23" s="106"/>
      <c r="D23" s="106"/>
      <c r="E23" s="108" t="s">
        <v>126</v>
      </c>
      <c r="F23" s="106"/>
      <c r="G23" s="106"/>
      <c r="H23" s="106"/>
      <c r="I23" s="144" t="s">
        <v>32</v>
      </c>
      <c r="J23" s="108" t="s">
        <v>22</v>
      </c>
      <c r="K23" s="143"/>
    </row>
    <row r="24" spans="2:11" s="84" customFormat="1" ht="6.95" customHeight="1">
      <c r="B24" s="105"/>
      <c r="C24" s="106"/>
      <c r="D24" s="106"/>
      <c r="E24" s="106"/>
      <c r="F24" s="106"/>
      <c r="G24" s="106"/>
      <c r="H24" s="106"/>
      <c r="I24" s="142"/>
      <c r="J24" s="106"/>
      <c r="K24" s="143"/>
    </row>
    <row r="25" spans="2:11" s="84" customFormat="1" ht="14.4" customHeight="1">
      <c r="B25" s="105"/>
      <c r="C25" s="106"/>
      <c r="D25" s="103" t="s">
        <v>38</v>
      </c>
      <c r="E25" s="106"/>
      <c r="F25" s="106"/>
      <c r="G25" s="106"/>
      <c r="H25" s="106"/>
      <c r="I25" s="142"/>
      <c r="J25" s="106"/>
      <c r="K25" s="143"/>
    </row>
    <row r="26" spans="2:11" s="85" customFormat="1" ht="20.4" customHeight="1">
      <c r="B26" s="109"/>
      <c r="C26" s="110"/>
      <c r="D26" s="110"/>
      <c r="E26" s="111" t="s">
        <v>22</v>
      </c>
      <c r="F26" s="111"/>
      <c r="G26" s="111"/>
      <c r="H26" s="111"/>
      <c r="I26" s="146"/>
      <c r="J26" s="110"/>
      <c r="K26" s="147"/>
    </row>
    <row r="27" spans="2:11" s="84" customFormat="1" ht="6.95" customHeight="1">
      <c r="B27" s="105"/>
      <c r="C27" s="106"/>
      <c r="D27" s="106"/>
      <c r="E27" s="106"/>
      <c r="F27" s="106"/>
      <c r="G27" s="106"/>
      <c r="H27" s="106"/>
      <c r="I27" s="142"/>
      <c r="J27" s="106"/>
      <c r="K27" s="143"/>
    </row>
    <row r="28" spans="2:11" s="84" customFormat="1" ht="6.95" customHeight="1">
      <c r="B28" s="105"/>
      <c r="C28" s="106"/>
      <c r="D28" s="112"/>
      <c r="E28" s="112"/>
      <c r="F28" s="112"/>
      <c r="G28" s="112"/>
      <c r="H28" s="112"/>
      <c r="I28" s="148"/>
      <c r="J28" s="112"/>
      <c r="K28" s="149"/>
    </row>
    <row r="29" spans="2:11" s="84" customFormat="1" ht="25.5" customHeight="1">
      <c r="B29" s="105"/>
      <c r="C29" s="106"/>
      <c r="D29" s="113" t="s">
        <v>39</v>
      </c>
      <c r="E29" s="106"/>
      <c r="F29" s="106"/>
      <c r="G29" s="106"/>
      <c r="H29" s="106"/>
      <c r="I29" s="142"/>
      <c r="J29" s="150">
        <f>ROUND(J87,2)</f>
        <v>0</v>
      </c>
      <c r="K29" s="143"/>
    </row>
    <row r="30" spans="2:11" s="84" customFormat="1" ht="6.95" customHeight="1">
      <c r="B30" s="105"/>
      <c r="C30" s="106"/>
      <c r="D30" s="112"/>
      <c r="E30" s="112"/>
      <c r="F30" s="112"/>
      <c r="G30" s="112"/>
      <c r="H30" s="112"/>
      <c r="I30" s="148"/>
      <c r="J30" s="112"/>
      <c r="K30" s="149"/>
    </row>
    <row r="31" spans="2:11" s="84" customFormat="1" ht="14.4" customHeight="1">
      <c r="B31" s="105"/>
      <c r="C31" s="106"/>
      <c r="D31" s="106"/>
      <c r="E31" s="106"/>
      <c r="F31" s="114" t="s">
        <v>41</v>
      </c>
      <c r="G31" s="106"/>
      <c r="H31" s="106"/>
      <c r="I31" s="151" t="s">
        <v>40</v>
      </c>
      <c r="J31" s="114" t="s">
        <v>42</v>
      </c>
      <c r="K31" s="143"/>
    </row>
    <row r="32" spans="2:11" s="84" customFormat="1" ht="14.4" customHeight="1">
      <c r="B32" s="105"/>
      <c r="C32" s="106"/>
      <c r="D32" s="115" t="s">
        <v>43</v>
      </c>
      <c r="E32" s="115" t="s">
        <v>44</v>
      </c>
      <c r="F32" s="116">
        <f>ROUND(SUM(BE87:BE209),2)</f>
        <v>0</v>
      </c>
      <c r="G32" s="106"/>
      <c r="H32" s="106"/>
      <c r="I32" s="152">
        <v>0.21</v>
      </c>
      <c r="J32" s="116">
        <f>ROUND(ROUND((SUM(BE87:BE209)),2)*I32,2)</f>
        <v>0</v>
      </c>
      <c r="K32" s="143"/>
    </row>
    <row r="33" spans="2:11" s="84" customFormat="1" ht="14.4" customHeight="1">
      <c r="B33" s="105"/>
      <c r="C33" s="106"/>
      <c r="D33" s="106"/>
      <c r="E33" s="115" t="s">
        <v>45</v>
      </c>
      <c r="F33" s="116">
        <f>ROUND(SUM(BF87:BF209),2)</f>
        <v>0</v>
      </c>
      <c r="G33" s="106"/>
      <c r="H33" s="106"/>
      <c r="I33" s="152">
        <v>0.15</v>
      </c>
      <c r="J33" s="116">
        <f>ROUND(ROUND((SUM(BF87:BF209)),2)*I33,2)</f>
        <v>0</v>
      </c>
      <c r="K33" s="143"/>
    </row>
    <row r="34" spans="2:11" s="84" customFormat="1" ht="14.4" customHeight="1" hidden="1">
      <c r="B34" s="105"/>
      <c r="C34" s="106"/>
      <c r="D34" s="106"/>
      <c r="E34" s="115" t="s">
        <v>46</v>
      </c>
      <c r="F34" s="116">
        <f>ROUND(SUM(BG87:BG209),2)</f>
        <v>0</v>
      </c>
      <c r="G34" s="106"/>
      <c r="H34" s="106"/>
      <c r="I34" s="152">
        <v>0.21</v>
      </c>
      <c r="J34" s="116">
        <v>0</v>
      </c>
      <c r="K34" s="143"/>
    </row>
    <row r="35" spans="2:11" s="84" customFormat="1" ht="14.4" customHeight="1" hidden="1">
      <c r="B35" s="105"/>
      <c r="C35" s="106"/>
      <c r="D35" s="106"/>
      <c r="E35" s="115" t="s">
        <v>47</v>
      </c>
      <c r="F35" s="116">
        <f>ROUND(SUM(BH87:BH209),2)</f>
        <v>0</v>
      </c>
      <c r="G35" s="106"/>
      <c r="H35" s="106"/>
      <c r="I35" s="152">
        <v>0.15</v>
      </c>
      <c r="J35" s="116">
        <v>0</v>
      </c>
      <c r="K35" s="143"/>
    </row>
    <row r="36" spans="2:11" s="84" customFormat="1" ht="14.4" customHeight="1" hidden="1">
      <c r="B36" s="105"/>
      <c r="C36" s="106"/>
      <c r="D36" s="106"/>
      <c r="E36" s="115" t="s">
        <v>48</v>
      </c>
      <c r="F36" s="116">
        <f>ROUND(SUM(BI87:BI209),2)</f>
        <v>0</v>
      </c>
      <c r="G36" s="106"/>
      <c r="H36" s="106"/>
      <c r="I36" s="152">
        <v>0</v>
      </c>
      <c r="J36" s="116">
        <v>0</v>
      </c>
      <c r="K36" s="143"/>
    </row>
    <row r="37" spans="2:11" s="84" customFormat="1" ht="6.95" customHeight="1">
      <c r="B37" s="105"/>
      <c r="C37" s="106"/>
      <c r="D37" s="106"/>
      <c r="E37" s="106"/>
      <c r="F37" s="106"/>
      <c r="G37" s="106"/>
      <c r="H37" s="106"/>
      <c r="I37" s="142"/>
      <c r="J37" s="106"/>
      <c r="K37" s="143"/>
    </row>
    <row r="38" spans="2:11" s="84" customFormat="1" ht="25.5" customHeight="1">
      <c r="B38" s="105"/>
      <c r="C38" s="117"/>
      <c r="D38" s="118" t="s">
        <v>49</v>
      </c>
      <c r="E38" s="119"/>
      <c r="F38" s="119"/>
      <c r="G38" s="120" t="s">
        <v>50</v>
      </c>
      <c r="H38" s="121" t="s">
        <v>51</v>
      </c>
      <c r="I38" s="153"/>
      <c r="J38" s="154">
        <f>SUM(J29:J36)</f>
        <v>0</v>
      </c>
      <c r="K38" s="155"/>
    </row>
    <row r="39" spans="2:11" s="84" customFormat="1" ht="14.4" customHeight="1">
      <c r="B39" s="122"/>
      <c r="C39" s="123"/>
      <c r="D39" s="123"/>
      <c r="E39" s="123"/>
      <c r="F39" s="123"/>
      <c r="G39" s="123"/>
      <c r="H39" s="123"/>
      <c r="I39" s="156"/>
      <c r="J39" s="123"/>
      <c r="K39" s="157"/>
    </row>
    <row r="43" spans="2:11" s="84" customFormat="1" ht="6.95" customHeight="1">
      <c r="B43" s="124"/>
      <c r="C43" s="125"/>
      <c r="D43" s="125"/>
      <c r="E43" s="125"/>
      <c r="F43" s="125"/>
      <c r="G43" s="125"/>
      <c r="H43" s="125"/>
      <c r="I43" s="158"/>
      <c r="J43" s="125"/>
      <c r="K43" s="159"/>
    </row>
    <row r="44" spans="2:11" s="84" customFormat="1" ht="36.95" customHeight="1">
      <c r="B44" s="105"/>
      <c r="C44" s="102" t="s">
        <v>127</v>
      </c>
      <c r="D44" s="106"/>
      <c r="E44" s="106"/>
      <c r="F44" s="106"/>
      <c r="G44" s="106"/>
      <c r="H44" s="106"/>
      <c r="I44" s="142"/>
      <c r="J44" s="106"/>
      <c r="K44" s="143"/>
    </row>
    <row r="45" spans="2:11" s="84" customFormat="1" ht="6.95" customHeight="1">
      <c r="B45" s="105"/>
      <c r="C45" s="106"/>
      <c r="D45" s="106"/>
      <c r="E45" s="106"/>
      <c r="F45" s="106"/>
      <c r="G45" s="106"/>
      <c r="H45" s="106"/>
      <c r="I45" s="142"/>
      <c r="J45" s="106"/>
      <c r="K45" s="143"/>
    </row>
    <row r="46" spans="2:11" s="84" customFormat="1" ht="14.4" customHeight="1">
      <c r="B46" s="105"/>
      <c r="C46" s="103" t="s">
        <v>18</v>
      </c>
      <c r="D46" s="106"/>
      <c r="E46" s="106"/>
      <c r="F46" s="106"/>
      <c r="G46" s="106"/>
      <c r="H46" s="106"/>
      <c r="I46" s="142"/>
      <c r="J46" s="106"/>
      <c r="K46" s="143"/>
    </row>
    <row r="47" spans="2:11" s="84" customFormat="1" ht="20.4" customHeight="1">
      <c r="B47" s="105"/>
      <c r="C47" s="106"/>
      <c r="D47" s="106"/>
      <c r="E47" s="104" t="str">
        <f>E7</f>
        <v>SPŠ, SOŠ a SOU Hradec Králové - nástavba školních dílen - konečné zadání</v>
      </c>
      <c r="F47" s="103"/>
      <c r="G47" s="103"/>
      <c r="H47" s="103"/>
      <c r="I47" s="142"/>
      <c r="J47" s="106"/>
      <c r="K47" s="143"/>
    </row>
    <row r="48" spans="2:11" ht="13.2">
      <c r="B48" s="100"/>
      <c r="C48" s="103" t="s">
        <v>122</v>
      </c>
      <c r="D48" s="101"/>
      <c r="E48" s="101"/>
      <c r="F48" s="101"/>
      <c r="G48" s="101"/>
      <c r="H48" s="101"/>
      <c r="I48" s="139"/>
      <c r="J48" s="101"/>
      <c r="K48" s="140"/>
    </row>
    <row r="49" spans="2:11" s="84" customFormat="1" ht="20.4" customHeight="1">
      <c r="B49" s="105"/>
      <c r="C49" s="106"/>
      <c r="D49" s="106"/>
      <c r="E49" s="104" t="s">
        <v>123</v>
      </c>
      <c r="F49" s="106"/>
      <c r="G49" s="106"/>
      <c r="H49" s="106"/>
      <c r="I49" s="142"/>
      <c r="J49" s="106"/>
      <c r="K49" s="143"/>
    </row>
    <row r="50" spans="2:11" s="84" customFormat="1" ht="14.4" customHeight="1">
      <c r="B50" s="105"/>
      <c r="C50" s="103" t="s">
        <v>124</v>
      </c>
      <c r="D50" s="106"/>
      <c r="E50" s="106"/>
      <c r="F50" s="106"/>
      <c r="G50" s="106"/>
      <c r="H50" s="106"/>
      <c r="I50" s="142"/>
      <c r="J50" s="106"/>
      <c r="K50" s="143"/>
    </row>
    <row r="51" spans="2:11" s="84" customFormat="1" ht="22.2" customHeight="1">
      <c r="B51" s="105"/>
      <c r="C51" s="106"/>
      <c r="D51" s="106"/>
      <c r="E51" s="107" t="str">
        <f>E11</f>
        <v>02 - Statika</v>
      </c>
      <c r="F51" s="106"/>
      <c r="G51" s="106"/>
      <c r="H51" s="106"/>
      <c r="I51" s="142"/>
      <c r="J51" s="106"/>
      <c r="K51" s="143"/>
    </row>
    <row r="52" spans="2:11" s="84" customFormat="1" ht="6.95" customHeight="1">
      <c r="B52" s="105"/>
      <c r="C52" s="106"/>
      <c r="D52" s="106"/>
      <c r="E52" s="106"/>
      <c r="F52" s="106"/>
      <c r="G52" s="106"/>
      <c r="H52" s="106"/>
      <c r="I52" s="142"/>
      <c r="J52" s="106"/>
      <c r="K52" s="143"/>
    </row>
    <row r="53" spans="2:11" s="84" customFormat="1" ht="18" customHeight="1">
      <c r="B53" s="105"/>
      <c r="C53" s="103" t="s">
        <v>25</v>
      </c>
      <c r="D53" s="106"/>
      <c r="E53" s="106"/>
      <c r="F53" s="108" t="str">
        <f>F14</f>
        <v>Hradecká p.č.st. 1780</v>
      </c>
      <c r="G53" s="106"/>
      <c r="H53" s="106"/>
      <c r="I53" s="144" t="s">
        <v>27</v>
      </c>
      <c r="J53" s="145" t="str">
        <f>IF(J14="","",J14)</f>
        <v>30.1.2017</v>
      </c>
      <c r="K53" s="143"/>
    </row>
    <row r="54" spans="2:11" s="84" customFormat="1" ht="6.95" customHeight="1">
      <c r="B54" s="105"/>
      <c r="C54" s="106"/>
      <c r="D54" s="106"/>
      <c r="E54" s="106"/>
      <c r="F54" s="106"/>
      <c r="G54" s="106"/>
      <c r="H54" s="106"/>
      <c r="I54" s="142"/>
      <c r="J54" s="106"/>
      <c r="K54" s="143"/>
    </row>
    <row r="55" spans="2:11" s="84" customFormat="1" ht="13.2">
      <c r="B55" s="105"/>
      <c r="C55" s="103" t="s">
        <v>29</v>
      </c>
      <c r="D55" s="106"/>
      <c r="E55" s="106"/>
      <c r="F55" s="108" t="str">
        <f>E17</f>
        <v>SPŠ, SOŠ a SOU HK - Hradební 1029</v>
      </c>
      <c r="G55" s="106"/>
      <c r="H55" s="106"/>
      <c r="I55" s="144" t="s">
        <v>35</v>
      </c>
      <c r="J55" s="108" t="str">
        <f>E23</f>
        <v>Ing. Pavel Pich</v>
      </c>
      <c r="K55" s="143"/>
    </row>
    <row r="56" spans="2:11" s="84" customFormat="1" ht="14.4" customHeight="1">
      <c r="B56" s="105"/>
      <c r="C56" s="103" t="s">
        <v>33</v>
      </c>
      <c r="D56" s="106"/>
      <c r="E56" s="106"/>
      <c r="F56" s="108" t="str">
        <f>IF(E20="","",E20)</f>
        <v/>
      </c>
      <c r="G56" s="106"/>
      <c r="H56" s="106"/>
      <c r="I56" s="142"/>
      <c r="J56" s="106"/>
      <c r="K56" s="143"/>
    </row>
    <row r="57" spans="2:11" s="84" customFormat="1" ht="10.3" customHeight="1">
      <c r="B57" s="105"/>
      <c r="C57" s="106"/>
      <c r="D57" s="106"/>
      <c r="E57" s="106"/>
      <c r="F57" s="106"/>
      <c r="G57" s="106"/>
      <c r="H57" s="106"/>
      <c r="I57" s="142"/>
      <c r="J57" s="106"/>
      <c r="K57" s="143"/>
    </row>
    <row r="58" spans="2:11" s="84" customFormat="1" ht="29.3" customHeight="1">
      <c r="B58" s="105"/>
      <c r="C58" s="126" t="s">
        <v>128</v>
      </c>
      <c r="D58" s="117"/>
      <c r="E58" s="117"/>
      <c r="F58" s="117"/>
      <c r="G58" s="117"/>
      <c r="H58" s="117"/>
      <c r="I58" s="160"/>
      <c r="J58" s="161" t="s">
        <v>129</v>
      </c>
      <c r="K58" s="162"/>
    </row>
    <row r="59" spans="2:11" s="84" customFormat="1" ht="10.3" customHeight="1">
      <c r="B59" s="105"/>
      <c r="C59" s="106"/>
      <c r="D59" s="106"/>
      <c r="E59" s="106"/>
      <c r="F59" s="106"/>
      <c r="G59" s="106"/>
      <c r="H59" s="106"/>
      <c r="I59" s="142"/>
      <c r="J59" s="106"/>
      <c r="K59" s="143"/>
    </row>
    <row r="60" spans="2:47" s="84" customFormat="1" ht="29.3" customHeight="1">
      <c r="B60" s="105"/>
      <c r="C60" s="127" t="s">
        <v>130</v>
      </c>
      <c r="D60" s="106"/>
      <c r="E60" s="106"/>
      <c r="F60" s="106"/>
      <c r="G60" s="106"/>
      <c r="H60" s="106"/>
      <c r="I60" s="142"/>
      <c r="J60" s="150">
        <f aca="true" t="shared" si="0" ref="J60:J62">J87</f>
        <v>0</v>
      </c>
      <c r="K60" s="143"/>
      <c r="AU60" s="170" t="s">
        <v>131</v>
      </c>
    </row>
    <row r="61" spans="2:11" s="86" customFormat="1" ht="24.95" customHeight="1">
      <c r="B61" s="128"/>
      <c r="C61" s="129"/>
      <c r="D61" s="130" t="s">
        <v>132</v>
      </c>
      <c r="E61" s="131"/>
      <c r="F61" s="131"/>
      <c r="G61" s="131"/>
      <c r="H61" s="131"/>
      <c r="I61" s="163"/>
      <c r="J61" s="164">
        <f t="shared" si="0"/>
        <v>0</v>
      </c>
      <c r="K61" s="165"/>
    </row>
    <row r="62" spans="2:11" s="87" customFormat="1" ht="19.9" customHeight="1">
      <c r="B62" s="132"/>
      <c r="C62" s="133"/>
      <c r="D62" s="134" t="s">
        <v>803</v>
      </c>
      <c r="E62" s="135"/>
      <c r="F62" s="135"/>
      <c r="G62" s="135"/>
      <c r="H62" s="135"/>
      <c r="I62" s="166"/>
      <c r="J62" s="167">
        <f t="shared" si="0"/>
        <v>0</v>
      </c>
      <c r="K62" s="168"/>
    </row>
    <row r="63" spans="2:11" s="87" customFormat="1" ht="19.9" customHeight="1">
      <c r="B63" s="132"/>
      <c r="C63" s="133"/>
      <c r="D63" s="134" t="s">
        <v>804</v>
      </c>
      <c r="E63" s="135"/>
      <c r="F63" s="135"/>
      <c r="G63" s="135"/>
      <c r="H63" s="135"/>
      <c r="I63" s="166"/>
      <c r="J63" s="167">
        <f>J110</f>
        <v>0</v>
      </c>
      <c r="K63" s="168"/>
    </row>
    <row r="64" spans="2:11" s="87" customFormat="1" ht="19.9" customHeight="1">
      <c r="B64" s="132"/>
      <c r="C64" s="133"/>
      <c r="D64" s="134" t="s">
        <v>805</v>
      </c>
      <c r="E64" s="135"/>
      <c r="F64" s="135"/>
      <c r="G64" s="135"/>
      <c r="H64" s="135"/>
      <c r="I64" s="166"/>
      <c r="J64" s="167">
        <f>J184</f>
        <v>0</v>
      </c>
      <c r="K64" s="168"/>
    </row>
    <row r="65" spans="2:11" s="87" customFormat="1" ht="19.9" customHeight="1">
      <c r="B65" s="132"/>
      <c r="C65" s="133"/>
      <c r="D65" s="134" t="s">
        <v>806</v>
      </c>
      <c r="E65" s="135"/>
      <c r="F65" s="135"/>
      <c r="G65" s="135"/>
      <c r="H65" s="135"/>
      <c r="I65" s="166"/>
      <c r="J65" s="167">
        <f>J207</f>
        <v>0</v>
      </c>
      <c r="K65" s="168"/>
    </row>
    <row r="66" spans="2:11" s="84" customFormat="1" ht="21.85" customHeight="1">
      <c r="B66" s="105"/>
      <c r="C66" s="106"/>
      <c r="D66" s="106"/>
      <c r="E66" s="106"/>
      <c r="F66" s="106"/>
      <c r="G66" s="106"/>
      <c r="H66" s="106"/>
      <c r="I66" s="142"/>
      <c r="J66" s="106"/>
      <c r="K66" s="143"/>
    </row>
    <row r="67" spans="2:11" s="84" customFormat="1" ht="6.95" customHeight="1">
      <c r="B67" s="122"/>
      <c r="C67" s="123"/>
      <c r="D67" s="123"/>
      <c r="E67" s="123"/>
      <c r="F67" s="123"/>
      <c r="G67" s="123"/>
      <c r="H67" s="123"/>
      <c r="I67" s="156"/>
      <c r="J67" s="123"/>
      <c r="K67" s="157"/>
    </row>
    <row r="71" spans="2:12" s="84" customFormat="1" ht="6.95" customHeight="1">
      <c r="B71" s="171"/>
      <c r="C71" s="172"/>
      <c r="D71" s="172"/>
      <c r="E71" s="172"/>
      <c r="F71" s="172"/>
      <c r="G71" s="172"/>
      <c r="H71" s="172"/>
      <c r="I71" s="158"/>
      <c r="J71" s="172"/>
      <c r="K71" s="172"/>
      <c r="L71" s="214"/>
    </row>
    <row r="72" spans="2:12" s="84" customFormat="1" ht="36.95" customHeight="1">
      <c r="B72" s="105"/>
      <c r="C72" s="173" t="s">
        <v>148</v>
      </c>
      <c r="D72" s="174"/>
      <c r="E72" s="174"/>
      <c r="F72" s="174"/>
      <c r="G72" s="174"/>
      <c r="H72" s="174"/>
      <c r="I72" s="215"/>
      <c r="J72" s="174"/>
      <c r="K72" s="174"/>
      <c r="L72" s="214"/>
    </row>
    <row r="73" spans="2:12" s="84" customFormat="1" ht="6.95" customHeight="1">
      <c r="B73" s="105"/>
      <c r="C73" s="174"/>
      <c r="D73" s="174"/>
      <c r="E73" s="174"/>
      <c r="F73" s="174"/>
      <c r="G73" s="174"/>
      <c r="H73" s="174"/>
      <c r="I73" s="215"/>
      <c r="J73" s="174"/>
      <c r="K73" s="174"/>
      <c r="L73" s="214"/>
    </row>
    <row r="74" spans="2:12" s="84" customFormat="1" ht="14.4" customHeight="1">
      <c r="B74" s="105"/>
      <c r="C74" s="175" t="s">
        <v>18</v>
      </c>
      <c r="D74" s="174"/>
      <c r="E74" s="174"/>
      <c r="F74" s="174"/>
      <c r="G74" s="174"/>
      <c r="H74" s="174"/>
      <c r="I74" s="215"/>
      <c r="J74" s="174"/>
      <c r="K74" s="174"/>
      <c r="L74" s="214"/>
    </row>
    <row r="75" spans="2:12" s="84" customFormat="1" ht="20.4" customHeight="1">
      <c r="B75" s="105"/>
      <c r="C75" s="174"/>
      <c r="D75" s="174"/>
      <c r="E75" s="176" t="str">
        <f>E7</f>
        <v>SPŠ, SOŠ a SOU Hradec Králové - nástavba školních dílen - konečné zadání</v>
      </c>
      <c r="F75" s="175"/>
      <c r="G75" s="175"/>
      <c r="H75" s="175"/>
      <c r="I75" s="215"/>
      <c r="J75" s="174"/>
      <c r="K75" s="174"/>
      <c r="L75" s="214"/>
    </row>
    <row r="76" spans="2:12" ht="13.2">
      <c r="B76" s="100"/>
      <c r="C76" s="175" t="s">
        <v>122</v>
      </c>
      <c r="D76" s="291"/>
      <c r="E76" s="291"/>
      <c r="F76" s="291"/>
      <c r="G76" s="291"/>
      <c r="H76" s="291"/>
      <c r="J76" s="291"/>
      <c r="K76" s="291"/>
      <c r="L76" s="292"/>
    </row>
    <row r="77" spans="2:12" s="84" customFormat="1" ht="20.4" customHeight="1">
      <c r="B77" s="105"/>
      <c r="C77" s="174"/>
      <c r="D77" s="174"/>
      <c r="E77" s="176" t="s">
        <v>123</v>
      </c>
      <c r="F77" s="174"/>
      <c r="G77" s="174"/>
      <c r="H77" s="174"/>
      <c r="I77" s="215"/>
      <c r="J77" s="174"/>
      <c r="K77" s="174"/>
      <c r="L77" s="214"/>
    </row>
    <row r="78" spans="2:12" s="84" customFormat="1" ht="14.4" customHeight="1">
      <c r="B78" s="105"/>
      <c r="C78" s="175" t="s">
        <v>124</v>
      </c>
      <c r="D78" s="174"/>
      <c r="E78" s="174"/>
      <c r="F78" s="174"/>
      <c r="G78" s="174"/>
      <c r="H78" s="174"/>
      <c r="I78" s="215"/>
      <c r="J78" s="174"/>
      <c r="K78" s="174"/>
      <c r="L78" s="214"/>
    </row>
    <row r="79" spans="2:12" s="84" customFormat="1" ht="22.2" customHeight="1">
      <c r="B79" s="105"/>
      <c r="C79" s="174"/>
      <c r="D79" s="174"/>
      <c r="E79" s="177" t="str">
        <f>E11</f>
        <v>02 - Statika</v>
      </c>
      <c r="F79" s="174"/>
      <c r="G79" s="174"/>
      <c r="H79" s="174"/>
      <c r="I79" s="215"/>
      <c r="J79" s="174"/>
      <c r="K79" s="174"/>
      <c r="L79" s="214"/>
    </row>
    <row r="80" spans="2:12" s="84" customFormat="1" ht="6.95" customHeight="1">
      <c r="B80" s="105"/>
      <c r="C80" s="174"/>
      <c r="D80" s="174"/>
      <c r="E80" s="174"/>
      <c r="F80" s="174"/>
      <c r="G80" s="174"/>
      <c r="H80" s="174"/>
      <c r="I80" s="215"/>
      <c r="J80" s="174"/>
      <c r="K80" s="174"/>
      <c r="L80" s="214"/>
    </row>
    <row r="81" spans="2:12" s="84" customFormat="1" ht="18" customHeight="1">
      <c r="B81" s="105"/>
      <c r="C81" s="175" t="s">
        <v>25</v>
      </c>
      <c r="D81" s="174"/>
      <c r="E81" s="174"/>
      <c r="F81" s="178" t="str">
        <f>F14</f>
        <v>Hradecká p.č.st. 1780</v>
      </c>
      <c r="G81" s="174"/>
      <c r="H81" s="174"/>
      <c r="I81" s="216" t="s">
        <v>27</v>
      </c>
      <c r="J81" s="217" t="str">
        <f>IF(J14="","",J14)</f>
        <v>30.1.2017</v>
      </c>
      <c r="K81" s="174"/>
      <c r="L81" s="214"/>
    </row>
    <row r="82" spans="2:12" s="84" customFormat="1" ht="6.95" customHeight="1">
      <c r="B82" s="105"/>
      <c r="C82" s="174"/>
      <c r="D82" s="174"/>
      <c r="E82" s="174"/>
      <c r="F82" s="174"/>
      <c r="G82" s="174"/>
      <c r="H82" s="174"/>
      <c r="I82" s="215"/>
      <c r="J82" s="174"/>
      <c r="K82" s="174"/>
      <c r="L82" s="214"/>
    </row>
    <row r="83" spans="2:12" s="84" customFormat="1" ht="13.2">
      <c r="B83" s="105"/>
      <c r="C83" s="175" t="s">
        <v>29</v>
      </c>
      <c r="D83" s="174"/>
      <c r="E83" s="174"/>
      <c r="F83" s="178" t="str">
        <f>E17</f>
        <v>SPŠ, SOŠ a SOU HK - Hradební 1029</v>
      </c>
      <c r="G83" s="174"/>
      <c r="H83" s="174"/>
      <c r="I83" s="216" t="s">
        <v>35</v>
      </c>
      <c r="J83" s="178" t="str">
        <f>E23</f>
        <v>Ing. Pavel Pich</v>
      </c>
      <c r="K83" s="174"/>
      <c r="L83" s="214"/>
    </row>
    <row r="84" spans="2:12" s="84" customFormat="1" ht="14.4" customHeight="1">
      <c r="B84" s="105"/>
      <c r="C84" s="175" t="s">
        <v>33</v>
      </c>
      <c r="D84" s="174"/>
      <c r="E84" s="174"/>
      <c r="F84" s="178" t="str">
        <f>IF(E20="","",E20)</f>
        <v/>
      </c>
      <c r="G84" s="174"/>
      <c r="H84" s="174"/>
      <c r="I84" s="215"/>
      <c r="J84" s="174"/>
      <c r="K84" s="174"/>
      <c r="L84" s="214"/>
    </row>
    <row r="85" spans="2:12" s="84" customFormat="1" ht="10.3" customHeight="1">
      <c r="B85" s="105"/>
      <c r="C85" s="174"/>
      <c r="D85" s="174"/>
      <c r="E85" s="174"/>
      <c r="F85" s="174"/>
      <c r="G85" s="174"/>
      <c r="H85" s="174"/>
      <c r="I85" s="215"/>
      <c r="J85" s="174"/>
      <c r="K85" s="174"/>
      <c r="L85" s="214"/>
    </row>
    <row r="86" spans="2:20" s="88" customFormat="1" ht="29.3" customHeight="1">
      <c r="B86" s="179"/>
      <c r="C86" s="180" t="s">
        <v>149</v>
      </c>
      <c r="D86" s="181" t="s">
        <v>58</v>
      </c>
      <c r="E86" s="181" t="s">
        <v>54</v>
      </c>
      <c r="F86" s="181" t="s">
        <v>150</v>
      </c>
      <c r="G86" s="181" t="s">
        <v>151</v>
      </c>
      <c r="H86" s="181" t="s">
        <v>152</v>
      </c>
      <c r="I86" s="218" t="s">
        <v>153</v>
      </c>
      <c r="J86" s="181" t="s">
        <v>129</v>
      </c>
      <c r="K86" s="219" t="s">
        <v>154</v>
      </c>
      <c r="L86" s="220"/>
      <c r="M86" s="221" t="s">
        <v>155</v>
      </c>
      <c r="N86" s="222" t="s">
        <v>43</v>
      </c>
      <c r="O86" s="222" t="s">
        <v>156</v>
      </c>
      <c r="P86" s="222" t="s">
        <v>157</v>
      </c>
      <c r="Q86" s="222" t="s">
        <v>158</v>
      </c>
      <c r="R86" s="222" t="s">
        <v>159</v>
      </c>
      <c r="S86" s="222" t="s">
        <v>160</v>
      </c>
      <c r="T86" s="251" t="s">
        <v>161</v>
      </c>
    </row>
    <row r="87" spans="2:63" s="84" customFormat="1" ht="29.3" customHeight="1">
      <c r="B87" s="105"/>
      <c r="C87" s="182" t="s">
        <v>130</v>
      </c>
      <c r="D87" s="174"/>
      <c r="E87" s="174"/>
      <c r="F87" s="174"/>
      <c r="G87" s="174"/>
      <c r="H87" s="174"/>
      <c r="I87" s="215"/>
      <c r="J87" s="223">
        <f aca="true" t="shared" si="1" ref="J87:J89">BK87</f>
        <v>0</v>
      </c>
      <c r="K87" s="174"/>
      <c r="L87" s="214"/>
      <c r="M87" s="224"/>
      <c r="N87" s="112"/>
      <c r="O87" s="112"/>
      <c r="P87" s="225">
        <f aca="true" t="shared" si="2" ref="P87:T87">P88</f>
        <v>0</v>
      </c>
      <c r="Q87" s="112"/>
      <c r="R87" s="225">
        <f t="shared" si="2"/>
        <v>150.96907943</v>
      </c>
      <c r="S87" s="112"/>
      <c r="T87" s="252">
        <f t="shared" si="2"/>
        <v>0</v>
      </c>
      <c r="AT87" s="170" t="s">
        <v>72</v>
      </c>
      <c r="AU87" s="170" t="s">
        <v>131</v>
      </c>
      <c r="BK87" s="264">
        <f>BK88</f>
        <v>0</v>
      </c>
    </row>
    <row r="88" spans="2:63" s="89" customFormat="1" ht="37.5" customHeight="1">
      <c r="B88" s="183"/>
      <c r="C88" s="184"/>
      <c r="D88" s="185" t="s">
        <v>72</v>
      </c>
      <c r="E88" s="186" t="s">
        <v>162</v>
      </c>
      <c r="F88" s="186" t="s">
        <v>163</v>
      </c>
      <c r="G88" s="184"/>
      <c r="H88" s="184"/>
      <c r="I88" s="226"/>
      <c r="J88" s="227">
        <f t="shared" si="1"/>
        <v>0</v>
      </c>
      <c r="K88" s="184"/>
      <c r="L88" s="228"/>
      <c r="M88" s="229"/>
      <c r="N88" s="230"/>
      <c r="O88" s="230"/>
      <c r="P88" s="231">
        <f aca="true" t="shared" si="3" ref="P88:T88">P89+P110+P184+P207</f>
        <v>0</v>
      </c>
      <c r="Q88" s="230"/>
      <c r="R88" s="231">
        <f t="shared" si="3"/>
        <v>150.96907943</v>
      </c>
      <c r="S88" s="230"/>
      <c r="T88" s="253">
        <f t="shared" si="3"/>
        <v>0</v>
      </c>
      <c r="AR88" s="259" t="s">
        <v>24</v>
      </c>
      <c r="AT88" s="260" t="s">
        <v>72</v>
      </c>
      <c r="AU88" s="260" t="s">
        <v>73</v>
      </c>
      <c r="AY88" s="259" t="s">
        <v>164</v>
      </c>
      <c r="BK88" s="265">
        <f>BK89+BK110+BK184+BK207</f>
        <v>0</v>
      </c>
    </row>
    <row r="89" spans="2:63" s="89" customFormat="1" ht="19.9" customHeight="1">
      <c r="B89" s="183"/>
      <c r="C89" s="184"/>
      <c r="D89" s="187" t="s">
        <v>72</v>
      </c>
      <c r="E89" s="188" t="s">
        <v>120</v>
      </c>
      <c r="F89" s="188" t="s">
        <v>807</v>
      </c>
      <c r="G89" s="184"/>
      <c r="H89" s="184"/>
      <c r="I89" s="226"/>
      <c r="J89" s="232">
        <f t="shared" si="1"/>
        <v>0</v>
      </c>
      <c r="K89" s="184"/>
      <c r="L89" s="228"/>
      <c r="M89" s="229"/>
      <c r="N89" s="230"/>
      <c r="O89" s="230"/>
      <c r="P89" s="231">
        <f aca="true" t="shared" si="4" ref="P89:T89">SUM(P90:P109)</f>
        <v>0</v>
      </c>
      <c r="Q89" s="230"/>
      <c r="R89" s="231">
        <f t="shared" si="4"/>
        <v>0</v>
      </c>
      <c r="S89" s="230"/>
      <c r="T89" s="253">
        <f t="shared" si="4"/>
        <v>0</v>
      </c>
      <c r="AR89" s="259" t="s">
        <v>24</v>
      </c>
      <c r="AT89" s="260" t="s">
        <v>72</v>
      </c>
      <c r="AU89" s="260" t="s">
        <v>24</v>
      </c>
      <c r="AY89" s="259" t="s">
        <v>164</v>
      </c>
      <c r="BK89" s="265">
        <f>SUM(BK90:BK109)</f>
        <v>0</v>
      </c>
    </row>
    <row r="90" spans="2:65" s="84" customFormat="1" ht="20.4" customHeight="1">
      <c r="B90" s="105"/>
      <c r="C90" s="189" t="s">
        <v>24</v>
      </c>
      <c r="D90" s="189" t="s">
        <v>166</v>
      </c>
      <c r="E90" s="190" t="s">
        <v>808</v>
      </c>
      <c r="F90" s="191" t="s">
        <v>809</v>
      </c>
      <c r="G90" s="192" t="s">
        <v>623</v>
      </c>
      <c r="H90" s="193">
        <v>71.85</v>
      </c>
      <c r="I90" s="233"/>
      <c r="J90" s="234">
        <f>ROUND(I90*H90,2)</f>
        <v>0</v>
      </c>
      <c r="K90" s="191" t="s">
        <v>22</v>
      </c>
      <c r="L90" s="214"/>
      <c r="M90" s="235" t="s">
        <v>22</v>
      </c>
      <c r="N90" s="236" t="s">
        <v>44</v>
      </c>
      <c r="O90" s="106"/>
      <c r="P90" s="237">
        <f>O90*H90</f>
        <v>0</v>
      </c>
      <c r="Q90" s="237">
        <v>0</v>
      </c>
      <c r="R90" s="237">
        <f>Q90*H90</f>
        <v>0</v>
      </c>
      <c r="S90" s="237">
        <v>0</v>
      </c>
      <c r="T90" s="254">
        <f>S90*H90</f>
        <v>0</v>
      </c>
      <c r="AR90" s="170" t="s">
        <v>171</v>
      </c>
      <c r="AT90" s="170" t="s">
        <v>166</v>
      </c>
      <c r="AU90" s="170" t="s">
        <v>81</v>
      </c>
      <c r="AY90" s="170" t="s">
        <v>164</v>
      </c>
      <c r="BE90" s="266">
        <f>IF(N90="základní",J90,0)</f>
        <v>0</v>
      </c>
      <c r="BF90" s="266">
        <f>IF(N90="snížená",J90,0)</f>
        <v>0</v>
      </c>
      <c r="BG90" s="266">
        <f>IF(N90="zákl. přenesená",J90,0)</f>
        <v>0</v>
      </c>
      <c r="BH90" s="266">
        <f>IF(N90="sníž. přenesená",J90,0)</f>
        <v>0</v>
      </c>
      <c r="BI90" s="266">
        <f>IF(N90="nulová",J90,0)</f>
        <v>0</v>
      </c>
      <c r="BJ90" s="170" t="s">
        <v>24</v>
      </c>
      <c r="BK90" s="266">
        <f>ROUND(I90*H90,2)</f>
        <v>0</v>
      </c>
      <c r="BL90" s="170" t="s">
        <v>171</v>
      </c>
      <c r="BM90" s="170" t="s">
        <v>810</v>
      </c>
    </row>
    <row r="91" spans="2:47" s="84" customFormat="1" ht="13.5">
      <c r="B91" s="105"/>
      <c r="C91" s="174"/>
      <c r="D91" s="194" t="s">
        <v>173</v>
      </c>
      <c r="E91" s="174"/>
      <c r="F91" s="195" t="s">
        <v>811</v>
      </c>
      <c r="G91" s="174"/>
      <c r="H91" s="174"/>
      <c r="I91" s="215"/>
      <c r="J91" s="174"/>
      <c r="K91" s="174"/>
      <c r="L91" s="214"/>
      <c r="M91" s="238"/>
      <c r="N91" s="106"/>
      <c r="O91" s="106"/>
      <c r="P91" s="106"/>
      <c r="Q91" s="106"/>
      <c r="R91" s="106"/>
      <c r="S91" s="106"/>
      <c r="T91" s="255"/>
      <c r="AT91" s="170" t="s">
        <v>173</v>
      </c>
      <c r="AU91" s="170" t="s">
        <v>81</v>
      </c>
    </row>
    <row r="92" spans="2:51" s="91" customFormat="1" ht="13.5">
      <c r="B92" s="200"/>
      <c r="C92" s="201"/>
      <c r="D92" s="194" t="s">
        <v>184</v>
      </c>
      <c r="E92" s="202" t="s">
        <v>22</v>
      </c>
      <c r="F92" s="203" t="s">
        <v>812</v>
      </c>
      <c r="G92" s="201"/>
      <c r="H92" s="204">
        <v>3.65</v>
      </c>
      <c r="I92" s="243"/>
      <c r="J92" s="201"/>
      <c r="K92" s="201"/>
      <c r="L92" s="244"/>
      <c r="M92" s="245"/>
      <c r="N92" s="246"/>
      <c r="O92" s="246"/>
      <c r="P92" s="246"/>
      <c r="Q92" s="246"/>
      <c r="R92" s="246"/>
      <c r="S92" s="246"/>
      <c r="T92" s="257"/>
      <c r="AT92" s="262" t="s">
        <v>184</v>
      </c>
      <c r="AU92" s="262" t="s">
        <v>81</v>
      </c>
      <c r="AV92" s="91" t="s">
        <v>81</v>
      </c>
      <c r="AW92" s="91" t="s">
        <v>37</v>
      </c>
      <c r="AX92" s="91" t="s">
        <v>73</v>
      </c>
      <c r="AY92" s="262" t="s">
        <v>164</v>
      </c>
    </row>
    <row r="93" spans="2:51" s="91" customFormat="1" ht="13.5">
      <c r="B93" s="200"/>
      <c r="C93" s="201"/>
      <c r="D93" s="194" t="s">
        <v>184</v>
      </c>
      <c r="E93" s="202" t="s">
        <v>22</v>
      </c>
      <c r="F93" s="203" t="s">
        <v>813</v>
      </c>
      <c r="G93" s="201"/>
      <c r="H93" s="204">
        <v>11.9</v>
      </c>
      <c r="I93" s="243"/>
      <c r="J93" s="201"/>
      <c r="K93" s="201"/>
      <c r="L93" s="244"/>
      <c r="M93" s="245"/>
      <c r="N93" s="246"/>
      <c r="O93" s="246"/>
      <c r="P93" s="246"/>
      <c r="Q93" s="246"/>
      <c r="R93" s="246"/>
      <c r="S93" s="246"/>
      <c r="T93" s="257"/>
      <c r="AT93" s="262" t="s">
        <v>184</v>
      </c>
      <c r="AU93" s="262" t="s">
        <v>81</v>
      </c>
      <c r="AV93" s="91" t="s">
        <v>81</v>
      </c>
      <c r="AW93" s="91" t="s">
        <v>37</v>
      </c>
      <c r="AX93" s="91" t="s">
        <v>73</v>
      </c>
      <c r="AY93" s="262" t="s">
        <v>164</v>
      </c>
    </row>
    <row r="94" spans="2:51" s="91" customFormat="1" ht="13.5">
      <c r="B94" s="200"/>
      <c r="C94" s="201"/>
      <c r="D94" s="194" t="s">
        <v>184</v>
      </c>
      <c r="E94" s="202" t="s">
        <v>22</v>
      </c>
      <c r="F94" s="203" t="s">
        <v>814</v>
      </c>
      <c r="G94" s="201"/>
      <c r="H94" s="204">
        <v>6.18</v>
      </c>
      <c r="I94" s="243"/>
      <c r="J94" s="201"/>
      <c r="K94" s="201"/>
      <c r="L94" s="244"/>
      <c r="M94" s="245"/>
      <c r="N94" s="246"/>
      <c r="O94" s="246"/>
      <c r="P94" s="246"/>
      <c r="Q94" s="246"/>
      <c r="R94" s="246"/>
      <c r="S94" s="246"/>
      <c r="T94" s="257"/>
      <c r="AT94" s="262" t="s">
        <v>184</v>
      </c>
      <c r="AU94" s="262" t="s">
        <v>81</v>
      </c>
      <c r="AV94" s="91" t="s">
        <v>81</v>
      </c>
      <c r="AW94" s="91" t="s">
        <v>37</v>
      </c>
      <c r="AX94" s="91" t="s">
        <v>73</v>
      </c>
      <c r="AY94" s="262" t="s">
        <v>164</v>
      </c>
    </row>
    <row r="95" spans="2:51" s="91" customFormat="1" ht="13.5">
      <c r="B95" s="200"/>
      <c r="C95" s="201"/>
      <c r="D95" s="194" t="s">
        <v>184</v>
      </c>
      <c r="E95" s="202" t="s">
        <v>22</v>
      </c>
      <c r="F95" s="203" t="s">
        <v>815</v>
      </c>
      <c r="G95" s="201"/>
      <c r="H95" s="204">
        <v>8.86</v>
      </c>
      <c r="I95" s="243"/>
      <c r="J95" s="201"/>
      <c r="K95" s="201"/>
      <c r="L95" s="244"/>
      <c r="M95" s="245"/>
      <c r="N95" s="246"/>
      <c r="O95" s="246"/>
      <c r="P95" s="246"/>
      <c r="Q95" s="246"/>
      <c r="R95" s="246"/>
      <c r="S95" s="246"/>
      <c r="T95" s="257"/>
      <c r="AT95" s="262" t="s">
        <v>184</v>
      </c>
      <c r="AU95" s="262" t="s">
        <v>81</v>
      </c>
      <c r="AV95" s="91" t="s">
        <v>81</v>
      </c>
      <c r="AW95" s="91" t="s">
        <v>37</v>
      </c>
      <c r="AX95" s="91" t="s">
        <v>73</v>
      </c>
      <c r="AY95" s="262" t="s">
        <v>164</v>
      </c>
    </row>
    <row r="96" spans="2:51" s="91" customFormat="1" ht="13.5">
      <c r="B96" s="200"/>
      <c r="C96" s="201"/>
      <c r="D96" s="194" t="s">
        <v>184</v>
      </c>
      <c r="E96" s="202" t="s">
        <v>22</v>
      </c>
      <c r="F96" s="203" t="s">
        <v>816</v>
      </c>
      <c r="G96" s="201"/>
      <c r="H96" s="204">
        <v>1.98</v>
      </c>
      <c r="I96" s="243"/>
      <c r="J96" s="201"/>
      <c r="K96" s="201"/>
      <c r="L96" s="244"/>
      <c r="M96" s="245"/>
      <c r="N96" s="246"/>
      <c r="O96" s="246"/>
      <c r="P96" s="246"/>
      <c r="Q96" s="246"/>
      <c r="R96" s="246"/>
      <c r="S96" s="246"/>
      <c r="T96" s="257"/>
      <c r="AT96" s="262" t="s">
        <v>184</v>
      </c>
      <c r="AU96" s="262" t="s">
        <v>81</v>
      </c>
      <c r="AV96" s="91" t="s">
        <v>81</v>
      </c>
      <c r="AW96" s="91" t="s">
        <v>37</v>
      </c>
      <c r="AX96" s="91" t="s">
        <v>73</v>
      </c>
      <c r="AY96" s="262" t="s">
        <v>164</v>
      </c>
    </row>
    <row r="97" spans="2:51" s="91" customFormat="1" ht="13.5">
      <c r="B97" s="200"/>
      <c r="C97" s="201"/>
      <c r="D97" s="194" t="s">
        <v>184</v>
      </c>
      <c r="E97" s="202" t="s">
        <v>22</v>
      </c>
      <c r="F97" s="203" t="s">
        <v>817</v>
      </c>
      <c r="G97" s="201"/>
      <c r="H97" s="204">
        <v>0.03</v>
      </c>
      <c r="I97" s="243"/>
      <c r="J97" s="201"/>
      <c r="K97" s="201"/>
      <c r="L97" s="244"/>
      <c r="M97" s="245"/>
      <c r="N97" s="246"/>
      <c r="O97" s="246"/>
      <c r="P97" s="246"/>
      <c r="Q97" s="246"/>
      <c r="R97" s="246"/>
      <c r="S97" s="246"/>
      <c r="T97" s="257"/>
      <c r="AT97" s="262" t="s">
        <v>184</v>
      </c>
      <c r="AU97" s="262" t="s">
        <v>81</v>
      </c>
      <c r="AV97" s="91" t="s">
        <v>81</v>
      </c>
      <c r="AW97" s="91" t="s">
        <v>37</v>
      </c>
      <c r="AX97" s="91" t="s">
        <v>73</v>
      </c>
      <c r="AY97" s="262" t="s">
        <v>164</v>
      </c>
    </row>
    <row r="98" spans="2:51" s="91" customFormat="1" ht="13.5">
      <c r="B98" s="200"/>
      <c r="C98" s="201"/>
      <c r="D98" s="194" t="s">
        <v>184</v>
      </c>
      <c r="E98" s="202" t="s">
        <v>22</v>
      </c>
      <c r="F98" s="203" t="s">
        <v>818</v>
      </c>
      <c r="G98" s="201"/>
      <c r="H98" s="204">
        <v>0.87</v>
      </c>
      <c r="I98" s="243"/>
      <c r="J98" s="201"/>
      <c r="K98" s="201"/>
      <c r="L98" s="244"/>
      <c r="M98" s="245"/>
      <c r="N98" s="246"/>
      <c r="O98" s="246"/>
      <c r="P98" s="246"/>
      <c r="Q98" s="246"/>
      <c r="R98" s="246"/>
      <c r="S98" s="246"/>
      <c r="T98" s="257"/>
      <c r="AT98" s="262" t="s">
        <v>184</v>
      </c>
      <c r="AU98" s="262" t="s">
        <v>81</v>
      </c>
      <c r="AV98" s="91" t="s">
        <v>81</v>
      </c>
      <c r="AW98" s="91" t="s">
        <v>37</v>
      </c>
      <c r="AX98" s="91" t="s">
        <v>73</v>
      </c>
      <c r="AY98" s="262" t="s">
        <v>164</v>
      </c>
    </row>
    <row r="99" spans="2:51" s="91" customFormat="1" ht="13.5">
      <c r="B99" s="200"/>
      <c r="C99" s="201"/>
      <c r="D99" s="194" t="s">
        <v>184</v>
      </c>
      <c r="E99" s="202" t="s">
        <v>22</v>
      </c>
      <c r="F99" s="203" t="s">
        <v>819</v>
      </c>
      <c r="G99" s="201"/>
      <c r="H99" s="204">
        <v>12.9</v>
      </c>
      <c r="I99" s="243"/>
      <c r="J99" s="201"/>
      <c r="K99" s="201"/>
      <c r="L99" s="244"/>
      <c r="M99" s="245"/>
      <c r="N99" s="246"/>
      <c r="O99" s="246"/>
      <c r="P99" s="246"/>
      <c r="Q99" s="246"/>
      <c r="R99" s="246"/>
      <c r="S99" s="246"/>
      <c r="T99" s="257"/>
      <c r="AT99" s="262" t="s">
        <v>184</v>
      </c>
      <c r="AU99" s="262" t="s">
        <v>81</v>
      </c>
      <c r="AV99" s="91" t="s">
        <v>81</v>
      </c>
      <c r="AW99" s="91" t="s">
        <v>37</v>
      </c>
      <c r="AX99" s="91" t="s">
        <v>73</v>
      </c>
      <c r="AY99" s="262" t="s">
        <v>164</v>
      </c>
    </row>
    <row r="100" spans="2:51" s="91" customFormat="1" ht="13.5">
      <c r="B100" s="200"/>
      <c r="C100" s="201"/>
      <c r="D100" s="194" t="s">
        <v>184</v>
      </c>
      <c r="E100" s="202" t="s">
        <v>22</v>
      </c>
      <c r="F100" s="203" t="s">
        <v>820</v>
      </c>
      <c r="G100" s="201"/>
      <c r="H100" s="204">
        <v>0.48</v>
      </c>
      <c r="I100" s="243"/>
      <c r="J100" s="201"/>
      <c r="K100" s="201"/>
      <c r="L100" s="244"/>
      <c r="M100" s="245"/>
      <c r="N100" s="246"/>
      <c r="O100" s="246"/>
      <c r="P100" s="246"/>
      <c r="Q100" s="246"/>
      <c r="R100" s="246"/>
      <c r="S100" s="246"/>
      <c r="T100" s="257"/>
      <c r="AT100" s="262" t="s">
        <v>184</v>
      </c>
      <c r="AU100" s="262" t="s">
        <v>81</v>
      </c>
      <c r="AV100" s="91" t="s">
        <v>81</v>
      </c>
      <c r="AW100" s="91" t="s">
        <v>37</v>
      </c>
      <c r="AX100" s="91" t="s">
        <v>73</v>
      </c>
      <c r="AY100" s="262" t="s">
        <v>164</v>
      </c>
    </row>
    <row r="101" spans="2:51" s="91" customFormat="1" ht="13.5">
      <c r="B101" s="200"/>
      <c r="C101" s="201"/>
      <c r="D101" s="194" t="s">
        <v>184</v>
      </c>
      <c r="E101" s="202" t="s">
        <v>22</v>
      </c>
      <c r="F101" s="203" t="s">
        <v>821</v>
      </c>
      <c r="G101" s="201"/>
      <c r="H101" s="204">
        <v>15.73</v>
      </c>
      <c r="I101" s="243"/>
      <c r="J101" s="201"/>
      <c r="K101" s="201"/>
      <c r="L101" s="244"/>
      <c r="M101" s="245"/>
      <c r="N101" s="246"/>
      <c r="O101" s="246"/>
      <c r="P101" s="246"/>
      <c r="Q101" s="246"/>
      <c r="R101" s="246"/>
      <c r="S101" s="246"/>
      <c r="T101" s="257"/>
      <c r="AT101" s="262" t="s">
        <v>184</v>
      </c>
      <c r="AU101" s="262" t="s">
        <v>81</v>
      </c>
      <c r="AV101" s="91" t="s">
        <v>81</v>
      </c>
      <c r="AW101" s="91" t="s">
        <v>37</v>
      </c>
      <c r="AX101" s="91" t="s">
        <v>73</v>
      </c>
      <c r="AY101" s="262" t="s">
        <v>164</v>
      </c>
    </row>
    <row r="102" spans="2:51" s="91" customFormat="1" ht="13.5">
      <c r="B102" s="200"/>
      <c r="C102" s="201"/>
      <c r="D102" s="194" t="s">
        <v>184</v>
      </c>
      <c r="E102" s="202" t="s">
        <v>22</v>
      </c>
      <c r="F102" s="203" t="s">
        <v>822</v>
      </c>
      <c r="G102" s="201"/>
      <c r="H102" s="204">
        <v>0.28</v>
      </c>
      <c r="I102" s="243"/>
      <c r="J102" s="201"/>
      <c r="K102" s="201"/>
      <c r="L102" s="244"/>
      <c r="M102" s="245"/>
      <c r="N102" s="246"/>
      <c r="O102" s="246"/>
      <c r="P102" s="246"/>
      <c r="Q102" s="246"/>
      <c r="R102" s="246"/>
      <c r="S102" s="246"/>
      <c r="T102" s="257"/>
      <c r="AT102" s="262" t="s">
        <v>184</v>
      </c>
      <c r="AU102" s="262" t="s">
        <v>81</v>
      </c>
      <c r="AV102" s="91" t="s">
        <v>81</v>
      </c>
      <c r="AW102" s="91" t="s">
        <v>37</v>
      </c>
      <c r="AX102" s="91" t="s">
        <v>73</v>
      </c>
      <c r="AY102" s="262" t="s">
        <v>164</v>
      </c>
    </row>
    <row r="103" spans="2:51" s="91" customFormat="1" ht="13.5">
      <c r="B103" s="200"/>
      <c r="C103" s="201"/>
      <c r="D103" s="194" t="s">
        <v>184</v>
      </c>
      <c r="E103" s="202" t="s">
        <v>22</v>
      </c>
      <c r="F103" s="203" t="s">
        <v>823</v>
      </c>
      <c r="G103" s="201"/>
      <c r="H103" s="204">
        <v>1.13</v>
      </c>
      <c r="I103" s="243"/>
      <c r="J103" s="201"/>
      <c r="K103" s="201"/>
      <c r="L103" s="244"/>
      <c r="M103" s="245"/>
      <c r="N103" s="246"/>
      <c r="O103" s="246"/>
      <c r="P103" s="246"/>
      <c r="Q103" s="246"/>
      <c r="R103" s="246"/>
      <c r="S103" s="246"/>
      <c r="T103" s="257"/>
      <c r="AT103" s="262" t="s">
        <v>184</v>
      </c>
      <c r="AU103" s="262" t="s">
        <v>81</v>
      </c>
      <c r="AV103" s="91" t="s">
        <v>81</v>
      </c>
      <c r="AW103" s="91" t="s">
        <v>37</v>
      </c>
      <c r="AX103" s="91" t="s">
        <v>73</v>
      </c>
      <c r="AY103" s="262" t="s">
        <v>164</v>
      </c>
    </row>
    <row r="104" spans="2:51" s="91" customFormat="1" ht="13.5">
      <c r="B104" s="200"/>
      <c r="C104" s="201"/>
      <c r="D104" s="194" t="s">
        <v>184</v>
      </c>
      <c r="E104" s="202" t="s">
        <v>22</v>
      </c>
      <c r="F104" s="203" t="s">
        <v>824</v>
      </c>
      <c r="G104" s="201"/>
      <c r="H104" s="204">
        <v>2.61</v>
      </c>
      <c r="I104" s="243"/>
      <c r="J104" s="201"/>
      <c r="K104" s="201"/>
      <c r="L104" s="244"/>
      <c r="M104" s="245"/>
      <c r="N104" s="246"/>
      <c r="O104" s="246"/>
      <c r="P104" s="246"/>
      <c r="Q104" s="246"/>
      <c r="R104" s="246"/>
      <c r="S104" s="246"/>
      <c r="T104" s="257"/>
      <c r="AT104" s="262" t="s">
        <v>184</v>
      </c>
      <c r="AU104" s="262" t="s">
        <v>81</v>
      </c>
      <c r="AV104" s="91" t="s">
        <v>81</v>
      </c>
      <c r="AW104" s="91" t="s">
        <v>37</v>
      </c>
      <c r="AX104" s="91" t="s">
        <v>73</v>
      </c>
      <c r="AY104" s="262" t="s">
        <v>164</v>
      </c>
    </row>
    <row r="105" spans="2:51" s="91" customFormat="1" ht="13.5">
      <c r="B105" s="200"/>
      <c r="C105" s="201"/>
      <c r="D105" s="194" t="s">
        <v>184</v>
      </c>
      <c r="E105" s="202" t="s">
        <v>22</v>
      </c>
      <c r="F105" s="203" t="s">
        <v>825</v>
      </c>
      <c r="G105" s="201"/>
      <c r="H105" s="204">
        <v>3.03</v>
      </c>
      <c r="I105" s="243"/>
      <c r="J105" s="201"/>
      <c r="K105" s="201"/>
      <c r="L105" s="244"/>
      <c r="M105" s="245"/>
      <c r="N105" s="246"/>
      <c r="O105" s="246"/>
      <c r="P105" s="246"/>
      <c r="Q105" s="246"/>
      <c r="R105" s="246"/>
      <c r="S105" s="246"/>
      <c r="T105" s="257"/>
      <c r="AT105" s="262" t="s">
        <v>184</v>
      </c>
      <c r="AU105" s="262" t="s">
        <v>81</v>
      </c>
      <c r="AV105" s="91" t="s">
        <v>81</v>
      </c>
      <c r="AW105" s="91" t="s">
        <v>37</v>
      </c>
      <c r="AX105" s="91" t="s">
        <v>73</v>
      </c>
      <c r="AY105" s="262" t="s">
        <v>164</v>
      </c>
    </row>
    <row r="106" spans="2:51" s="91" customFormat="1" ht="13.5">
      <c r="B106" s="200"/>
      <c r="C106" s="201"/>
      <c r="D106" s="194" t="s">
        <v>184</v>
      </c>
      <c r="E106" s="202" t="s">
        <v>22</v>
      </c>
      <c r="F106" s="203" t="s">
        <v>826</v>
      </c>
      <c r="G106" s="201"/>
      <c r="H106" s="204">
        <v>0.34</v>
      </c>
      <c r="I106" s="243"/>
      <c r="J106" s="201"/>
      <c r="K106" s="201"/>
      <c r="L106" s="244"/>
      <c r="M106" s="245"/>
      <c r="N106" s="246"/>
      <c r="O106" s="246"/>
      <c r="P106" s="246"/>
      <c r="Q106" s="246"/>
      <c r="R106" s="246"/>
      <c r="S106" s="246"/>
      <c r="T106" s="257"/>
      <c r="AT106" s="262" t="s">
        <v>184</v>
      </c>
      <c r="AU106" s="262" t="s">
        <v>81</v>
      </c>
      <c r="AV106" s="91" t="s">
        <v>81</v>
      </c>
      <c r="AW106" s="91" t="s">
        <v>37</v>
      </c>
      <c r="AX106" s="91" t="s">
        <v>73</v>
      </c>
      <c r="AY106" s="262" t="s">
        <v>164</v>
      </c>
    </row>
    <row r="107" spans="2:51" s="91" customFormat="1" ht="13.5">
      <c r="B107" s="200"/>
      <c r="C107" s="201"/>
      <c r="D107" s="194" t="s">
        <v>184</v>
      </c>
      <c r="E107" s="202" t="s">
        <v>22</v>
      </c>
      <c r="F107" s="203" t="s">
        <v>827</v>
      </c>
      <c r="G107" s="201"/>
      <c r="H107" s="204">
        <v>0.06</v>
      </c>
      <c r="I107" s="243"/>
      <c r="J107" s="201"/>
      <c r="K107" s="201"/>
      <c r="L107" s="244"/>
      <c r="M107" s="245"/>
      <c r="N107" s="246"/>
      <c r="O107" s="246"/>
      <c r="P107" s="246"/>
      <c r="Q107" s="246"/>
      <c r="R107" s="246"/>
      <c r="S107" s="246"/>
      <c r="T107" s="257"/>
      <c r="AT107" s="262" t="s">
        <v>184</v>
      </c>
      <c r="AU107" s="262" t="s">
        <v>81</v>
      </c>
      <c r="AV107" s="91" t="s">
        <v>81</v>
      </c>
      <c r="AW107" s="91" t="s">
        <v>37</v>
      </c>
      <c r="AX107" s="91" t="s">
        <v>73</v>
      </c>
      <c r="AY107" s="262" t="s">
        <v>164</v>
      </c>
    </row>
    <row r="108" spans="2:51" s="91" customFormat="1" ht="13.5">
      <c r="B108" s="200"/>
      <c r="C108" s="201"/>
      <c r="D108" s="194" t="s">
        <v>184</v>
      </c>
      <c r="E108" s="202" t="s">
        <v>22</v>
      </c>
      <c r="F108" s="203" t="s">
        <v>828</v>
      </c>
      <c r="G108" s="201"/>
      <c r="H108" s="204">
        <v>1.82</v>
      </c>
      <c r="I108" s="243"/>
      <c r="J108" s="201"/>
      <c r="K108" s="201"/>
      <c r="L108" s="244"/>
      <c r="M108" s="245"/>
      <c r="N108" s="246"/>
      <c r="O108" s="246"/>
      <c r="P108" s="246"/>
      <c r="Q108" s="246"/>
      <c r="R108" s="246"/>
      <c r="S108" s="246"/>
      <c r="T108" s="257"/>
      <c r="AT108" s="262" t="s">
        <v>184</v>
      </c>
      <c r="AU108" s="262" t="s">
        <v>81</v>
      </c>
      <c r="AV108" s="91" t="s">
        <v>81</v>
      </c>
      <c r="AW108" s="91" t="s">
        <v>37</v>
      </c>
      <c r="AX108" s="91" t="s">
        <v>73</v>
      </c>
      <c r="AY108" s="262" t="s">
        <v>164</v>
      </c>
    </row>
    <row r="109" spans="2:51" s="92" customFormat="1" ht="13.5">
      <c r="B109" s="205"/>
      <c r="C109" s="206"/>
      <c r="D109" s="194" t="s">
        <v>184</v>
      </c>
      <c r="E109" s="267" t="s">
        <v>22</v>
      </c>
      <c r="F109" s="268" t="s">
        <v>187</v>
      </c>
      <c r="G109" s="206"/>
      <c r="H109" s="269">
        <v>71.85</v>
      </c>
      <c r="I109" s="247"/>
      <c r="J109" s="206"/>
      <c r="K109" s="206"/>
      <c r="L109" s="248"/>
      <c r="M109" s="249"/>
      <c r="N109" s="250"/>
      <c r="O109" s="250"/>
      <c r="P109" s="250"/>
      <c r="Q109" s="250"/>
      <c r="R109" s="250"/>
      <c r="S109" s="250"/>
      <c r="T109" s="258"/>
      <c r="AT109" s="263" t="s">
        <v>184</v>
      </c>
      <c r="AU109" s="263" t="s">
        <v>81</v>
      </c>
      <c r="AV109" s="92" t="s">
        <v>171</v>
      </c>
      <c r="AW109" s="92" t="s">
        <v>37</v>
      </c>
      <c r="AX109" s="92" t="s">
        <v>24</v>
      </c>
      <c r="AY109" s="263" t="s">
        <v>164</v>
      </c>
    </row>
    <row r="110" spans="2:63" s="89" customFormat="1" ht="29.9" customHeight="1">
      <c r="B110" s="183"/>
      <c r="C110" s="184"/>
      <c r="D110" s="187" t="s">
        <v>72</v>
      </c>
      <c r="E110" s="188" t="s">
        <v>171</v>
      </c>
      <c r="F110" s="188" t="s">
        <v>829</v>
      </c>
      <c r="G110" s="184"/>
      <c r="H110" s="184"/>
      <c r="I110" s="226"/>
      <c r="J110" s="232">
        <f>BK110</f>
        <v>0</v>
      </c>
      <c r="K110" s="184"/>
      <c r="L110" s="228"/>
      <c r="M110" s="229"/>
      <c r="N110" s="230"/>
      <c r="O110" s="230"/>
      <c r="P110" s="231">
        <f aca="true" t="shared" si="5" ref="P110:T110">SUM(P111:P183)</f>
        <v>0</v>
      </c>
      <c r="Q110" s="230"/>
      <c r="R110" s="231">
        <f t="shared" si="5"/>
        <v>150.87155543</v>
      </c>
      <c r="S110" s="230"/>
      <c r="T110" s="253">
        <f t="shared" si="5"/>
        <v>0</v>
      </c>
      <c r="AR110" s="259" t="s">
        <v>24</v>
      </c>
      <c r="AT110" s="260" t="s">
        <v>72</v>
      </c>
      <c r="AU110" s="260" t="s">
        <v>24</v>
      </c>
      <c r="AY110" s="259" t="s">
        <v>164</v>
      </c>
      <c r="BK110" s="265">
        <f>SUM(BK111:BK183)</f>
        <v>0</v>
      </c>
    </row>
    <row r="111" spans="2:65" s="84" customFormat="1" ht="28.8" customHeight="1">
      <c r="B111" s="105"/>
      <c r="C111" s="189" t="s">
        <v>81</v>
      </c>
      <c r="D111" s="189" t="s">
        <v>166</v>
      </c>
      <c r="E111" s="190" t="s">
        <v>830</v>
      </c>
      <c r="F111" s="191" t="s">
        <v>831</v>
      </c>
      <c r="G111" s="192" t="s">
        <v>623</v>
      </c>
      <c r="H111" s="193">
        <v>0.55</v>
      </c>
      <c r="I111" s="233"/>
      <c r="J111" s="234">
        <f>ROUND(I111*H111,2)</f>
        <v>0</v>
      </c>
      <c r="K111" s="191" t="s">
        <v>170</v>
      </c>
      <c r="L111" s="214"/>
      <c r="M111" s="235" t="s">
        <v>22</v>
      </c>
      <c r="N111" s="236" t="s">
        <v>44</v>
      </c>
      <c r="O111" s="106"/>
      <c r="P111" s="237">
        <f>O111*H111</f>
        <v>0</v>
      </c>
      <c r="Q111" s="237">
        <v>0</v>
      </c>
      <c r="R111" s="237">
        <f>Q111*H111</f>
        <v>0</v>
      </c>
      <c r="S111" s="237">
        <v>0</v>
      </c>
      <c r="T111" s="254">
        <f>S111*H111</f>
        <v>0</v>
      </c>
      <c r="AR111" s="170" t="s">
        <v>171</v>
      </c>
      <c r="AT111" s="170" t="s">
        <v>166</v>
      </c>
      <c r="AU111" s="170" t="s">
        <v>81</v>
      </c>
      <c r="AY111" s="170" t="s">
        <v>164</v>
      </c>
      <c r="BE111" s="266">
        <f>IF(N111="základní",J111,0)</f>
        <v>0</v>
      </c>
      <c r="BF111" s="266">
        <f>IF(N111="snížená",J111,0)</f>
        <v>0</v>
      </c>
      <c r="BG111" s="266">
        <f>IF(N111="zákl. přenesená",J111,0)</f>
        <v>0</v>
      </c>
      <c r="BH111" s="266">
        <f>IF(N111="sníž. přenesená",J111,0)</f>
        <v>0</v>
      </c>
      <c r="BI111" s="266">
        <f>IF(N111="nulová",J111,0)</f>
        <v>0</v>
      </c>
      <c r="BJ111" s="170" t="s">
        <v>24</v>
      </c>
      <c r="BK111" s="266">
        <f>ROUND(I111*H111,2)</f>
        <v>0</v>
      </c>
      <c r="BL111" s="170" t="s">
        <v>171</v>
      </c>
      <c r="BM111" s="170" t="s">
        <v>832</v>
      </c>
    </row>
    <row r="112" spans="2:47" s="84" customFormat="1" ht="24">
      <c r="B112" s="105"/>
      <c r="C112" s="174"/>
      <c r="D112" s="207" t="s">
        <v>173</v>
      </c>
      <c r="E112" s="174"/>
      <c r="F112" s="270" t="s">
        <v>833</v>
      </c>
      <c r="G112" s="174"/>
      <c r="H112" s="174"/>
      <c r="I112" s="215"/>
      <c r="J112" s="174"/>
      <c r="K112" s="174"/>
      <c r="L112" s="214"/>
      <c r="M112" s="238"/>
      <c r="N112" s="106"/>
      <c r="O112" s="106"/>
      <c r="P112" s="106"/>
      <c r="Q112" s="106"/>
      <c r="R112" s="106"/>
      <c r="S112" s="106"/>
      <c r="T112" s="255"/>
      <c r="AT112" s="170" t="s">
        <v>173</v>
      </c>
      <c r="AU112" s="170" t="s">
        <v>81</v>
      </c>
    </row>
    <row r="113" spans="2:65" s="84" customFormat="1" ht="20.4" customHeight="1">
      <c r="B113" s="105"/>
      <c r="C113" s="281" t="s">
        <v>120</v>
      </c>
      <c r="D113" s="281" t="s">
        <v>834</v>
      </c>
      <c r="E113" s="282" t="s">
        <v>835</v>
      </c>
      <c r="F113" s="283" t="s">
        <v>836</v>
      </c>
      <c r="G113" s="284" t="s">
        <v>623</v>
      </c>
      <c r="H113" s="285">
        <v>0.55</v>
      </c>
      <c r="I113" s="286"/>
      <c r="J113" s="287">
        <f>ROUND(I113*H113,2)</f>
        <v>0</v>
      </c>
      <c r="K113" s="283" t="s">
        <v>170</v>
      </c>
      <c r="L113" s="288"/>
      <c r="M113" s="289" t="s">
        <v>22</v>
      </c>
      <c r="N113" s="290" t="s">
        <v>44</v>
      </c>
      <c r="O113" s="106"/>
      <c r="P113" s="237">
        <f>O113*H113</f>
        <v>0</v>
      </c>
      <c r="Q113" s="237">
        <v>1</v>
      </c>
      <c r="R113" s="237">
        <f>Q113*H113</f>
        <v>0.55</v>
      </c>
      <c r="S113" s="237">
        <v>0</v>
      </c>
      <c r="T113" s="254">
        <f>S113*H113</f>
        <v>0</v>
      </c>
      <c r="AR113" s="170" t="s">
        <v>217</v>
      </c>
      <c r="AT113" s="170" t="s">
        <v>834</v>
      </c>
      <c r="AU113" s="170" t="s">
        <v>81</v>
      </c>
      <c r="AY113" s="170" t="s">
        <v>164</v>
      </c>
      <c r="BE113" s="266">
        <f>IF(N113="základní",J113,0)</f>
        <v>0</v>
      </c>
      <c r="BF113" s="266">
        <f>IF(N113="snížená",J113,0)</f>
        <v>0</v>
      </c>
      <c r="BG113" s="266">
        <f>IF(N113="zákl. přenesená",J113,0)</f>
        <v>0</v>
      </c>
      <c r="BH113" s="266">
        <f>IF(N113="sníž. přenesená",J113,0)</f>
        <v>0</v>
      </c>
      <c r="BI113" s="266">
        <f>IF(N113="nulová",J113,0)</f>
        <v>0</v>
      </c>
      <c r="BJ113" s="170" t="s">
        <v>24</v>
      </c>
      <c r="BK113" s="266">
        <f>ROUND(I113*H113,2)</f>
        <v>0</v>
      </c>
      <c r="BL113" s="170" t="s">
        <v>171</v>
      </c>
      <c r="BM113" s="170" t="s">
        <v>837</v>
      </c>
    </row>
    <row r="114" spans="2:47" s="84" customFormat="1" ht="24">
      <c r="B114" s="105"/>
      <c r="C114" s="174"/>
      <c r="D114" s="194" t="s">
        <v>173</v>
      </c>
      <c r="E114" s="174"/>
      <c r="F114" s="195" t="s">
        <v>838</v>
      </c>
      <c r="G114" s="174"/>
      <c r="H114" s="174"/>
      <c r="I114" s="215"/>
      <c r="J114" s="174"/>
      <c r="K114" s="174"/>
      <c r="L114" s="214"/>
      <c r="M114" s="238"/>
      <c r="N114" s="106"/>
      <c r="O114" s="106"/>
      <c r="P114" s="106"/>
      <c r="Q114" s="106"/>
      <c r="R114" s="106"/>
      <c r="S114" s="106"/>
      <c r="T114" s="255"/>
      <c r="AT114" s="170" t="s">
        <v>173</v>
      </c>
      <c r="AU114" s="170" t="s">
        <v>81</v>
      </c>
    </row>
    <row r="115" spans="2:51" s="90" customFormat="1" ht="13.5">
      <c r="B115" s="196"/>
      <c r="C115" s="197"/>
      <c r="D115" s="194" t="s">
        <v>184</v>
      </c>
      <c r="E115" s="198" t="s">
        <v>22</v>
      </c>
      <c r="F115" s="199" t="s">
        <v>839</v>
      </c>
      <c r="G115" s="197"/>
      <c r="H115" s="198" t="s">
        <v>22</v>
      </c>
      <c r="I115" s="239"/>
      <c r="J115" s="197"/>
      <c r="K115" s="197"/>
      <c r="L115" s="240"/>
      <c r="M115" s="241"/>
      <c r="N115" s="242"/>
      <c r="O115" s="242"/>
      <c r="P115" s="242"/>
      <c r="Q115" s="242"/>
      <c r="R115" s="242"/>
      <c r="S115" s="242"/>
      <c r="T115" s="256"/>
      <c r="AT115" s="261" t="s">
        <v>184</v>
      </c>
      <c r="AU115" s="261" t="s">
        <v>81</v>
      </c>
      <c r="AV115" s="90" t="s">
        <v>24</v>
      </c>
      <c r="AW115" s="90" t="s">
        <v>37</v>
      </c>
      <c r="AX115" s="90" t="s">
        <v>73</v>
      </c>
      <c r="AY115" s="261" t="s">
        <v>164</v>
      </c>
    </row>
    <row r="116" spans="2:51" s="91" customFormat="1" ht="13.5">
      <c r="B116" s="200"/>
      <c r="C116" s="201"/>
      <c r="D116" s="207" t="s">
        <v>184</v>
      </c>
      <c r="E116" s="211" t="s">
        <v>22</v>
      </c>
      <c r="F116" s="212" t="s">
        <v>840</v>
      </c>
      <c r="G116" s="201"/>
      <c r="H116" s="213">
        <v>0.55</v>
      </c>
      <c r="I116" s="243"/>
      <c r="J116" s="201"/>
      <c r="K116" s="201"/>
      <c r="L116" s="244"/>
      <c r="M116" s="245"/>
      <c r="N116" s="246"/>
      <c r="O116" s="246"/>
      <c r="P116" s="246"/>
      <c r="Q116" s="246"/>
      <c r="R116" s="246"/>
      <c r="S116" s="246"/>
      <c r="T116" s="257"/>
      <c r="AT116" s="262" t="s">
        <v>184</v>
      </c>
      <c r="AU116" s="262" t="s">
        <v>81</v>
      </c>
      <c r="AV116" s="91" t="s">
        <v>81</v>
      </c>
      <c r="AW116" s="91" t="s">
        <v>37</v>
      </c>
      <c r="AX116" s="91" t="s">
        <v>24</v>
      </c>
      <c r="AY116" s="262" t="s">
        <v>164</v>
      </c>
    </row>
    <row r="117" spans="2:65" s="84" customFormat="1" ht="28.8" customHeight="1">
      <c r="B117" s="105"/>
      <c r="C117" s="189" t="s">
        <v>171</v>
      </c>
      <c r="D117" s="189" t="s">
        <v>166</v>
      </c>
      <c r="E117" s="190" t="s">
        <v>841</v>
      </c>
      <c r="F117" s="191" t="s">
        <v>842</v>
      </c>
      <c r="G117" s="192" t="s">
        <v>623</v>
      </c>
      <c r="H117" s="193">
        <v>0.58</v>
      </c>
      <c r="I117" s="233"/>
      <c r="J117" s="234">
        <f>ROUND(I117*H117,2)</f>
        <v>0</v>
      </c>
      <c r="K117" s="191" t="s">
        <v>170</v>
      </c>
      <c r="L117" s="214"/>
      <c r="M117" s="235" t="s">
        <v>22</v>
      </c>
      <c r="N117" s="236" t="s">
        <v>44</v>
      </c>
      <c r="O117" s="106"/>
      <c r="P117" s="237">
        <f>O117*H117</f>
        <v>0</v>
      </c>
      <c r="Q117" s="237">
        <v>0</v>
      </c>
      <c r="R117" s="237">
        <f>Q117*H117</f>
        <v>0</v>
      </c>
      <c r="S117" s="237">
        <v>0</v>
      </c>
      <c r="T117" s="254">
        <f>S117*H117</f>
        <v>0</v>
      </c>
      <c r="AR117" s="170" t="s">
        <v>171</v>
      </c>
      <c r="AT117" s="170" t="s">
        <v>166</v>
      </c>
      <c r="AU117" s="170" t="s">
        <v>81</v>
      </c>
      <c r="AY117" s="170" t="s">
        <v>164</v>
      </c>
      <c r="BE117" s="266">
        <f>IF(N117="základní",J117,0)</f>
        <v>0</v>
      </c>
      <c r="BF117" s="266">
        <f>IF(N117="snížená",J117,0)</f>
        <v>0</v>
      </c>
      <c r="BG117" s="266">
        <f>IF(N117="zákl. přenesená",J117,0)</f>
        <v>0</v>
      </c>
      <c r="BH117" s="266">
        <f>IF(N117="sníž. přenesená",J117,0)</f>
        <v>0</v>
      </c>
      <c r="BI117" s="266">
        <f>IF(N117="nulová",J117,0)</f>
        <v>0</v>
      </c>
      <c r="BJ117" s="170" t="s">
        <v>24</v>
      </c>
      <c r="BK117" s="266">
        <f>ROUND(I117*H117,2)</f>
        <v>0</v>
      </c>
      <c r="BL117" s="170" t="s">
        <v>171</v>
      </c>
      <c r="BM117" s="170" t="s">
        <v>843</v>
      </c>
    </row>
    <row r="118" spans="2:47" s="84" customFormat="1" ht="24">
      <c r="B118" s="105"/>
      <c r="C118" s="174"/>
      <c r="D118" s="194" t="s">
        <v>173</v>
      </c>
      <c r="E118" s="174"/>
      <c r="F118" s="195" t="s">
        <v>844</v>
      </c>
      <c r="G118" s="174"/>
      <c r="H118" s="174"/>
      <c r="I118" s="215"/>
      <c r="J118" s="174"/>
      <c r="K118" s="174"/>
      <c r="L118" s="214"/>
      <c r="M118" s="238"/>
      <c r="N118" s="106"/>
      <c r="O118" s="106"/>
      <c r="P118" s="106"/>
      <c r="Q118" s="106"/>
      <c r="R118" s="106"/>
      <c r="S118" s="106"/>
      <c r="T118" s="255"/>
      <c r="AT118" s="170" t="s">
        <v>173</v>
      </c>
      <c r="AU118" s="170" t="s">
        <v>81</v>
      </c>
    </row>
    <row r="119" spans="2:51" s="91" customFormat="1" ht="13.5">
      <c r="B119" s="200"/>
      <c r="C119" s="201"/>
      <c r="D119" s="194" t="s">
        <v>184</v>
      </c>
      <c r="E119" s="202" t="s">
        <v>22</v>
      </c>
      <c r="F119" s="203" t="s">
        <v>845</v>
      </c>
      <c r="G119" s="201"/>
      <c r="H119" s="204">
        <v>0.3</v>
      </c>
      <c r="I119" s="243"/>
      <c r="J119" s="201"/>
      <c r="K119" s="201"/>
      <c r="L119" s="244"/>
      <c r="M119" s="245"/>
      <c r="N119" s="246"/>
      <c r="O119" s="246"/>
      <c r="P119" s="246"/>
      <c r="Q119" s="246"/>
      <c r="R119" s="246"/>
      <c r="S119" s="246"/>
      <c r="T119" s="257"/>
      <c r="AT119" s="262" t="s">
        <v>184</v>
      </c>
      <c r="AU119" s="262" t="s">
        <v>81</v>
      </c>
      <c r="AV119" s="91" t="s">
        <v>81</v>
      </c>
      <c r="AW119" s="91" t="s">
        <v>37</v>
      </c>
      <c r="AX119" s="91" t="s">
        <v>73</v>
      </c>
      <c r="AY119" s="262" t="s">
        <v>164</v>
      </c>
    </row>
    <row r="120" spans="2:51" s="91" customFormat="1" ht="13.5">
      <c r="B120" s="200"/>
      <c r="C120" s="201"/>
      <c r="D120" s="194" t="s">
        <v>184</v>
      </c>
      <c r="E120" s="202" t="s">
        <v>22</v>
      </c>
      <c r="F120" s="203" t="s">
        <v>846</v>
      </c>
      <c r="G120" s="201"/>
      <c r="H120" s="204">
        <v>0.28</v>
      </c>
      <c r="I120" s="243"/>
      <c r="J120" s="201"/>
      <c r="K120" s="201"/>
      <c r="L120" s="244"/>
      <c r="M120" s="245"/>
      <c r="N120" s="246"/>
      <c r="O120" s="246"/>
      <c r="P120" s="246"/>
      <c r="Q120" s="246"/>
      <c r="R120" s="246"/>
      <c r="S120" s="246"/>
      <c r="T120" s="257"/>
      <c r="AT120" s="262" t="s">
        <v>184</v>
      </c>
      <c r="AU120" s="262" t="s">
        <v>81</v>
      </c>
      <c r="AV120" s="91" t="s">
        <v>81</v>
      </c>
      <c r="AW120" s="91" t="s">
        <v>37</v>
      </c>
      <c r="AX120" s="91" t="s">
        <v>73</v>
      </c>
      <c r="AY120" s="262" t="s">
        <v>164</v>
      </c>
    </row>
    <row r="121" spans="2:51" s="92" customFormat="1" ht="13.5">
      <c r="B121" s="205"/>
      <c r="C121" s="206"/>
      <c r="D121" s="207" t="s">
        <v>184</v>
      </c>
      <c r="E121" s="208" t="s">
        <v>22</v>
      </c>
      <c r="F121" s="209" t="s">
        <v>187</v>
      </c>
      <c r="G121" s="206"/>
      <c r="H121" s="210">
        <v>0.58</v>
      </c>
      <c r="I121" s="247"/>
      <c r="J121" s="206"/>
      <c r="K121" s="206"/>
      <c r="L121" s="248"/>
      <c r="M121" s="249"/>
      <c r="N121" s="250"/>
      <c r="O121" s="250"/>
      <c r="P121" s="250"/>
      <c r="Q121" s="250"/>
      <c r="R121" s="250"/>
      <c r="S121" s="250"/>
      <c r="T121" s="258"/>
      <c r="AT121" s="263" t="s">
        <v>184</v>
      </c>
      <c r="AU121" s="263" t="s">
        <v>81</v>
      </c>
      <c r="AV121" s="92" t="s">
        <v>171</v>
      </c>
      <c r="AW121" s="92" t="s">
        <v>37</v>
      </c>
      <c r="AX121" s="92" t="s">
        <v>24</v>
      </c>
      <c r="AY121" s="263" t="s">
        <v>164</v>
      </c>
    </row>
    <row r="122" spans="2:65" s="84" customFormat="1" ht="20.4" customHeight="1">
      <c r="B122" s="105"/>
      <c r="C122" s="281" t="s">
        <v>202</v>
      </c>
      <c r="D122" s="281" t="s">
        <v>834</v>
      </c>
      <c r="E122" s="282" t="s">
        <v>847</v>
      </c>
      <c r="F122" s="283" t="s">
        <v>848</v>
      </c>
      <c r="G122" s="284" t="s">
        <v>169</v>
      </c>
      <c r="H122" s="285">
        <v>9</v>
      </c>
      <c r="I122" s="286"/>
      <c r="J122" s="287">
        <f>ROUND(I122*H122,2)</f>
        <v>0</v>
      </c>
      <c r="K122" s="283" t="s">
        <v>170</v>
      </c>
      <c r="L122" s="288"/>
      <c r="M122" s="289" t="s">
        <v>22</v>
      </c>
      <c r="N122" s="290" t="s">
        <v>44</v>
      </c>
      <c r="O122" s="106"/>
      <c r="P122" s="237">
        <f>O122*H122</f>
        <v>0</v>
      </c>
      <c r="Q122" s="237">
        <v>0.0576</v>
      </c>
      <c r="R122" s="237">
        <f>Q122*H122</f>
        <v>0.5184</v>
      </c>
      <c r="S122" s="237">
        <v>0</v>
      </c>
      <c r="T122" s="254">
        <f>S122*H122</f>
        <v>0</v>
      </c>
      <c r="AR122" s="170" t="s">
        <v>217</v>
      </c>
      <c r="AT122" s="170" t="s">
        <v>834</v>
      </c>
      <c r="AU122" s="170" t="s">
        <v>81</v>
      </c>
      <c r="AY122" s="170" t="s">
        <v>164</v>
      </c>
      <c r="BE122" s="266">
        <f>IF(N122="základní",J122,0)</f>
        <v>0</v>
      </c>
      <c r="BF122" s="266">
        <f>IF(N122="snížená",J122,0)</f>
        <v>0</v>
      </c>
      <c r="BG122" s="266">
        <f>IF(N122="zákl. přenesená",J122,0)</f>
        <v>0</v>
      </c>
      <c r="BH122" s="266">
        <f>IF(N122="sníž. přenesená",J122,0)</f>
        <v>0</v>
      </c>
      <c r="BI122" s="266">
        <f>IF(N122="nulová",J122,0)</f>
        <v>0</v>
      </c>
      <c r="BJ122" s="170" t="s">
        <v>24</v>
      </c>
      <c r="BK122" s="266">
        <f>ROUND(I122*H122,2)</f>
        <v>0</v>
      </c>
      <c r="BL122" s="170" t="s">
        <v>171</v>
      </c>
      <c r="BM122" s="170" t="s">
        <v>849</v>
      </c>
    </row>
    <row r="123" spans="2:47" s="84" customFormat="1" ht="24">
      <c r="B123" s="105"/>
      <c r="C123" s="174"/>
      <c r="D123" s="194" t="s">
        <v>173</v>
      </c>
      <c r="E123" s="174"/>
      <c r="F123" s="195" t="s">
        <v>850</v>
      </c>
      <c r="G123" s="174"/>
      <c r="H123" s="174"/>
      <c r="I123" s="215"/>
      <c r="J123" s="174"/>
      <c r="K123" s="174"/>
      <c r="L123" s="214"/>
      <c r="M123" s="238"/>
      <c r="N123" s="106"/>
      <c r="O123" s="106"/>
      <c r="P123" s="106"/>
      <c r="Q123" s="106"/>
      <c r="R123" s="106"/>
      <c r="S123" s="106"/>
      <c r="T123" s="255"/>
      <c r="AT123" s="170" t="s">
        <v>173</v>
      </c>
      <c r="AU123" s="170" t="s">
        <v>81</v>
      </c>
    </row>
    <row r="124" spans="2:51" s="91" customFormat="1" ht="13.5">
      <c r="B124" s="200"/>
      <c r="C124" s="201"/>
      <c r="D124" s="194" t="s">
        <v>184</v>
      </c>
      <c r="E124" s="202" t="s">
        <v>22</v>
      </c>
      <c r="F124" s="203" t="s">
        <v>200</v>
      </c>
      <c r="G124" s="201"/>
      <c r="H124" s="204">
        <v>9</v>
      </c>
      <c r="I124" s="243"/>
      <c r="J124" s="201"/>
      <c r="K124" s="201"/>
      <c r="L124" s="244"/>
      <c r="M124" s="245"/>
      <c r="N124" s="246"/>
      <c r="O124" s="246"/>
      <c r="P124" s="246"/>
      <c r="Q124" s="246"/>
      <c r="R124" s="246"/>
      <c r="S124" s="246"/>
      <c r="T124" s="257"/>
      <c r="AT124" s="262" t="s">
        <v>184</v>
      </c>
      <c r="AU124" s="262" t="s">
        <v>81</v>
      </c>
      <c r="AV124" s="91" t="s">
        <v>81</v>
      </c>
      <c r="AW124" s="91" t="s">
        <v>37</v>
      </c>
      <c r="AX124" s="91" t="s">
        <v>73</v>
      </c>
      <c r="AY124" s="262" t="s">
        <v>164</v>
      </c>
    </row>
    <row r="125" spans="2:51" s="92" customFormat="1" ht="13.5">
      <c r="B125" s="205"/>
      <c r="C125" s="206"/>
      <c r="D125" s="207" t="s">
        <v>184</v>
      </c>
      <c r="E125" s="208" t="s">
        <v>22</v>
      </c>
      <c r="F125" s="209" t="s">
        <v>187</v>
      </c>
      <c r="G125" s="206"/>
      <c r="H125" s="210">
        <v>9</v>
      </c>
      <c r="I125" s="247"/>
      <c r="J125" s="206"/>
      <c r="K125" s="206"/>
      <c r="L125" s="248"/>
      <c r="M125" s="249"/>
      <c r="N125" s="250"/>
      <c r="O125" s="250"/>
      <c r="P125" s="250"/>
      <c r="Q125" s="250"/>
      <c r="R125" s="250"/>
      <c r="S125" s="250"/>
      <c r="T125" s="258"/>
      <c r="AT125" s="263" t="s">
        <v>184</v>
      </c>
      <c r="AU125" s="263" t="s">
        <v>81</v>
      </c>
      <c r="AV125" s="92" t="s">
        <v>171</v>
      </c>
      <c r="AW125" s="92" t="s">
        <v>37</v>
      </c>
      <c r="AX125" s="92" t="s">
        <v>24</v>
      </c>
      <c r="AY125" s="263" t="s">
        <v>164</v>
      </c>
    </row>
    <row r="126" spans="2:65" s="84" customFormat="1" ht="20.4" customHeight="1">
      <c r="B126" s="105"/>
      <c r="C126" s="281" t="s">
        <v>188</v>
      </c>
      <c r="D126" s="281" t="s">
        <v>834</v>
      </c>
      <c r="E126" s="282" t="s">
        <v>851</v>
      </c>
      <c r="F126" s="283" t="s">
        <v>852</v>
      </c>
      <c r="G126" s="284" t="s">
        <v>169</v>
      </c>
      <c r="H126" s="285">
        <v>19</v>
      </c>
      <c r="I126" s="286"/>
      <c r="J126" s="287">
        <f>ROUND(I126*H126,2)</f>
        <v>0</v>
      </c>
      <c r="K126" s="283" t="s">
        <v>170</v>
      </c>
      <c r="L126" s="288"/>
      <c r="M126" s="289" t="s">
        <v>22</v>
      </c>
      <c r="N126" s="290" t="s">
        <v>44</v>
      </c>
      <c r="O126" s="106"/>
      <c r="P126" s="237">
        <f>O126*H126</f>
        <v>0</v>
      </c>
      <c r="Q126" s="237">
        <v>0.0169</v>
      </c>
      <c r="R126" s="237">
        <f>Q126*H126</f>
        <v>0.3211</v>
      </c>
      <c r="S126" s="237">
        <v>0</v>
      </c>
      <c r="T126" s="254">
        <f>S126*H126</f>
        <v>0</v>
      </c>
      <c r="AR126" s="170" t="s">
        <v>217</v>
      </c>
      <c r="AT126" s="170" t="s">
        <v>834</v>
      </c>
      <c r="AU126" s="170" t="s">
        <v>81</v>
      </c>
      <c r="AY126" s="170" t="s">
        <v>164</v>
      </c>
      <c r="BE126" s="266">
        <f>IF(N126="základní",J126,0)</f>
        <v>0</v>
      </c>
      <c r="BF126" s="266">
        <f>IF(N126="snížená",J126,0)</f>
        <v>0</v>
      </c>
      <c r="BG126" s="266">
        <f>IF(N126="zákl. přenesená",J126,0)</f>
        <v>0</v>
      </c>
      <c r="BH126" s="266">
        <f>IF(N126="sníž. přenesená",J126,0)</f>
        <v>0</v>
      </c>
      <c r="BI126" s="266">
        <f>IF(N126="nulová",J126,0)</f>
        <v>0</v>
      </c>
      <c r="BJ126" s="170" t="s">
        <v>24</v>
      </c>
      <c r="BK126" s="266">
        <f>ROUND(I126*H126,2)</f>
        <v>0</v>
      </c>
      <c r="BL126" s="170" t="s">
        <v>171</v>
      </c>
      <c r="BM126" s="170" t="s">
        <v>853</v>
      </c>
    </row>
    <row r="127" spans="2:47" s="84" customFormat="1" ht="24">
      <c r="B127" s="105"/>
      <c r="C127" s="174"/>
      <c r="D127" s="194" t="s">
        <v>173</v>
      </c>
      <c r="E127" s="174"/>
      <c r="F127" s="195" t="s">
        <v>854</v>
      </c>
      <c r="G127" s="174"/>
      <c r="H127" s="174"/>
      <c r="I127" s="215"/>
      <c r="J127" s="174"/>
      <c r="K127" s="174"/>
      <c r="L127" s="214"/>
      <c r="M127" s="238"/>
      <c r="N127" s="106"/>
      <c r="O127" s="106"/>
      <c r="P127" s="106"/>
      <c r="Q127" s="106"/>
      <c r="R127" s="106"/>
      <c r="S127" s="106"/>
      <c r="T127" s="255"/>
      <c r="AT127" s="170" t="s">
        <v>173</v>
      </c>
      <c r="AU127" s="170" t="s">
        <v>81</v>
      </c>
    </row>
    <row r="128" spans="2:51" s="91" customFormat="1" ht="13.5">
      <c r="B128" s="200"/>
      <c r="C128" s="201"/>
      <c r="D128" s="194" t="s">
        <v>184</v>
      </c>
      <c r="E128" s="202" t="s">
        <v>22</v>
      </c>
      <c r="F128" s="203" t="s">
        <v>332</v>
      </c>
      <c r="G128" s="201"/>
      <c r="H128" s="204">
        <v>19</v>
      </c>
      <c r="I128" s="243"/>
      <c r="J128" s="201"/>
      <c r="K128" s="201"/>
      <c r="L128" s="244"/>
      <c r="M128" s="245"/>
      <c r="N128" s="246"/>
      <c r="O128" s="246"/>
      <c r="P128" s="246"/>
      <c r="Q128" s="246"/>
      <c r="R128" s="246"/>
      <c r="S128" s="246"/>
      <c r="T128" s="257"/>
      <c r="AT128" s="262" t="s">
        <v>184</v>
      </c>
      <c r="AU128" s="262" t="s">
        <v>81</v>
      </c>
      <c r="AV128" s="91" t="s">
        <v>81</v>
      </c>
      <c r="AW128" s="91" t="s">
        <v>37</v>
      </c>
      <c r="AX128" s="91" t="s">
        <v>73</v>
      </c>
      <c r="AY128" s="262" t="s">
        <v>164</v>
      </c>
    </row>
    <row r="129" spans="2:51" s="92" customFormat="1" ht="13.5">
      <c r="B129" s="205"/>
      <c r="C129" s="206"/>
      <c r="D129" s="207" t="s">
        <v>184</v>
      </c>
      <c r="E129" s="208" t="s">
        <v>22</v>
      </c>
      <c r="F129" s="209" t="s">
        <v>187</v>
      </c>
      <c r="G129" s="206"/>
      <c r="H129" s="210">
        <v>19</v>
      </c>
      <c r="I129" s="247"/>
      <c r="J129" s="206"/>
      <c r="K129" s="206"/>
      <c r="L129" s="248"/>
      <c r="M129" s="249"/>
      <c r="N129" s="250"/>
      <c r="O129" s="250"/>
      <c r="P129" s="250"/>
      <c r="Q129" s="250"/>
      <c r="R129" s="250"/>
      <c r="S129" s="250"/>
      <c r="T129" s="258"/>
      <c r="AT129" s="263" t="s">
        <v>184</v>
      </c>
      <c r="AU129" s="263" t="s">
        <v>81</v>
      </c>
      <c r="AV129" s="92" t="s">
        <v>171</v>
      </c>
      <c r="AW129" s="92" t="s">
        <v>37</v>
      </c>
      <c r="AX129" s="92" t="s">
        <v>24</v>
      </c>
      <c r="AY129" s="263" t="s">
        <v>164</v>
      </c>
    </row>
    <row r="130" spans="2:65" s="84" customFormat="1" ht="20.4" customHeight="1">
      <c r="B130" s="105"/>
      <c r="C130" s="189" t="s">
        <v>212</v>
      </c>
      <c r="D130" s="189" t="s">
        <v>166</v>
      </c>
      <c r="E130" s="190" t="s">
        <v>855</v>
      </c>
      <c r="F130" s="191" t="s">
        <v>856</v>
      </c>
      <c r="G130" s="192" t="s">
        <v>181</v>
      </c>
      <c r="H130" s="193">
        <v>48.2</v>
      </c>
      <c r="I130" s="233"/>
      <c r="J130" s="234">
        <f>ROUND(I130*H130,2)</f>
        <v>0</v>
      </c>
      <c r="K130" s="191" t="s">
        <v>170</v>
      </c>
      <c r="L130" s="214"/>
      <c r="M130" s="235" t="s">
        <v>22</v>
      </c>
      <c r="N130" s="236" t="s">
        <v>44</v>
      </c>
      <c r="O130" s="106"/>
      <c r="P130" s="237">
        <f>O130*H130</f>
        <v>0</v>
      </c>
      <c r="Q130" s="237">
        <v>2.45343</v>
      </c>
      <c r="R130" s="237">
        <f>Q130*H130</f>
        <v>118.255326</v>
      </c>
      <c r="S130" s="237">
        <v>0</v>
      </c>
      <c r="T130" s="254">
        <f>S130*H130</f>
        <v>0</v>
      </c>
      <c r="AR130" s="170" t="s">
        <v>171</v>
      </c>
      <c r="AT130" s="170" t="s">
        <v>166</v>
      </c>
      <c r="AU130" s="170" t="s">
        <v>81</v>
      </c>
      <c r="AY130" s="170" t="s">
        <v>164</v>
      </c>
      <c r="BE130" s="266">
        <f>IF(N130="základní",J130,0)</f>
        <v>0</v>
      </c>
      <c r="BF130" s="266">
        <f>IF(N130="snížená",J130,0)</f>
        <v>0</v>
      </c>
      <c r="BG130" s="266">
        <f>IF(N130="zákl. přenesená",J130,0)</f>
        <v>0</v>
      </c>
      <c r="BH130" s="266">
        <f>IF(N130="sníž. přenesená",J130,0)</f>
        <v>0</v>
      </c>
      <c r="BI130" s="266">
        <f>IF(N130="nulová",J130,0)</f>
        <v>0</v>
      </c>
      <c r="BJ130" s="170" t="s">
        <v>24</v>
      </c>
      <c r="BK130" s="266">
        <f>ROUND(I130*H130,2)</f>
        <v>0</v>
      </c>
      <c r="BL130" s="170" t="s">
        <v>171</v>
      </c>
      <c r="BM130" s="170" t="s">
        <v>857</v>
      </c>
    </row>
    <row r="131" spans="2:47" s="84" customFormat="1" ht="36">
      <c r="B131" s="105"/>
      <c r="C131" s="174"/>
      <c r="D131" s="194" t="s">
        <v>173</v>
      </c>
      <c r="E131" s="174"/>
      <c r="F131" s="195" t="s">
        <v>858</v>
      </c>
      <c r="G131" s="174"/>
      <c r="H131" s="174"/>
      <c r="I131" s="215"/>
      <c r="J131" s="174"/>
      <c r="K131" s="174"/>
      <c r="L131" s="214"/>
      <c r="M131" s="238"/>
      <c r="N131" s="106"/>
      <c r="O131" s="106"/>
      <c r="P131" s="106"/>
      <c r="Q131" s="106"/>
      <c r="R131" s="106"/>
      <c r="S131" s="106"/>
      <c r="T131" s="255"/>
      <c r="AT131" s="170" t="s">
        <v>173</v>
      </c>
      <c r="AU131" s="170" t="s">
        <v>81</v>
      </c>
    </row>
    <row r="132" spans="2:51" s="91" customFormat="1" ht="13.5">
      <c r="B132" s="200"/>
      <c r="C132" s="201"/>
      <c r="D132" s="194" t="s">
        <v>184</v>
      </c>
      <c r="E132" s="202" t="s">
        <v>22</v>
      </c>
      <c r="F132" s="203" t="s">
        <v>859</v>
      </c>
      <c r="G132" s="201"/>
      <c r="H132" s="204">
        <v>30.678</v>
      </c>
      <c r="I132" s="243"/>
      <c r="J132" s="201"/>
      <c r="K132" s="201"/>
      <c r="L132" s="244"/>
      <c r="M132" s="245"/>
      <c r="N132" s="246"/>
      <c r="O132" s="246"/>
      <c r="P132" s="246"/>
      <c r="Q132" s="246"/>
      <c r="R132" s="246"/>
      <c r="S132" s="246"/>
      <c r="T132" s="257"/>
      <c r="AT132" s="262" t="s">
        <v>184</v>
      </c>
      <c r="AU132" s="262" t="s">
        <v>81</v>
      </c>
      <c r="AV132" s="91" t="s">
        <v>81</v>
      </c>
      <c r="AW132" s="91" t="s">
        <v>37</v>
      </c>
      <c r="AX132" s="91" t="s">
        <v>73</v>
      </c>
      <c r="AY132" s="262" t="s">
        <v>164</v>
      </c>
    </row>
    <row r="133" spans="2:51" s="91" customFormat="1" ht="13.5">
      <c r="B133" s="200"/>
      <c r="C133" s="201"/>
      <c r="D133" s="194" t="s">
        <v>184</v>
      </c>
      <c r="E133" s="202" t="s">
        <v>22</v>
      </c>
      <c r="F133" s="203" t="s">
        <v>860</v>
      </c>
      <c r="G133" s="201"/>
      <c r="H133" s="204">
        <v>16.033</v>
      </c>
      <c r="I133" s="243"/>
      <c r="J133" s="201"/>
      <c r="K133" s="201"/>
      <c r="L133" s="244"/>
      <c r="M133" s="245"/>
      <c r="N133" s="246"/>
      <c r="O133" s="246"/>
      <c r="P133" s="246"/>
      <c r="Q133" s="246"/>
      <c r="R133" s="246"/>
      <c r="S133" s="246"/>
      <c r="T133" s="257"/>
      <c r="AT133" s="262" t="s">
        <v>184</v>
      </c>
      <c r="AU133" s="262" t="s">
        <v>81</v>
      </c>
      <c r="AV133" s="91" t="s">
        <v>81</v>
      </c>
      <c r="AW133" s="91" t="s">
        <v>37</v>
      </c>
      <c r="AX133" s="91" t="s">
        <v>73</v>
      </c>
      <c r="AY133" s="262" t="s">
        <v>164</v>
      </c>
    </row>
    <row r="134" spans="2:51" s="91" customFormat="1" ht="13.5">
      <c r="B134" s="200"/>
      <c r="C134" s="201"/>
      <c r="D134" s="194" t="s">
        <v>184</v>
      </c>
      <c r="E134" s="202" t="s">
        <v>22</v>
      </c>
      <c r="F134" s="203" t="s">
        <v>861</v>
      </c>
      <c r="G134" s="201"/>
      <c r="H134" s="204">
        <v>1.489</v>
      </c>
      <c r="I134" s="243"/>
      <c r="J134" s="201"/>
      <c r="K134" s="201"/>
      <c r="L134" s="244"/>
      <c r="M134" s="245"/>
      <c r="N134" s="246"/>
      <c r="O134" s="246"/>
      <c r="P134" s="246"/>
      <c r="Q134" s="246"/>
      <c r="R134" s="246"/>
      <c r="S134" s="246"/>
      <c r="T134" s="257"/>
      <c r="AT134" s="262" t="s">
        <v>184</v>
      </c>
      <c r="AU134" s="262" t="s">
        <v>81</v>
      </c>
      <c r="AV134" s="91" t="s">
        <v>81</v>
      </c>
      <c r="AW134" s="91" t="s">
        <v>37</v>
      </c>
      <c r="AX134" s="91" t="s">
        <v>73</v>
      </c>
      <c r="AY134" s="262" t="s">
        <v>164</v>
      </c>
    </row>
    <row r="135" spans="2:51" s="92" customFormat="1" ht="13.5">
      <c r="B135" s="205"/>
      <c r="C135" s="206"/>
      <c r="D135" s="207" t="s">
        <v>184</v>
      </c>
      <c r="E135" s="208" t="s">
        <v>22</v>
      </c>
      <c r="F135" s="209" t="s">
        <v>187</v>
      </c>
      <c r="G135" s="206"/>
      <c r="H135" s="210">
        <v>48.2</v>
      </c>
      <c r="I135" s="247"/>
      <c r="J135" s="206"/>
      <c r="K135" s="206"/>
      <c r="L135" s="248"/>
      <c r="M135" s="249"/>
      <c r="N135" s="250"/>
      <c r="O135" s="250"/>
      <c r="P135" s="250"/>
      <c r="Q135" s="250"/>
      <c r="R135" s="250"/>
      <c r="S135" s="250"/>
      <c r="T135" s="258"/>
      <c r="AT135" s="263" t="s">
        <v>184</v>
      </c>
      <c r="AU135" s="263" t="s">
        <v>81</v>
      </c>
      <c r="AV135" s="92" t="s">
        <v>171</v>
      </c>
      <c r="AW135" s="92" t="s">
        <v>37</v>
      </c>
      <c r="AX135" s="92" t="s">
        <v>24</v>
      </c>
      <c r="AY135" s="263" t="s">
        <v>164</v>
      </c>
    </row>
    <row r="136" spans="2:65" s="84" customFormat="1" ht="28.8" customHeight="1">
      <c r="B136" s="105"/>
      <c r="C136" s="189" t="s">
        <v>217</v>
      </c>
      <c r="D136" s="189" t="s">
        <v>166</v>
      </c>
      <c r="E136" s="190" t="s">
        <v>862</v>
      </c>
      <c r="F136" s="191" t="s">
        <v>863</v>
      </c>
      <c r="G136" s="192" t="s">
        <v>192</v>
      </c>
      <c r="H136" s="193">
        <v>519.008</v>
      </c>
      <c r="I136" s="233"/>
      <c r="J136" s="234">
        <f>ROUND(I136*H136,2)</f>
        <v>0</v>
      </c>
      <c r="K136" s="191" t="s">
        <v>170</v>
      </c>
      <c r="L136" s="214"/>
      <c r="M136" s="235" t="s">
        <v>22</v>
      </c>
      <c r="N136" s="236" t="s">
        <v>44</v>
      </c>
      <c r="O136" s="106"/>
      <c r="P136" s="237">
        <f>O136*H136</f>
        <v>0</v>
      </c>
      <c r="Q136" s="237">
        <v>0.01128</v>
      </c>
      <c r="R136" s="237">
        <f>Q136*H136</f>
        <v>5.85441024</v>
      </c>
      <c r="S136" s="237">
        <v>0</v>
      </c>
      <c r="T136" s="254">
        <f>S136*H136</f>
        <v>0</v>
      </c>
      <c r="AR136" s="170" t="s">
        <v>171</v>
      </c>
      <c r="AT136" s="170" t="s">
        <v>166</v>
      </c>
      <c r="AU136" s="170" t="s">
        <v>81</v>
      </c>
      <c r="AY136" s="170" t="s">
        <v>164</v>
      </c>
      <c r="BE136" s="266">
        <f>IF(N136="základní",J136,0)</f>
        <v>0</v>
      </c>
      <c r="BF136" s="266">
        <f>IF(N136="snížená",J136,0)</f>
        <v>0</v>
      </c>
      <c r="BG136" s="266">
        <f>IF(N136="zákl. přenesená",J136,0)</f>
        <v>0</v>
      </c>
      <c r="BH136" s="266">
        <f>IF(N136="sníž. přenesená",J136,0)</f>
        <v>0</v>
      </c>
      <c r="BI136" s="266">
        <f>IF(N136="nulová",J136,0)</f>
        <v>0</v>
      </c>
      <c r="BJ136" s="170" t="s">
        <v>24</v>
      </c>
      <c r="BK136" s="266">
        <f>ROUND(I136*H136,2)</f>
        <v>0</v>
      </c>
      <c r="BL136" s="170" t="s">
        <v>171</v>
      </c>
      <c r="BM136" s="170" t="s">
        <v>864</v>
      </c>
    </row>
    <row r="137" spans="2:47" s="84" customFormat="1" ht="60">
      <c r="B137" s="105"/>
      <c r="C137" s="174"/>
      <c r="D137" s="194" t="s">
        <v>173</v>
      </c>
      <c r="E137" s="174"/>
      <c r="F137" s="195" t="s">
        <v>865</v>
      </c>
      <c r="G137" s="174"/>
      <c r="H137" s="174"/>
      <c r="I137" s="215"/>
      <c r="J137" s="174"/>
      <c r="K137" s="174"/>
      <c r="L137" s="214"/>
      <c r="M137" s="238"/>
      <c r="N137" s="106"/>
      <c r="O137" s="106"/>
      <c r="P137" s="106"/>
      <c r="Q137" s="106"/>
      <c r="R137" s="106"/>
      <c r="S137" s="106"/>
      <c r="T137" s="255"/>
      <c r="AT137" s="170" t="s">
        <v>173</v>
      </c>
      <c r="AU137" s="170" t="s">
        <v>81</v>
      </c>
    </row>
    <row r="138" spans="2:51" s="91" customFormat="1" ht="13.5">
      <c r="B138" s="200"/>
      <c r="C138" s="201"/>
      <c r="D138" s="194" t="s">
        <v>184</v>
      </c>
      <c r="E138" s="202" t="s">
        <v>22</v>
      </c>
      <c r="F138" s="203" t="s">
        <v>866</v>
      </c>
      <c r="G138" s="201"/>
      <c r="H138" s="204">
        <v>340.864</v>
      </c>
      <c r="I138" s="243"/>
      <c r="J138" s="201"/>
      <c r="K138" s="201"/>
      <c r="L138" s="244"/>
      <c r="M138" s="245"/>
      <c r="N138" s="246"/>
      <c r="O138" s="246"/>
      <c r="P138" s="246"/>
      <c r="Q138" s="246"/>
      <c r="R138" s="246"/>
      <c r="S138" s="246"/>
      <c r="T138" s="257"/>
      <c r="AT138" s="262" t="s">
        <v>184</v>
      </c>
      <c r="AU138" s="262" t="s">
        <v>81</v>
      </c>
      <c r="AV138" s="91" t="s">
        <v>81</v>
      </c>
      <c r="AW138" s="91" t="s">
        <v>37</v>
      </c>
      <c r="AX138" s="91" t="s">
        <v>73</v>
      </c>
      <c r="AY138" s="262" t="s">
        <v>164</v>
      </c>
    </row>
    <row r="139" spans="2:51" s="91" customFormat="1" ht="13.5">
      <c r="B139" s="200"/>
      <c r="C139" s="201"/>
      <c r="D139" s="194" t="s">
        <v>184</v>
      </c>
      <c r="E139" s="202" t="s">
        <v>22</v>
      </c>
      <c r="F139" s="203" t="s">
        <v>867</v>
      </c>
      <c r="G139" s="201"/>
      <c r="H139" s="204">
        <v>178.144</v>
      </c>
      <c r="I139" s="243"/>
      <c r="J139" s="201"/>
      <c r="K139" s="201"/>
      <c r="L139" s="244"/>
      <c r="M139" s="245"/>
      <c r="N139" s="246"/>
      <c r="O139" s="246"/>
      <c r="P139" s="246"/>
      <c r="Q139" s="246"/>
      <c r="R139" s="246"/>
      <c r="S139" s="246"/>
      <c r="T139" s="257"/>
      <c r="AT139" s="262" t="s">
        <v>184</v>
      </c>
      <c r="AU139" s="262" t="s">
        <v>81</v>
      </c>
      <c r="AV139" s="91" t="s">
        <v>81</v>
      </c>
      <c r="AW139" s="91" t="s">
        <v>37</v>
      </c>
      <c r="AX139" s="91" t="s">
        <v>73</v>
      </c>
      <c r="AY139" s="262" t="s">
        <v>164</v>
      </c>
    </row>
    <row r="140" spans="2:51" s="92" customFormat="1" ht="13.5">
      <c r="B140" s="205"/>
      <c r="C140" s="206"/>
      <c r="D140" s="207" t="s">
        <v>184</v>
      </c>
      <c r="E140" s="208" t="s">
        <v>22</v>
      </c>
      <c r="F140" s="209" t="s">
        <v>187</v>
      </c>
      <c r="G140" s="206"/>
      <c r="H140" s="210">
        <v>519.008</v>
      </c>
      <c r="I140" s="247"/>
      <c r="J140" s="206"/>
      <c r="K140" s="206"/>
      <c r="L140" s="248"/>
      <c r="M140" s="249"/>
      <c r="N140" s="250"/>
      <c r="O140" s="250"/>
      <c r="P140" s="250"/>
      <c r="Q140" s="250"/>
      <c r="R140" s="250"/>
      <c r="S140" s="250"/>
      <c r="T140" s="258"/>
      <c r="AT140" s="263" t="s">
        <v>184</v>
      </c>
      <c r="AU140" s="263" t="s">
        <v>81</v>
      </c>
      <c r="AV140" s="92" t="s">
        <v>171</v>
      </c>
      <c r="AW140" s="92" t="s">
        <v>37</v>
      </c>
      <c r="AX140" s="92" t="s">
        <v>24</v>
      </c>
      <c r="AY140" s="263" t="s">
        <v>164</v>
      </c>
    </row>
    <row r="141" spans="2:65" s="84" customFormat="1" ht="20.4" customHeight="1">
      <c r="B141" s="105"/>
      <c r="C141" s="281" t="s">
        <v>200</v>
      </c>
      <c r="D141" s="281" t="s">
        <v>834</v>
      </c>
      <c r="E141" s="282" t="s">
        <v>868</v>
      </c>
      <c r="F141" s="283" t="s">
        <v>869</v>
      </c>
      <c r="G141" s="284" t="s">
        <v>192</v>
      </c>
      <c r="H141" s="285">
        <v>581.289</v>
      </c>
      <c r="I141" s="286"/>
      <c r="J141" s="287">
        <f>ROUND(I141*H141,2)</f>
        <v>0</v>
      </c>
      <c r="K141" s="283" t="s">
        <v>170</v>
      </c>
      <c r="L141" s="288"/>
      <c r="M141" s="289" t="s">
        <v>22</v>
      </c>
      <c r="N141" s="290" t="s">
        <v>44</v>
      </c>
      <c r="O141" s="106"/>
      <c r="P141" s="237">
        <f>O141*H141</f>
        <v>0</v>
      </c>
      <c r="Q141" s="237">
        <v>0.001</v>
      </c>
      <c r="R141" s="237">
        <f>Q141*H141</f>
        <v>0.581289</v>
      </c>
      <c r="S141" s="237">
        <v>0</v>
      </c>
      <c r="T141" s="254">
        <f>S141*H141</f>
        <v>0</v>
      </c>
      <c r="AR141" s="170" t="s">
        <v>217</v>
      </c>
      <c r="AT141" s="170" t="s">
        <v>834</v>
      </c>
      <c r="AU141" s="170" t="s">
        <v>81</v>
      </c>
      <c r="AY141" s="170" t="s">
        <v>164</v>
      </c>
      <c r="BE141" s="266">
        <f>IF(N141="základní",J141,0)</f>
        <v>0</v>
      </c>
      <c r="BF141" s="266">
        <f>IF(N141="snížená",J141,0)</f>
        <v>0</v>
      </c>
      <c r="BG141" s="266">
        <f>IF(N141="zákl. přenesená",J141,0)</f>
        <v>0</v>
      </c>
      <c r="BH141" s="266">
        <f>IF(N141="sníž. přenesená",J141,0)</f>
        <v>0</v>
      </c>
      <c r="BI141" s="266">
        <f>IF(N141="nulová",J141,0)</f>
        <v>0</v>
      </c>
      <c r="BJ141" s="170" t="s">
        <v>24</v>
      </c>
      <c r="BK141" s="266">
        <f>ROUND(I141*H141,2)</f>
        <v>0</v>
      </c>
      <c r="BL141" s="170" t="s">
        <v>171</v>
      </c>
      <c r="BM141" s="170" t="s">
        <v>870</v>
      </c>
    </row>
    <row r="142" spans="2:47" s="84" customFormat="1" ht="24">
      <c r="B142" s="105"/>
      <c r="C142" s="174"/>
      <c r="D142" s="194" t="s">
        <v>173</v>
      </c>
      <c r="E142" s="174"/>
      <c r="F142" s="195" t="s">
        <v>871</v>
      </c>
      <c r="G142" s="174"/>
      <c r="H142" s="174"/>
      <c r="I142" s="215"/>
      <c r="J142" s="174"/>
      <c r="K142" s="174"/>
      <c r="L142" s="214"/>
      <c r="M142" s="238"/>
      <c r="N142" s="106"/>
      <c r="O142" s="106"/>
      <c r="P142" s="106"/>
      <c r="Q142" s="106"/>
      <c r="R142" s="106"/>
      <c r="S142" s="106"/>
      <c r="T142" s="255"/>
      <c r="AT142" s="170" t="s">
        <v>173</v>
      </c>
      <c r="AU142" s="170" t="s">
        <v>81</v>
      </c>
    </row>
    <row r="143" spans="2:51" s="91" customFormat="1" ht="13.5">
      <c r="B143" s="200"/>
      <c r="C143" s="201"/>
      <c r="D143" s="207" t="s">
        <v>184</v>
      </c>
      <c r="E143" s="201"/>
      <c r="F143" s="212" t="s">
        <v>872</v>
      </c>
      <c r="G143" s="201"/>
      <c r="H143" s="213">
        <v>581.289</v>
      </c>
      <c r="I143" s="243"/>
      <c r="J143" s="201"/>
      <c r="K143" s="201"/>
      <c r="L143" s="244"/>
      <c r="M143" s="245"/>
      <c r="N143" s="246"/>
      <c r="O143" s="246"/>
      <c r="P143" s="246"/>
      <c r="Q143" s="246"/>
      <c r="R143" s="246"/>
      <c r="S143" s="246"/>
      <c r="T143" s="257"/>
      <c r="AT143" s="262" t="s">
        <v>184</v>
      </c>
      <c r="AU143" s="262" t="s">
        <v>81</v>
      </c>
      <c r="AV143" s="91" t="s">
        <v>81</v>
      </c>
      <c r="AW143" s="91" t="s">
        <v>6</v>
      </c>
      <c r="AX143" s="91" t="s">
        <v>24</v>
      </c>
      <c r="AY143" s="262" t="s">
        <v>164</v>
      </c>
    </row>
    <row r="144" spans="2:65" s="84" customFormat="1" ht="20.4" customHeight="1">
      <c r="B144" s="105"/>
      <c r="C144" s="189" t="s">
        <v>240</v>
      </c>
      <c r="D144" s="189" t="s">
        <v>166</v>
      </c>
      <c r="E144" s="190" t="s">
        <v>873</v>
      </c>
      <c r="F144" s="191" t="s">
        <v>874</v>
      </c>
      <c r="G144" s="192" t="s">
        <v>623</v>
      </c>
      <c r="H144" s="193">
        <v>14.46</v>
      </c>
      <c r="I144" s="233"/>
      <c r="J144" s="234">
        <f>ROUND(I144*H144,2)</f>
        <v>0</v>
      </c>
      <c r="K144" s="191" t="s">
        <v>170</v>
      </c>
      <c r="L144" s="214"/>
      <c r="M144" s="235" t="s">
        <v>22</v>
      </c>
      <c r="N144" s="236" t="s">
        <v>44</v>
      </c>
      <c r="O144" s="106"/>
      <c r="P144" s="237">
        <f>O144*H144</f>
        <v>0</v>
      </c>
      <c r="Q144" s="237">
        <v>1.05306</v>
      </c>
      <c r="R144" s="237">
        <f>Q144*H144</f>
        <v>15.2272476</v>
      </c>
      <c r="S144" s="237">
        <v>0</v>
      </c>
      <c r="T144" s="254">
        <f>S144*H144</f>
        <v>0</v>
      </c>
      <c r="AR144" s="170" t="s">
        <v>171</v>
      </c>
      <c r="AT144" s="170" t="s">
        <v>166</v>
      </c>
      <c r="AU144" s="170" t="s">
        <v>81</v>
      </c>
      <c r="AY144" s="170" t="s">
        <v>164</v>
      </c>
      <c r="BE144" s="266">
        <f>IF(N144="základní",J144,0)</f>
        <v>0</v>
      </c>
      <c r="BF144" s="266">
        <f>IF(N144="snížená",J144,0)</f>
        <v>0</v>
      </c>
      <c r="BG144" s="266">
        <f>IF(N144="zákl. přenesená",J144,0)</f>
        <v>0</v>
      </c>
      <c r="BH144" s="266">
        <f>IF(N144="sníž. přenesená",J144,0)</f>
        <v>0</v>
      </c>
      <c r="BI144" s="266">
        <f>IF(N144="nulová",J144,0)</f>
        <v>0</v>
      </c>
      <c r="BJ144" s="170" t="s">
        <v>24</v>
      </c>
      <c r="BK144" s="266">
        <f>ROUND(I144*H144,2)</f>
        <v>0</v>
      </c>
      <c r="BL144" s="170" t="s">
        <v>171</v>
      </c>
      <c r="BM144" s="170" t="s">
        <v>875</v>
      </c>
    </row>
    <row r="145" spans="2:47" s="84" customFormat="1" ht="48">
      <c r="B145" s="105"/>
      <c r="C145" s="174"/>
      <c r="D145" s="194" t="s">
        <v>173</v>
      </c>
      <c r="E145" s="174"/>
      <c r="F145" s="195" t="s">
        <v>876</v>
      </c>
      <c r="G145" s="174"/>
      <c r="H145" s="174"/>
      <c r="I145" s="215"/>
      <c r="J145" s="174"/>
      <c r="K145" s="174"/>
      <c r="L145" s="214"/>
      <c r="M145" s="238"/>
      <c r="N145" s="106"/>
      <c r="O145" s="106"/>
      <c r="P145" s="106"/>
      <c r="Q145" s="106"/>
      <c r="R145" s="106"/>
      <c r="S145" s="106"/>
      <c r="T145" s="255"/>
      <c r="AT145" s="170" t="s">
        <v>173</v>
      </c>
      <c r="AU145" s="170" t="s">
        <v>81</v>
      </c>
    </row>
    <row r="146" spans="2:51" s="91" customFormat="1" ht="13.5">
      <c r="B146" s="200"/>
      <c r="C146" s="201"/>
      <c r="D146" s="194" t="s">
        <v>184</v>
      </c>
      <c r="E146" s="202" t="s">
        <v>22</v>
      </c>
      <c r="F146" s="203" t="s">
        <v>877</v>
      </c>
      <c r="G146" s="201"/>
      <c r="H146" s="204">
        <v>9.203</v>
      </c>
      <c r="I146" s="243"/>
      <c r="J146" s="201"/>
      <c r="K146" s="201"/>
      <c r="L146" s="244"/>
      <c r="M146" s="245"/>
      <c r="N146" s="246"/>
      <c r="O146" s="246"/>
      <c r="P146" s="246"/>
      <c r="Q146" s="246"/>
      <c r="R146" s="246"/>
      <c r="S146" s="246"/>
      <c r="T146" s="257"/>
      <c r="AT146" s="262" t="s">
        <v>184</v>
      </c>
      <c r="AU146" s="262" t="s">
        <v>81</v>
      </c>
      <c r="AV146" s="91" t="s">
        <v>81</v>
      </c>
      <c r="AW146" s="91" t="s">
        <v>37</v>
      </c>
      <c r="AX146" s="91" t="s">
        <v>73</v>
      </c>
      <c r="AY146" s="262" t="s">
        <v>164</v>
      </c>
    </row>
    <row r="147" spans="2:51" s="91" customFormat="1" ht="13.5">
      <c r="B147" s="200"/>
      <c r="C147" s="201"/>
      <c r="D147" s="194" t="s">
        <v>184</v>
      </c>
      <c r="E147" s="202" t="s">
        <v>22</v>
      </c>
      <c r="F147" s="203" t="s">
        <v>878</v>
      </c>
      <c r="G147" s="201"/>
      <c r="H147" s="204">
        <v>4.81</v>
      </c>
      <c r="I147" s="243"/>
      <c r="J147" s="201"/>
      <c r="K147" s="201"/>
      <c r="L147" s="244"/>
      <c r="M147" s="245"/>
      <c r="N147" s="246"/>
      <c r="O147" s="246"/>
      <c r="P147" s="246"/>
      <c r="Q147" s="246"/>
      <c r="R147" s="246"/>
      <c r="S147" s="246"/>
      <c r="T147" s="257"/>
      <c r="AT147" s="262" t="s">
        <v>184</v>
      </c>
      <c r="AU147" s="262" t="s">
        <v>81</v>
      </c>
      <c r="AV147" s="91" t="s">
        <v>81</v>
      </c>
      <c r="AW147" s="91" t="s">
        <v>37</v>
      </c>
      <c r="AX147" s="91" t="s">
        <v>73</v>
      </c>
      <c r="AY147" s="262" t="s">
        <v>164</v>
      </c>
    </row>
    <row r="148" spans="2:51" s="91" customFormat="1" ht="13.5">
      <c r="B148" s="200"/>
      <c r="C148" s="201"/>
      <c r="D148" s="194" t="s">
        <v>184</v>
      </c>
      <c r="E148" s="202" t="s">
        <v>22</v>
      </c>
      <c r="F148" s="203" t="s">
        <v>879</v>
      </c>
      <c r="G148" s="201"/>
      <c r="H148" s="204">
        <v>0.447</v>
      </c>
      <c r="I148" s="243"/>
      <c r="J148" s="201"/>
      <c r="K148" s="201"/>
      <c r="L148" s="244"/>
      <c r="M148" s="245"/>
      <c r="N148" s="246"/>
      <c r="O148" s="246"/>
      <c r="P148" s="246"/>
      <c r="Q148" s="246"/>
      <c r="R148" s="246"/>
      <c r="S148" s="246"/>
      <c r="T148" s="257"/>
      <c r="AT148" s="262" t="s">
        <v>184</v>
      </c>
      <c r="AU148" s="262" t="s">
        <v>81</v>
      </c>
      <c r="AV148" s="91" t="s">
        <v>81</v>
      </c>
      <c r="AW148" s="91" t="s">
        <v>37</v>
      </c>
      <c r="AX148" s="91" t="s">
        <v>73</v>
      </c>
      <c r="AY148" s="262" t="s">
        <v>164</v>
      </c>
    </row>
    <row r="149" spans="2:51" s="92" customFormat="1" ht="13.5">
      <c r="B149" s="205"/>
      <c r="C149" s="206"/>
      <c r="D149" s="207" t="s">
        <v>184</v>
      </c>
      <c r="E149" s="208" t="s">
        <v>22</v>
      </c>
      <c r="F149" s="209" t="s">
        <v>187</v>
      </c>
      <c r="G149" s="206"/>
      <c r="H149" s="210">
        <v>14.46</v>
      </c>
      <c r="I149" s="247"/>
      <c r="J149" s="206"/>
      <c r="K149" s="206"/>
      <c r="L149" s="248"/>
      <c r="M149" s="249"/>
      <c r="N149" s="250"/>
      <c r="O149" s="250"/>
      <c r="P149" s="250"/>
      <c r="Q149" s="250"/>
      <c r="R149" s="250"/>
      <c r="S149" s="250"/>
      <c r="T149" s="258"/>
      <c r="AT149" s="263" t="s">
        <v>184</v>
      </c>
      <c r="AU149" s="263" t="s">
        <v>81</v>
      </c>
      <c r="AV149" s="92" t="s">
        <v>171</v>
      </c>
      <c r="AW149" s="92" t="s">
        <v>37</v>
      </c>
      <c r="AX149" s="92" t="s">
        <v>24</v>
      </c>
      <c r="AY149" s="263" t="s">
        <v>164</v>
      </c>
    </row>
    <row r="150" spans="2:65" s="84" customFormat="1" ht="20.4" customHeight="1">
      <c r="B150" s="105"/>
      <c r="C150" s="189" t="s">
        <v>260</v>
      </c>
      <c r="D150" s="189" t="s">
        <v>166</v>
      </c>
      <c r="E150" s="190" t="s">
        <v>880</v>
      </c>
      <c r="F150" s="191" t="s">
        <v>881</v>
      </c>
      <c r="G150" s="192" t="s">
        <v>181</v>
      </c>
      <c r="H150" s="193">
        <v>1.547</v>
      </c>
      <c r="I150" s="233"/>
      <c r="J150" s="234">
        <f>ROUND(I150*H150,2)</f>
        <v>0</v>
      </c>
      <c r="K150" s="191" t="s">
        <v>170</v>
      </c>
      <c r="L150" s="214"/>
      <c r="M150" s="235" t="s">
        <v>22</v>
      </c>
      <c r="N150" s="236" t="s">
        <v>44</v>
      </c>
      <c r="O150" s="106"/>
      <c r="P150" s="237">
        <f>O150*H150</f>
        <v>0</v>
      </c>
      <c r="Q150" s="237">
        <v>2.34276</v>
      </c>
      <c r="R150" s="237">
        <f>Q150*H150</f>
        <v>3.62424972</v>
      </c>
      <c r="S150" s="237">
        <v>0</v>
      </c>
      <c r="T150" s="254">
        <f>S150*H150</f>
        <v>0</v>
      </c>
      <c r="AR150" s="170" t="s">
        <v>171</v>
      </c>
      <c r="AT150" s="170" t="s">
        <v>166</v>
      </c>
      <c r="AU150" s="170" t="s">
        <v>81</v>
      </c>
      <c r="AY150" s="170" t="s">
        <v>164</v>
      </c>
      <c r="BE150" s="266">
        <f>IF(N150="základní",J150,0)</f>
        <v>0</v>
      </c>
      <c r="BF150" s="266">
        <f>IF(N150="snížená",J150,0)</f>
        <v>0</v>
      </c>
      <c r="BG150" s="266">
        <f>IF(N150="zákl. přenesená",J150,0)</f>
        <v>0</v>
      </c>
      <c r="BH150" s="266">
        <f>IF(N150="sníž. přenesená",J150,0)</f>
        <v>0</v>
      </c>
      <c r="BI150" s="266">
        <f>IF(N150="nulová",J150,0)</f>
        <v>0</v>
      </c>
      <c r="BJ150" s="170" t="s">
        <v>24</v>
      </c>
      <c r="BK150" s="266">
        <f>ROUND(I150*H150,2)</f>
        <v>0</v>
      </c>
      <c r="BL150" s="170" t="s">
        <v>171</v>
      </c>
      <c r="BM150" s="170" t="s">
        <v>882</v>
      </c>
    </row>
    <row r="151" spans="2:47" s="84" customFormat="1" ht="36">
      <c r="B151" s="105"/>
      <c r="C151" s="174"/>
      <c r="D151" s="194" t="s">
        <v>173</v>
      </c>
      <c r="E151" s="174"/>
      <c r="F151" s="195" t="s">
        <v>883</v>
      </c>
      <c r="G151" s="174"/>
      <c r="H151" s="174"/>
      <c r="I151" s="215"/>
      <c r="J151" s="174"/>
      <c r="K151" s="174"/>
      <c r="L151" s="214"/>
      <c r="M151" s="238"/>
      <c r="N151" s="106"/>
      <c r="O151" s="106"/>
      <c r="P151" s="106"/>
      <c r="Q151" s="106"/>
      <c r="R151" s="106"/>
      <c r="S151" s="106"/>
      <c r="T151" s="255"/>
      <c r="AT151" s="170" t="s">
        <v>173</v>
      </c>
      <c r="AU151" s="170" t="s">
        <v>81</v>
      </c>
    </row>
    <row r="152" spans="2:51" s="91" customFormat="1" ht="13.5">
      <c r="B152" s="200"/>
      <c r="C152" s="201"/>
      <c r="D152" s="194" t="s">
        <v>184</v>
      </c>
      <c r="E152" s="202" t="s">
        <v>22</v>
      </c>
      <c r="F152" s="203" t="s">
        <v>884</v>
      </c>
      <c r="G152" s="201"/>
      <c r="H152" s="204">
        <v>1.547</v>
      </c>
      <c r="I152" s="243"/>
      <c r="J152" s="201"/>
      <c r="K152" s="201"/>
      <c r="L152" s="244"/>
      <c r="M152" s="245"/>
      <c r="N152" s="246"/>
      <c r="O152" s="246"/>
      <c r="P152" s="246"/>
      <c r="Q152" s="246"/>
      <c r="R152" s="246"/>
      <c r="S152" s="246"/>
      <c r="T152" s="257"/>
      <c r="AT152" s="262" t="s">
        <v>184</v>
      </c>
      <c r="AU152" s="262" t="s">
        <v>81</v>
      </c>
      <c r="AV152" s="91" t="s">
        <v>81</v>
      </c>
      <c r="AW152" s="91" t="s">
        <v>37</v>
      </c>
      <c r="AX152" s="91" t="s">
        <v>73</v>
      </c>
      <c r="AY152" s="262" t="s">
        <v>164</v>
      </c>
    </row>
    <row r="153" spans="2:51" s="92" customFormat="1" ht="13.5">
      <c r="B153" s="205"/>
      <c r="C153" s="206"/>
      <c r="D153" s="207" t="s">
        <v>184</v>
      </c>
      <c r="E153" s="208" t="s">
        <v>22</v>
      </c>
      <c r="F153" s="209" t="s">
        <v>187</v>
      </c>
      <c r="G153" s="206"/>
      <c r="H153" s="210">
        <v>1.547</v>
      </c>
      <c r="I153" s="247"/>
      <c r="J153" s="206"/>
      <c r="K153" s="206"/>
      <c r="L153" s="248"/>
      <c r="M153" s="249"/>
      <c r="N153" s="250"/>
      <c r="O153" s="250"/>
      <c r="P153" s="250"/>
      <c r="Q153" s="250"/>
      <c r="R153" s="250"/>
      <c r="S153" s="250"/>
      <c r="T153" s="258"/>
      <c r="AT153" s="263" t="s">
        <v>184</v>
      </c>
      <c r="AU153" s="263" t="s">
        <v>81</v>
      </c>
      <c r="AV153" s="92" t="s">
        <v>171</v>
      </c>
      <c r="AW153" s="92" t="s">
        <v>37</v>
      </c>
      <c r="AX153" s="92" t="s">
        <v>24</v>
      </c>
      <c r="AY153" s="263" t="s">
        <v>164</v>
      </c>
    </row>
    <row r="154" spans="2:65" s="84" customFormat="1" ht="20.4" customHeight="1">
      <c r="B154" s="105"/>
      <c r="C154" s="189" t="s">
        <v>269</v>
      </c>
      <c r="D154" s="189" t="s">
        <v>166</v>
      </c>
      <c r="E154" s="190" t="s">
        <v>885</v>
      </c>
      <c r="F154" s="191" t="s">
        <v>886</v>
      </c>
      <c r="G154" s="192" t="s">
        <v>192</v>
      </c>
      <c r="H154" s="193">
        <v>535.551</v>
      </c>
      <c r="I154" s="233"/>
      <c r="J154" s="234">
        <v>0</v>
      </c>
      <c r="K154" s="191" t="s">
        <v>170</v>
      </c>
      <c r="L154" s="214"/>
      <c r="M154" s="235" t="s">
        <v>22</v>
      </c>
      <c r="N154" s="236" t="s">
        <v>44</v>
      </c>
      <c r="O154" s="106"/>
      <c r="P154" s="237">
        <f>O154*H154</f>
        <v>0</v>
      </c>
      <c r="Q154" s="237">
        <v>0.0082</v>
      </c>
      <c r="R154" s="237">
        <f>Q154*H154</f>
        <v>4.3915182</v>
      </c>
      <c r="S154" s="237">
        <v>0</v>
      </c>
      <c r="T154" s="254">
        <f>S154*H154</f>
        <v>0</v>
      </c>
      <c r="AR154" s="170" t="s">
        <v>171</v>
      </c>
      <c r="AT154" s="170" t="s">
        <v>166</v>
      </c>
      <c r="AU154" s="170" t="s">
        <v>81</v>
      </c>
      <c r="AY154" s="170" t="s">
        <v>164</v>
      </c>
      <c r="BE154" s="266">
        <f>IF(N154="základní",J154,0)</f>
        <v>0</v>
      </c>
      <c r="BF154" s="266">
        <f>IF(N154="snížená",J154,0)</f>
        <v>0</v>
      </c>
      <c r="BG154" s="266">
        <f>IF(N154="zákl. přenesená",J154,0)</f>
        <v>0</v>
      </c>
      <c r="BH154" s="266">
        <f>IF(N154="sníž. přenesená",J154,0)</f>
        <v>0</v>
      </c>
      <c r="BI154" s="266">
        <f>IF(N154="nulová",J154,0)</f>
        <v>0</v>
      </c>
      <c r="BJ154" s="170" t="s">
        <v>24</v>
      </c>
      <c r="BK154" s="266">
        <f>ROUND(I154*H154,2)</f>
        <v>0</v>
      </c>
      <c r="BL154" s="170" t="s">
        <v>171</v>
      </c>
      <c r="BM154" s="170" t="s">
        <v>887</v>
      </c>
    </row>
    <row r="155" spans="2:47" s="84" customFormat="1" ht="36">
      <c r="B155" s="105"/>
      <c r="C155" s="174"/>
      <c r="D155" s="194" t="s">
        <v>173</v>
      </c>
      <c r="E155" s="174"/>
      <c r="F155" s="195" t="s">
        <v>888</v>
      </c>
      <c r="G155" s="174"/>
      <c r="H155" s="174"/>
      <c r="I155" s="215"/>
      <c r="J155" s="174"/>
      <c r="K155" s="174"/>
      <c r="L155" s="214"/>
      <c r="M155" s="238"/>
      <c r="N155" s="106"/>
      <c r="O155" s="106"/>
      <c r="P155" s="106"/>
      <c r="Q155" s="106"/>
      <c r="R155" s="106"/>
      <c r="S155" s="106"/>
      <c r="T155" s="255"/>
      <c r="AT155" s="170" t="s">
        <v>173</v>
      </c>
      <c r="AU155" s="170" t="s">
        <v>81</v>
      </c>
    </row>
    <row r="156" spans="2:51" s="91" customFormat="1" ht="13.5">
      <c r="B156" s="200"/>
      <c r="C156" s="201"/>
      <c r="D156" s="194" t="s">
        <v>184</v>
      </c>
      <c r="E156" s="202" t="s">
        <v>22</v>
      </c>
      <c r="F156" s="203" t="s">
        <v>866</v>
      </c>
      <c r="G156" s="201"/>
      <c r="H156" s="204">
        <v>340.864</v>
      </c>
      <c r="I156" s="243"/>
      <c r="J156" s="201"/>
      <c r="K156" s="201"/>
      <c r="L156" s="244"/>
      <c r="M156" s="245"/>
      <c r="N156" s="246"/>
      <c r="O156" s="246"/>
      <c r="P156" s="246"/>
      <c r="Q156" s="246"/>
      <c r="R156" s="246"/>
      <c r="S156" s="246"/>
      <c r="T156" s="257"/>
      <c r="AT156" s="262" t="s">
        <v>184</v>
      </c>
      <c r="AU156" s="262" t="s">
        <v>81</v>
      </c>
      <c r="AV156" s="91" t="s">
        <v>81</v>
      </c>
      <c r="AW156" s="91" t="s">
        <v>37</v>
      </c>
      <c r="AX156" s="91" t="s">
        <v>73</v>
      </c>
      <c r="AY156" s="262" t="s">
        <v>164</v>
      </c>
    </row>
    <row r="157" spans="2:51" s="91" customFormat="1" ht="13.5">
      <c r="B157" s="200"/>
      <c r="C157" s="201"/>
      <c r="D157" s="194" t="s">
        <v>184</v>
      </c>
      <c r="E157" s="202" t="s">
        <v>22</v>
      </c>
      <c r="F157" s="203" t="s">
        <v>867</v>
      </c>
      <c r="G157" s="201"/>
      <c r="H157" s="204">
        <v>178.144</v>
      </c>
      <c r="I157" s="243"/>
      <c r="J157" s="201"/>
      <c r="K157" s="201"/>
      <c r="L157" s="244"/>
      <c r="M157" s="245"/>
      <c r="N157" s="246"/>
      <c r="O157" s="246"/>
      <c r="P157" s="246"/>
      <c r="Q157" s="246"/>
      <c r="R157" s="246"/>
      <c r="S157" s="246"/>
      <c r="T157" s="257"/>
      <c r="AT157" s="262" t="s">
        <v>184</v>
      </c>
      <c r="AU157" s="262" t="s">
        <v>81</v>
      </c>
      <c r="AV157" s="91" t="s">
        <v>81</v>
      </c>
      <c r="AW157" s="91" t="s">
        <v>37</v>
      </c>
      <c r="AX157" s="91" t="s">
        <v>73</v>
      </c>
      <c r="AY157" s="262" t="s">
        <v>164</v>
      </c>
    </row>
    <row r="158" spans="2:51" s="91" customFormat="1" ht="13.5">
      <c r="B158" s="200"/>
      <c r="C158" s="201"/>
      <c r="D158" s="194" t="s">
        <v>184</v>
      </c>
      <c r="E158" s="202" t="s">
        <v>22</v>
      </c>
      <c r="F158" s="203" t="s">
        <v>889</v>
      </c>
      <c r="G158" s="201"/>
      <c r="H158" s="204">
        <v>16.543</v>
      </c>
      <c r="I158" s="243"/>
      <c r="J158" s="201"/>
      <c r="K158" s="201"/>
      <c r="L158" s="244"/>
      <c r="M158" s="245"/>
      <c r="N158" s="246"/>
      <c r="O158" s="246"/>
      <c r="P158" s="246"/>
      <c r="Q158" s="246"/>
      <c r="R158" s="246"/>
      <c r="S158" s="246"/>
      <c r="T158" s="257"/>
      <c r="AT158" s="262" t="s">
        <v>184</v>
      </c>
      <c r="AU158" s="262" t="s">
        <v>81</v>
      </c>
      <c r="AV158" s="91" t="s">
        <v>81</v>
      </c>
      <c r="AW158" s="91" t="s">
        <v>37</v>
      </c>
      <c r="AX158" s="91" t="s">
        <v>73</v>
      </c>
      <c r="AY158" s="262" t="s">
        <v>164</v>
      </c>
    </row>
    <row r="159" spans="2:51" s="92" customFormat="1" ht="13.5">
      <c r="B159" s="205"/>
      <c r="C159" s="206"/>
      <c r="D159" s="207" t="s">
        <v>184</v>
      </c>
      <c r="E159" s="208" t="s">
        <v>22</v>
      </c>
      <c r="F159" s="209" t="s">
        <v>187</v>
      </c>
      <c r="G159" s="206"/>
      <c r="H159" s="210">
        <v>535.551</v>
      </c>
      <c r="I159" s="247"/>
      <c r="J159" s="206"/>
      <c r="K159" s="206"/>
      <c r="L159" s="248"/>
      <c r="M159" s="249"/>
      <c r="N159" s="250"/>
      <c r="O159" s="250"/>
      <c r="P159" s="250"/>
      <c r="Q159" s="250"/>
      <c r="R159" s="250"/>
      <c r="S159" s="250"/>
      <c r="T159" s="258"/>
      <c r="AT159" s="263" t="s">
        <v>184</v>
      </c>
      <c r="AU159" s="263" t="s">
        <v>81</v>
      </c>
      <c r="AV159" s="92" t="s">
        <v>171</v>
      </c>
      <c r="AW159" s="92" t="s">
        <v>37</v>
      </c>
      <c r="AX159" s="92" t="s">
        <v>24</v>
      </c>
      <c r="AY159" s="263" t="s">
        <v>164</v>
      </c>
    </row>
    <row r="160" spans="2:65" s="84" customFormat="1" ht="20.4" customHeight="1">
      <c r="B160" s="105"/>
      <c r="C160" s="189" t="s">
        <v>275</v>
      </c>
      <c r="D160" s="189" t="s">
        <v>166</v>
      </c>
      <c r="E160" s="190" t="s">
        <v>890</v>
      </c>
      <c r="F160" s="191" t="s">
        <v>891</v>
      </c>
      <c r="G160" s="192" t="s">
        <v>192</v>
      </c>
      <c r="H160" s="193">
        <v>535.551</v>
      </c>
      <c r="I160" s="233"/>
      <c r="J160" s="234">
        <f>ROUND(I160*H160,2)</f>
        <v>0</v>
      </c>
      <c r="K160" s="191" t="s">
        <v>170</v>
      </c>
      <c r="L160" s="214"/>
      <c r="M160" s="235" t="s">
        <v>22</v>
      </c>
      <c r="N160" s="236" t="s">
        <v>44</v>
      </c>
      <c r="O160" s="106"/>
      <c r="P160" s="237">
        <f>O160*H160</f>
        <v>0</v>
      </c>
      <c r="Q160" s="237">
        <v>0</v>
      </c>
      <c r="R160" s="237">
        <f>Q160*H160</f>
        <v>0</v>
      </c>
      <c r="S160" s="237">
        <v>0</v>
      </c>
      <c r="T160" s="254">
        <f>S160*H160</f>
        <v>0</v>
      </c>
      <c r="AR160" s="170" t="s">
        <v>171</v>
      </c>
      <c r="AT160" s="170" t="s">
        <v>166</v>
      </c>
      <c r="AU160" s="170" t="s">
        <v>81</v>
      </c>
      <c r="AY160" s="170" t="s">
        <v>164</v>
      </c>
      <c r="BE160" s="266">
        <f>IF(N160="základní",J160,0)</f>
        <v>0</v>
      </c>
      <c r="BF160" s="266">
        <f>IF(N160="snížená",J160,0)</f>
        <v>0</v>
      </c>
      <c r="BG160" s="266">
        <f>IF(N160="zákl. přenesená",J160,0)</f>
        <v>0</v>
      </c>
      <c r="BH160" s="266">
        <f>IF(N160="sníž. přenesená",J160,0)</f>
        <v>0</v>
      </c>
      <c r="BI160" s="266">
        <f>IF(N160="nulová",J160,0)</f>
        <v>0</v>
      </c>
      <c r="BJ160" s="170" t="s">
        <v>24</v>
      </c>
      <c r="BK160" s="266">
        <f>ROUND(I160*H160,2)</f>
        <v>0</v>
      </c>
      <c r="BL160" s="170" t="s">
        <v>171</v>
      </c>
      <c r="BM160" s="170" t="s">
        <v>892</v>
      </c>
    </row>
    <row r="161" spans="2:47" s="84" customFormat="1" ht="36">
      <c r="B161" s="105"/>
      <c r="C161" s="174"/>
      <c r="D161" s="194" t="s">
        <v>173</v>
      </c>
      <c r="E161" s="174"/>
      <c r="F161" s="195" t="s">
        <v>893</v>
      </c>
      <c r="G161" s="174"/>
      <c r="H161" s="174"/>
      <c r="I161" s="215"/>
      <c r="J161" s="174"/>
      <c r="K161" s="174"/>
      <c r="L161" s="214"/>
      <c r="M161" s="238"/>
      <c r="N161" s="106"/>
      <c r="O161" s="106"/>
      <c r="P161" s="106"/>
      <c r="Q161" s="106"/>
      <c r="R161" s="106"/>
      <c r="S161" s="106"/>
      <c r="T161" s="255"/>
      <c r="AT161" s="170" t="s">
        <v>173</v>
      </c>
      <c r="AU161" s="170" t="s">
        <v>81</v>
      </c>
    </row>
    <row r="162" spans="2:51" s="91" customFormat="1" ht="13.5">
      <c r="B162" s="200"/>
      <c r="C162" s="201"/>
      <c r="D162" s="194" t="s">
        <v>184</v>
      </c>
      <c r="E162" s="202" t="s">
        <v>22</v>
      </c>
      <c r="F162" s="203" t="s">
        <v>866</v>
      </c>
      <c r="G162" s="201"/>
      <c r="H162" s="204">
        <v>340.864</v>
      </c>
      <c r="I162" s="243"/>
      <c r="J162" s="201"/>
      <c r="K162" s="201"/>
      <c r="L162" s="244"/>
      <c r="M162" s="245"/>
      <c r="N162" s="246"/>
      <c r="O162" s="246"/>
      <c r="P162" s="246"/>
      <c r="Q162" s="246"/>
      <c r="R162" s="246"/>
      <c r="S162" s="246"/>
      <c r="T162" s="257"/>
      <c r="AT162" s="262" t="s">
        <v>184</v>
      </c>
      <c r="AU162" s="262" t="s">
        <v>81</v>
      </c>
      <c r="AV162" s="91" t="s">
        <v>81</v>
      </c>
      <c r="AW162" s="91" t="s">
        <v>37</v>
      </c>
      <c r="AX162" s="91" t="s">
        <v>73</v>
      </c>
      <c r="AY162" s="262" t="s">
        <v>164</v>
      </c>
    </row>
    <row r="163" spans="2:51" s="91" customFormat="1" ht="13.5">
      <c r="B163" s="200"/>
      <c r="C163" s="201"/>
      <c r="D163" s="194" t="s">
        <v>184</v>
      </c>
      <c r="E163" s="202" t="s">
        <v>22</v>
      </c>
      <c r="F163" s="203" t="s">
        <v>867</v>
      </c>
      <c r="G163" s="201"/>
      <c r="H163" s="204">
        <v>178.144</v>
      </c>
      <c r="I163" s="243"/>
      <c r="J163" s="201"/>
      <c r="K163" s="201"/>
      <c r="L163" s="244"/>
      <c r="M163" s="245"/>
      <c r="N163" s="246"/>
      <c r="O163" s="246"/>
      <c r="P163" s="246"/>
      <c r="Q163" s="246"/>
      <c r="R163" s="246"/>
      <c r="S163" s="246"/>
      <c r="T163" s="257"/>
      <c r="AT163" s="262" t="s">
        <v>184</v>
      </c>
      <c r="AU163" s="262" t="s">
        <v>81</v>
      </c>
      <c r="AV163" s="91" t="s">
        <v>81</v>
      </c>
      <c r="AW163" s="91" t="s">
        <v>37</v>
      </c>
      <c r="AX163" s="91" t="s">
        <v>73</v>
      </c>
      <c r="AY163" s="262" t="s">
        <v>164</v>
      </c>
    </row>
    <row r="164" spans="2:51" s="91" customFormat="1" ht="13.5">
      <c r="B164" s="200"/>
      <c r="C164" s="201"/>
      <c r="D164" s="194" t="s">
        <v>184</v>
      </c>
      <c r="E164" s="202" t="s">
        <v>22</v>
      </c>
      <c r="F164" s="203" t="s">
        <v>889</v>
      </c>
      <c r="G164" s="201"/>
      <c r="H164" s="204">
        <v>16.543</v>
      </c>
      <c r="I164" s="243"/>
      <c r="J164" s="201"/>
      <c r="K164" s="201"/>
      <c r="L164" s="244"/>
      <c r="M164" s="245"/>
      <c r="N164" s="246"/>
      <c r="O164" s="246"/>
      <c r="P164" s="246"/>
      <c r="Q164" s="246"/>
      <c r="R164" s="246"/>
      <c r="S164" s="246"/>
      <c r="T164" s="257"/>
      <c r="AT164" s="262" t="s">
        <v>184</v>
      </c>
      <c r="AU164" s="262" t="s">
        <v>81</v>
      </c>
      <c r="AV164" s="91" t="s">
        <v>81</v>
      </c>
      <c r="AW164" s="91" t="s">
        <v>37</v>
      </c>
      <c r="AX164" s="91" t="s">
        <v>73</v>
      </c>
      <c r="AY164" s="262" t="s">
        <v>164</v>
      </c>
    </row>
    <row r="165" spans="2:51" s="92" customFormat="1" ht="13.5">
      <c r="B165" s="205"/>
      <c r="C165" s="206"/>
      <c r="D165" s="207" t="s">
        <v>184</v>
      </c>
      <c r="E165" s="208" t="s">
        <v>22</v>
      </c>
      <c r="F165" s="209" t="s">
        <v>187</v>
      </c>
      <c r="G165" s="206"/>
      <c r="H165" s="210">
        <v>535.551</v>
      </c>
      <c r="I165" s="247"/>
      <c r="J165" s="206"/>
      <c r="K165" s="206"/>
      <c r="L165" s="248"/>
      <c r="M165" s="249"/>
      <c r="N165" s="250"/>
      <c r="O165" s="250"/>
      <c r="P165" s="250"/>
      <c r="Q165" s="250"/>
      <c r="R165" s="250"/>
      <c r="S165" s="250"/>
      <c r="T165" s="258"/>
      <c r="AT165" s="263" t="s">
        <v>184</v>
      </c>
      <c r="AU165" s="263" t="s">
        <v>81</v>
      </c>
      <c r="AV165" s="92" t="s">
        <v>171</v>
      </c>
      <c r="AW165" s="92" t="s">
        <v>37</v>
      </c>
      <c r="AX165" s="92" t="s">
        <v>24</v>
      </c>
      <c r="AY165" s="263" t="s">
        <v>164</v>
      </c>
    </row>
    <row r="166" spans="2:65" s="84" customFormat="1" ht="20.4" customHeight="1">
      <c r="B166" s="105"/>
      <c r="C166" s="189" t="s">
        <v>281</v>
      </c>
      <c r="D166" s="189" t="s">
        <v>166</v>
      </c>
      <c r="E166" s="190" t="s">
        <v>894</v>
      </c>
      <c r="F166" s="191" t="s">
        <v>895</v>
      </c>
      <c r="G166" s="192" t="s">
        <v>192</v>
      </c>
      <c r="H166" s="193">
        <v>42.293</v>
      </c>
      <c r="I166" s="233"/>
      <c r="J166" s="234">
        <f>ROUND(I166*H166,2)</f>
        <v>0</v>
      </c>
      <c r="K166" s="191" t="s">
        <v>170</v>
      </c>
      <c r="L166" s="214"/>
      <c r="M166" s="235" t="s">
        <v>22</v>
      </c>
      <c r="N166" s="236" t="s">
        <v>44</v>
      </c>
      <c r="O166" s="106"/>
      <c r="P166" s="237">
        <f>O166*H166</f>
        <v>0</v>
      </c>
      <c r="Q166" s="237">
        <v>0.00519</v>
      </c>
      <c r="R166" s="237">
        <f>Q166*H166</f>
        <v>0.21950067</v>
      </c>
      <c r="S166" s="237">
        <v>0</v>
      </c>
      <c r="T166" s="254">
        <f>S166*H166</f>
        <v>0</v>
      </c>
      <c r="AR166" s="170" t="s">
        <v>171</v>
      </c>
      <c r="AT166" s="170" t="s">
        <v>166</v>
      </c>
      <c r="AU166" s="170" t="s">
        <v>81</v>
      </c>
      <c r="AY166" s="170" t="s">
        <v>164</v>
      </c>
      <c r="BE166" s="266">
        <f>IF(N166="základní",J166,0)</f>
        <v>0</v>
      </c>
      <c r="BF166" s="266">
        <f>IF(N166="snížená",J166,0)</f>
        <v>0</v>
      </c>
      <c r="BG166" s="266">
        <f>IF(N166="zákl. přenesená",J166,0)</f>
        <v>0</v>
      </c>
      <c r="BH166" s="266">
        <f>IF(N166="sníž. přenesená",J166,0)</f>
        <v>0</v>
      </c>
      <c r="BI166" s="266">
        <f>IF(N166="nulová",J166,0)</f>
        <v>0</v>
      </c>
      <c r="BJ166" s="170" t="s">
        <v>24</v>
      </c>
      <c r="BK166" s="266">
        <f>ROUND(I166*H166,2)</f>
        <v>0</v>
      </c>
      <c r="BL166" s="170" t="s">
        <v>171</v>
      </c>
      <c r="BM166" s="170" t="s">
        <v>896</v>
      </c>
    </row>
    <row r="167" spans="2:47" s="84" customFormat="1" ht="13.5">
      <c r="B167" s="105"/>
      <c r="C167" s="174"/>
      <c r="D167" s="194" t="s">
        <v>173</v>
      </c>
      <c r="E167" s="174"/>
      <c r="F167" s="195" t="s">
        <v>897</v>
      </c>
      <c r="G167" s="174"/>
      <c r="H167" s="174"/>
      <c r="I167" s="215"/>
      <c r="J167" s="174"/>
      <c r="K167" s="174"/>
      <c r="L167" s="214"/>
      <c r="M167" s="238"/>
      <c r="N167" s="106"/>
      <c r="O167" s="106"/>
      <c r="P167" s="106"/>
      <c r="Q167" s="106"/>
      <c r="R167" s="106"/>
      <c r="S167" s="106"/>
      <c r="T167" s="255"/>
      <c r="AT167" s="170" t="s">
        <v>173</v>
      </c>
      <c r="AU167" s="170" t="s">
        <v>81</v>
      </c>
    </row>
    <row r="168" spans="2:51" s="91" customFormat="1" ht="13.5">
      <c r="B168" s="200"/>
      <c r="C168" s="201"/>
      <c r="D168" s="194" t="s">
        <v>184</v>
      </c>
      <c r="E168" s="202" t="s">
        <v>22</v>
      </c>
      <c r="F168" s="203" t="s">
        <v>898</v>
      </c>
      <c r="G168" s="201"/>
      <c r="H168" s="204">
        <v>42.293</v>
      </c>
      <c r="I168" s="243"/>
      <c r="J168" s="201"/>
      <c r="K168" s="201"/>
      <c r="L168" s="244"/>
      <c r="M168" s="245"/>
      <c r="N168" s="246"/>
      <c r="O168" s="246"/>
      <c r="P168" s="246"/>
      <c r="Q168" s="246"/>
      <c r="R168" s="246"/>
      <c r="S168" s="246"/>
      <c r="T168" s="257"/>
      <c r="AT168" s="262" t="s">
        <v>184</v>
      </c>
      <c r="AU168" s="262" t="s">
        <v>81</v>
      </c>
      <c r="AV168" s="91" t="s">
        <v>81</v>
      </c>
      <c r="AW168" s="91" t="s">
        <v>37</v>
      </c>
      <c r="AX168" s="91" t="s">
        <v>73</v>
      </c>
      <c r="AY168" s="262" t="s">
        <v>164</v>
      </c>
    </row>
    <row r="169" spans="2:51" s="92" customFormat="1" ht="13.5">
      <c r="B169" s="205"/>
      <c r="C169" s="206"/>
      <c r="D169" s="207" t="s">
        <v>184</v>
      </c>
      <c r="E169" s="208" t="s">
        <v>22</v>
      </c>
      <c r="F169" s="209" t="s">
        <v>187</v>
      </c>
      <c r="G169" s="206"/>
      <c r="H169" s="210">
        <v>42.293</v>
      </c>
      <c r="I169" s="247"/>
      <c r="J169" s="206"/>
      <c r="K169" s="206"/>
      <c r="L169" s="248"/>
      <c r="M169" s="249"/>
      <c r="N169" s="250"/>
      <c r="O169" s="250"/>
      <c r="P169" s="250"/>
      <c r="Q169" s="250"/>
      <c r="R169" s="250"/>
      <c r="S169" s="250"/>
      <c r="T169" s="258"/>
      <c r="AT169" s="263" t="s">
        <v>184</v>
      </c>
      <c r="AU169" s="263" t="s">
        <v>81</v>
      </c>
      <c r="AV169" s="92" t="s">
        <v>171</v>
      </c>
      <c r="AW169" s="92" t="s">
        <v>37</v>
      </c>
      <c r="AX169" s="92" t="s">
        <v>24</v>
      </c>
      <c r="AY169" s="263" t="s">
        <v>164</v>
      </c>
    </row>
    <row r="170" spans="2:65" s="84" customFormat="1" ht="20.4" customHeight="1">
      <c r="B170" s="105"/>
      <c r="C170" s="189" t="s">
        <v>10</v>
      </c>
      <c r="D170" s="189" t="s">
        <v>166</v>
      </c>
      <c r="E170" s="190" t="s">
        <v>899</v>
      </c>
      <c r="F170" s="191" t="s">
        <v>900</v>
      </c>
      <c r="G170" s="192" t="s">
        <v>192</v>
      </c>
      <c r="H170" s="193">
        <v>42.293</v>
      </c>
      <c r="I170" s="233"/>
      <c r="J170" s="234">
        <f>ROUND(I170*H170,2)</f>
        <v>0</v>
      </c>
      <c r="K170" s="191" t="s">
        <v>170</v>
      </c>
      <c r="L170" s="214"/>
      <c r="M170" s="235" t="s">
        <v>22</v>
      </c>
      <c r="N170" s="236" t="s">
        <v>44</v>
      </c>
      <c r="O170" s="106"/>
      <c r="P170" s="237">
        <f>O170*H170</f>
        <v>0</v>
      </c>
      <c r="Q170" s="237">
        <v>0</v>
      </c>
      <c r="R170" s="237">
        <f>Q170*H170</f>
        <v>0</v>
      </c>
      <c r="S170" s="237">
        <v>0</v>
      </c>
      <c r="T170" s="254">
        <f>S170*H170</f>
        <v>0</v>
      </c>
      <c r="AR170" s="170" t="s">
        <v>171</v>
      </c>
      <c r="AT170" s="170" t="s">
        <v>166</v>
      </c>
      <c r="AU170" s="170" t="s">
        <v>81</v>
      </c>
      <c r="AY170" s="170" t="s">
        <v>164</v>
      </c>
      <c r="BE170" s="266">
        <f>IF(N170="základní",J170,0)</f>
        <v>0</v>
      </c>
      <c r="BF170" s="266">
        <f>IF(N170="snížená",J170,0)</f>
        <v>0</v>
      </c>
      <c r="BG170" s="266">
        <f>IF(N170="zákl. přenesená",J170,0)</f>
        <v>0</v>
      </c>
      <c r="BH170" s="266">
        <f>IF(N170="sníž. přenesená",J170,0)</f>
        <v>0</v>
      </c>
      <c r="BI170" s="266">
        <f>IF(N170="nulová",J170,0)</f>
        <v>0</v>
      </c>
      <c r="BJ170" s="170" t="s">
        <v>24</v>
      </c>
      <c r="BK170" s="266">
        <f>ROUND(I170*H170,2)</f>
        <v>0</v>
      </c>
      <c r="BL170" s="170" t="s">
        <v>171</v>
      </c>
      <c r="BM170" s="170" t="s">
        <v>901</v>
      </c>
    </row>
    <row r="171" spans="2:47" s="84" customFormat="1" ht="13.5">
      <c r="B171" s="105"/>
      <c r="C171" s="174"/>
      <c r="D171" s="194" t="s">
        <v>173</v>
      </c>
      <c r="E171" s="174"/>
      <c r="F171" s="195" t="s">
        <v>902</v>
      </c>
      <c r="G171" s="174"/>
      <c r="H171" s="174"/>
      <c r="I171" s="215"/>
      <c r="J171" s="174"/>
      <c r="K171" s="174"/>
      <c r="L171" s="214"/>
      <c r="M171" s="238"/>
      <c r="N171" s="106"/>
      <c r="O171" s="106"/>
      <c r="P171" s="106"/>
      <c r="Q171" s="106"/>
      <c r="R171" s="106"/>
      <c r="S171" s="106"/>
      <c r="T171" s="255"/>
      <c r="AT171" s="170" t="s">
        <v>173</v>
      </c>
      <c r="AU171" s="170" t="s">
        <v>81</v>
      </c>
    </row>
    <row r="172" spans="2:51" s="91" customFormat="1" ht="13.5">
      <c r="B172" s="200"/>
      <c r="C172" s="201"/>
      <c r="D172" s="194" t="s">
        <v>184</v>
      </c>
      <c r="E172" s="202" t="s">
        <v>22</v>
      </c>
      <c r="F172" s="203" t="s">
        <v>898</v>
      </c>
      <c r="G172" s="201"/>
      <c r="H172" s="204">
        <v>42.293</v>
      </c>
      <c r="I172" s="243"/>
      <c r="J172" s="201"/>
      <c r="K172" s="201"/>
      <c r="L172" s="244"/>
      <c r="M172" s="245"/>
      <c r="N172" s="246"/>
      <c r="O172" s="246"/>
      <c r="P172" s="246"/>
      <c r="Q172" s="246"/>
      <c r="R172" s="246"/>
      <c r="S172" s="246"/>
      <c r="T172" s="257"/>
      <c r="AT172" s="262" t="s">
        <v>184</v>
      </c>
      <c r="AU172" s="262" t="s">
        <v>81</v>
      </c>
      <c r="AV172" s="91" t="s">
        <v>81</v>
      </c>
      <c r="AW172" s="91" t="s">
        <v>37</v>
      </c>
      <c r="AX172" s="91" t="s">
        <v>73</v>
      </c>
      <c r="AY172" s="262" t="s">
        <v>164</v>
      </c>
    </row>
    <row r="173" spans="2:51" s="92" customFormat="1" ht="13.5">
      <c r="B173" s="205"/>
      <c r="C173" s="206"/>
      <c r="D173" s="207" t="s">
        <v>184</v>
      </c>
      <c r="E173" s="208" t="s">
        <v>22</v>
      </c>
      <c r="F173" s="209" t="s">
        <v>187</v>
      </c>
      <c r="G173" s="206"/>
      <c r="H173" s="210">
        <v>42.293</v>
      </c>
      <c r="I173" s="247"/>
      <c r="J173" s="206"/>
      <c r="K173" s="206"/>
      <c r="L173" s="248"/>
      <c r="M173" s="249"/>
      <c r="N173" s="250"/>
      <c r="O173" s="250"/>
      <c r="P173" s="250"/>
      <c r="Q173" s="250"/>
      <c r="R173" s="250"/>
      <c r="S173" s="250"/>
      <c r="T173" s="258"/>
      <c r="AT173" s="263" t="s">
        <v>184</v>
      </c>
      <c r="AU173" s="263" t="s">
        <v>81</v>
      </c>
      <c r="AV173" s="92" t="s">
        <v>171</v>
      </c>
      <c r="AW173" s="92" t="s">
        <v>37</v>
      </c>
      <c r="AX173" s="92" t="s">
        <v>24</v>
      </c>
      <c r="AY173" s="263" t="s">
        <v>164</v>
      </c>
    </row>
    <row r="174" spans="2:65" s="84" customFormat="1" ht="28.8" customHeight="1">
      <c r="B174" s="105"/>
      <c r="C174" s="189" t="s">
        <v>298</v>
      </c>
      <c r="D174" s="189" t="s">
        <v>166</v>
      </c>
      <c r="E174" s="190" t="s">
        <v>903</v>
      </c>
      <c r="F174" s="191" t="s">
        <v>904</v>
      </c>
      <c r="G174" s="192" t="s">
        <v>192</v>
      </c>
      <c r="H174" s="193">
        <v>1186.173</v>
      </c>
      <c r="I174" s="233"/>
      <c r="J174" s="234">
        <f>ROUND(I174*H174,2)</f>
        <v>0</v>
      </c>
      <c r="K174" s="191" t="s">
        <v>170</v>
      </c>
      <c r="L174" s="214"/>
      <c r="M174" s="235" t="s">
        <v>22</v>
      </c>
      <c r="N174" s="236" t="s">
        <v>44</v>
      </c>
      <c r="O174" s="106"/>
      <c r="P174" s="237">
        <f>O174*H174</f>
        <v>0</v>
      </c>
      <c r="Q174" s="237">
        <v>0</v>
      </c>
      <c r="R174" s="237">
        <f>Q174*H174</f>
        <v>0</v>
      </c>
      <c r="S174" s="237">
        <v>0</v>
      </c>
      <c r="T174" s="254">
        <f>S174*H174</f>
        <v>0</v>
      </c>
      <c r="AR174" s="170" t="s">
        <v>171</v>
      </c>
      <c r="AT174" s="170" t="s">
        <v>166</v>
      </c>
      <c r="AU174" s="170" t="s">
        <v>81</v>
      </c>
      <c r="AY174" s="170" t="s">
        <v>164</v>
      </c>
      <c r="BE174" s="266">
        <f>IF(N174="základní",J174,0)</f>
        <v>0</v>
      </c>
      <c r="BF174" s="266">
        <f>IF(N174="snížená",J174,0)</f>
        <v>0</v>
      </c>
      <c r="BG174" s="266">
        <f>IF(N174="zákl. přenesená",J174,0)</f>
        <v>0</v>
      </c>
      <c r="BH174" s="266">
        <f>IF(N174="sníž. přenesená",J174,0)</f>
        <v>0</v>
      </c>
      <c r="BI174" s="266">
        <f>IF(N174="nulová",J174,0)</f>
        <v>0</v>
      </c>
      <c r="BJ174" s="170" t="s">
        <v>24</v>
      </c>
      <c r="BK174" s="266">
        <f>ROUND(I174*H174,2)</f>
        <v>0</v>
      </c>
      <c r="BL174" s="170" t="s">
        <v>171</v>
      </c>
      <c r="BM174" s="170" t="s">
        <v>905</v>
      </c>
    </row>
    <row r="175" spans="2:47" s="84" customFormat="1" ht="24">
      <c r="B175" s="105"/>
      <c r="C175" s="174"/>
      <c r="D175" s="194" t="s">
        <v>173</v>
      </c>
      <c r="E175" s="174"/>
      <c r="F175" s="195" t="s">
        <v>906</v>
      </c>
      <c r="G175" s="174"/>
      <c r="H175" s="174"/>
      <c r="I175" s="215"/>
      <c r="J175" s="174"/>
      <c r="K175" s="174"/>
      <c r="L175" s="214"/>
      <c r="M175" s="238"/>
      <c r="N175" s="106"/>
      <c r="O175" s="106"/>
      <c r="P175" s="106"/>
      <c r="Q175" s="106"/>
      <c r="R175" s="106"/>
      <c r="S175" s="106"/>
      <c r="T175" s="255"/>
      <c r="AT175" s="170" t="s">
        <v>173</v>
      </c>
      <c r="AU175" s="170" t="s">
        <v>81</v>
      </c>
    </row>
    <row r="176" spans="2:51" s="91" customFormat="1" ht="13.5">
      <c r="B176" s="200"/>
      <c r="C176" s="201"/>
      <c r="D176" s="194" t="s">
        <v>184</v>
      </c>
      <c r="E176" s="202" t="s">
        <v>22</v>
      </c>
      <c r="F176" s="203" t="s">
        <v>907</v>
      </c>
      <c r="G176" s="201"/>
      <c r="H176" s="204">
        <v>284.963</v>
      </c>
      <c r="I176" s="243"/>
      <c r="J176" s="201"/>
      <c r="K176" s="201"/>
      <c r="L176" s="244"/>
      <c r="M176" s="245"/>
      <c r="N176" s="246"/>
      <c r="O176" s="246"/>
      <c r="P176" s="246"/>
      <c r="Q176" s="246"/>
      <c r="R176" s="246"/>
      <c r="S176" s="246"/>
      <c r="T176" s="257"/>
      <c r="AT176" s="262" t="s">
        <v>184</v>
      </c>
      <c r="AU176" s="262" t="s">
        <v>81</v>
      </c>
      <c r="AV176" s="91" t="s">
        <v>81</v>
      </c>
      <c r="AW176" s="91" t="s">
        <v>37</v>
      </c>
      <c r="AX176" s="91" t="s">
        <v>73</v>
      </c>
      <c r="AY176" s="262" t="s">
        <v>164</v>
      </c>
    </row>
    <row r="177" spans="2:51" s="91" customFormat="1" ht="13.5">
      <c r="B177" s="200"/>
      <c r="C177" s="201"/>
      <c r="D177" s="194" t="s">
        <v>184</v>
      </c>
      <c r="E177" s="202" t="s">
        <v>22</v>
      </c>
      <c r="F177" s="203" t="s">
        <v>908</v>
      </c>
      <c r="G177" s="201"/>
      <c r="H177" s="204">
        <v>341.865</v>
      </c>
      <c r="I177" s="243"/>
      <c r="J177" s="201"/>
      <c r="K177" s="201"/>
      <c r="L177" s="244"/>
      <c r="M177" s="245"/>
      <c r="N177" s="246"/>
      <c r="O177" s="246"/>
      <c r="P177" s="246"/>
      <c r="Q177" s="246"/>
      <c r="R177" s="246"/>
      <c r="S177" s="246"/>
      <c r="T177" s="257"/>
      <c r="AT177" s="262" t="s">
        <v>184</v>
      </c>
      <c r="AU177" s="262" t="s">
        <v>81</v>
      </c>
      <c r="AV177" s="91" t="s">
        <v>81</v>
      </c>
      <c r="AW177" s="91" t="s">
        <v>37</v>
      </c>
      <c r="AX177" s="91" t="s">
        <v>73</v>
      </c>
      <c r="AY177" s="262" t="s">
        <v>164</v>
      </c>
    </row>
    <row r="178" spans="2:51" s="91" customFormat="1" ht="13.5">
      <c r="B178" s="200"/>
      <c r="C178" s="201"/>
      <c r="D178" s="194" t="s">
        <v>184</v>
      </c>
      <c r="E178" s="202" t="s">
        <v>22</v>
      </c>
      <c r="F178" s="203" t="s">
        <v>909</v>
      </c>
      <c r="G178" s="201"/>
      <c r="H178" s="204">
        <v>446.505</v>
      </c>
      <c r="I178" s="243"/>
      <c r="J178" s="201"/>
      <c r="K178" s="201"/>
      <c r="L178" s="244"/>
      <c r="M178" s="245"/>
      <c r="N178" s="246"/>
      <c r="O178" s="246"/>
      <c r="P178" s="246"/>
      <c r="Q178" s="246"/>
      <c r="R178" s="246"/>
      <c r="S178" s="246"/>
      <c r="T178" s="257"/>
      <c r="AT178" s="262" t="s">
        <v>184</v>
      </c>
      <c r="AU178" s="262" t="s">
        <v>81</v>
      </c>
      <c r="AV178" s="91" t="s">
        <v>81</v>
      </c>
      <c r="AW178" s="91" t="s">
        <v>37</v>
      </c>
      <c r="AX178" s="91" t="s">
        <v>73</v>
      </c>
      <c r="AY178" s="262" t="s">
        <v>164</v>
      </c>
    </row>
    <row r="179" spans="2:51" s="91" customFormat="1" ht="13.5">
      <c r="B179" s="200"/>
      <c r="C179" s="201"/>
      <c r="D179" s="194" t="s">
        <v>184</v>
      </c>
      <c r="E179" s="202" t="s">
        <v>22</v>
      </c>
      <c r="F179" s="203" t="s">
        <v>910</v>
      </c>
      <c r="G179" s="201"/>
      <c r="H179" s="204">
        <v>112.84</v>
      </c>
      <c r="I179" s="243"/>
      <c r="J179" s="201"/>
      <c r="K179" s="201"/>
      <c r="L179" s="244"/>
      <c r="M179" s="245"/>
      <c r="N179" s="246"/>
      <c r="O179" s="246"/>
      <c r="P179" s="246"/>
      <c r="Q179" s="246"/>
      <c r="R179" s="246"/>
      <c r="S179" s="246"/>
      <c r="T179" s="257"/>
      <c r="AT179" s="262" t="s">
        <v>184</v>
      </c>
      <c r="AU179" s="262" t="s">
        <v>81</v>
      </c>
      <c r="AV179" s="91" t="s">
        <v>81</v>
      </c>
      <c r="AW179" s="91" t="s">
        <v>37</v>
      </c>
      <c r="AX179" s="91" t="s">
        <v>73</v>
      </c>
      <c r="AY179" s="262" t="s">
        <v>164</v>
      </c>
    </row>
    <row r="180" spans="2:51" s="92" customFormat="1" ht="13.5">
      <c r="B180" s="205"/>
      <c r="C180" s="206"/>
      <c r="D180" s="207" t="s">
        <v>184</v>
      </c>
      <c r="E180" s="208" t="s">
        <v>22</v>
      </c>
      <c r="F180" s="209" t="s">
        <v>187</v>
      </c>
      <c r="G180" s="206"/>
      <c r="H180" s="210">
        <v>1186.173</v>
      </c>
      <c r="I180" s="247"/>
      <c r="J180" s="206"/>
      <c r="K180" s="206"/>
      <c r="L180" s="248"/>
      <c r="M180" s="249"/>
      <c r="N180" s="250"/>
      <c r="O180" s="250"/>
      <c r="P180" s="250"/>
      <c r="Q180" s="250"/>
      <c r="R180" s="250"/>
      <c r="S180" s="250"/>
      <c r="T180" s="258"/>
      <c r="AT180" s="263" t="s">
        <v>184</v>
      </c>
      <c r="AU180" s="263" t="s">
        <v>81</v>
      </c>
      <c r="AV180" s="92" t="s">
        <v>171</v>
      </c>
      <c r="AW180" s="92" t="s">
        <v>37</v>
      </c>
      <c r="AX180" s="92" t="s">
        <v>24</v>
      </c>
      <c r="AY180" s="263" t="s">
        <v>164</v>
      </c>
    </row>
    <row r="181" spans="2:65" s="84" customFormat="1" ht="20.4" customHeight="1">
      <c r="B181" s="105"/>
      <c r="C181" s="281" t="s">
        <v>305</v>
      </c>
      <c r="D181" s="281" t="s">
        <v>834</v>
      </c>
      <c r="E181" s="282" t="s">
        <v>868</v>
      </c>
      <c r="F181" s="283" t="s">
        <v>869</v>
      </c>
      <c r="G181" s="284" t="s">
        <v>192</v>
      </c>
      <c r="H181" s="285">
        <v>1328.514</v>
      </c>
      <c r="I181" s="286"/>
      <c r="J181" s="287">
        <f>ROUND(I181*H181,2)</f>
        <v>0</v>
      </c>
      <c r="K181" s="283" t="s">
        <v>170</v>
      </c>
      <c r="L181" s="288"/>
      <c r="M181" s="289" t="s">
        <v>22</v>
      </c>
      <c r="N181" s="290" t="s">
        <v>44</v>
      </c>
      <c r="O181" s="106"/>
      <c r="P181" s="237">
        <f>O181*H181</f>
        <v>0</v>
      </c>
      <c r="Q181" s="237">
        <v>0.001</v>
      </c>
      <c r="R181" s="237">
        <f>Q181*H181</f>
        <v>1.328514</v>
      </c>
      <c r="S181" s="237">
        <v>0</v>
      </c>
      <c r="T181" s="254">
        <f>S181*H181</f>
        <v>0</v>
      </c>
      <c r="AR181" s="170" t="s">
        <v>217</v>
      </c>
      <c r="AT181" s="170" t="s">
        <v>834</v>
      </c>
      <c r="AU181" s="170" t="s">
        <v>81</v>
      </c>
      <c r="AY181" s="170" t="s">
        <v>164</v>
      </c>
      <c r="BE181" s="266">
        <f>IF(N181="základní",J181,0)</f>
        <v>0</v>
      </c>
      <c r="BF181" s="266">
        <f>IF(N181="snížená",J181,0)</f>
        <v>0</v>
      </c>
      <c r="BG181" s="266">
        <f>IF(N181="zákl. přenesená",J181,0)</f>
        <v>0</v>
      </c>
      <c r="BH181" s="266">
        <f>IF(N181="sníž. přenesená",J181,0)</f>
        <v>0</v>
      </c>
      <c r="BI181" s="266">
        <f>IF(N181="nulová",J181,0)</f>
        <v>0</v>
      </c>
      <c r="BJ181" s="170" t="s">
        <v>24</v>
      </c>
      <c r="BK181" s="266">
        <f>ROUND(I181*H181,2)</f>
        <v>0</v>
      </c>
      <c r="BL181" s="170" t="s">
        <v>171</v>
      </c>
      <c r="BM181" s="170" t="s">
        <v>911</v>
      </c>
    </row>
    <row r="182" spans="2:47" s="84" customFormat="1" ht="24">
      <c r="B182" s="105"/>
      <c r="C182" s="174"/>
      <c r="D182" s="194" t="s">
        <v>173</v>
      </c>
      <c r="E182" s="174"/>
      <c r="F182" s="195" t="s">
        <v>871</v>
      </c>
      <c r="G182" s="174"/>
      <c r="H182" s="174"/>
      <c r="I182" s="215"/>
      <c r="J182" s="174"/>
      <c r="K182" s="174"/>
      <c r="L182" s="214"/>
      <c r="M182" s="238"/>
      <c r="N182" s="106"/>
      <c r="O182" s="106"/>
      <c r="P182" s="106"/>
      <c r="Q182" s="106"/>
      <c r="R182" s="106"/>
      <c r="S182" s="106"/>
      <c r="T182" s="255"/>
      <c r="AT182" s="170" t="s">
        <v>173</v>
      </c>
      <c r="AU182" s="170" t="s">
        <v>81</v>
      </c>
    </row>
    <row r="183" spans="2:51" s="91" customFormat="1" ht="13.5">
      <c r="B183" s="200"/>
      <c r="C183" s="201"/>
      <c r="D183" s="194" t="s">
        <v>184</v>
      </c>
      <c r="E183" s="201"/>
      <c r="F183" s="203" t="s">
        <v>912</v>
      </c>
      <c r="G183" s="201"/>
      <c r="H183" s="204">
        <v>1328.514</v>
      </c>
      <c r="I183" s="243"/>
      <c r="J183" s="201"/>
      <c r="K183" s="201"/>
      <c r="L183" s="244"/>
      <c r="M183" s="245"/>
      <c r="N183" s="246"/>
      <c r="O183" s="246"/>
      <c r="P183" s="246"/>
      <c r="Q183" s="246"/>
      <c r="R183" s="246"/>
      <c r="S183" s="246"/>
      <c r="T183" s="257"/>
      <c r="AT183" s="262" t="s">
        <v>184</v>
      </c>
      <c r="AU183" s="262" t="s">
        <v>81</v>
      </c>
      <c r="AV183" s="91" t="s">
        <v>81</v>
      </c>
      <c r="AW183" s="91" t="s">
        <v>6</v>
      </c>
      <c r="AX183" s="91" t="s">
        <v>24</v>
      </c>
      <c r="AY183" s="262" t="s">
        <v>164</v>
      </c>
    </row>
    <row r="184" spans="2:63" s="89" customFormat="1" ht="29.9" customHeight="1">
      <c r="B184" s="183"/>
      <c r="C184" s="184"/>
      <c r="D184" s="187" t="s">
        <v>72</v>
      </c>
      <c r="E184" s="188" t="s">
        <v>200</v>
      </c>
      <c r="F184" s="188" t="s">
        <v>913</v>
      </c>
      <c r="G184" s="184"/>
      <c r="H184" s="184"/>
      <c r="I184" s="226"/>
      <c r="J184" s="232">
        <f>BK184</f>
        <v>0</v>
      </c>
      <c r="K184" s="184"/>
      <c r="L184" s="228"/>
      <c r="M184" s="229"/>
      <c r="N184" s="230"/>
      <c r="O184" s="230"/>
      <c r="P184" s="231">
        <f aca="true" t="shared" si="6" ref="P184:T184">SUM(P185:P206)</f>
        <v>0</v>
      </c>
      <c r="Q184" s="230"/>
      <c r="R184" s="231">
        <f t="shared" si="6"/>
        <v>0.097524</v>
      </c>
      <c r="S184" s="230"/>
      <c r="T184" s="253">
        <f t="shared" si="6"/>
        <v>0</v>
      </c>
      <c r="AR184" s="259" t="s">
        <v>24</v>
      </c>
      <c r="AT184" s="260" t="s">
        <v>72</v>
      </c>
      <c r="AU184" s="260" t="s">
        <v>24</v>
      </c>
      <c r="AY184" s="259" t="s">
        <v>164</v>
      </c>
      <c r="BK184" s="265">
        <f>SUM(BK185:BK206)</f>
        <v>0</v>
      </c>
    </row>
    <row r="185" spans="2:65" s="84" customFormat="1" ht="20.4" customHeight="1">
      <c r="B185" s="105"/>
      <c r="C185" s="189" t="s">
        <v>321</v>
      </c>
      <c r="D185" s="189" t="s">
        <v>166</v>
      </c>
      <c r="E185" s="190" t="s">
        <v>914</v>
      </c>
      <c r="F185" s="191" t="s">
        <v>915</v>
      </c>
      <c r="G185" s="192" t="s">
        <v>181</v>
      </c>
      <c r="H185" s="193">
        <v>0.16</v>
      </c>
      <c r="I185" s="233"/>
      <c r="J185" s="234">
        <f>ROUND(I185*H185,2)</f>
        <v>0</v>
      </c>
      <c r="K185" s="191" t="s">
        <v>170</v>
      </c>
      <c r="L185" s="214"/>
      <c r="M185" s="235" t="s">
        <v>22</v>
      </c>
      <c r="N185" s="236" t="s">
        <v>44</v>
      </c>
      <c r="O185" s="106"/>
      <c r="P185" s="237">
        <f>O185*H185</f>
        <v>0</v>
      </c>
      <c r="Q185" s="237">
        <v>0</v>
      </c>
      <c r="R185" s="237">
        <f>Q185*H185</f>
        <v>0</v>
      </c>
      <c r="S185" s="237">
        <v>0</v>
      </c>
      <c r="T185" s="254">
        <f>S185*H185</f>
        <v>0</v>
      </c>
      <c r="AR185" s="170" t="s">
        <v>171</v>
      </c>
      <c r="AT185" s="170" t="s">
        <v>166</v>
      </c>
      <c r="AU185" s="170" t="s">
        <v>81</v>
      </c>
      <c r="AY185" s="170" t="s">
        <v>164</v>
      </c>
      <c r="BE185" s="266">
        <f>IF(N185="základní",J185,0)</f>
        <v>0</v>
      </c>
      <c r="BF185" s="266">
        <f>IF(N185="snížená",J185,0)</f>
        <v>0</v>
      </c>
      <c r="BG185" s="266">
        <f>IF(N185="zákl. přenesená",J185,0)</f>
        <v>0</v>
      </c>
      <c r="BH185" s="266">
        <f>IF(N185="sníž. přenesená",J185,0)</f>
        <v>0</v>
      </c>
      <c r="BI185" s="266">
        <f>IF(N185="nulová",J185,0)</f>
        <v>0</v>
      </c>
      <c r="BJ185" s="170" t="s">
        <v>24</v>
      </c>
      <c r="BK185" s="266">
        <f>ROUND(I185*H185,2)</f>
        <v>0</v>
      </c>
      <c r="BL185" s="170" t="s">
        <v>171</v>
      </c>
      <c r="BM185" s="170" t="s">
        <v>916</v>
      </c>
    </row>
    <row r="186" spans="2:47" s="84" customFormat="1" ht="24">
      <c r="B186" s="105"/>
      <c r="C186" s="174"/>
      <c r="D186" s="194" t="s">
        <v>173</v>
      </c>
      <c r="E186" s="174"/>
      <c r="F186" s="195" t="s">
        <v>917</v>
      </c>
      <c r="G186" s="174"/>
      <c r="H186" s="174"/>
      <c r="I186" s="215"/>
      <c r="J186" s="174"/>
      <c r="K186" s="174"/>
      <c r="L186" s="214"/>
      <c r="M186" s="238"/>
      <c r="N186" s="106"/>
      <c r="O186" s="106"/>
      <c r="P186" s="106"/>
      <c r="Q186" s="106"/>
      <c r="R186" s="106"/>
      <c r="S186" s="106"/>
      <c r="T186" s="255"/>
      <c r="AT186" s="170" t="s">
        <v>173</v>
      </c>
      <c r="AU186" s="170" t="s">
        <v>81</v>
      </c>
    </row>
    <row r="187" spans="2:51" s="91" customFormat="1" ht="13.5">
      <c r="B187" s="200"/>
      <c r="C187" s="201"/>
      <c r="D187" s="194" t="s">
        <v>184</v>
      </c>
      <c r="E187" s="202" t="s">
        <v>22</v>
      </c>
      <c r="F187" s="203" t="s">
        <v>918</v>
      </c>
      <c r="G187" s="201"/>
      <c r="H187" s="204">
        <v>0.096</v>
      </c>
      <c r="I187" s="243"/>
      <c r="J187" s="201"/>
      <c r="K187" s="201"/>
      <c r="L187" s="244"/>
      <c r="M187" s="245"/>
      <c r="N187" s="246"/>
      <c r="O187" s="246"/>
      <c r="P187" s="246"/>
      <c r="Q187" s="246"/>
      <c r="R187" s="246"/>
      <c r="S187" s="246"/>
      <c r="T187" s="257"/>
      <c r="AT187" s="262" t="s">
        <v>184</v>
      </c>
      <c r="AU187" s="262" t="s">
        <v>81</v>
      </c>
      <c r="AV187" s="91" t="s">
        <v>81</v>
      </c>
      <c r="AW187" s="91" t="s">
        <v>37</v>
      </c>
      <c r="AX187" s="91" t="s">
        <v>73</v>
      </c>
      <c r="AY187" s="262" t="s">
        <v>164</v>
      </c>
    </row>
    <row r="188" spans="2:51" s="91" customFormat="1" ht="13.5">
      <c r="B188" s="200"/>
      <c r="C188" s="201"/>
      <c r="D188" s="194" t="s">
        <v>184</v>
      </c>
      <c r="E188" s="202" t="s">
        <v>22</v>
      </c>
      <c r="F188" s="203" t="s">
        <v>919</v>
      </c>
      <c r="G188" s="201"/>
      <c r="H188" s="204">
        <v>0.064</v>
      </c>
      <c r="I188" s="243"/>
      <c r="J188" s="201"/>
      <c r="K188" s="201"/>
      <c r="L188" s="244"/>
      <c r="M188" s="245"/>
      <c r="N188" s="246"/>
      <c r="O188" s="246"/>
      <c r="P188" s="246"/>
      <c r="Q188" s="246"/>
      <c r="R188" s="246"/>
      <c r="S188" s="246"/>
      <c r="T188" s="257"/>
      <c r="AT188" s="262" t="s">
        <v>184</v>
      </c>
      <c r="AU188" s="262" t="s">
        <v>81</v>
      </c>
      <c r="AV188" s="91" t="s">
        <v>81</v>
      </c>
      <c r="AW188" s="91" t="s">
        <v>37</v>
      </c>
      <c r="AX188" s="91" t="s">
        <v>73</v>
      </c>
      <c r="AY188" s="262" t="s">
        <v>164</v>
      </c>
    </row>
    <row r="189" spans="2:51" s="92" customFormat="1" ht="13.5">
      <c r="B189" s="205"/>
      <c r="C189" s="206"/>
      <c r="D189" s="207" t="s">
        <v>184</v>
      </c>
      <c r="E189" s="208" t="s">
        <v>22</v>
      </c>
      <c r="F189" s="209" t="s">
        <v>187</v>
      </c>
      <c r="G189" s="206"/>
      <c r="H189" s="210">
        <v>0.16</v>
      </c>
      <c r="I189" s="247"/>
      <c r="J189" s="206"/>
      <c r="K189" s="206"/>
      <c r="L189" s="248"/>
      <c r="M189" s="249"/>
      <c r="N189" s="250"/>
      <c r="O189" s="250"/>
      <c r="P189" s="250"/>
      <c r="Q189" s="250"/>
      <c r="R189" s="250"/>
      <c r="S189" s="250"/>
      <c r="T189" s="258"/>
      <c r="AT189" s="263" t="s">
        <v>184</v>
      </c>
      <c r="AU189" s="263" t="s">
        <v>81</v>
      </c>
      <c r="AV189" s="92" t="s">
        <v>171</v>
      </c>
      <c r="AW189" s="92" t="s">
        <v>37</v>
      </c>
      <c r="AX189" s="92" t="s">
        <v>24</v>
      </c>
      <c r="AY189" s="263" t="s">
        <v>164</v>
      </c>
    </row>
    <row r="190" spans="2:65" s="84" customFormat="1" ht="20.4" customHeight="1">
      <c r="B190" s="105"/>
      <c r="C190" s="189" t="s">
        <v>332</v>
      </c>
      <c r="D190" s="189" t="s">
        <v>166</v>
      </c>
      <c r="E190" s="190" t="s">
        <v>920</v>
      </c>
      <c r="F190" s="191" t="s">
        <v>921</v>
      </c>
      <c r="G190" s="192" t="s">
        <v>569</v>
      </c>
      <c r="H190" s="193">
        <v>30</v>
      </c>
      <c r="I190" s="233"/>
      <c r="J190" s="234">
        <f>ROUND(I190*H190,2)</f>
        <v>0</v>
      </c>
      <c r="K190" s="191" t="s">
        <v>170</v>
      </c>
      <c r="L190" s="214"/>
      <c r="M190" s="235" t="s">
        <v>22</v>
      </c>
      <c r="N190" s="236" t="s">
        <v>44</v>
      </c>
      <c r="O190" s="106"/>
      <c r="P190" s="237">
        <f>O190*H190</f>
        <v>0</v>
      </c>
      <c r="Q190" s="237">
        <v>0</v>
      </c>
      <c r="R190" s="237">
        <f>Q190*H190</f>
        <v>0</v>
      </c>
      <c r="S190" s="237">
        <v>0</v>
      </c>
      <c r="T190" s="254">
        <f>S190*H190</f>
        <v>0</v>
      </c>
      <c r="AR190" s="170" t="s">
        <v>171</v>
      </c>
      <c r="AT190" s="170" t="s">
        <v>166</v>
      </c>
      <c r="AU190" s="170" t="s">
        <v>81</v>
      </c>
      <c r="AY190" s="170" t="s">
        <v>164</v>
      </c>
      <c r="BE190" s="266">
        <f>IF(N190="základní",J190,0)</f>
        <v>0</v>
      </c>
      <c r="BF190" s="266">
        <f>IF(N190="snížená",J190,0)</f>
        <v>0</v>
      </c>
      <c r="BG190" s="266">
        <f>IF(N190="zákl. přenesená",J190,0)</f>
        <v>0</v>
      </c>
      <c r="BH190" s="266">
        <f>IF(N190="sníž. přenesená",J190,0)</f>
        <v>0</v>
      </c>
      <c r="BI190" s="266">
        <f>IF(N190="nulová",J190,0)</f>
        <v>0</v>
      </c>
      <c r="BJ190" s="170" t="s">
        <v>24</v>
      </c>
      <c r="BK190" s="266">
        <f>ROUND(I190*H190,2)</f>
        <v>0</v>
      </c>
      <c r="BL190" s="170" t="s">
        <v>171</v>
      </c>
      <c r="BM190" s="170" t="s">
        <v>922</v>
      </c>
    </row>
    <row r="191" spans="2:47" s="84" customFormat="1" ht="24">
      <c r="B191" s="105"/>
      <c r="C191" s="174"/>
      <c r="D191" s="207" t="s">
        <v>173</v>
      </c>
      <c r="E191" s="174"/>
      <c r="F191" s="270" t="s">
        <v>923</v>
      </c>
      <c r="G191" s="174"/>
      <c r="H191" s="174"/>
      <c r="I191" s="215"/>
      <c r="J191" s="174"/>
      <c r="K191" s="174"/>
      <c r="L191" s="214"/>
      <c r="M191" s="238"/>
      <c r="N191" s="106"/>
      <c r="O191" s="106"/>
      <c r="P191" s="106"/>
      <c r="Q191" s="106"/>
      <c r="R191" s="106"/>
      <c r="S191" s="106"/>
      <c r="T191" s="255"/>
      <c r="AT191" s="170" t="s">
        <v>173</v>
      </c>
      <c r="AU191" s="170" t="s">
        <v>81</v>
      </c>
    </row>
    <row r="192" spans="2:65" s="84" customFormat="1" ht="28.8" customHeight="1">
      <c r="B192" s="105"/>
      <c r="C192" s="189" t="s">
        <v>338</v>
      </c>
      <c r="D192" s="189" t="s">
        <v>166</v>
      </c>
      <c r="E192" s="190" t="s">
        <v>218</v>
      </c>
      <c r="F192" s="191" t="s">
        <v>219</v>
      </c>
      <c r="G192" s="192" t="s">
        <v>192</v>
      </c>
      <c r="H192" s="193">
        <v>464.4</v>
      </c>
      <c r="I192" s="233"/>
      <c r="J192" s="234">
        <f>ROUND(I192*H192,2)</f>
        <v>0</v>
      </c>
      <c r="K192" s="191" t="s">
        <v>170</v>
      </c>
      <c r="L192" s="214"/>
      <c r="M192" s="235" t="s">
        <v>22</v>
      </c>
      <c r="N192" s="236" t="s">
        <v>44</v>
      </c>
      <c r="O192" s="106"/>
      <c r="P192" s="237">
        <f>O192*H192</f>
        <v>0</v>
      </c>
      <c r="Q192" s="237">
        <v>0.00021</v>
      </c>
      <c r="R192" s="237">
        <f>Q192*H192</f>
        <v>0.097524</v>
      </c>
      <c r="S192" s="237">
        <v>0</v>
      </c>
      <c r="T192" s="254">
        <f>S192*H192</f>
        <v>0</v>
      </c>
      <c r="AR192" s="170" t="s">
        <v>171</v>
      </c>
      <c r="AT192" s="170" t="s">
        <v>166</v>
      </c>
      <c r="AU192" s="170" t="s">
        <v>81</v>
      </c>
      <c r="AY192" s="170" t="s">
        <v>164</v>
      </c>
      <c r="BE192" s="266">
        <f>IF(N192="základní",J192,0)</f>
        <v>0</v>
      </c>
      <c r="BF192" s="266">
        <f>IF(N192="snížená",J192,0)</f>
        <v>0</v>
      </c>
      <c r="BG192" s="266">
        <f>IF(N192="zákl. přenesená",J192,0)</f>
        <v>0</v>
      </c>
      <c r="BH192" s="266">
        <f>IF(N192="sníž. přenesená",J192,0)</f>
        <v>0</v>
      </c>
      <c r="BI192" s="266">
        <f>IF(N192="nulová",J192,0)</f>
        <v>0</v>
      </c>
      <c r="BJ192" s="170" t="s">
        <v>24</v>
      </c>
      <c r="BK192" s="266">
        <f>ROUND(I192*H192,2)</f>
        <v>0</v>
      </c>
      <c r="BL192" s="170" t="s">
        <v>171</v>
      </c>
      <c r="BM192" s="170" t="s">
        <v>924</v>
      </c>
    </row>
    <row r="193" spans="2:47" s="84" customFormat="1" ht="24">
      <c r="B193" s="105"/>
      <c r="C193" s="174"/>
      <c r="D193" s="194" t="s">
        <v>173</v>
      </c>
      <c r="E193" s="174"/>
      <c r="F193" s="195" t="s">
        <v>221</v>
      </c>
      <c r="G193" s="174"/>
      <c r="H193" s="174"/>
      <c r="I193" s="215"/>
      <c r="J193" s="174"/>
      <c r="K193" s="174"/>
      <c r="L193" s="214"/>
      <c r="M193" s="238"/>
      <c r="N193" s="106"/>
      <c r="O193" s="106"/>
      <c r="P193" s="106"/>
      <c r="Q193" s="106"/>
      <c r="R193" s="106"/>
      <c r="S193" s="106"/>
      <c r="T193" s="255"/>
      <c r="AT193" s="170" t="s">
        <v>173</v>
      </c>
      <c r="AU193" s="170" t="s">
        <v>81</v>
      </c>
    </row>
    <row r="194" spans="2:51" s="91" customFormat="1" ht="13.5">
      <c r="B194" s="200"/>
      <c r="C194" s="201"/>
      <c r="D194" s="194" t="s">
        <v>184</v>
      </c>
      <c r="E194" s="202" t="s">
        <v>22</v>
      </c>
      <c r="F194" s="203" t="s">
        <v>925</v>
      </c>
      <c r="G194" s="201"/>
      <c r="H194" s="204">
        <v>464.4</v>
      </c>
      <c r="I194" s="243"/>
      <c r="J194" s="201"/>
      <c r="K194" s="201"/>
      <c r="L194" s="244"/>
      <c r="M194" s="245"/>
      <c r="N194" s="246"/>
      <c r="O194" s="246"/>
      <c r="P194" s="246"/>
      <c r="Q194" s="246"/>
      <c r="R194" s="246"/>
      <c r="S194" s="246"/>
      <c r="T194" s="257"/>
      <c r="AT194" s="262" t="s">
        <v>184</v>
      </c>
      <c r="AU194" s="262" t="s">
        <v>81</v>
      </c>
      <c r="AV194" s="91" t="s">
        <v>81</v>
      </c>
      <c r="AW194" s="91" t="s">
        <v>37</v>
      </c>
      <c r="AX194" s="91" t="s">
        <v>73</v>
      </c>
      <c r="AY194" s="262" t="s">
        <v>164</v>
      </c>
    </row>
    <row r="195" spans="2:51" s="92" customFormat="1" ht="13.5">
      <c r="B195" s="205"/>
      <c r="C195" s="206"/>
      <c r="D195" s="207" t="s">
        <v>184</v>
      </c>
      <c r="E195" s="208" t="s">
        <v>22</v>
      </c>
      <c r="F195" s="209" t="s">
        <v>187</v>
      </c>
      <c r="G195" s="206"/>
      <c r="H195" s="210">
        <v>464.4</v>
      </c>
      <c r="I195" s="247"/>
      <c r="J195" s="206"/>
      <c r="K195" s="206"/>
      <c r="L195" s="248"/>
      <c r="M195" s="249"/>
      <c r="N195" s="250"/>
      <c r="O195" s="250"/>
      <c r="P195" s="250"/>
      <c r="Q195" s="250"/>
      <c r="R195" s="250"/>
      <c r="S195" s="250"/>
      <c r="T195" s="258"/>
      <c r="AT195" s="263" t="s">
        <v>184</v>
      </c>
      <c r="AU195" s="263" t="s">
        <v>81</v>
      </c>
      <c r="AV195" s="92" t="s">
        <v>171</v>
      </c>
      <c r="AW195" s="92" t="s">
        <v>37</v>
      </c>
      <c r="AX195" s="92" t="s">
        <v>24</v>
      </c>
      <c r="AY195" s="263" t="s">
        <v>164</v>
      </c>
    </row>
    <row r="196" spans="2:65" s="84" customFormat="1" ht="28.8" customHeight="1">
      <c r="B196" s="105"/>
      <c r="C196" s="189" t="s">
        <v>9</v>
      </c>
      <c r="D196" s="189" t="s">
        <v>166</v>
      </c>
      <c r="E196" s="190" t="s">
        <v>926</v>
      </c>
      <c r="F196" s="191" t="s">
        <v>927</v>
      </c>
      <c r="G196" s="192" t="s">
        <v>623</v>
      </c>
      <c r="H196" s="193">
        <v>14.57</v>
      </c>
      <c r="I196" s="233"/>
      <c r="J196" s="234">
        <f>ROUND(I196*H196,2)</f>
        <v>0</v>
      </c>
      <c r="K196" s="191" t="s">
        <v>22</v>
      </c>
      <c r="L196" s="214"/>
      <c r="M196" s="235" t="s">
        <v>22</v>
      </c>
      <c r="N196" s="236" t="s">
        <v>44</v>
      </c>
      <c r="O196" s="106"/>
      <c r="P196" s="237">
        <f>O196*H196</f>
        <v>0</v>
      </c>
      <c r="Q196" s="237">
        <v>0</v>
      </c>
      <c r="R196" s="237">
        <f>Q196*H196</f>
        <v>0</v>
      </c>
      <c r="S196" s="237">
        <v>0</v>
      </c>
      <c r="T196" s="254">
        <f>S196*H196</f>
        <v>0</v>
      </c>
      <c r="AR196" s="170" t="s">
        <v>171</v>
      </c>
      <c r="AT196" s="170" t="s">
        <v>166</v>
      </c>
      <c r="AU196" s="170" t="s">
        <v>81</v>
      </c>
      <c r="AY196" s="170" t="s">
        <v>164</v>
      </c>
      <c r="BE196" s="266">
        <f>IF(N196="základní",J196,0)</f>
        <v>0</v>
      </c>
      <c r="BF196" s="266">
        <f>IF(N196="snížená",J196,0)</f>
        <v>0</v>
      </c>
      <c r="BG196" s="266">
        <f>IF(N196="zákl. přenesená",J196,0)</f>
        <v>0</v>
      </c>
      <c r="BH196" s="266">
        <f>IF(N196="sníž. přenesená",J196,0)</f>
        <v>0</v>
      </c>
      <c r="BI196" s="266">
        <f>IF(N196="nulová",J196,0)</f>
        <v>0</v>
      </c>
      <c r="BJ196" s="170" t="s">
        <v>24</v>
      </c>
      <c r="BK196" s="266">
        <f>ROUND(I196*H196,2)</f>
        <v>0</v>
      </c>
      <c r="BL196" s="170" t="s">
        <v>171</v>
      </c>
      <c r="BM196" s="170" t="s">
        <v>928</v>
      </c>
    </row>
    <row r="197" spans="2:47" s="84" customFormat="1" ht="24">
      <c r="B197" s="105"/>
      <c r="C197" s="174"/>
      <c r="D197" s="194" t="s">
        <v>173</v>
      </c>
      <c r="E197" s="174"/>
      <c r="F197" s="195" t="s">
        <v>929</v>
      </c>
      <c r="G197" s="174"/>
      <c r="H197" s="174"/>
      <c r="I197" s="215"/>
      <c r="J197" s="174"/>
      <c r="K197" s="174"/>
      <c r="L197" s="214"/>
      <c r="M197" s="238"/>
      <c r="N197" s="106"/>
      <c r="O197" s="106"/>
      <c r="P197" s="106"/>
      <c r="Q197" s="106"/>
      <c r="R197" s="106"/>
      <c r="S197" s="106"/>
      <c r="T197" s="255"/>
      <c r="AT197" s="170" t="s">
        <v>173</v>
      </c>
      <c r="AU197" s="170" t="s">
        <v>81</v>
      </c>
    </row>
    <row r="198" spans="2:51" s="91" customFormat="1" ht="13.5">
      <c r="B198" s="200"/>
      <c r="C198" s="201"/>
      <c r="D198" s="194" t="s">
        <v>184</v>
      </c>
      <c r="E198" s="202" t="s">
        <v>22</v>
      </c>
      <c r="F198" s="203" t="s">
        <v>930</v>
      </c>
      <c r="G198" s="201"/>
      <c r="H198" s="204">
        <v>2.25</v>
      </c>
      <c r="I198" s="243"/>
      <c r="J198" s="201"/>
      <c r="K198" s="201"/>
      <c r="L198" s="244"/>
      <c r="M198" s="245"/>
      <c r="N198" s="246"/>
      <c r="O198" s="246"/>
      <c r="P198" s="246"/>
      <c r="Q198" s="246"/>
      <c r="R198" s="246"/>
      <c r="S198" s="246"/>
      <c r="T198" s="257"/>
      <c r="AT198" s="262" t="s">
        <v>184</v>
      </c>
      <c r="AU198" s="262" t="s">
        <v>81</v>
      </c>
      <c r="AV198" s="91" t="s">
        <v>81</v>
      </c>
      <c r="AW198" s="91" t="s">
        <v>37</v>
      </c>
      <c r="AX198" s="91" t="s">
        <v>73</v>
      </c>
      <c r="AY198" s="262" t="s">
        <v>164</v>
      </c>
    </row>
    <row r="199" spans="2:51" s="91" customFormat="1" ht="13.5">
      <c r="B199" s="200"/>
      <c r="C199" s="201"/>
      <c r="D199" s="194" t="s">
        <v>184</v>
      </c>
      <c r="E199" s="202" t="s">
        <v>22</v>
      </c>
      <c r="F199" s="203" t="s">
        <v>931</v>
      </c>
      <c r="G199" s="201"/>
      <c r="H199" s="204">
        <v>0.19</v>
      </c>
      <c r="I199" s="243"/>
      <c r="J199" s="201"/>
      <c r="K199" s="201"/>
      <c r="L199" s="244"/>
      <c r="M199" s="245"/>
      <c r="N199" s="246"/>
      <c r="O199" s="246"/>
      <c r="P199" s="246"/>
      <c r="Q199" s="246"/>
      <c r="R199" s="246"/>
      <c r="S199" s="246"/>
      <c r="T199" s="257"/>
      <c r="AT199" s="262" t="s">
        <v>184</v>
      </c>
      <c r="AU199" s="262" t="s">
        <v>81</v>
      </c>
      <c r="AV199" s="91" t="s">
        <v>81</v>
      </c>
      <c r="AW199" s="91" t="s">
        <v>37</v>
      </c>
      <c r="AX199" s="91" t="s">
        <v>73</v>
      </c>
      <c r="AY199" s="262" t="s">
        <v>164</v>
      </c>
    </row>
    <row r="200" spans="2:51" s="91" customFormat="1" ht="13.5">
      <c r="B200" s="200"/>
      <c r="C200" s="201"/>
      <c r="D200" s="194" t="s">
        <v>184</v>
      </c>
      <c r="E200" s="202" t="s">
        <v>22</v>
      </c>
      <c r="F200" s="203" t="s">
        <v>932</v>
      </c>
      <c r="G200" s="201"/>
      <c r="H200" s="204">
        <v>0.015</v>
      </c>
      <c r="I200" s="243"/>
      <c r="J200" s="201"/>
      <c r="K200" s="201"/>
      <c r="L200" s="244"/>
      <c r="M200" s="245"/>
      <c r="N200" s="246"/>
      <c r="O200" s="246"/>
      <c r="P200" s="246"/>
      <c r="Q200" s="246"/>
      <c r="R200" s="246"/>
      <c r="S200" s="246"/>
      <c r="T200" s="257"/>
      <c r="AT200" s="262" t="s">
        <v>184</v>
      </c>
      <c r="AU200" s="262" t="s">
        <v>81</v>
      </c>
      <c r="AV200" s="91" t="s">
        <v>81</v>
      </c>
      <c r="AW200" s="91" t="s">
        <v>37</v>
      </c>
      <c r="AX200" s="91" t="s">
        <v>73</v>
      </c>
      <c r="AY200" s="262" t="s">
        <v>164</v>
      </c>
    </row>
    <row r="201" spans="2:51" s="91" customFormat="1" ht="13.5">
      <c r="B201" s="200"/>
      <c r="C201" s="201"/>
      <c r="D201" s="194" t="s">
        <v>184</v>
      </c>
      <c r="E201" s="202" t="s">
        <v>22</v>
      </c>
      <c r="F201" s="203" t="s">
        <v>933</v>
      </c>
      <c r="G201" s="201"/>
      <c r="H201" s="204">
        <v>0.26</v>
      </c>
      <c r="I201" s="243"/>
      <c r="J201" s="201"/>
      <c r="K201" s="201"/>
      <c r="L201" s="244"/>
      <c r="M201" s="245"/>
      <c r="N201" s="246"/>
      <c r="O201" s="246"/>
      <c r="P201" s="246"/>
      <c r="Q201" s="246"/>
      <c r="R201" s="246"/>
      <c r="S201" s="246"/>
      <c r="T201" s="257"/>
      <c r="AT201" s="262" t="s">
        <v>184</v>
      </c>
      <c r="AU201" s="262" t="s">
        <v>81</v>
      </c>
      <c r="AV201" s="91" t="s">
        <v>81</v>
      </c>
      <c r="AW201" s="91" t="s">
        <v>37</v>
      </c>
      <c r="AX201" s="91" t="s">
        <v>73</v>
      </c>
      <c r="AY201" s="262" t="s">
        <v>164</v>
      </c>
    </row>
    <row r="202" spans="2:51" s="91" customFormat="1" ht="13.5">
      <c r="B202" s="200"/>
      <c r="C202" s="201"/>
      <c r="D202" s="194" t="s">
        <v>184</v>
      </c>
      <c r="E202" s="202" t="s">
        <v>22</v>
      </c>
      <c r="F202" s="203" t="s">
        <v>934</v>
      </c>
      <c r="G202" s="201"/>
      <c r="H202" s="204">
        <v>0.28</v>
      </c>
      <c r="I202" s="243"/>
      <c r="J202" s="201"/>
      <c r="K202" s="201"/>
      <c r="L202" s="244"/>
      <c r="M202" s="245"/>
      <c r="N202" s="246"/>
      <c r="O202" s="246"/>
      <c r="P202" s="246"/>
      <c r="Q202" s="246"/>
      <c r="R202" s="246"/>
      <c r="S202" s="246"/>
      <c r="T202" s="257"/>
      <c r="AT202" s="262" t="s">
        <v>184</v>
      </c>
      <c r="AU202" s="262" t="s">
        <v>81</v>
      </c>
      <c r="AV202" s="91" t="s">
        <v>81</v>
      </c>
      <c r="AW202" s="91" t="s">
        <v>37</v>
      </c>
      <c r="AX202" s="91" t="s">
        <v>73</v>
      </c>
      <c r="AY202" s="262" t="s">
        <v>164</v>
      </c>
    </row>
    <row r="203" spans="2:51" s="91" customFormat="1" ht="13.5">
      <c r="B203" s="200"/>
      <c r="C203" s="201"/>
      <c r="D203" s="194" t="s">
        <v>184</v>
      </c>
      <c r="E203" s="202" t="s">
        <v>22</v>
      </c>
      <c r="F203" s="203" t="s">
        <v>935</v>
      </c>
      <c r="G203" s="201"/>
      <c r="H203" s="204">
        <v>2.7</v>
      </c>
      <c r="I203" s="243"/>
      <c r="J203" s="201"/>
      <c r="K203" s="201"/>
      <c r="L203" s="244"/>
      <c r="M203" s="245"/>
      <c r="N203" s="246"/>
      <c r="O203" s="246"/>
      <c r="P203" s="246"/>
      <c r="Q203" s="246"/>
      <c r="R203" s="246"/>
      <c r="S203" s="246"/>
      <c r="T203" s="257"/>
      <c r="AT203" s="262" t="s">
        <v>184</v>
      </c>
      <c r="AU203" s="262" t="s">
        <v>81</v>
      </c>
      <c r="AV203" s="91" t="s">
        <v>81</v>
      </c>
      <c r="AW203" s="91" t="s">
        <v>37</v>
      </c>
      <c r="AX203" s="91" t="s">
        <v>73</v>
      </c>
      <c r="AY203" s="262" t="s">
        <v>164</v>
      </c>
    </row>
    <row r="204" spans="2:51" s="91" customFormat="1" ht="13.5">
      <c r="B204" s="200"/>
      <c r="C204" s="201"/>
      <c r="D204" s="194" t="s">
        <v>184</v>
      </c>
      <c r="E204" s="202" t="s">
        <v>22</v>
      </c>
      <c r="F204" s="203" t="s">
        <v>936</v>
      </c>
      <c r="G204" s="201"/>
      <c r="H204" s="204">
        <v>0.1</v>
      </c>
      <c r="I204" s="243"/>
      <c r="J204" s="201"/>
      <c r="K204" s="201"/>
      <c r="L204" s="244"/>
      <c r="M204" s="245"/>
      <c r="N204" s="246"/>
      <c r="O204" s="246"/>
      <c r="P204" s="246"/>
      <c r="Q204" s="246"/>
      <c r="R204" s="246"/>
      <c r="S204" s="246"/>
      <c r="T204" s="257"/>
      <c r="AT204" s="262" t="s">
        <v>184</v>
      </c>
      <c r="AU204" s="262" t="s">
        <v>81</v>
      </c>
      <c r="AV204" s="91" t="s">
        <v>81</v>
      </c>
      <c r="AW204" s="91" t="s">
        <v>37</v>
      </c>
      <c r="AX204" s="91" t="s">
        <v>73</v>
      </c>
      <c r="AY204" s="262" t="s">
        <v>164</v>
      </c>
    </row>
    <row r="205" spans="2:51" s="91" customFormat="1" ht="13.5">
      <c r="B205" s="200"/>
      <c r="C205" s="201"/>
      <c r="D205" s="194" t="s">
        <v>184</v>
      </c>
      <c r="E205" s="202" t="s">
        <v>22</v>
      </c>
      <c r="F205" s="203" t="s">
        <v>937</v>
      </c>
      <c r="G205" s="201"/>
      <c r="H205" s="204">
        <v>8.775</v>
      </c>
      <c r="I205" s="243"/>
      <c r="J205" s="201"/>
      <c r="K205" s="201"/>
      <c r="L205" s="244"/>
      <c r="M205" s="245"/>
      <c r="N205" s="246"/>
      <c r="O205" s="246"/>
      <c r="P205" s="246"/>
      <c r="Q205" s="246"/>
      <c r="R205" s="246"/>
      <c r="S205" s="246"/>
      <c r="T205" s="257"/>
      <c r="AT205" s="262" t="s">
        <v>184</v>
      </c>
      <c r="AU205" s="262" t="s">
        <v>81</v>
      </c>
      <c r="AV205" s="91" t="s">
        <v>81</v>
      </c>
      <c r="AW205" s="91" t="s">
        <v>37</v>
      </c>
      <c r="AX205" s="91" t="s">
        <v>73</v>
      </c>
      <c r="AY205" s="262" t="s">
        <v>164</v>
      </c>
    </row>
    <row r="206" spans="2:51" s="92" customFormat="1" ht="13.5">
      <c r="B206" s="205"/>
      <c r="C206" s="206"/>
      <c r="D206" s="194" t="s">
        <v>184</v>
      </c>
      <c r="E206" s="267" t="s">
        <v>22</v>
      </c>
      <c r="F206" s="268" t="s">
        <v>187</v>
      </c>
      <c r="G206" s="206"/>
      <c r="H206" s="269">
        <v>14.57</v>
      </c>
      <c r="I206" s="247"/>
      <c r="J206" s="206"/>
      <c r="K206" s="206"/>
      <c r="L206" s="248"/>
      <c r="M206" s="249"/>
      <c r="N206" s="250"/>
      <c r="O206" s="250"/>
      <c r="P206" s="250"/>
      <c r="Q206" s="250"/>
      <c r="R206" s="250"/>
      <c r="S206" s="250"/>
      <c r="T206" s="258"/>
      <c r="AT206" s="263" t="s">
        <v>184</v>
      </c>
      <c r="AU206" s="263" t="s">
        <v>81</v>
      </c>
      <c r="AV206" s="92" t="s">
        <v>171</v>
      </c>
      <c r="AW206" s="92" t="s">
        <v>37</v>
      </c>
      <c r="AX206" s="92" t="s">
        <v>24</v>
      </c>
      <c r="AY206" s="263" t="s">
        <v>164</v>
      </c>
    </row>
    <row r="207" spans="2:63" s="89" customFormat="1" ht="29.9" customHeight="1">
      <c r="B207" s="183"/>
      <c r="C207" s="184"/>
      <c r="D207" s="187" t="s">
        <v>72</v>
      </c>
      <c r="E207" s="188" t="s">
        <v>938</v>
      </c>
      <c r="F207" s="188" t="s">
        <v>939</v>
      </c>
      <c r="G207" s="184"/>
      <c r="H207" s="184"/>
      <c r="I207" s="226"/>
      <c r="J207" s="232">
        <f>BK207</f>
        <v>0</v>
      </c>
      <c r="K207" s="184"/>
      <c r="L207" s="228"/>
      <c r="M207" s="229"/>
      <c r="N207" s="230"/>
      <c r="O207" s="230"/>
      <c r="P207" s="231">
        <f aca="true" t="shared" si="7" ref="P207:T207">SUM(P208:P209)</f>
        <v>0</v>
      </c>
      <c r="Q207" s="230"/>
      <c r="R207" s="231">
        <f t="shared" si="7"/>
        <v>0</v>
      </c>
      <c r="S207" s="230"/>
      <c r="T207" s="253">
        <f t="shared" si="7"/>
        <v>0</v>
      </c>
      <c r="AR207" s="259" t="s">
        <v>24</v>
      </c>
      <c r="AT207" s="260" t="s">
        <v>72</v>
      </c>
      <c r="AU207" s="260" t="s">
        <v>24</v>
      </c>
      <c r="AY207" s="259" t="s">
        <v>164</v>
      </c>
      <c r="BK207" s="265">
        <f>SUM(BK208:BK209)</f>
        <v>0</v>
      </c>
    </row>
    <row r="208" spans="2:65" s="84" customFormat="1" ht="20.4" customHeight="1">
      <c r="B208" s="105"/>
      <c r="C208" s="189" t="s">
        <v>363</v>
      </c>
      <c r="D208" s="189" t="s">
        <v>166</v>
      </c>
      <c r="E208" s="190" t="s">
        <v>940</v>
      </c>
      <c r="F208" s="191" t="s">
        <v>941</v>
      </c>
      <c r="G208" s="192" t="s">
        <v>623</v>
      </c>
      <c r="H208" s="193">
        <v>227.411</v>
      </c>
      <c r="I208" s="233"/>
      <c r="J208" s="234">
        <f>ROUND(I208*H208,2)</f>
        <v>0</v>
      </c>
      <c r="K208" s="191" t="s">
        <v>170</v>
      </c>
      <c r="L208" s="214"/>
      <c r="M208" s="235" t="s">
        <v>22</v>
      </c>
      <c r="N208" s="236" t="s">
        <v>44</v>
      </c>
      <c r="O208" s="106"/>
      <c r="P208" s="237">
        <f>O208*H208</f>
        <v>0</v>
      </c>
      <c r="Q208" s="237">
        <v>0</v>
      </c>
      <c r="R208" s="237">
        <f>Q208*H208</f>
        <v>0</v>
      </c>
      <c r="S208" s="237">
        <v>0</v>
      </c>
      <c r="T208" s="254">
        <f>S208*H208</f>
        <v>0</v>
      </c>
      <c r="AR208" s="170" t="s">
        <v>171</v>
      </c>
      <c r="AT208" s="170" t="s">
        <v>166</v>
      </c>
      <c r="AU208" s="170" t="s">
        <v>81</v>
      </c>
      <c r="AY208" s="170" t="s">
        <v>164</v>
      </c>
      <c r="BE208" s="266">
        <f>IF(N208="základní",J208,0)</f>
        <v>0</v>
      </c>
      <c r="BF208" s="266">
        <f>IF(N208="snížená",J208,0)</f>
        <v>0</v>
      </c>
      <c r="BG208" s="266">
        <f>IF(N208="zákl. přenesená",J208,0)</f>
        <v>0</v>
      </c>
      <c r="BH208" s="266">
        <f>IF(N208="sníž. přenesená",J208,0)</f>
        <v>0</v>
      </c>
      <c r="BI208" s="266">
        <f>IF(N208="nulová",J208,0)</f>
        <v>0</v>
      </c>
      <c r="BJ208" s="170" t="s">
        <v>24</v>
      </c>
      <c r="BK208" s="266">
        <f>ROUND(I208*H208,2)</f>
        <v>0</v>
      </c>
      <c r="BL208" s="170" t="s">
        <v>171</v>
      </c>
      <c r="BM208" s="170" t="s">
        <v>942</v>
      </c>
    </row>
    <row r="209" spans="2:47" s="84" customFormat="1" ht="36">
      <c r="B209" s="105"/>
      <c r="C209" s="174"/>
      <c r="D209" s="194" t="s">
        <v>173</v>
      </c>
      <c r="E209" s="174"/>
      <c r="F209" s="195" t="s">
        <v>943</v>
      </c>
      <c r="G209" s="174"/>
      <c r="H209" s="174"/>
      <c r="I209" s="215"/>
      <c r="J209" s="174"/>
      <c r="K209" s="174"/>
      <c r="L209" s="214"/>
      <c r="M209" s="277"/>
      <c r="N209" s="272"/>
      <c r="O209" s="272"/>
      <c r="P209" s="272"/>
      <c r="Q209" s="272"/>
      <c r="R209" s="272"/>
      <c r="S209" s="272"/>
      <c r="T209" s="278"/>
      <c r="AT209" s="170" t="s">
        <v>173</v>
      </c>
      <c r="AU209" s="170" t="s">
        <v>81</v>
      </c>
    </row>
    <row r="210" spans="2:12" s="84" customFormat="1" ht="6.95" customHeight="1">
      <c r="B210" s="122"/>
      <c r="C210" s="123"/>
      <c r="D210" s="123"/>
      <c r="E210" s="123"/>
      <c r="F210" s="123"/>
      <c r="G210" s="123"/>
      <c r="H210" s="123"/>
      <c r="I210" s="156"/>
      <c r="J210" s="123"/>
      <c r="K210" s="123"/>
      <c r="L210" s="214"/>
    </row>
  </sheetData>
  <sheetProtection password="CC35" sheet="1" objects="1" formatCells="0" formatColumns="0" formatRows="0" sort="0" autoFilter="0"/>
  <autoFilter ref="C86:K209"/>
  <mergeCells count="12"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75:H75"/>
    <mergeCell ref="E77:H77"/>
    <mergeCell ref="E79:H79"/>
  </mergeCells>
  <hyperlinks>
    <hyperlink ref="F1:G1" location="C2" display="1) Krycí list soupisu"/>
    <hyperlink ref="G1:H1" location="C58" display="2) Rekapitulace"/>
    <hyperlink ref="J1" location="C86" display="3) Soupis prací"/>
    <hyperlink ref="L1:V1" location="'Rekapitulace stavby'!C2" display="Rekapitulace stavby"/>
  </hyperlinks>
  <printOptions/>
  <pageMargins left="0.582638888888889" right="0.582638888888889" top="0.582638888888889" bottom="0.582638888888889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R128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12.8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93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85" customHeight="1">
      <c r="A1" s="94"/>
      <c r="B1" s="95"/>
      <c r="C1" s="95"/>
      <c r="D1" s="96" t="s">
        <v>1</v>
      </c>
      <c r="E1" s="95"/>
      <c r="F1" s="97" t="s">
        <v>112</v>
      </c>
      <c r="G1" s="97" t="s">
        <v>113</v>
      </c>
      <c r="H1" s="97"/>
      <c r="I1" s="136"/>
      <c r="J1" s="97" t="s">
        <v>114</v>
      </c>
      <c r="K1" s="96" t="s">
        <v>115</v>
      </c>
      <c r="L1" s="97" t="s">
        <v>116</v>
      </c>
      <c r="M1" s="97"/>
      <c r="N1" s="97"/>
      <c r="O1" s="97"/>
      <c r="P1" s="97"/>
      <c r="Q1" s="97"/>
      <c r="R1" s="97"/>
      <c r="S1" s="97"/>
      <c r="T1" s="97"/>
      <c r="U1" s="169"/>
      <c r="V1" s="169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</row>
    <row r="2" spans="3:46" ht="36.95" customHeight="1">
      <c r="AT2" s="170" t="s">
        <v>91</v>
      </c>
    </row>
    <row r="3" spans="2:46" ht="6.95" customHeight="1">
      <c r="B3" s="98"/>
      <c r="C3" s="99"/>
      <c r="D3" s="99"/>
      <c r="E3" s="99"/>
      <c r="F3" s="99"/>
      <c r="G3" s="99"/>
      <c r="H3" s="99"/>
      <c r="I3" s="137"/>
      <c r="J3" s="99"/>
      <c r="K3" s="138"/>
      <c r="AT3" s="170" t="s">
        <v>81</v>
      </c>
    </row>
    <row r="4" spans="2:46" ht="36.95" customHeight="1">
      <c r="B4" s="100"/>
      <c r="C4" s="101"/>
      <c r="D4" s="102" t="s">
        <v>121</v>
      </c>
      <c r="E4" s="101"/>
      <c r="F4" s="101"/>
      <c r="G4" s="101"/>
      <c r="H4" s="101"/>
      <c r="I4" s="139"/>
      <c r="J4" s="101"/>
      <c r="K4" s="140"/>
      <c r="M4" s="141" t="s">
        <v>12</v>
      </c>
      <c r="AT4" s="170" t="s">
        <v>6</v>
      </c>
    </row>
    <row r="5" spans="2:11" ht="6.95" customHeight="1">
      <c r="B5" s="100"/>
      <c r="C5" s="101"/>
      <c r="D5" s="101"/>
      <c r="E5" s="101"/>
      <c r="F5" s="101"/>
      <c r="G5" s="101"/>
      <c r="H5" s="101"/>
      <c r="I5" s="139"/>
      <c r="J5" s="101"/>
      <c r="K5" s="140"/>
    </row>
    <row r="6" spans="2:11" ht="13.2">
      <c r="B6" s="100"/>
      <c r="C6" s="101"/>
      <c r="D6" s="103" t="s">
        <v>18</v>
      </c>
      <c r="E6" s="101"/>
      <c r="F6" s="101"/>
      <c r="G6" s="101"/>
      <c r="H6" s="101"/>
      <c r="I6" s="139"/>
      <c r="J6" s="101"/>
      <c r="K6" s="140"/>
    </row>
    <row r="7" spans="2:11" ht="20.4" customHeight="1">
      <c r="B7" s="100"/>
      <c r="C7" s="101"/>
      <c r="D7" s="101"/>
      <c r="E7" s="104" t="str">
        <f>'Rekapitulace stavby'!K6</f>
        <v>SPŠ, SOŠ a SOU Hradec Králové - nástavba školních dílen - konečné zadání</v>
      </c>
      <c r="F7" s="103"/>
      <c r="G7" s="103"/>
      <c r="H7" s="103"/>
      <c r="I7" s="139"/>
      <c r="J7" s="101"/>
      <c r="K7" s="140"/>
    </row>
    <row r="8" spans="2:11" ht="13.2">
      <c r="B8" s="100"/>
      <c r="C8" s="101"/>
      <c r="D8" s="103" t="s">
        <v>122</v>
      </c>
      <c r="E8" s="101"/>
      <c r="F8" s="101"/>
      <c r="G8" s="101"/>
      <c r="H8" s="101"/>
      <c r="I8" s="139"/>
      <c r="J8" s="101"/>
      <c r="K8" s="140"/>
    </row>
    <row r="9" spans="2:11" s="84" customFormat="1" ht="20.4" customHeight="1">
      <c r="B9" s="105"/>
      <c r="C9" s="106"/>
      <c r="D9" s="106"/>
      <c r="E9" s="104" t="s">
        <v>123</v>
      </c>
      <c r="F9" s="106"/>
      <c r="G9" s="106"/>
      <c r="H9" s="106"/>
      <c r="I9" s="142"/>
      <c r="J9" s="106"/>
      <c r="K9" s="143"/>
    </row>
    <row r="10" spans="2:11" s="84" customFormat="1" ht="13.2">
      <c r="B10" s="105"/>
      <c r="C10" s="106"/>
      <c r="D10" s="103" t="s">
        <v>124</v>
      </c>
      <c r="E10" s="106"/>
      <c r="F10" s="106"/>
      <c r="G10" s="106"/>
      <c r="H10" s="106"/>
      <c r="I10" s="142"/>
      <c r="J10" s="106"/>
      <c r="K10" s="143"/>
    </row>
    <row r="11" spans="2:11" s="84" customFormat="1" ht="36.95" customHeight="1">
      <c r="B11" s="105"/>
      <c r="C11" s="106"/>
      <c r="D11" s="106"/>
      <c r="E11" s="107" t="s">
        <v>944</v>
      </c>
      <c r="F11" s="106"/>
      <c r="G11" s="106"/>
      <c r="H11" s="106"/>
      <c r="I11" s="142"/>
      <c r="J11" s="106"/>
      <c r="K11" s="143"/>
    </row>
    <row r="12" spans="2:11" s="84" customFormat="1" ht="13.5">
      <c r="B12" s="105"/>
      <c r="C12" s="106"/>
      <c r="D12" s="106"/>
      <c r="E12" s="106"/>
      <c r="F12" s="106"/>
      <c r="G12" s="106"/>
      <c r="H12" s="106"/>
      <c r="I12" s="142"/>
      <c r="J12" s="106"/>
      <c r="K12" s="143"/>
    </row>
    <row r="13" spans="2:11" s="84" customFormat="1" ht="14.4" customHeight="1">
      <c r="B13" s="105"/>
      <c r="C13" s="106"/>
      <c r="D13" s="103" t="s">
        <v>21</v>
      </c>
      <c r="E13" s="106"/>
      <c r="F13" s="108" t="s">
        <v>22</v>
      </c>
      <c r="G13" s="106"/>
      <c r="H13" s="106"/>
      <c r="I13" s="144" t="s">
        <v>23</v>
      </c>
      <c r="J13" s="108" t="s">
        <v>22</v>
      </c>
      <c r="K13" s="143"/>
    </row>
    <row r="14" spans="2:11" s="84" customFormat="1" ht="14.4" customHeight="1">
      <c r="B14" s="105"/>
      <c r="C14" s="106"/>
      <c r="D14" s="103" t="s">
        <v>25</v>
      </c>
      <c r="E14" s="106"/>
      <c r="F14" s="108" t="s">
        <v>26</v>
      </c>
      <c r="G14" s="106"/>
      <c r="H14" s="106"/>
      <c r="I14" s="144" t="s">
        <v>27</v>
      </c>
      <c r="J14" s="145" t="str">
        <f>'Rekapitulace stavby'!AN8</f>
        <v>30.1.2017</v>
      </c>
      <c r="K14" s="143"/>
    </row>
    <row r="15" spans="2:11" s="84" customFormat="1" ht="10.8" customHeight="1">
      <c r="B15" s="105"/>
      <c r="C15" s="106"/>
      <c r="D15" s="106"/>
      <c r="E15" s="106"/>
      <c r="F15" s="106"/>
      <c r="G15" s="106"/>
      <c r="H15" s="106"/>
      <c r="I15" s="142"/>
      <c r="J15" s="106"/>
      <c r="K15" s="143"/>
    </row>
    <row r="16" spans="2:11" s="84" customFormat="1" ht="14.4" customHeight="1">
      <c r="B16" s="105"/>
      <c r="C16" s="106"/>
      <c r="D16" s="103" t="s">
        <v>29</v>
      </c>
      <c r="E16" s="106"/>
      <c r="F16" s="106"/>
      <c r="G16" s="106"/>
      <c r="H16" s="106"/>
      <c r="I16" s="144" t="s">
        <v>30</v>
      </c>
      <c r="J16" s="108" t="s">
        <v>22</v>
      </c>
      <c r="K16" s="143"/>
    </row>
    <row r="17" spans="2:11" s="84" customFormat="1" ht="18" customHeight="1">
      <c r="B17" s="105"/>
      <c r="C17" s="106"/>
      <c r="D17" s="106"/>
      <c r="E17" s="108" t="s">
        <v>31</v>
      </c>
      <c r="F17" s="106"/>
      <c r="G17" s="106"/>
      <c r="H17" s="106"/>
      <c r="I17" s="144" t="s">
        <v>32</v>
      </c>
      <c r="J17" s="108" t="s">
        <v>22</v>
      </c>
      <c r="K17" s="143"/>
    </row>
    <row r="18" spans="2:11" s="84" customFormat="1" ht="6.95" customHeight="1">
      <c r="B18" s="105"/>
      <c r="C18" s="106"/>
      <c r="D18" s="106"/>
      <c r="E18" s="106"/>
      <c r="F18" s="106"/>
      <c r="G18" s="106"/>
      <c r="H18" s="106"/>
      <c r="I18" s="142"/>
      <c r="J18" s="106"/>
      <c r="K18" s="143"/>
    </row>
    <row r="19" spans="2:11" s="84" customFormat="1" ht="14.4" customHeight="1">
      <c r="B19" s="105"/>
      <c r="C19" s="106"/>
      <c r="D19" s="103" t="s">
        <v>33</v>
      </c>
      <c r="E19" s="106"/>
      <c r="F19" s="106"/>
      <c r="G19" s="106"/>
      <c r="H19" s="106"/>
      <c r="I19" s="144" t="s">
        <v>30</v>
      </c>
      <c r="J19" s="108" t="str">
        <f>IF('Rekapitulace stavby'!AN13="Vyplň údaj","",IF('Rekapitulace stavby'!AN13="","",'Rekapitulace stavby'!AN13))</f>
        <v/>
      </c>
      <c r="K19" s="143"/>
    </row>
    <row r="20" spans="2:11" s="84" customFormat="1" ht="18" customHeight="1">
      <c r="B20" s="105"/>
      <c r="C20" s="106"/>
      <c r="D20" s="106"/>
      <c r="E20" s="108" t="str">
        <f>IF('Rekapitulace stavby'!E14="Vyplň údaj","",IF('Rekapitulace stavby'!E14="","",'Rekapitulace stavby'!E14))</f>
        <v/>
      </c>
      <c r="F20" s="106"/>
      <c r="G20" s="106"/>
      <c r="H20" s="106"/>
      <c r="I20" s="144" t="s">
        <v>32</v>
      </c>
      <c r="J20" s="108" t="str">
        <f>IF('Rekapitulace stavby'!AN14="Vyplň údaj","",IF('Rekapitulace stavby'!AN14="","",'Rekapitulace stavby'!AN14))</f>
        <v/>
      </c>
      <c r="K20" s="143"/>
    </row>
    <row r="21" spans="2:11" s="84" customFormat="1" ht="6.95" customHeight="1">
      <c r="B21" s="105"/>
      <c r="C21" s="106"/>
      <c r="D21" s="106"/>
      <c r="E21" s="106"/>
      <c r="F21" s="106"/>
      <c r="G21" s="106"/>
      <c r="H21" s="106"/>
      <c r="I21" s="142"/>
      <c r="J21" s="106"/>
      <c r="K21" s="143"/>
    </row>
    <row r="22" spans="2:11" s="84" customFormat="1" ht="14.4" customHeight="1">
      <c r="B22" s="105"/>
      <c r="C22" s="106"/>
      <c r="D22" s="103" t="s">
        <v>35</v>
      </c>
      <c r="E22" s="106"/>
      <c r="F22" s="106"/>
      <c r="G22" s="106"/>
      <c r="H22" s="106"/>
      <c r="I22" s="144" t="s">
        <v>30</v>
      </c>
      <c r="J22" s="108" t="s">
        <v>22</v>
      </c>
      <c r="K22" s="143"/>
    </row>
    <row r="23" spans="2:11" s="84" customFormat="1" ht="18" customHeight="1">
      <c r="B23" s="105"/>
      <c r="C23" s="106"/>
      <c r="D23" s="106"/>
      <c r="E23" s="108" t="s">
        <v>126</v>
      </c>
      <c r="F23" s="106"/>
      <c r="G23" s="106"/>
      <c r="H23" s="106"/>
      <c r="I23" s="144" t="s">
        <v>32</v>
      </c>
      <c r="J23" s="108" t="s">
        <v>22</v>
      </c>
      <c r="K23" s="143"/>
    </row>
    <row r="24" spans="2:11" s="84" customFormat="1" ht="6.95" customHeight="1">
      <c r="B24" s="105"/>
      <c r="C24" s="106"/>
      <c r="D24" s="106"/>
      <c r="E24" s="106"/>
      <c r="F24" s="106"/>
      <c r="G24" s="106"/>
      <c r="H24" s="106"/>
      <c r="I24" s="142"/>
      <c r="J24" s="106"/>
      <c r="K24" s="143"/>
    </row>
    <row r="25" spans="2:11" s="84" customFormat="1" ht="14.4" customHeight="1">
      <c r="B25" s="105"/>
      <c r="C25" s="106"/>
      <c r="D25" s="103" t="s">
        <v>38</v>
      </c>
      <c r="E25" s="106"/>
      <c r="F25" s="106"/>
      <c r="G25" s="106"/>
      <c r="H25" s="106"/>
      <c r="I25" s="142"/>
      <c r="J25" s="106"/>
      <c r="K25" s="143"/>
    </row>
    <row r="26" spans="2:11" s="85" customFormat="1" ht="20.4" customHeight="1">
      <c r="B26" s="109"/>
      <c r="C26" s="110"/>
      <c r="D26" s="110"/>
      <c r="E26" s="111" t="s">
        <v>22</v>
      </c>
      <c r="F26" s="111"/>
      <c r="G26" s="111"/>
      <c r="H26" s="111"/>
      <c r="I26" s="146"/>
      <c r="J26" s="110"/>
      <c r="K26" s="147"/>
    </row>
    <row r="27" spans="2:11" s="84" customFormat="1" ht="6.95" customHeight="1">
      <c r="B27" s="105"/>
      <c r="C27" s="106"/>
      <c r="D27" s="106"/>
      <c r="E27" s="106"/>
      <c r="F27" s="106"/>
      <c r="G27" s="106"/>
      <c r="H27" s="106"/>
      <c r="I27" s="142"/>
      <c r="J27" s="106"/>
      <c r="K27" s="143"/>
    </row>
    <row r="28" spans="2:11" s="84" customFormat="1" ht="6.95" customHeight="1">
      <c r="B28" s="105"/>
      <c r="C28" s="106"/>
      <c r="D28" s="112"/>
      <c r="E28" s="112"/>
      <c r="F28" s="112"/>
      <c r="G28" s="112"/>
      <c r="H28" s="112"/>
      <c r="I28" s="148"/>
      <c r="J28" s="112"/>
      <c r="K28" s="149"/>
    </row>
    <row r="29" spans="2:11" s="84" customFormat="1" ht="25.5" customHeight="1">
      <c r="B29" s="105"/>
      <c r="C29" s="106"/>
      <c r="D29" s="113" t="s">
        <v>39</v>
      </c>
      <c r="E29" s="106"/>
      <c r="F29" s="106"/>
      <c r="G29" s="106"/>
      <c r="H29" s="106"/>
      <c r="I29" s="142"/>
      <c r="J29" s="150">
        <f>ROUND(J105,2)</f>
        <v>0</v>
      </c>
      <c r="K29" s="143"/>
    </row>
    <row r="30" spans="2:11" s="84" customFormat="1" ht="6.95" customHeight="1">
      <c r="B30" s="105"/>
      <c r="C30" s="106"/>
      <c r="D30" s="112"/>
      <c r="E30" s="112"/>
      <c r="F30" s="112"/>
      <c r="G30" s="112"/>
      <c r="H30" s="112"/>
      <c r="I30" s="148"/>
      <c r="J30" s="112"/>
      <c r="K30" s="149"/>
    </row>
    <row r="31" spans="2:11" s="84" customFormat="1" ht="14.4" customHeight="1">
      <c r="B31" s="105"/>
      <c r="C31" s="106"/>
      <c r="D31" s="106"/>
      <c r="E31" s="106"/>
      <c r="F31" s="114" t="s">
        <v>41</v>
      </c>
      <c r="G31" s="106"/>
      <c r="H31" s="106"/>
      <c r="I31" s="151" t="s">
        <v>40</v>
      </c>
      <c r="J31" s="114" t="s">
        <v>42</v>
      </c>
      <c r="K31" s="143"/>
    </row>
    <row r="32" spans="2:11" s="84" customFormat="1" ht="14.4" customHeight="1">
      <c r="B32" s="105"/>
      <c r="C32" s="106"/>
      <c r="D32" s="115" t="s">
        <v>43</v>
      </c>
      <c r="E32" s="115" t="s">
        <v>44</v>
      </c>
      <c r="F32" s="116">
        <f>ROUND(SUM(BE105:BE1286),2)</f>
        <v>0</v>
      </c>
      <c r="G32" s="106"/>
      <c r="H32" s="106"/>
      <c r="I32" s="152">
        <v>0.21</v>
      </c>
      <c r="J32" s="116">
        <f>ROUND(ROUND((SUM(BE105:BE1286)),2)*I32,2)</f>
        <v>0</v>
      </c>
      <c r="K32" s="143"/>
    </row>
    <row r="33" spans="2:11" s="84" customFormat="1" ht="14.4" customHeight="1">
      <c r="B33" s="105"/>
      <c r="C33" s="106"/>
      <c r="D33" s="106"/>
      <c r="E33" s="115" t="s">
        <v>45</v>
      </c>
      <c r="F33" s="116">
        <f>ROUND(SUM(BF105:BF1286),2)</f>
        <v>0</v>
      </c>
      <c r="G33" s="106"/>
      <c r="H33" s="106"/>
      <c r="I33" s="152">
        <v>0.15</v>
      </c>
      <c r="J33" s="116">
        <f>ROUND(ROUND((SUM(BF105:BF1286)),2)*I33,2)</f>
        <v>0</v>
      </c>
      <c r="K33" s="143"/>
    </row>
    <row r="34" spans="2:11" s="84" customFormat="1" ht="14.4" customHeight="1" hidden="1">
      <c r="B34" s="105"/>
      <c r="C34" s="106"/>
      <c r="D34" s="106"/>
      <c r="E34" s="115" t="s">
        <v>46</v>
      </c>
      <c r="F34" s="116">
        <f>ROUND(SUM(BG105:BG1286),2)</f>
        <v>0</v>
      </c>
      <c r="G34" s="106"/>
      <c r="H34" s="106"/>
      <c r="I34" s="152">
        <v>0.21</v>
      </c>
      <c r="J34" s="116">
        <v>0</v>
      </c>
      <c r="K34" s="143"/>
    </row>
    <row r="35" spans="2:11" s="84" customFormat="1" ht="14.4" customHeight="1" hidden="1">
      <c r="B35" s="105"/>
      <c r="C35" s="106"/>
      <c r="D35" s="106"/>
      <c r="E35" s="115" t="s">
        <v>47</v>
      </c>
      <c r="F35" s="116">
        <f>ROUND(SUM(BH105:BH1286),2)</f>
        <v>0</v>
      </c>
      <c r="G35" s="106"/>
      <c r="H35" s="106"/>
      <c r="I35" s="152">
        <v>0.15</v>
      </c>
      <c r="J35" s="116">
        <v>0</v>
      </c>
      <c r="K35" s="143"/>
    </row>
    <row r="36" spans="2:11" s="84" customFormat="1" ht="14.4" customHeight="1" hidden="1">
      <c r="B36" s="105"/>
      <c r="C36" s="106"/>
      <c r="D36" s="106"/>
      <c r="E36" s="115" t="s">
        <v>48</v>
      </c>
      <c r="F36" s="116">
        <f>ROUND(SUM(BI105:BI1286),2)</f>
        <v>0</v>
      </c>
      <c r="G36" s="106"/>
      <c r="H36" s="106"/>
      <c r="I36" s="152">
        <v>0</v>
      </c>
      <c r="J36" s="116">
        <v>0</v>
      </c>
      <c r="K36" s="143"/>
    </row>
    <row r="37" spans="2:11" s="84" customFormat="1" ht="6.95" customHeight="1">
      <c r="B37" s="105"/>
      <c r="C37" s="106"/>
      <c r="D37" s="106"/>
      <c r="E37" s="106"/>
      <c r="F37" s="106"/>
      <c r="G37" s="106"/>
      <c r="H37" s="106"/>
      <c r="I37" s="142"/>
      <c r="J37" s="106"/>
      <c r="K37" s="143"/>
    </row>
    <row r="38" spans="2:11" s="84" customFormat="1" ht="25.5" customHeight="1">
      <c r="B38" s="105"/>
      <c r="C38" s="117"/>
      <c r="D38" s="118" t="s">
        <v>49</v>
      </c>
      <c r="E38" s="119"/>
      <c r="F38" s="119"/>
      <c r="G38" s="120" t="s">
        <v>50</v>
      </c>
      <c r="H38" s="121" t="s">
        <v>51</v>
      </c>
      <c r="I38" s="153"/>
      <c r="J38" s="154">
        <f>SUM(J29:J36)</f>
        <v>0</v>
      </c>
      <c r="K38" s="155"/>
    </row>
    <row r="39" spans="2:11" s="84" customFormat="1" ht="14.4" customHeight="1">
      <c r="B39" s="122"/>
      <c r="C39" s="123"/>
      <c r="D39" s="123"/>
      <c r="E39" s="123"/>
      <c r="F39" s="123"/>
      <c r="G39" s="123"/>
      <c r="H39" s="123"/>
      <c r="I39" s="156"/>
      <c r="J39" s="123"/>
      <c r="K39" s="157"/>
    </row>
    <row r="43" spans="2:11" s="84" customFormat="1" ht="6.95" customHeight="1">
      <c r="B43" s="124"/>
      <c r="C43" s="125"/>
      <c r="D43" s="125"/>
      <c r="E43" s="125"/>
      <c r="F43" s="125"/>
      <c r="G43" s="125"/>
      <c r="H43" s="125"/>
      <c r="I43" s="158"/>
      <c r="J43" s="125"/>
      <c r="K43" s="159"/>
    </row>
    <row r="44" spans="2:11" s="84" customFormat="1" ht="36.95" customHeight="1">
      <c r="B44" s="105"/>
      <c r="C44" s="102" t="s">
        <v>127</v>
      </c>
      <c r="D44" s="106"/>
      <c r="E44" s="106"/>
      <c r="F44" s="106"/>
      <c r="G44" s="106"/>
      <c r="H44" s="106"/>
      <c r="I44" s="142"/>
      <c r="J44" s="106"/>
      <c r="K44" s="143"/>
    </row>
    <row r="45" spans="2:11" s="84" customFormat="1" ht="6.95" customHeight="1">
      <c r="B45" s="105"/>
      <c r="C45" s="106"/>
      <c r="D45" s="106"/>
      <c r="E45" s="106"/>
      <c r="F45" s="106"/>
      <c r="G45" s="106"/>
      <c r="H45" s="106"/>
      <c r="I45" s="142"/>
      <c r="J45" s="106"/>
      <c r="K45" s="143"/>
    </row>
    <row r="46" spans="2:11" s="84" customFormat="1" ht="14.4" customHeight="1">
      <c r="B46" s="105"/>
      <c r="C46" s="103" t="s">
        <v>18</v>
      </c>
      <c r="D46" s="106"/>
      <c r="E46" s="106"/>
      <c r="F46" s="106"/>
      <c r="G46" s="106"/>
      <c r="H46" s="106"/>
      <c r="I46" s="142"/>
      <c r="J46" s="106"/>
      <c r="K46" s="143"/>
    </row>
    <row r="47" spans="2:11" s="84" customFormat="1" ht="20.4" customHeight="1">
      <c r="B47" s="105"/>
      <c r="C47" s="106"/>
      <c r="D47" s="106"/>
      <c r="E47" s="104" t="str">
        <f>E7</f>
        <v>SPŠ, SOŠ a SOU Hradec Králové - nástavba školních dílen - konečné zadání</v>
      </c>
      <c r="F47" s="103"/>
      <c r="G47" s="103"/>
      <c r="H47" s="103"/>
      <c r="I47" s="142"/>
      <c r="J47" s="106"/>
      <c r="K47" s="143"/>
    </row>
    <row r="48" spans="2:11" ht="13.2">
      <c r="B48" s="100"/>
      <c r="C48" s="103" t="s">
        <v>122</v>
      </c>
      <c r="D48" s="101"/>
      <c r="E48" s="101"/>
      <c r="F48" s="101"/>
      <c r="G48" s="101"/>
      <c r="H48" s="101"/>
      <c r="I48" s="139"/>
      <c r="J48" s="101"/>
      <c r="K48" s="140"/>
    </row>
    <row r="49" spans="2:11" s="84" customFormat="1" ht="20.4" customHeight="1">
      <c r="B49" s="105"/>
      <c r="C49" s="106"/>
      <c r="D49" s="106"/>
      <c r="E49" s="104" t="s">
        <v>123</v>
      </c>
      <c r="F49" s="106"/>
      <c r="G49" s="106"/>
      <c r="H49" s="106"/>
      <c r="I49" s="142"/>
      <c r="J49" s="106"/>
      <c r="K49" s="143"/>
    </row>
    <row r="50" spans="2:11" s="84" customFormat="1" ht="14.4" customHeight="1">
      <c r="B50" s="105"/>
      <c r="C50" s="103" t="s">
        <v>124</v>
      </c>
      <c r="D50" s="106"/>
      <c r="E50" s="106"/>
      <c r="F50" s="106"/>
      <c r="G50" s="106"/>
      <c r="H50" s="106"/>
      <c r="I50" s="142"/>
      <c r="J50" s="106"/>
      <c r="K50" s="143"/>
    </row>
    <row r="51" spans="2:11" s="84" customFormat="1" ht="22.2" customHeight="1">
      <c r="B51" s="105"/>
      <c r="C51" s="106"/>
      <c r="D51" s="106"/>
      <c r="E51" s="107" t="str">
        <f>E11</f>
        <v>03 - Stavební úpravy</v>
      </c>
      <c r="F51" s="106"/>
      <c r="G51" s="106"/>
      <c r="H51" s="106"/>
      <c r="I51" s="142"/>
      <c r="J51" s="106"/>
      <c r="K51" s="143"/>
    </row>
    <row r="52" spans="2:11" s="84" customFormat="1" ht="6.95" customHeight="1">
      <c r="B52" s="105"/>
      <c r="C52" s="106"/>
      <c r="D52" s="106"/>
      <c r="E52" s="106"/>
      <c r="F52" s="106"/>
      <c r="G52" s="106"/>
      <c r="H52" s="106"/>
      <c r="I52" s="142"/>
      <c r="J52" s="106"/>
      <c r="K52" s="143"/>
    </row>
    <row r="53" spans="2:11" s="84" customFormat="1" ht="18" customHeight="1">
      <c r="B53" s="105"/>
      <c r="C53" s="103" t="s">
        <v>25</v>
      </c>
      <c r="D53" s="106"/>
      <c r="E53" s="106"/>
      <c r="F53" s="108" t="str">
        <f>F14</f>
        <v>Hradecká p.č.st. 1780</v>
      </c>
      <c r="G53" s="106"/>
      <c r="H53" s="106"/>
      <c r="I53" s="144" t="s">
        <v>27</v>
      </c>
      <c r="J53" s="145" t="str">
        <f>IF(J14="","",J14)</f>
        <v>30.1.2017</v>
      </c>
      <c r="K53" s="143"/>
    </row>
    <row r="54" spans="2:11" s="84" customFormat="1" ht="6.95" customHeight="1">
      <c r="B54" s="105"/>
      <c r="C54" s="106"/>
      <c r="D54" s="106"/>
      <c r="E54" s="106"/>
      <c r="F54" s="106"/>
      <c r="G54" s="106"/>
      <c r="H54" s="106"/>
      <c r="I54" s="142"/>
      <c r="J54" s="106"/>
      <c r="K54" s="143"/>
    </row>
    <row r="55" spans="2:11" s="84" customFormat="1" ht="13.2">
      <c r="B55" s="105"/>
      <c r="C55" s="103" t="s">
        <v>29</v>
      </c>
      <c r="D55" s="106"/>
      <c r="E55" s="106"/>
      <c r="F55" s="108" t="str">
        <f>E17</f>
        <v>SPŠ, SOŠ a SOU HK - Hradební 1029</v>
      </c>
      <c r="G55" s="106"/>
      <c r="H55" s="106"/>
      <c r="I55" s="144" t="s">
        <v>35</v>
      </c>
      <c r="J55" s="108" t="str">
        <f>E23</f>
        <v>Ing. Pavel Pich</v>
      </c>
      <c r="K55" s="143"/>
    </row>
    <row r="56" spans="2:11" s="84" customFormat="1" ht="14.4" customHeight="1">
      <c r="B56" s="105"/>
      <c r="C56" s="103" t="s">
        <v>33</v>
      </c>
      <c r="D56" s="106"/>
      <c r="E56" s="106"/>
      <c r="F56" s="108" t="str">
        <f>IF(E20="","",E20)</f>
        <v/>
      </c>
      <c r="G56" s="106"/>
      <c r="H56" s="106"/>
      <c r="I56" s="142"/>
      <c r="J56" s="106"/>
      <c r="K56" s="143"/>
    </row>
    <row r="57" spans="2:11" s="84" customFormat="1" ht="10.3" customHeight="1">
      <c r="B57" s="105"/>
      <c r="C57" s="106"/>
      <c r="D57" s="106"/>
      <c r="E57" s="106"/>
      <c r="F57" s="106"/>
      <c r="G57" s="106"/>
      <c r="H57" s="106"/>
      <c r="I57" s="142"/>
      <c r="J57" s="106"/>
      <c r="K57" s="143"/>
    </row>
    <row r="58" spans="2:11" s="84" customFormat="1" ht="29.3" customHeight="1">
      <c r="B58" s="105"/>
      <c r="C58" s="126" t="s">
        <v>128</v>
      </c>
      <c r="D58" s="117"/>
      <c r="E58" s="117"/>
      <c r="F58" s="117"/>
      <c r="G58" s="117"/>
      <c r="H58" s="117"/>
      <c r="I58" s="160"/>
      <c r="J58" s="161" t="s">
        <v>129</v>
      </c>
      <c r="K58" s="162"/>
    </row>
    <row r="59" spans="2:11" s="84" customFormat="1" ht="10.3" customHeight="1">
      <c r="B59" s="105"/>
      <c r="C59" s="106"/>
      <c r="D59" s="106"/>
      <c r="E59" s="106"/>
      <c r="F59" s="106"/>
      <c r="G59" s="106"/>
      <c r="H59" s="106"/>
      <c r="I59" s="142"/>
      <c r="J59" s="106"/>
      <c r="K59" s="143"/>
    </row>
    <row r="60" spans="2:47" s="84" customFormat="1" ht="29.3" customHeight="1">
      <c r="B60" s="105"/>
      <c r="C60" s="127" t="s">
        <v>130</v>
      </c>
      <c r="D60" s="106"/>
      <c r="E60" s="106"/>
      <c r="F60" s="106"/>
      <c r="G60" s="106"/>
      <c r="H60" s="106"/>
      <c r="I60" s="142"/>
      <c r="J60" s="150">
        <f aca="true" t="shared" si="0" ref="J60:J62">J105</f>
        <v>0</v>
      </c>
      <c r="K60" s="143"/>
      <c r="AU60" s="170" t="s">
        <v>131</v>
      </c>
    </row>
    <row r="61" spans="2:11" s="86" customFormat="1" ht="24.95" customHeight="1">
      <c r="B61" s="128"/>
      <c r="C61" s="129"/>
      <c r="D61" s="130" t="s">
        <v>132</v>
      </c>
      <c r="E61" s="131"/>
      <c r="F61" s="131"/>
      <c r="G61" s="131"/>
      <c r="H61" s="131"/>
      <c r="I61" s="163"/>
      <c r="J61" s="164">
        <f t="shared" si="0"/>
        <v>0</v>
      </c>
      <c r="K61" s="165"/>
    </row>
    <row r="62" spans="2:11" s="87" customFormat="1" ht="19.9" customHeight="1">
      <c r="B62" s="132"/>
      <c r="C62" s="133"/>
      <c r="D62" s="134" t="s">
        <v>945</v>
      </c>
      <c r="E62" s="135"/>
      <c r="F62" s="135"/>
      <c r="G62" s="135"/>
      <c r="H62" s="135"/>
      <c r="I62" s="166"/>
      <c r="J62" s="167">
        <f t="shared" si="0"/>
        <v>0</v>
      </c>
      <c r="K62" s="168"/>
    </row>
    <row r="63" spans="2:11" s="87" customFormat="1" ht="19.9" customHeight="1">
      <c r="B63" s="132"/>
      <c r="C63" s="133"/>
      <c r="D63" s="134" t="s">
        <v>803</v>
      </c>
      <c r="E63" s="135"/>
      <c r="F63" s="135"/>
      <c r="G63" s="135"/>
      <c r="H63" s="135"/>
      <c r="I63" s="166"/>
      <c r="J63" s="167">
        <f>J156</f>
        <v>0</v>
      </c>
      <c r="K63" s="168"/>
    </row>
    <row r="64" spans="2:11" s="87" customFormat="1" ht="19.9" customHeight="1">
      <c r="B64" s="132"/>
      <c r="C64" s="133"/>
      <c r="D64" s="134" t="s">
        <v>804</v>
      </c>
      <c r="E64" s="135"/>
      <c r="F64" s="135"/>
      <c r="G64" s="135"/>
      <c r="H64" s="135"/>
      <c r="I64" s="166"/>
      <c r="J64" s="167">
        <f>J244</f>
        <v>0</v>
      </c>
      <c r="K64" s="168"/>
    </row>
    <row r="65" spans="2:11" s="87" customFormat="1" ht="19.9" customHeight="1">
      <c r="B65" s="132"/>
      <c r="C65" s="133"/>
      <c r="D65" s="134" t="s">
        <v>134</v>
      </c>
      <c r="E65" s="135"/>
      <c r="F65" s="135"/>
      <c r="G65" s="135"/>
      <c r="H65" s="135"/>
      <c r="I65" s="166"/>
      <c r="J65" s="167">
        <f>J281</f>
        <v>0</v>
      </c>
      <c r="K65" s="168"/>
    </row>
    <row r="66" spans="2:11" s="87" customFormat="1" ht="19.9" customHeight="1">
      <c r="B66" s="132"/>
      <c r="C66" s="133"/>
      <c r="D66" s="134" t="s">
        <v>805</v>
      </c>
      <c r="E66" s="135"/>
      <c r="F66" s="135"/>
      <c r="G66" s="135"/>
      <c r="H66" s="135"/>
      <c r="I66" s="166"/>
      <c r="J66" s="167">
        <f>J423</f>
        <v>0</v>
      </c>
      <c r="K66" s="168"/>
    </row>
    <row r="67" spans="2:11" s="87" customFormat="1" ht="19.9" customHeight="1">
      <c r="B67" s="132"/>
      <c r="C67" s="133"/>
      <c r="D67" s="134" t="s">
        <v>806</v>
      </c>
      <c r="E67" s="135"/>
      <c r="F67" s="135"/>
      <c r="G67" s="135"/>
      <c r="H67" s="135"/>
      <c r="I67" s="166"/>
      <c r="J67" s="167">
        <f>J548</f>
        <v>0</v>
      </c>
      <c r="K67" s="168"/>
    </row>
    <row r="68" spans="2:11" s="86" customFormat="1" ht="24.95" customHeight="1">
      <c r="B68" s="128"/>
      <c r="C68" s="129"/>
      <c r="D68" s="130" t="s">
        <v>137</v>
      </c>
      <c r="E68" s="131"/>
      <c r="F68" s="131"/>
      <c r="G68" s="131"/>
      <c r="H68" s="131"/>
      <c r="I68" s="163"/>
      <c r="J68" s="164">
        <f>J551</f>
        <v>0</v>
      </c>
      <c r="K68" s="165"/>
    </row>
    <row r="69" spans="2:11" s="87" customFormat="1" ht="19.9" customHeight="1">
      <c r="B69" s="132"/>
      <c r="C69" s="133"/>
      <c r="D69" s="134" t="s">
        <v>138</v>
      </c>
      <c r="E69" s="135"/>
      <c r="F69" s="135"/>
      <c r="G69" s="135"/>
      <c r="H69" s="135"/>
      <c r="I69" s="166"/>
      <c r="J69" s="167">
        <f>J552</f>
        <v>0</v>
      </c>
      <c r="K69" s="168"/>
    </row>
    <row r="70" spans="2:11" s="87" customFormat="1" ht="19.9" customHeight="1">
      <c r="B70" s="132"/>
      <c r="C70" s="133"/>
      <c r="D70" s="134" t="s">
        <v>140</v>
      </c>
      <c r="E70" s="135"/>
      <c r="F70" s="135"/>
      <c r="G70" s="135"/>
      <c r="H70" s="135"/>
      <c r="I70" s="166"/>
      <c r="J70" s="167">
        <f>J615</f>
        <v>0</v>
      </c>
      <c r="K70" s="168"/>
    </row>
    <row r="71" spans="2:11" s="87" customFormat="1" ht="19.9" customHeight="1">
      <c r="B71" s="132"/>
      <c r="C71" s="133"/>
      <c r="D71" s="134" t="s">
        <v>946</v>
      </c>
      <c r="E71" s="135"/>
      <c r="F71" s="135"/>
      <c r="G71" s="135"/>
      <c r="H71" s="135"/>
      <c r="I71" s="166"/>
      <c r="J71" s="167">
        <f>J624</f>
        <v>0</v>
      </c>
      <c r="K71" s="168"/>
    </row>
    <row r="72" spans="2:11" s="87" customFormat="1" ht="19.9" customHeight="1">
      <c r="B72" s="132"/>
      <c r="C72" s="133"/>
      <c r="D72" s="134" t="s">
        <v>142</v>
      </c>
      <c r="E72" s="135"/>
      <c r="F72" s="135"/>
      <c r="G72" s="135"/>
      <c r="H72" s="135"/>
      <c r="I72" s="166"/>
      <c r="J72" s="167">
        <f>J625</f>
        <v>0</v>
      </c>
      <c r="K72" s="168"/>
    </row>
    <row r="73" spans="2:11" s="87" customFormat="1" ht="19.9" customHeight="1">
      <c r="B73" s="132"/>
      <c r="C73" s="133"/>
      <c r="D73" s="134" t="s">
        <v>143</v>
      </c>
      <c r="E73" s="135"/>
      <c r="F73" s="135"/>
      <c r="G73" s="135"/>
      <c r="H73" s="135"/>
      <c r="I73" s="166"/>
      <c r="J73" s="167">
        <f>J631</f>
        <v>0</v>
      </c>
      <c r="K73" s="168"/>
    </row>
    <row r="74" spans="2:11" s="87" customFormat="1" ht="19.9" customHeight="1">
      <c r="B74" s="132"/>
      <c r="C74" s="133"/>
      <c r="D74" s="134" t="s">
        <v>146</v>
      </c>
      <c r="E74" s="135"/>
      <c r="F74" s="135"/>
      <c r="G74" s="135"/>
      <c r="H74" s="135"/>
      <c r="I74" s="166"/>
      <c r="J74" s="167">
        <f>J692</f>
        <v>0</v>
      </c>
      <c r="K74" s="168"/>
    </row>
    <row r="75" spans="2:11" s="87" customFormat="1" ht="19.9" customHeight="1">
      <c r="B75" s="132"/>
      <c r="C75" s="133"/>
      <c r="D75" s="134" t="s">
        <v>147</v>
      </c>
      <c r="E75" s="135"/>
      <c r="F75" s="135"/>
      <c r="G75" s="135"/>
      <c r="H75" s="135"/>
      <c r="I75" s="166"/>
      <c r="J75" s="167">
        <f>J772</f>
        <v>0</v>
      </c>
      <c r="K75" s="168"/>
    </row>
    <row r="76" spans="2:11" s="87" customFormat="1" ht="19.9" customHeight="1">
      <c r="B76" s="132"/>
      <c r="C76" s="133"/>
      <c r="D76" s="134" t="s">
        <v>947</v>
      </c>
      <c r="E76" s="135"/>
      <c r="F76" s="135"/>
      <c r="G76" s="135"/>
      <c r="H76" s="135"/>
      <c r="I76" s="166"/>
      <c r="J76" s="167">
        <f>J808</f>
        <v>0</v>
      </c>
      <c r="K76" s="168"/>
    </row>
    <row r="77" spans="2:11" s="87" customFormat="1" ht="19.9" customHeight="1">
      <c r="B77" s="132"/>
      <c r="C77" s="133"/>
      <c r="D77" s="134" t="s">
        <v>948</v>
      </c>
      <c r="E77" s="135"/>
      <c r="F77" s="135"/>
      <c r="G77" s="135"/>
      <c r="H77" s="135"/>
      <c r="I77" s="166"/>
      <c r="J77" s="167">
        <f>J894</f>
        <v>0</v>
      </c>
      <c r="K77" s="168"/>
    </row>
    <row r="78" spans="2:11" s="87" customFormat="1" ht="19.9" customHeight="1">
      <c r="B78" s="132"/>
      <c r="C78" s="133"/>
      <c r="D78" s="134" t="s">
        <v>949</v>
      </c>
      <c r="E78" s="135"/>
      <c r="F78" s="135"/>
      <c r="G78" s="135"/>
      <c r="H78" s="135"/>
      <c r="I78" s="166"/>
      <c r="J78" s="167">
        <f>J909</f>
        <v>0</v>
      </c>
      <c r="K78" s="168"/>
    </row>
    <row r="79" spans="2:11" s="87" customFormat="1" ht="19.9" customHeight="1">
      <c r="B79" s="132"/>
      <c r="C79" s="133"/>
      <c r="D79" s="134" t="s">
        <v>950</v>
      </c>
      <c r="E79" s="135"/>
      <c r="F79" s="135"/>
      <c r="G79" s="135"/>
      <c r="H79" s="135"/>
      <c r="I79" s="166"/>
      <c r="J79" s="167">
        <f>J1029</f>
        <v>0</v>
      </c>
      <c r="K79" s="168"/>
    </row>
    <row r="80" spans="2:11" s="87" customFormat="1" ht="19.9" customHeight="1">
      <c r="B80" s="132"/>
      <c r="C80" s="133"/>
      <c r="D80" s="134" t="s">
        <v>951</v>
      </c>
      <c r="E80" s="135"/>
      <c r="F80" s="135"/>
      <c r="G80" s="135"/>
      <c r="H80" s="135"/>
      <c r="I80" s="166"/>
      <c r="J80" s="167">
        <f>J1066</f>
        <v>0</v>
      </c>
      <c r="K80" s="168"/>
    </row>
    <row r="81" spans="2:11" s="87" customFormat="1" ht="19.9" customHeight="1">
      <c r="B81" s="132"/>
      <c r="C81" s="133"/>
      <c r="D81" s="134" t="s">
        <v>952</v>
      </c>
      <c r="E81" s="135"/>
      <c r="F81" s="135"/>
      <c r="G81" s="135"/>
      <c r="H81" s="135"/>
      <c r="I81" s="166"/>
      <c r="J81" s="167">
        <f>J1071</f>
        <v>0</v>
      </c>
      <c r="K81" s="168"/>
    </row>
    <row r="82" spans="2:11" s="86" customFormat="1" ht="24.95" customHeight="1">
      <c r="B82" s="128"/>
      <c r="C82" s="129"/>
      <c r="D82" s="130" t="s">
        <v>953</v>
      </c>
      <c r="E82" s="131"/>
      <c r="F82" s="131"/>
      <c r="G82" s="131"/>
      <c r="H82" s="131"/>
      <c r="I82" s="163"/>
      <c r="J82" s="164">
        <f>J1283</f>
        <v>0</v>
      </c>
      <c r="K82" s="165"/>
    </row>
    <row r="83" spans="2:11" s="87" customFormat="1" ht="19.9" customHeight="1">
      <c r="B83" s="132"/>
      <c r="C83" s="133"/>
      <c r="D83" s="134" t="s">
        <v>954</v>
      </c>
      <c r="E83" s="135"/>
      <c r="F83" s="135"/>
      <c r="G83" s="135"/>
      <c r="H83" s="135"/>
      <c r="I83" s="166"/>
      <c r="J83" s="167">
        <f>J1284</f>
        <v>0</v>
      </c>
      <c r="K83" s="168"/>
    </row>
    <row r="84" spans="2:11" s="84" customFormat="1" ht="21.85" customHeight="1">
      <c r="B84" s="105"/>
      <c r="C84" s="106"/>
      <c r="D84" s="106"/>
      <c r="E84" s="106"/>
      <c r="F84" s="106"/>
      <c r="G84" s="106"/>
      <c r="H84" s="106"/>
      <c r="I84" s="142"/>
      <c r="J84" s="106"/>
      <c r="K84" s="143"/>
    </row>
    <row r="85" spans="2:11" s="84" customFormat="1" ht="6.95" customHeight="1">
      <c r="B85" s="122"/>
      <c r="C85" s="123"/>
      <c r="D85" s="123"/>
      <c r="E85" s="123"/>
      <c r="F85" s="123"/>
      <c r="G85" s="123"/>
      <c r="H85" s="123"/>
      <c r="I85" s="156"/>
      <c r="J85" s="123"/>
      <c r="K85" s="157"/>
    </row>
    <row r="89" spans="2:12" s="84" customFormat="1" ht="6.95" customHeight="1">
      <c r="B89" s="171"/>
      <c r="C89" s="172"/>
      <c r="D89" s="172"/>
      <c r="E89" s="172"/>
      <c r="F89" s="172"/>
      <c r="G89" s="172"/>
      <c r="H89" s="172"/>
      <c r="I89" s="158"/>
      <c r="J89" s="172"/>
      <c r="K89" s="172"/>
      <c r="L89" s="214"/>
    </row>
    <row r="90" spans="2:12" s="84" customFormat="1" ht="36.95" customHeight="1">
      <c r="B90" s="105"/>
      <c r="C90" s="173" t="s">
        <v>148</v>
      </c>
      <c r="D90" s="174"/>
      <c r="E90" s="174"/>
      <c r="F90" s="174"/>
      <c r="G90" s="174"/>
      <c r="H90" s="174"/>
      <c r="I90" s="215"/>
      <c r="J90" s="174"/>
      <c r="K90" s="174"/>
      <c r="L90" s="214"/>
    </row>
    <row r="91" spans="2:12" s="84" customFormat="1" ht="6.95" customHeight="1">
      <c r="B91" s="105"/>
      <c r="C91" s="174"/>
      <c r="D91" s="174"/>
      <c r="E91" s="174"/>
      <c r="F91" s="174"/>
      <c r="G91" s="174"/>
      <c r="H91" s="174"/>
      <c r="I91" s="215"/>
      <c r="J91" s="174"/>
      <c r="K91" s="174"/>
      <c r="L91" s="214"/>
    </row>
    <row r="92" spans="2:12" s="84" customFormat="1" ht="14.4" customHeight="1">
      <c r="B92" s="105"/>
      <c r="C92" s="175" t="s">
        <v>18</v>
      </c>
      <c r="D92" s="174"/>
      <c r="E92" s="174"/>
      <c r="F92" s="174"/>
      <c r="G92" s="174"/>
      <c r="H92" s="174"/>
      <c r="I92" s="215"/>
      <c r="J92" s="174"/>
      <c r="K92" s="174"/>
      <c r="L92" s="214"/>
    </row>
    <row r="93" spans="2:12" s="84" customFormat="1" ht="20.4" customHeight="1">
      <c r="B93" s="105"/>
      <c r="C93" s="174"/>
      <c r="D93" s="174"/>
      <c r="E93" s="176" t="str">
        <f>E7</f>
        <v>SPŠ, SOŠ a SOU Hradec Králové - nástavba školních dílen - konečné zadání</v>
      </c>
      <c r="F93" s="175"/>
      <c r="G93" s="175"/>
      <c r="H93" s="175"/>
      <c r="I93" s="215"/>
      <c r="J93" s="174"/>
      <c r="K93" s="174"/>
      <c r="L93" s="214"/>
    </row>
    <row r="94" spans="2:12" ht="13.2">
      <c r="B94" s="100"/>
      <c r="C94" s="175" t="s">
        <v>122</v>
      </c>
      <c r="D94" s="291"/>
      <c r="E94" s="291"/>
      <c r="F94" s="291"/>
      <c r="G94" s="291"/>
      <c r="H94" s="291"/>
      <c r="J94" s="291"/>
      <c r="K94" s="291"/>
      <c r="L94" s="292"/>
    </row>
    <row r="95" spans="2:12" s="84" customFormat="1" ht="20.4" customHeight="1">
      <c r="B95" s="105"/>
      <c r="C95" s="174"/>
      <c r="D95" s="174"/>
      <c r="E95" s="176" t="s">
        <v>123</v>
      </c>
      <c r="F95" s="174"/>
      <c r="G95" s="174"/>
      <c r="H95" s="174"/>
      <c r="I95" s="215"/>
      <c r="J95" s="174"/>
      <c r="K95" s="174"/>
      <c r="L95" s="214"/>
    </row>
    <row r="96" spans="2:12" s="84" customFormat="1" ht="14.4" customHeight="1">
      <c r="B96" s="105"/>
      <c r="C96" s="175" t="s">
        <v>124</v>
      </c>
      <c r="D96" s="174"/>
      <c r="E96" s="174"/>
      <c r="F96" s="174"/>
      <c r="G96" s="174"/>
      <c r="H96" s="174"/>
      <c r="I96" s="215"/>
      <c r="J96" s="174"/>
      <c r="K96" s="174"/>
      <c r="L96" s="214"/>
    </row>
    <row r="97" spans="2:12" s="84" customFormat="1" ht="22.2" customHeight="1">
      <c r="B97" s="105"/>
      <c r="C97" s="174"/>
      <c r="D97" s="174"/>
      <c r="E97" s="177" t="str">
        <f>E11</f>
        <v>03 - Stavební úpravy</v>
      </c>
      <c r="F97" s="174"/>
      <c r="G97" s="174"/>
      <c r="H97" s="174"/>
      <c r="I97" s="215"/>
      <c r="J97" s="174"/>
      <c r="K97" s="174"/>
      <c r="L97" s="214"/>
    </row>
    <row r="98" spans="2:12" s="84" customFormat="1" ht="6.95" customHeight="1">
      <c r="B98" s="105"/>
      <c r="C98" s="174"/>
      <c r="D98" s="174"/>
      <c r="E98" s="174"/>
      <c r="F98" s="174"/>
      <c r="G98" s="174"/>
      <c r="H98" s="174"/>
      <c r="I98" s="215"/>
      <c r="J98" s="174"/>
      <c r="K98" s="174"/>
      <c r="L98" s="214"/>
    </row>
    <row r="99" spans="2:12" s="84" customFormat="1" ht="18" customHeight="1">
      <c r="B99" s="105"/>
      <c r="C99" s="175" t="s">
        <v>25</v>
      </c>
      <c r="D99" s="174"/>
      <c r="E99" s="174"/>
      <c r="F99" s="178" t="str">
        <f>F14</f>
        <v>Hradecká p.č.st. 1780</v>
      </c>
      <c r="G99" s="174"/>
      <c r="H99" s="174"/>
      <c r="I99" s="216" t="s">
        <v>27</v>
      </c>
      <c r="J99" s="217" t="str">
        <f>IF(J14="","",J14)</f>
        <v>30.1.2017</v>
      </c>
      <c r="K99" s="174"/>
      <c r="L99" s="214"/>
    </row>
    <row r="100" spans="2:12" s="84" customFormat="1" ht="6.95" customHeight="1">
      <c r="B100" s="105"/>
      <c r="C100" s="174"/>
      <c r="D100" s="174"/>
      <c r="E100" s="174"/>
      <c r="F100" s="174"/>
      <c r="G100" s="174"/>
      <c r="H100" s="174"/>
      <c r="I100" s="215"/>
      <c r="J100" s="174"/>
      <c r="K100" s="174"/>
      <c r="L100" s="214"/>
    </row>
    <row r="101" spans="2:12" s="84" customFormat="1" ht="13.2">
      <c r="B101" s="105"/>
      <c r="C101" s="175" t="s">
        <v>29</v>
      </c>
      <c r="D101" s="174"/>
      <c r="E101" s="174"/>
      <c r="F101" s="178" t="str">
        <f>E17</f>
        <v>SPŠ, SOŠ a SOU HK - Hradební 1029</v>
      </c>
      <c r="G101" s="174"/>
      <c r="H101" s="174"/>
      <c r="I101" s="216" t="s">
        <v>35</v>
      </c>
      <c r="J101" s="178" t="str">
        <f>E23</f>
        <v>Ing. Pavel Pich</v>
      </c>
      <c r="K101" s="174"/>
      <c r="L101" s="214"/>
    </row>
    <row r="102" spans="2:12" s="84" customFormat="1" ht="14.4" customHeight="1">
      <c r="B102" s="105"/>
      <c r="C102" s="175" t="s">
        <v>33</v>
      </c>
      <c r="D102" s="174"/>
      <c r="E102" s="174"/>
      <c r="F102" s="178" t="str">
        <f>IF(E20="","",E20)</f>
        <v/>
      </c>
      <c r="G102" s="174"/>
      <c r="H102" s="174"/>
      <c r="I102" s="215"/>
      <c r="J102" s="174"/>
      <c r="K102" s="174"/>
      <c r="L102" s="214"/>
    </row>
    <row r="103" spans="2:12" s="84" customFormat="1" ht="10.3" customHeight="1">
      <c r="B103" s="105"/>
      <c r="C103" s="174"/>
      <c r="D103" s="174"/>
      <c r="E103" s="174"/>
      <c r="F103" s="174"/>
      <c r="G103" s="174"/>
      <c r="H103" s="174"/>
      <c r="I103" s="215"/>
      <c r="J103" s="174"/>
      <c r="K103" s="174"/>
      <c r="L103" s="214"/>
    </row>
    <row r="104" spans="2:20" s="88" customFormat="1" ht="29.3" customHeight="1">
      <c r="B104" s="179"/>
      <c r="C104" s="180" t="s">
        <v>149</v>
      </c>
      <c r="D104" s="181" t="s">
        <v>58</v>
      </c>
      <c r="E104" s="181" t="s">
        <v>54</v>
      </c>
      <c r="F104" s="181" t="s">
        <v>150</v>
      </c>
      <c r="G104" s="181" t="s">
        <v>151</v>
      </c>
      <c r="H104" s="181" t="s">
        <v>152</v>
      </c>
      <c r="I104" s="218" t="s">
        <v>153</v>
      </c>
      <c r="J104" s="181" t="s">
        <v>129</v>
      </c>
      <c r="K104" s="219" t="s">
        <v>154</v>
      </c>
      <c r="L104" s="220"/>
      <c r="M104" s="221" t="s">
        <v>155</v>
      </c>
      <c r="N104" s="222" t="s">
        <v>43</v>
      </c>
      <c r="O104" s="222" t="s">
        <v>156</v>
      </c>
      <c r="P104" s="222" t="s">
        <v>157</v>
      </c>
      <c r="Q104" s="222" t="s">
        <v>158</v>
      </c>
      <c r="R104" s="222" t="s">
        <v>159</v>
      </c>
      <c r="S104" s="222" t="s">
        <v>160</v>
      </c>
      <c r="T104" s="251" t="s">
        <v>161</v>
      </c>
    </row>
    <row r="105" spans="2:63" s="84" customFormat="1" ht="29.3" customHeight="1">
      <c r="B105" s="105"/>
      <c r="C105" s="182" t="s">
        <v>130</v>
      </c>
      <c r="D105" s="174"/>
      <c r="E105" s="174"/>
      <c r="F105" s="174"/>
      <c r="G105" s="174"/>
      <c r="H105" s="174"/>
      <c r="I105" s="215"/>
      <c r="J105" s="223">
        <f aca="true" t="shared" si="1" ref="J105:J107">BK105</f>
        <v>0</v>
      </c>
      <c r="K105" s="174"/>
      <c r="L105" s="214"/>
      <c r="M105" s="224"/>
      <c r="N105" s="112"/>
      <c r="O105" s="112"/>
      <c r="P105" s="225">
        <f aca="true" t="shared" si="2" ref="P105:T105">P106+P551+P1283</f>
        <v>0</v>
      </c>
      <c r="Q105" s="112"/>
      <c r="R105" s="225">
        <f t="shared" si="2"/>
        <v>790.9251287</v>
      </c>
      <c r="S105" s="112"/>
      <c r="T105" s="252">
        <f t="shared" si="2"/>
        <v>2.99112</v>
      </c>
      <c r="AT105" s="170" t="s">
        <v>72</v>
      </c>
      <c r="AU105" s="170" t="s">
        <v>131</v>
      </c>
      <c r="BK105" s="264">
        <f>BK106+BK551+BK1283</f>
        <v>0</v>
      </c>
    </row>
    <row r="106" spans="2:63" s="89" customFormat="1" ht="37.5" customHeight="1">
      <c r="B106" s="183"/>
      <c r="C106" s="184"/>
      <c r="D106" s="185" t="s">
        <v>72</v>
      </c>
      <c r="E106" s="186" t="s">
        <v>162</v>
      </c>
      <c r="F106" s="186" t="s">
        <v>163</v>
      </c>
      <c r="G106" s="184"/>
      <c r="H106" s="184"/>
      <c r="I106" s="226"/>
      <c r="J106" s="227">
        <f t="shared" si="1"/>
        <v>0</v>
      </c>
      <c r="K106" s="184"/>
      <c r="L106" s="228"/>
      <c r="M106" s="229"/>
      <c r="N106" s="230"/>
      <c r="O106" s="230"/>
      <c r="P106" s="231">
        <f aca="true" t="shared" si="3" ref="P106:T106">P107+P156+P244+P281+P423+P548</f>
        <v>0</v>
      </c>
      <c r="Q106" s="230"/>
      <c r="R106" s="231">
        <f t="shared" si="3"/>
        <v>720.36729212</v>
      </c>
      <c r="S106" s="230"/>
      <c r="T106" s="253">
        <f t="shared" si="3"/>
        <v>2.99112</v>
      </c>
      <c r="AR106" s="259" t="s">
        <v>24</v>
      </c>
      <c r="AT106" s="260" t="s">
        <v>72</v>
      </c>
      <c r="AU106" s="260" t="s">
        <v>73</v>
      </c>
      <c r="AY106" s="259" t="s">
        <v>164</v>
      </c>
      <c r="BK106" s="265">
        <f>BK107+BK156+BK244+BK281+BK423+BK548</f>
        <v>0</v>
      </c>
    </row>
    <row r="107" spans="2:63" s="89" customFormat="1" ht="19.9" customHeight="1">
      <c r="B107" s="183"/>
      <c r="C107" s="184"/>
      <c r="D107" s="187" t="s">
        <v>72</v>
      </c>
      <c r="E107" s="188" t="s">
        <v>81</v>
      </c>
      <c r="F107" s="188" t="s">
        <v>955</v>
      </c>
      <c r="G107" s="184"/>
      <c r="H107" s="184"/>
      <c r="I107" s="226"/>
      <c r="J107" s="232">
        <f t="shared" si="1"/>
        <v>0</v>
      </c>
      <c r="K107" s="184"/>
      <c r="L107" s="228"/>
      <c r="M107" s="229"/>
      <c r="N107" s="230"/>
      <c r="O107" s="230"/>
      <c r="P107" s="231">
        <f aca="true" t="shared" si="4" ref="P107:T107">SUM(P108:P155)</f>
        <v>0</v>
      </c>
      <c r="Q107" s="230"/>
      <c r="R107" s="231">
        <f t="shared" si="4"/>
        <v>16.12292505</v>
      </c>
      <c r="S107" s="230"/>
      <c r="T107" s="253">
        <f t="shared" si="4"/>
        <v>0</v>
      </c>
      <c r="AR107" s="259" t="s">
        <v>24</v>
      </c>
      <c r="AT107" s="260" t="s">
        <v>72</v>
      </c>
      <c r="AU107" s="260" t="s">
        <v>24</v>
      </c>
      <c r="AY107" s="259" t="s">
        <v>164</v>
      </c>
      <c r="BK107" s="265">
        <f>SUM(BK108:BK155)</f>
        <v>0</v>
      </c>
    </row>
    <row r="108" spans="2:65" s="84" customFormat="1" ht="28.8" customHeight="1">
      <c r="B108" s="105"/>
      <c r="C108" s="189" t="s">
        <v>24</v>
      </c>
      <c r="D108" s="189" t="s">
        <v>166</v>
      </c>
      <c r="E108" s="190" t="s">
        <v>956</v>
      </c>
      <c r="F108" s="191" t="s">
        <v>957</v>
      </c>
      <c r="G108" s="192" t="s">
        <v>181</v>
      </c>
      <c r="H108" s="193">
        <v>0.84</v>
      </c>
      <c r="I108" s="233"/>
      <c r="J108" s="234">
        <f>ROUND(I108*H108,2)</f>
        <v>0</v>
      </c>
      <c r="K108" s="191" t="s">
        <v>170</v>
      </c>
      <c r="L108" s="214"/>
      <c r="M108" s="235" t="s">
        <v>22</v>
      </c>
      <c r="N108" s="236" t="s">
        <v>44</v>
      </c>
      <c r="O108" s="106"/>
      <c r="P108" s="237">
        <f>O108*H108</f>
        <v>0</v>
      </c>
      <c r="Q108" s="237">
        <v>2.16</v>
      </c>
      <c r="R108" s="237">
        <f>Q108*H108</f>
        <v>1.8144</v>
      </c>
      <c r="S108" s="237">
        <v>0</v>
      </c>
      <c r="T108" s="254">
        <f>S108*H108</f>
        <v>0</v>
      </c>
      <c r="AR108" s="170" t="s">
        <v>171</v>
      </c>
      <c r="AT108" s="170" t="s">
        <v>166</v>
      </c>
      <c r="AU108" s="170" t="s">
        <v>81</v>
      </c>
      <c r="AY108" s="170" t="s">
        <v>164</v>
      </c>
      <c r="BE108" s="266">
        <f>IF(N108="základní",J108,0)</f>
        <v>0</v>
      </c>
      <c r="BF108" s="266">
        <f>IF(N108="snížená",J108,0)</f>
        <v>0</v>
      </c>
      <c r="BG108" s="266">
        <f>IF(N108="zákl. přenesená",J108,0)</f>
        <v>0</v>
      </c>
      <c r="BH108" s="266">
        <f>IF(N108="sníž. přenesená",J108,0)</f>
        <v>0</v>
      </c>
      <c r="BI108" s="266">
        <f>IF(N108="nulová",J108,0)</f>
        <v>0</v>
      </c>
      <c r="BJ108" s="170" t="s">
        <v>24</v>
      </c>
      <c r="BK108" s="266">
        <f>ROUND(I108*H108,2)</f>
        <v>0</v>
      </c>
      <c r="BL108" s="170" t="s">
        <v>171</v>
      </c>
      <c r="BM108" s="170" t="s">
        <v>958</v>
      </c>
    </row>
    <row r="109" spans="2:47" s="84" customFormat="1" ht="24">
      <c r="B109" s="105"/>
      <c r="C109" s="174"/>
      <c r="D109" s="194" t="s">
        <v>173</v>
      </c>
      <c r="E109" s="174"/>
      <c r="F109" s="195" t="s">
        <v>959</v>
      </c>
      <c r="G109" s="174"/>
      <c r="H109" s="174"/>
      <c r="I109" s="215"/>
      <c r="J109" s="174"/>
      <c r="K109" s="174"/>
      <c r="L109" s="214"/>
      <c r="M109" s="238"/>
      <c r="N109" s="106"/>
      <c r="O109" s="106"/>
      <c r="P109" s="106"/>
      <c r="Q109" s="106"/>
      <c r="R109" s="106"/>
      <c r="S109" s="106"/>
      <c r="T109" s="255"/>
      <c r="AT109" s="170" t="s">
        <v>173</v>
      </c>
      <c r="AU109" s="170" t="s">
        <v>81</v>
      </c>
    </row>
    <row r="110" spans="2:51" s="91" customFormat="1" ht="13.5">
      <c r="B110" s="200"/>
      <c r="C110" s="201"/>
      <c r="D110" s="194" t="s">
        <v>184</v>
      </c>
      <c r="E110" s="202" t="s">
        <v>22</v>
      </c>
      <c r="F110" s="203" t="s">
        <v>960</v>
      </c>
      <c r="G110" s="201"/>
      <c r="H110" s="204">
        <v>0.84</v>
      </c>
      <c r="I110" s="243"/>
      <c r="J110" s="201"/>
      <c r="K110" s="201"/>
      <c r="L110" s="244"/>
      <c r="M110" s="245"/>
      <c r="N110" s="246"/>
      <c r="O110" s="246"/>
      <c r="P110" s="246"/>
      <c r="Q110" s="246"/>
      <c r="R110" s="246"/>
      <c r="S110" s="246"/>
      <c r="T110" s="257"/>
      <c r="AT110" s="262" t="s">
        <v>184</v>
      </c>
      <c r="AU110" s="262" t="s">
        <v>81</v>
      </c>
      <c r="AV110" s="91" t="s">
        <v>81</v>
      </c>
      <c r="AW110" s="91" t="s">
        <v>37</v>
      </c>
      <c r="AX110" s="91" t="s">
        <v>73</v>
      </c>
      <c r="AY110" s="262" t="s">
        <v>164</v>
      </c>
    </row>
    <row r="111" spans="2:51" s="92" customFormat="1" ht="13.5">
      <c r="B111" s="205"/>
      <c r="C111" s="206"/>
      <c r="D111" s="207" t="s">
        <v>184</v>
      </c>
      <c r="E111" s="208" t="s">
        <v>22</v>
      </c>
      <c r="F111" s="209" t="s">
        <v>187</v>
      </c>
      <c r="G111" s="206"/>
      <c r="H111" s="210">
        <v>0.84</v>
      </c>
      <c r="I111" s="247"/>
      <c r="J111" s="206"/>
      <c r="K111" s="206"/>
      <c r="L111" s="248"/>
      <c r="M111" s="249"/>
      <c r="N111" s="250"/>
      <c r="O111" s="250"/>
      <c r="P111" s="250"/>
      <c r="Q111" s="250"/>
      <c r="R111" s="250"/>
      <c r="S111" s="250"/>
      <c r="T111" s="258"/>
      <c r="AT111" s="263" t="s">
        <v>184</v>
      </c>
      <c r="AU111" s="263" t="s">
        <v>81</v>
      </c>
      <c r="AV111" s="92" t="s">
        <v>171</v>
      </c>
      <c r="AW111" s="92" t="s">
        <v>37</v>
      </c>
      <c r="AX111" s="92" t="s">
        <v>24</v>
      </c>
      <c r="AY111" s="263" t="s">
        <v>164</v>
      </c>
    </row>
    <row r="112" spans="2:65" s="84" customFormat="1" ht="20.4" customHeight="1">
      <c r="B112" s="105"/>
      <c r="C112" s="189" t="s">
        <v>81</v>
      </c>
      <c r="D112" s="189" t="s">
        <v>166</v>
      </c>
      <c r="E112" s="190" t="s">
        <v>961</v>
      </c>
      <c r="F112" s="191" t="s">
        <v>962</v>
      </c>
      <c r="G112" s="192" t="s">
        <v>181</v>
      </c>
      <c r="H112" s="193">
        <v>3.728</v>
      </c>
      <c r="I112" s="233"/>
      <c r="J112" s="234">
        <f>ROUND(I112*H112,2)</f>
        <v>0</v>
      </c>
      <c r="K112" s="191" t="s">
        <v>170</v>
      </c>
      <c r="L112" s="214"/>
      <c r="M112" s="235" t="s">
        <v>22</v>
      </c>
      <c r="N112" s="236" t="s">
        <v>44</v>
      </c>
      <c r="O112" s="106"/>
      <c r="P112" s="237">
        <f>O112*H112</f>
        <v>0</v>
      </c>
      <c r="Q112" s="237">
        <v>2.45329</v>
      </c>
      <c r="R112" s="237">
        <f>Q112*H112</f>
        <v>9.14586512</v>
      </c>
      <c r="S112" s="237">
        <v>0</v>
      </c>
      <c r="T112" s="254">
        <f>S112*H112</f>
        <v>0</v>
      </c>
      <c r="AR112" s="170" t="s">
        <v>171</v>
      </c>
      <c r="AT112" s="170" t="s">
        <v>166</v>
      </c>
      <c r="AU112" s="170" t="s">
        <v>81</v>
      </c>
      <c r="AY112" s="170" t="s">
        <v>164</v>
      </c>
      <c r="BE112" s="266">
        <f>IF(N112="základní",J112,0)</f>
        <v>0</v>
      </c>
      <c r="BF112" s="266">
        <f>IF(N112="snížená",J112,0)</f>
        <v>0</v>
      </c>
      <c r="BG112" s="266">
        <f>IF(N112="zákl. přenesená",J112,0)</f>
        <v>0</v>
      </c>
      <c r="BH112" s="266">
        <f>IF(N112="sníž. přenesená",J112,0)</f>
        <v>0</v>
      </c>
      <c r="BI112" s="266">
        <f>IF(N112="nulová",J112,0)</f>
        <v>0</v>
      </c>
      <c r="BJ112" s="170" t="s">
        <v>24</v>
      </c>
      <c r="BK112" s="266">
        <f>ROUND(I112*H112,2)</f>
        <v>0</v>
      </c>
      <c r="BL112" s="170" t="s">
        <v>171</v>
      </c>
      <c r="BM112" s="170" t="s">
        <v>963</v>
      </c>
    </row>
    <row r="113" spans="2:47" s="84" customFormat="1" ht="24">
      <c r="B113" s="105"/>
      <c r="C113" s="174"/>
      <c r="D113" s="194" t="s">
        <v>173</v>
      </c>
      <c r="E113" s="174"/>
      <c r="F113" s="195" t="s">
        <v>964</v>
      </c>
      <c r="G113" s="174"/>
      <c r="H113" s="174"/>
      <c r="I113" s="215"/>
      <c r="J113" s="174"/>
      <c r="K113" s="174"/>
      <c r="L113" s="214"/>
      <c r="M113" s="238"/>
      <c r="N113" s="106"/>
      <c r="O113" s="106"/>
      <c r="P113" s="106"/>
      <c r="Q113" s="106"/>
      <c r="R113" s="106"/>
      <c r="S113" s="106"/>
      <c r="T113" s="255"/>
      <c r="AT113" s="170" t="s">
        <v>173</v>
      </c>
      <c r="AU113" s="170" t="s">
        <v>81</v>
      </c>
    </row>
    <row r="114" spans="2:51" s="90" customFormat="1" ht="13.5">
      <c r="B114" s="196"/>
      <c r="C114" s="197"/>
      <c r="D114" s="194" t="s">
        <v>184</v>
      </c>
      <c r="E114" s="198" t="s">
        <v>22</v>
      </c>
      <c r="F114" s="199" t="s">
        <v>965</v>
      </c>
      <c r="G114" s="197"/>
      <c r="H114" s="198" t="s">
        <v>22</v>
      </c>
      <c r="I114" s="239"/>
      <c r="J114" s="197"/>
      <c r="K114" s="197"/>
      <c r="L114" s="240"/>
      <c r="M114" s="241"/>
      <c r="N114" s="242"/>
      <c r="O114" s="242"/>
      <c r="P114" s="242"/>
      <c r="Q114" s="242"/>
      <c r="R114" s="242"/>
      <c r="S114" s="242"/>
      <c r="T114" s="256"/>
      <c r="AT114" s="261" t="s">
        <v>184</v>
      </c>
      <c r="AU114" s="261" t="s">
        <v>81</v>
      </c>
      <c r="AV114" s="90" t="s">
        <v>24</v>
      </c>
      <c r="AW114" s="90" t="s">
        <v>37</v>
      </c>
      <c r="AX114" s="90" t="s">
        <v>73</v>
      </c>
      <c r="AY114" s="261" t="s">
        <v>164</v>
      </c>
    </row>
    <row r="115" spans="2:51" s="91" customFormat="1" ht="13.5">
      <c r="B115" s="200"/>
      <c r="C115" s="201"/>
      <c r="D115" s="194" t="s">
        <v>184</v>
      </c>
      <c r="E115" s="202" t="s">
        <v>22</v>
      </c>
      <c r="F115" s="203" t="s">
        <v>966</v>
      </c>
      <c r="G115" s="201"/>
      <c r="H115" s="204">
        <v>2.52</v>
      </c>
      <c r="I115" s="243"/>
      <c r="J115" s="201"/>
      <c r="K115" s="201"/>
      <c r="L115" s="244"/>
      <c r="M115" s="245"/>
      <c r="N115" s="246"/>
      <c r="O115" s="246"/>
      <c r="P115" s="246"/>
      <c r="Q115" s="246"/>
      <c r="R115" s="246"/>
      <c r="S115" s="246"/>
      <c r="T115" s="257"/>
      <c r="AT115" s="262" t="s">
        <v>184</v>
      </c>
      <c r="AU115" s="262" t="s">
        <v>81</v>
      </c>
      <c r="AV115" s="91" t="s">
        <v>81</v>
      </c>
      <c r="AW115" s="91" t="s">
        <v>37</v>
      </c>
      <c r="AX115" s="91" t="s">
        <v>73</v>
      </c>
      <c r="AY115" s="262" t="s">
        <v>164</v>
      </c>
    </row>
    <row r="116" spans="2:51" s="90" customFormat="1" ht="13.5">
      <c r="B116" s="196"/>
      <c r="C116" s="197"/>
      <c r="D116" s="194" t="s">
        <v>184</v>
      </c>
      <c r="E116" s="198" t="s">
        <v>22</v>
      </c>
      <c r="F116" s="199" t="s">
        <v>967</v>
      </c>
      <c r="G116" s="197"/>
      <c r="H116" s="198" t="s">
        <v>22</v>
      </c>
      <c r="I116" s="239"/>
      <c r="J116" s="197"/>
      <c r="K116" s="197"/>
      <c r="L116" s="240"/>
      <c r="M116" s="241"/>
      <c r="N116" s="242"/>
      <c r="O116" s="242"/>
      <c r="P116" s="242"/>
      <c r="Q116" s="242"/>
      <c r="R116" s="242"/>
      <c r="S116" s="242"/>
      <c r="T116" s="256"/>
      <c r="AT116" s="261" t="s">
        <v>184</v>
      </c>
      <c r="AU116" s="261" t="s">
        <v>81</v>
      </c>
      <c r="AV116" s="90" t="s">
        <v>24</v>
      </c>
      <c r="AW116" s="90" t="s">
        <v>37</v>
      </c>
      <c r="AX116" s="90" t="s">
        <v>73</v>
      </c>
      <c r="AY116" s="261" t="s">
        <v>164</v>
      </c>
    </row>
    <row r="117" spans="2:51" s="91" customFormat="1" ht="13.5">
      <c r="B117" s="200"/>
      <c r="C117" s="201"/>
      <c r="D117" s="194" t="s">
        <v>184</v>
      </c>
      <c r="E117" s="202" t="s">
        <v>22</v>
      </c>
      <c r="F117" s="203" t="s">
        <v>968</v>
      </c>
      <c r="G117" s="201"/>
      <c r="H117" s="204">
        <v>1.208</v>
      </c>
      <c r="I117" s="243"/>
      <c r="J117" s="201"/>
      <c r="K117" s="201"/>
      <c r="L117" s="244"/>
      <c r="M117" s="245"/>
      <c r="N117" s="246"/>
      <c r="O117" s="246"/>
      <c r="P117" s="246"/>
      <c r="Q117" s="246"/>
      <c r="R117" s="246"/>
      <c r="S117" s="246"/>
      <c r="T117" s="257"/>
      <c r="AT117" s="262" t="s">
        <v>184</v>
      </c>
      <c r="AU117" s="262" t="s">
        <v>81</v>
      </c>
      <c r="AV117" s="91" t="s">
        <v>81</v>
      </c>
      <c r="AW117" s="91" t="s">
        <v>37</v>
      </c>
      <c r="AX117" s="91" t="s">
        <v>73</v>
      </c>
      <c r="AY117" s="262" t="s">
        <v>164</v>
      </c>
    </row>
    <row r="118" spans="2:51" s="92" customFormat="1" ht="13.5">
      <c r="B118" s="205"/>
      <c r="C118" s="206"/>
      <c r="D118" s="207" t="s">
        <v>184</v>
      </c>
      <c r="E118" s="208" t="s">
        <v>22</v>
      </c>
      <c r="F118" s="209" t="s">
        <v>187</v>
      </c>
      <c r="G118" s="206"/>
      <c r="H118" s="210">
        <v>3.728</v>
      </c>
      <c r="I118" s="247"/>
      <c r="J118" s="206"/>
      <c r="K118" s="206"/>
      <c r="L118" s="248"/>
      <c r="M118" s="249"/>
      <c r="N118" s="250"/>
      <c r="O118" s="250"/>
      <c r="P118" s="250"/>
      <c r="Q118" s="250"/>
      <c r="R118" s="250"/>
      <c r="S118" s="250"/>
      <c r="T118" s="258"/>
      <c r="AT118" s="263" t="s">
        <v>184</v>
      </c>
      <c r="AU118" s="263" t="s">
        <v>81</v>
      </c>
      <c r="AV118" s="92" t="s">
        <v>171</v>
      </c>
      <c r="AW118" s="92" t="s">
        <v>37</v>
      </c>
      <c r="AX118" s="92" t="s">
        <v>24</v>
      </c>
      <c r="AY118" s="263" t="s">
        <v>164</v>
      </c>
    </row>
    <row r="119" spans="2:65" s="84" customFormat="1" ht="20.4" customHeight="1">
      <c r="B119" s="105"/>
      <c r="C119" s="189" t="s">
        <v>120</v>
      </c>
      <c r="D119" s="189" t="s">
        <v>166</v>
      </c>
      <c r="E119" s="190" t="s">
        <v>969</v>
      </c>
      <c r="F119" s="191" t="s">
        <v>970</v>
      </c>
      <c r="G119" s="192" t="s">
        <v>192</v>
      </c>
      <c r="H119" s="193">
        <v>8.16</v>
      </c>
      <c r="I119" s="233"/>
      <c r="J119" s="234">
        <f>ROUND(I119*H119,2)</f>
        <v>0</v>
      </c>
      <c r="K119" s="191" t="s">
        <v>170</v>
      </c>
      <c r="L119" s="214"/>
      <c r="M119" s="235" t="s">
        <v>22</v>
      </c>
      <c r="N119" s="236" t="s">
        <v>44</v>
      </c>
      <c r="O119" s="106"/>
      <c r="P119" s="237">
        <f>O119*H119</f>
        <v>0</v>
      </c>
      <c r="Q119" s="237">
        <v>0.00103</v>
      </c>
      <c r="R119" s="237">
        <f>Q119*H119</f>
        <v>0.0084048</v>
      </c>
      <c r="S119" s="237">
        <v>0</v>
      </c>
      <c r="T119" s="254">
        <f>S119*H119</f>
        <v>0</v>
      </c>
      <c r="AR119" s="170" t="s">
        <v>171</v>
      </c>
      <c r="AT119" s="170" t="s">
        <v>166</v>
      </c>
      <c r="AU119" s="170" t="s">
        <v>81</v>
      </c>
      <c r="AY119" s="170" t="s">
        <v>164</v>
      </c>
      <c r="BE119" s="266">
        <f>IF(N119="základní",J119,0)</f>
        <v>0</v>
      </c>
      <c r="BF119" s="266">
        <f>IF(N119="snížená",J119,0)</f>
        <v>0</v>
      </c>
      <c r="BG119" s="266">
        <f>IF(N119="zákl. přenesená",J119,0)</f>
        <v>0</v>
      </c>
      <c r="BH119" s="266">
        <f>IF(N119="sníž. přenesená",J119,0)</f>
        <v>0</v>
      </c>
      <c r="BI119" s="266">
        <f>IF(N119="nulová",J119,0)</f>
        <v>0</v>
      </c>
      <c r="BJ119" s="170" t="s">
        <v>24</v>
      </c>
      <c r="BK119" s="266">
        <f>ROUND(I119*H119,2)</f>
        <v>0</v>
      </c>
      <c r="BL119" s="170" t="s">
        <v>171</v>
      </c>
      <c r="BM119" s="170" t="s">
        <v>971</v>
      </c>
    </row>
    <row r="120" spans="2:47" s="84" customFormat="1" ht="36">
      <c r="B120" s="105"/>
      <c r="C120" s="174"/>
      <c r="D120" s="194" t="s">
        <v>173</v>
      </c>
      <c r="E120" s="174"/>
      <c r="F120" s="195" t="s">
        <v>972</v>
      </c>
      <c r="G120" s="174"/>
      <c r="H120" s="174"/>
      <c r="I120" s="215"/>
      <c r="J120" s="174"/>
      <c r="K120" s="174"/>
      <c r="L120" s="214"/>
      <c r="M120" s="238"/>
      <c r="N120" s="106"/>
      <c r="O120" s="106"/>
      <c r="P120" s="106"/>
      <c r="Q120" s="106"/>
      <c r="R120" s="106"/>
      <c r="S120" s="106"/>
      <c r="T120" s="255"/>
      <c r="AT120" s="170" t="s">
        <v>173</v>
      </c>
      <c r="AU120" s="170" t="s">
        <v>81</v>
      </c>
    </row>
    <row r="121" spans="2:51" s="91" customFormat="1" ht="13.5">
      <c r="B121" s="200"/>
      <c r="C121" s="201"/>
      <c r="D121" s="194" t="s">
        <v>184</v>
      </c>
      <c r="E121" s="202" t="s">
        <v>22</v>
      </c>
      <c r="F121" s="203" t="s">
        <v>973</v>
      </c>
      <c r="G121" s="201"/>
      <c r="H121" s="204">
        <v>4.64</v>
      </c>
      <c r="I121" s="243"/>
      <c r="J121" s="201"/>
      <c r="K121" s="201"/>
      <c r="L121" s="244"/>
      <c r="M121" s="245"/>
      <c r="N121" s="246"/>
      <c r="O121" s="246"/>
      <c r="P121" s="246"/>
      <c r="Q121" s="246"/>
      <c r="R121" s="246"/>
      <c r="S121" s="246"/>
      <c r="T121" s="257"/>
      <c r="AT121" s="262" t="s">
        <v>184</v>
      </c>
      <c r="AU121" s="262" t="s">
        <v>81</v>
      </c>
      <c r="AV121" s="91" t="s">
        <v>81</v>
      </c>
      <c r="AW121" s="91" t="s">
        <v>37</v>
      </c>
      <c r="AX121" s="91" t="s">
        <v>73</v>
      </c>
      <c r="AY121" s="262" t="s">
        <v>164</v>
      </c>
    </row>
    <row r="122" spans="2:51" s="91" customFormat="1" ht="13.5">
      <c r="B122" s="200"/>
      <c r="C122" s="201"/>
      <c r="D122" s="194" t="s">
        <v>184</v>
      </c>
      <c r="E122" s="202" t="s">
        <v>22</v>
      </c>
      <c r="F122" s="203" t="s">
        <v>974</v>
      </c>
      <c r="G122" s="201"/>
      <c r="H122" s="204">
        <v>3.52</v>
      </c>
      <c r="I122" s="243"/>
      <c r="J122" s="201"/>
      <c r="K122" s="201"/>
      <c r="L122" s="244"/>
      <c r="M122" s="245"/>
      <c r="N122" s="246"/>
      <c r="O122" s="246"/>
      <c r="P122" s="246"/>
      <c r="Q122" s="246"/>
      <c r="R122" s="246"/>
      <c r="S122" s="246"/>
      <c r="T122" s="257"/>
      <c r="AT122" s="262" t="s">
        <v>184</v>
      </c>
      <c r="AU122" s="262" t="s">
        <v>81</v>
      </c>
      <c r="AV122" s="91" t="s">
        <v>81</v>
      </c>
      <c r="AW122" s="91" t="s">
        <v>37</v>
      </c>
      <c r="AX122" s="91" t="s">
        <v>73</v>
      </c>
      <c r="AY122" s="262" t="s">
        <v>164</v>
      </c>
    </row>
    <row r="123" spans="2:51" s="92" customFormat="1" ht="13.5">
      <c r="B123" s="205"/>
      <c r="C123" s="206"/>
      <c r="D123" s="207" t="s">
        <v>184</v>
      </c>
      <c r="E123" s="208" t="s">
        <v>22</v>
      </c>
      <c r="F123" s="209" t="s">
        <v>187</v>
      </c>
      <c r="G123" s="206"/>
      <c r="H123" s="210">
        <v>8.16</v>
      </c>
      <c r="I123" s="247"/>
      <c r="J123" s="206"/>
      <c r="K123" s="206"/>
      <c r="L123" s="248"/>
      <c r="M123" s="249"/>
      <c r="N123" s="250"/>
      <c r="O123" s="250"/>
      <c r="P123" s="250"/>
      <c r="Q123" s="250"/>
      <c r="R123" s="250"/>
      <c r="S123" s="250"/>
      <c r="T123" s="258"/>
      <c r="AT123" s="263" t="s">
        <v>184</v>
      </c>
      <c r="AU123" s="263" t="s">
        <v>81</v>
      </c>
      <c r="AV123" s="92" t="s">
        <v>171</v>
      </c>
      <c r="AW123" s="92" t="s">
        <v>37</v>
      </c>
      <c r="AX123" s="92" t="s">
        <v>24</v>
      </c>
      <c r="AY123" s="263" t="s">
        <v>164</v>
      </c>
    </row>
    <row r="124" spans="2:65" s="84" customFormat="1" ht="20.4" customHeight="1">
      <c r="B124" s="105"/>
      <c r="C124" s="189" t="s">
        <v>171</v>
      </c>
      <c r="D124" s="189" t="s">
        <v>166</v>
      </c>
      <c r="E124" s="190" t="s">
        <v>975</v>
      </c>
      <c r="F124" s="191" t="s">
        <v>976</v>
      </c>
      <c r="G124" s="192" t="s">
        <v>192</v>
      </c>
      <c r="H124" s="193">
        <v>8.16</v>
      </c>
      <c r="I124" s="233"/>
      <c r="J124" s="234">
        <f>ROUND(I124*H124,2)</f>
        <v>0</v>
      </c>
      <c r="K124" s="191" t="s">
        <v>170</v>
      </c>
      <c r="L124" s="214"/>
      <c r="M124" s="235" t="s">
        <v>22</v>
      </c>
      <c r="N124" s="236" t="s">
        <v>44</v>
      </c>
      <c r="O124" s="106"/>
      <c r="P124" s="237">
        <f>O124*H124</f>
        <v>0</v>
      </c>
      <c r="Q124" s="237">
        <v>0</v>
      </c>
      <c r="R124" s="237">
        <f>Q124*H124</f>
        <v>0</v>
      </c>
      <c r="S124" s="237">
        <v>0</v>
      </c>
      <c r="T124" s="254">
        <f>S124*H124</f>
        <v>0</v>
      </c>
      <c r="AR124" s="170" t="s">
        <v>171</v>
      </c>
      <c r="AT124" s="170" t="s">
        <v>166</v>
      </c>
      <c r="AU124" s="170" t="s">
        <v>81</v>
      </c>
      <c r="AY124" s="170" t="s">
        <v>164</v>
      </c>
      <c r="BE124" s="266">
        <f>IF(N124="základní",J124,0)</f>
        <v>0</v>
      </c>
      <c r="BF124" s="266">
        <f>IF(N124="snížená",J124,0)</f>
        <v>0</v>
      </c>
      <c r="BG124" s="266">
        <f>IF(N124="zákl. přenesená",J124,0)</f>
        <v>0</v>
      </c>
      <c r="BH124" s="266">
        <f>IF(N124="sníž. přenesená",J124,0)</f>
        <v>0</v>
      </c>
      <c r="BI124" s="266">
        <f>IF(N124="nulová",J124,0)</f>
        <v>0</v>
      </c>
      <c r="BJ124" s="170" t="s">
        <v>24</v>
      </c>
      <c r="BK124" s="266">
        <f>ROUND(I124*H124,2)</f>
        <v>0</v>
      </c>
      <c r="BL124" s="170" t="s">
        <v>171</v>
      </c>
      <c r="BM124" s="170" t="s">
        <v>977</v>
      </c>
    </row>
    <row r="125" spans="2:47" s="84" customFormat="1" ht="36">
      <c r="B125" s="105"/>
      <c r="C125" s="174"/>
      <c r="D125" s="194" t="s">
        <v>173</v>
      </c>
      <c r="E125" s="174"/>
      <c r="F125" s="195" t="s">
        <v>978</v>
      </c>
      <c r="G125" s="174"/>
      <c r="H125" s="174"/>
      <c r="I125" s="215"/>
      <c r="J125" s="174"/>
      <c r="K125" s="174"/>
      <c r="L125" s="214"/>
      <c r="M125" s="238"/>
      <c r="N125" s="106"/>
      <c r="O125" s="106"/>
      <c r="P125" s="106"/>
      <c r="Q125" s="106"/>
      <c r="R125" s="106"/>
      <c r="S125" s="106"/>
      <c r="T125" s="255"/>
      <c r="AT125" s="170" t="s">
        <v>173</v>
      </c>
      <c r="AU125" s="170" t="s">
        <v>81</v>
      </c>
    </row>
    <row r="126" spans="2:51" s="91" customFormat="1" ht="13.5">
      <c r="B126" s="200"/>
      <c r="C126" s="201"/>
      <c r="D126" s="194" t="s">
        <v>184</v>
      </c>
      <c r="E126" s="202" t="s">
        <v>22</v>
      </c>
      <c r="F126" s="203" t="s">
        <v>973</v>
      </c>
      <c r="G126" s="201"/>
      <c r="H126" s="204">
        <v>4.64</v>
      </c>
      <c r="I126" s="243"/>
      <c r="J126" s="201"/>
      <c r="K126" s="201"/>
      <c r="L126" s="244"/>
      <c r="M126" s="245"/>
      <c r="N126" s="246"/>
      <c r="O126" s="246"/>
      <c r="P126" s="246"/>
      <c r="Q126" s="246"/>
      <c r="R126" s="246"/>
      <c r="S126" s="246"/>
      <c r="T126" s="257"/>
      <c r="AT126" s="262" t="s">
        <v>184</v>
      </c>
      <c r="AU126" s="262" t="s">
        <v>81</v>
      </c>
      <c r="AV126" s="91" t="s">
        <v>81</v>
      </c>
      <c r="AW126" s="91" t="s">
        <v>37</v>
      </c>
      <c r="AX126" s="91" t="s">
        <v>73</v>
      </c>
      <c r="AY126" s="262" t="s">
        <v>164</v>
      </c>
    </row>
    <row r="127" spans="2:51" s="91" customFormat="1" ht="13.5">
      <c r="B127" s="200"/>
      <c r="C127" s="201"/>
      <c r="D127" s="194" t="s">
        <v>184</v>
      </c>
      <c r="E127" s="202" t="s">
        <v>22</v>
      </c>
      <c r="F127" s="203" t="s">
        <v>974</v>
      </c>
      <c r="G127" s="201"/>
      <c r="H127" s="204">
        <v>3.52</v>
      </c>
      <c r="I127" s="243"/>
      <c r="J127" s="201"/>
      <c r="K127" s="201"/>
      <c r="L127" s="244"/>
      <c r="M127" s="245"/>
      <c r="N127" s="246"/>
      <c r="O127" s="246"/>
      <c r="P127" s="246"/>
      <c r="Q127" s="246"/>
      <c r="R127" s="246"/>
      <c r="S127" s="246"/>
      <c r="T127" s="257"/>
      <c r="AT127" s="262" t="s">
        <v>184</v>
      </c>
      <c r="AU127" s="262" t="s">
        <v>81</v>
      </c>
      <c r="AV127" s="91" t="s">
        <v>81</v>
      </c>
      <c r="AW127" s="91" t="s">
        <v>37</v>
      </c>
      <c r="AX127" s="91" t="s">
        <v>73</v>
      </c>
      <c r="AY127" s="262" t="s">
        <v>164</v>
      </c>
    </row>
    <row r="128" spans="2:51" s="92" customFormat="1" ht="13.5">
      <c r="B128" s="205"/>
      <c r="C128" s="206"/>
      <c r="D128" s="207" t="s">
        <v>184</v>
      </c>
      <c r="E128" s="208" t="s">
        <v>22</v>
      </c>
      <c r="F128" s="209" t="s">
        <v>187</v>
      </c>
      <c r="G128" s="206"/>
      <c r="H128" s="210">
        <v>8.16</v>
      </c>
      <c r="I128" s="247"/>
      <c r="J128" s="206"/>
      <c r="K128" s="206"/>
      <c r="L128" s="248"/>
      <c r="M128" s="249"/>
      <c r="N128" s="250"/>
      <c r="O128" s="250"/>
      <c r="P128" s="250"/>
      <c r="Q128" s="250"/>
      <c r="R128" s="250"/>
      <c r="S128" s="250"/>
      <c r="T128" s="258"/>
      <c r="AT128" s="263" t="s">
        <v>184</v>
      </c>
      <c r="AU128" s="263" t="s">
        <v>81</v>
      </c>
      <c r="AV128" s="92" t="s">
        <v>171</v>
      </c>
      <c r="AW128" s="92" t="s">
        <v>37</v>
      </c>
      <c r="AX128" s="92" t="s">
        <v>24</v>
      </c>
      <c r="AY128" s="263" t="s">
        <v>164</v>
      </c>
    </row>
    <row r="129" spans="2:65" s="84" customFormat="1" ht="20.4" customHeight="1">
      <c r="B129" s="105"/>
      <c r="C129" s="189" t="s">
        <v>202</v>
      </c>
      <c r="D129" s="189" t="s">
        <v>166</v>
      </c>
      <c r="E129" s="190" t="s">
        <v>979</v>
      </c>
      <c r="F129" s="191" t="s">
        <v>980</v>
      </c>
      <c r="G129" s="192" t="s">
        <v>623</v>
      </c>
      <c r="H129" s="193">
        <v>0.373</v>
      </c>
      <c r="I129" s="233"/>
      <c r="J129" s="234">
        <f>ROUND(I129*H129,2)</f>
        <v>0</v>
      </c>
      <c r="K129" s="191" t="s">
        <v>170</v>
      </c>
      <c r="L129" s="214"/>
      <c r="M129" s="235" t="s">
        <v>22</v>
      </c>
      <c r="N129" s="236" t="s">
        <v>44</v>
      </c>
      <c r="O129" s="106"/>
      <c r="P129" s="237">
        <f>O129*H129</f>
        <v>0</v>
      </c>
      <c r="Q129" s="237">
        <v>1.06017</v>
      </c>
      <c r="R129" s="237">
        <f>Q129*H129</f>
        <v>0.39544341</v>
      </c>
      <c r="S129" s="237">
        <v>0</v>
      </c>
      <c r="T129" s="254">
        <f>S129*H129</f>
        <v>0</v>
      </c>
      <c r="AR129" s="170" t="s">
        <v>171</v>
      </c>
      <c r="AT129" s="170" t="s">
        <v>166</v>
      </c>
      <c r="AU129" s="170" t="s">
        <v>81</v>
      </c>
      <c r="AY129" s="170" t="s">
        <v>164</v>
      </c>
      <c r="BE129" s="266">
        <f>IF(N129="základní",J129,0)</f>
        <v>0</v>
      </c>
      <c r="BF129" s="266">
        <f>IF(N129="snížená",J129,0)</f>
        <v>0</v>
      </c>
      <c r="BG129" s="266">
        <f>IF(N129="zákl. přenesená",J129,0)</f>
        <v>0</v>
      </c>
      <c r="BH129" s="266">
        <f>IF(N129="sníž. přenesená",J129,0)</f>
        <v>0</v>
      </c>
      <c r="BI129" s="266">
        <f>IF(N129="nulová",J129,0)</f>
        <v>0</v>
      </c>
      <c r="BJ129" s="170" t="s">
        <v>24</v>
      </c>
      <c r="BK129" s="266">
        <f>ROUND(I129*H129,2)</f>
        <v>0</v>
      </c>
      <c r="BL129" s="170" t="s">
        <v>171</v>
      </c>
      <c r="BM129" s="170" t="s">
        <v>981</v>
      </c>
    </row>
    <row r="130" spans="2:47" s="84" customFormat="1" ht="13.5">
      <c r="B130" s="105"/>
      <c r="C130" s="174"/>
      <c r="D130" s="194" t="s">
        <v>173</v>
      </c>
      <c r="E130" s="174"/>
      <c r="F130" s="195" t="s">
        <v>982</v>
      </c>
      <c r="G130" s="174"/>
      <c r="H130" s="174"/>
      <c r="I130" s="215"/>
      <c r="J130" s="174"/>
      <c r="K130" s="174"/>
      <c r="L130" s="214"/>
      <c r="M130" s="238"/>
      <c r="N130" s="106"/>
      <c r="O130" s="106"/>
      <c r="P130" s="106"/>
      <c r="Q130" s="106"/>
      <c r="R130" s="106"/>
      <c r="S130" s="106"/>
      <c r="T130" s="255"/>
      <c r="AT130" s="170" t="s">
        <v>173</v>
      </c>
      <c r="AU130" s="170" t="s">
        <v>81</v>
      </c>
    </row>
    <row r="131" spans="2:51" s="90" customFormat="1" ht="13.5">
      <c r="B131" s="196"/>
      <c r="C131" s="197"/>
      <c r="D131" s="194" t="s">
        <v>184</v>
      </c>
      <c r="E131" s="198" t="s">
        <v>22</v>
      </c>
      <c r="F131" s="199" t="s">
        <v>965</v>
      </c>
      <c r="G131" s="197"/>
      <c r="H131" s="198" t="s">
        <v>22</v>
      </c>
      <c r="I131" s="239"/>
      <c r="J131" s="197"/>
      <c r="K131" s="197"/>
      <c r="L131" s="240"/>
      <c r="M131" s="241"/>
      <c r="N131" s="242"/>
      <c r="O131" s="242"/>
      <c r="P131" s="242"/>
      <c r="Q131" s="242"/>
      <c r="R131" s="242"/>
      <c r="S131" s="242"/>
      <c r="T131" s="256"/>
      <c r="AT131" s="261" t="s">
        <v>184</v>
      </c>
      <c r="AU131" s="261" t="s">
        <v>81</v>
      </c>
      <c r="AV131" s="90" t="s">
        <v>24</v>
      </c>
      <c r="AW131" s="90" t="s">
        <v>37</v>
      </c>
      <c r="AX131" s="90" t="s">
        <v>73</v>
      </c>
      <c r="AY131" s="261" t="s">
        <v>164</v>
      </c>
    </row>
    <row r="132" spans="2:51" s="91" customFormat="1" ht="13.5">
      <c r="B132" s="200"/>
      <c r="C132" s="201"/>
      <c r="D132" s="194" t="s">
        <v>184</v>
      </c>
      <c r="E132" s="202" t="s">
        <v>22</v>
      </c>
      <c r="F132" s="203" t="s">
        <v>983</v>
      </c>
      <c r="G132" s="201"/>
      <c r="H132" s="204">
        <v>0.252</v>
      </c>
      <c r="I132" s="243"/>
      <c r="J132" s="201"/>
      <c r="K132" s="201"/>
      <c r="L132" s="244"/>
      <c r="M132" s="245"/>
      <c r="N132" s="246"/>
      <c r="O132" s="246"/>
      <c r="P132" s="246"/>
      <c r="Q132" s="246"/>
      <c r="R132" s="246"/>
      <c r="S132" s="246"/>
      <c r="T132" s="257"/>
      <c r="AT132" s="262" t="s">
        <v>184</v>
      </c>
      <c r="AU132" s="262" t="s">
        <v>81</v>
      </c>
      <c r="AV132" s="91" t="s">
        <v>81</v>
      </c>
      <c r="AW132" s="91" t="s">
        <v>37</v>
      </c>
      <c r="AX132" s="91" t="s">
        <v>73</v>
      </c>
      <c r="AY132" s="262" t="s">
        <v>164</v>
      </c>
    </row>
    <row r="133" spans="2:51" s="90" customFormat="1" ht="13.5">
      <c r="B133" s="196"/>
      <c r="C133" s="197"/>
      <c r="D133" s="194" t="s">
        <v>184</v>
      </c>
      <c r="E133" s="198" t="s">
        <v>22</v>
      </c>
      <c r="F133" s="199" t="s">
        <v>967</v>
      </c>
      <c r="G133" s="197"/>
      <c r="H133" s="198" t="s">
        <v>22</v>
      </c>
      <c r="I133" s="239"/>
      <c r="J133" s="197"/>
      <c r="K133" s="197"/>
      <c r="L133" s="240"/>
      <c r="M133" s="241"/>
      <c r="N133" s="242"/>
      <c r="O133" s="242"/>
      <c r="P133" s="242"/>
      <c r="Q133" s="242"/>
      <c r="R133" s="242"/>
      <c r="S133" s="242"/>
      <c r="T133" s="256"/>
      <c r="AT133" s="261" t="s">
        <v>184</v>
      </c>
      <c r="AU133" s="261" t="s">
        <v>81</v>
      </c>
      <c r="AV133" s="90" t="s">
        <v>24</v>
      </c>
      <c r="AW133" s="90" t="s">
        <v>37</v>
      </c>
      <c r="AX133" s="90" t="s">
        <v>73</v>
      </c>
      <c r="AY133" s="261" t="s">
        <v>164</v>
      </c>
    </row>
    <row r="134" spans="2:51" s="91" customFormat="1" ht="13.5">
      <c r="B134" s="200"/>
      <c r="C134" s="201"/>
      <c r="D134" s="194" t="s">
        <v>184</v>
      </c>
      <c r="E134" s="202" t="s">
        <v>22</v>
      </c>
      <c r="F134" s="203" t="s">
        <v>984</v>
      </c>
      <c r="G134" s="201"/>
      <c r="H134" s="204">
        <v>0.121</v>
      </c>
      <c r="I134" s="243"/>
      <c r="J134" s="201"/>
      <c r="K134" s="201"/>
      <c r="L134" s="244"/>
      <c r="M134" s="245"/>
      <c r="N134" s="246"/>
      <c r="O134" s="246"/>
      <c r="P134" s="246"/>
      <c r="Q134" s="246"/>
      <c r="R134" s="246"/>
      <c r="S134" s="246"/>
      <c r="T134" s="257"/>
      <c r="AT134" s="262" t="s">
        <v>184</v>
      </c>
      <c r="AU134" s="262" t="s">
        <v>81</v>
      </c>
      <c r="AV134" s="91" t="s">
        <v>81</v>
      </c>
      <c r="AW134" s="91" t="s">
        <v>37</v>
      </c>
      <c r="AX134" s="91" t="s">
        <v>73</v>
      </c>
      <c r="AY134" s="262" t="s">
        <v>164</v>
      </c>
    </row>
    <row r="135" spans="2:51" s="92" customFormat="1" ht="13.5">
      <c r="B135" s="205"/>
      <c r="C135" s="206"/>
      <c r="D135" s="207" t="s">
        <v>184</v>
      </c>
      <c r="E135" s="208" t="s">
        <v>22</v>
      </c>
      <c r="F135" s="209" t="s">
        <v>187</v>
      </c>
      <c r="G135" s="206"/>
      <c r="H135" s="210">
        <v>0.373</v>
      </c>
      <c r="I135" s="247"/>
      <c r="J135" s="206"/>
      <c r="K135" s="206"/>
      <c r="L135" s="248"/>
      <c r="M135" s="249"/>
      <c r="N135" s="250"/>
      <c r="O135" s="250"/>
      <c r="P135" s="250"/>
      <c r="Q135" s="250"/>
      <c r="R135" s="250"/>
      <c r="S135" s="250"/>
      <c r="T135" s="258"/>
      <c r="AT135" s="263" t="s">
        <v>184</v>
      </c>
      <c r="AU135" s="263" t="s">
        <v>81</v>
      </c>
      <c r="AV135" s="92" t="s">
        <v>171</v>
      </c>
      <c r="AW135" s="92" t="s">
        <v>37</v>
      </c>
      <c r="AX135" s="92" t="s">
        <v>24</v>
      </c>
      <c r="AY135" s="263" t="s">
        <v>164</v>
      </c>
    </row>
    <row r="136" spans="2:65" s="84" customFormat="1" ht="28.8" customHeight="1">
      <c r="B136" s="105"/>
      <c r="C136" s="189" t="s">
        <v>188</v>
      </c>
      <c r="D136" s="189" t="s">
        <v>166</v>
      </c>
      <c r="E136" s="190" t="s">
        <v>985</v>
      </c>
      <c r="F136" s="191" t="s">
        <v>986</v>
      </c>
      <c r="G136" s="192" t="s">
        <v>181</v>
      </c>
      <c r="H136" s="193">
        <v>1.853</v>
      </c>
      <c r="I136" s="233"/>
      <c r="J136" s="234">
        <f>ROUND(I136*H136,2)</f>
        <v>0</v>
      </c>
      <c r="K136" s="191" t="s">
        <v>170</v>
      </c>
      <c r="L136" s="214"/>
      <c r="M136" s="235" t="s">
        <v>22</v>
      </c>
      <c r="N136" s="236" t="s">
        <v>44</v>
      </c>
      <c r="O136" s="106"/>
      <c r="P136" s="237">
        <f>O136*H136</f>
        <v>0</v>
      </c>
      <c r="Q136" s="237">
        <v>2.45329</v>
      </c>
      <c r="R136" s="237">
        <f>Q136*H136</f>
        <v>4.54594637</v>
      </c>
      <c r="S136" s="237">
        <v>0</v>
      </c>
      <c r="T136" s="254">
        <f>S136*H136</f>
        <v>0</v>
      </c>
      <c r="AR136" s="170" t="s">
        <v>171</v>
      </c>
      <c r="AT136" s="170" t="s">
        <v>166</v>
      </c>
      <c r="AU136" s="170" t="s">
        <v>81</v>
      </c>
      <c r="AY136" s="170" t="s">
        <v>164</v>
      </c>
      <c r="BE136" s="266">
        <f>IF(N136="základní",J136,0)</f>
        <v>0</v>
      </c>
      <c r="BF136" s="266">
        <f>IF(N136="snížená",J136,0)</f>
        <v>0</v>
      </c>
      <c r="BG136" s="266">
        <f>IF(N136="zákl. přenesená",J136,0)</f>
        <v>0</v>
      </c>
      <c r="BH136" s="266">
        <f>IF(N136="sníž. přenesená",J136,0)</f>
        <v>0</v>
      </c>
      <c r="BI136" s="266">
        <f>IF(N136="nulová",J136,0)</f>
        <v>0</v>
      </c>
      <c r="BJ136" s="170" t="s">
        <v>24</v>
      </c>
      <c r="BK136" s="266">
        <f>ROUND(I136*H136,2)</f>
        <v>0</v>
      </c>
      <c r="BL136" s="170" t="s">
        <v>171</v>
      </c>
      <c r="BM136" s="170" t="s">
        <v>987</v>
      </c>
    </row>
    <row r="137" spans="2:47" s="84" customFormat="1" ht="24">
      <c r="B137" s="105"/>
      <c r="C137" s="174"/>
      <c r="D137" s="194" t="s">
        <v>173</v>
      </c>
      <c r="E137" s="174"/>
      <c r="F137" s="195" t="s">
        <v>988</v>
      </c>
      <c r="G137" s="174"/>
      <c r="H137" s="174"/>
      <c r="I137" s="215"/>
      <c r="J137" s="174"/>
      <c r="K137" s="174"/>
      <c r="L137" s="214"/>
      <c r="M137" s="238"/>
      <c r="N137" s="106"/>
      <c r="O137" s="106"/>
      <c r="P137" s="106"/>
      <c r="Q137" s="106"/>
      <c r="R137" s="106"/>
      <c r="S137" s="106"/>
      <c r="T137" s="255"/>
      <c r="AT137" s="170" t="s">
        <v>173</v>
      </c>
      <c r="AU137" s="170" t="s">
        <v>81</v>
      </c>
    </row>
    <row r="138" spans="2:51" s="91" customFormat="1" ht="13.5">
      <c r="B138" s="200"/>
      <c r="C138" s="201"/>
      <c r="D138" s="194" t="s">
        <v>184</v>
      </c>
      <c r="E138" s="202" t="s">
        <v>22</v>
      </c>
      <c r="F138" s="203" t="s">
        <v>989</v>
      </c>
      <c r="G138" s="201"/>
      <c r="H138" s="204">
        <v>1.093</v>
      </c>
      <c r="I138" s="243"/>
      <c r="J138" s="201"/>
      <c r="K138" s="201"/>
      <c r="L138" s="244"/>
      <c r="M138" s="245"/>
      <c r="N138" s="246"/>
      <c r="O138" s="246"/>
      <c r="P138" s="246"/>
      <c r="Q138" s="246"/>
      <c r="R138" s="246"/>
      <c r="S138" s="246"/>
      <c r="T138" s="257"/>
      <c r="AT138" s="262" t="s">
        <v>184</v>
      </c>
      <c r="AU138" s="262" t="s">
        <v>81</v>
      </c>
      <c r="AV138" s="91" t="s">
        <v>81</v>
      </c>
      <c r="AW138" s="91" t="s">
        <v>37</v>
      </c>
      <c r="AX138" s="91" t="s">
        <v>73</v>
      </c>
      <c r="AY138" s="262" t="s">
        <v>164</v>
      </c>
    </row>
    <row r="139" spans="2:51" s="91" customFormat="1" ht="13.5">
      <c r="B139" s="200"/>
      <c r="C139" s="201"/>
      <c r="D139" s="194" t="s">
        <v>184</v>
      </c>
      <c r="E139" s="202" t="s">
        <v>22</v>
      </c>
      <c r="F139" s="203" t="s">
        <v>990</v>
      </c>
      <c r="G139" s="201"/>
      <c r="H139" s="204">
        <v>0.76</v>
      </c>
      <c r="I139" s="243"/>
      <c r="J139" s="201"/>
      <c r="K139" s="201"/>
      <c r="L139" s="244"/>
      <c r="M139" s="245"/>
      <c r="N139" s="246"/>
      <c r="O139" s="246"/>
      <c r="P139" s="246"/>
      <c r="Q139" s="246"/>
      <c r="R139" s="246"/>
      <c r="S139" s="246"/>
      <c r="T139" s="257"/>
      <c r="AT139" s="262" t="s">
        <v>184</v>
      </c>
      <c r="AU139" s="262" t="s">
        <v>81</v>
      </c>
      <c r="AV139" s="91" t="s">
        <v>81</v>
      </c>
      <c r="AW139" s="91" t="s">
        <v>37</v>
      </c>
      <c r="AX139" s="91" t="s">
        <v>73</v>
      </c>
      <c r="AY139" s="262" t="s">
        <v>164</v>
      </c>
    </row>
    <row r="140" spans="2:51" s="92" customFormat="1" ht="13.5">
      <c r="B140" s="205"/>
      <c r="C140" s="206"/>
      <c r="D140" s="207" t="s">
        <v>184</v>
      </c>
      <c r="E140" s="208" t="s">
        <v>22</v>
      </c>
      <c r="F140" s="209" t="s">
        <v>187</v>
      </c>
      <c r="G140" s="206"/>
      <c r="H140" s="210">
        <v>1.853</v>
      </c>
      <c r="I140" s="247"/>
      <c r="J140" s="206"/>
      <c r="K140" s="206"/>
      <c r="L140" s="248"/>
      <c r="M140" s="249"/>
      <c r="N140" s="250"/>
      <c r="O140" s="250"/>
      <c r="P140" s="250"/>
      <c r="Q140" s="250"/>
      <c r="R140" s="250"/>
      <c r="S140" s="250"/>
      <c r="T140" s="258"/>
      <c r="AT140" s="263" t="s">
        <v>184</v>
      </c>
      <c r="AU140" s="263" t="s">
        <v>81</v>
      </c>
      <c r="AV140" s="92" t="s">
        <v>171</v>
      </c>
      <c r="AW140" s="92" t="s">
        <v>37</v>
      </c>
      <c r="AX140" s="92" t="s">
        <v>24</v>
      </c>
      <c r="AY140" s="263" t="s">
        <v>164</v>
      </c>
    </row>
    <row r="141" spans="2:65" s="84" customFormat="1" ht="20.4" customHeight="1">
      <c r="B141" s="105"/>
      <c r="C141" s="189" t="s">
        <v>212</v>
      </c>
      <c r="D141" s="189" t="s">
        <v>166</v>
      </c>
      <c r="E141" s="190" t="s">
        <v>991</v>
      </c>
      <c r="F141" s="191" t="s">
        <v>992</v>
      </c>
      <c r="G141" s="192" t="s">
        <v>192</v>
      </c>
      <c r="H141" s="193">
        <v>15.6</v>
      </c>
      <c r="I141" s="233"/>
      <c r="J141" s="234">
        <f>ROUND(I141*H141,2)</f>
        <v>0</v>
      </c>
      <c r="K141" s="191" t="s">
        <v>170</v>
      </c>
      <c r="L141" s="214"/>
      <c r="M141" s="235" t="s">
        <v>22</v>
      </c>
      <c r="N141" s="236" t="s">
        <v>44</v>
      </c>
      <c r="O141" s="106"/>
      <c r="P141" s="237">
        <f>O141*H141</f>
        <v>0</v>
      </c>
      <c r="Q141" s="237">
        <v>0.00109</v>
      </c>
      <c r="R141" s="237">
        <f>Q141*H141</f>
        <v>0.017004</v>
      </c>
      <c r="S141" s="237">
        <v>0</v>
      </c>
      <c r="T141" s="254">
        <f>S141*H141</f>
        <v>0</v>
      </c>
      <c r="AR141" s="170" t="s">
        <v>171</v>
      </c>
      <c r="AT141" s="170" t="s">
        <v>166</v>
      </c>
      <c r="AU141" s="170" t="s">
        <v>81</v>
      </c>
      <c r="AY141" s="170" t="s">
        <v>164</v>
      </c>
      <c r="BE141" s="266">
        <f>IF(N141="základní",J141,0)</f>
        <v>0</v>
      </c>
      <c r="BF141" s="266">
        <f>IF(N141="snížená",J141,0)</f>
        <v>0</v>
      </c>
      <c r="BG141" s="266">
        <f>IF(N141="zákl. přenesená",J141,0)</f>
        <v>0</v>
      </c>
      <c r="BH141" s="266">
        <f>IF(N141="sníž. přenesená",J141,0)</f>
        <v>0</v>
      </c>
      <c r="BI141" s="266">
        <f>IF(N141="nulová",J141,0)</f>
        <v>0</v>
      </c>
      <c r="BJ141" s="170" t="s">
        <v>24</v>
      </c>
      <c r="BK141" s="266">
        <f>ROUND(I141*H141,2)</f>
        <v>0</v>
      </c>
      <c r="BL141" s="170" t="s">
        <v>171</v>
      </c>
      <c r="BM141" s="170" t="s">
        <v>993</v>
      </c>
    </row>
    <row r="142" spans="2:47" s="84" customFormat="1" ht="36">
      <c r="B142" s="105"/>
      <c r="C142" s="174"/>
      <c r="D142" s="194" t="s">
        <v>173</v>
      </c>
      <c r="E142" s="174"/>
      <c r="F142" s="195" t="s">
        <v>994</v>
      </c>
      <c r="G142" s="174"/>
      <c r="H142" s="174"/>
      <c r="I142" s="215"/>
      <c r="J142" s="174"/>
      <c r="K142" s="174"/>
      <c r="L142" s="214"/>
      <c r="M142" s="238"/>
      <c r="N142" s="106"/>
      <c r="O142" s="106"/>
      <c r="P142" s="106"/>
      <c r="Q142" s="106"/>
      <c r="R142" s="106"/>
      <c r="S142" s="106"/>
      <c r="T142" s="255"/>
      <c r="AT142" s="170" t="s">
        <v>173</v>
      </c>
      <c r="AU142" s="170" t="s">
        <v>81</v>
      </c>
    </row>
    <row r="143" spans="2:51" s="91" customFormat="1" ht="13.5">
      <c r="B143" s="200"/>
      <c r="C143" s="201"/>
      <c r="D143" s="194" t="s">
        <v>184</v>
      </c>
      <c r="E143" s="202" t="s">
        <v>22</v>
      </c>
      <c r="F143" s="203" t="s">
        <v>995</v>
      </c>
      <c r="G143" s="201"/>
      <c r="H143" s="204">
        <v>8.8</v>
      </c>
      <c r="I143" s="243"/>
      <c r="J143" s="201"/>
      <c r="K143" s="201"/>
      <c r="L143" s="244"/>
      <c r="M143" s="245"/>
      <c r="N143" s="246"/>
      <c r="O143" s="246"/>
      <c r="P143" s="246"/>
      <c r="Q143" s="246"/>
      <c r="R143" s="246"/>
      <c r="S143" s="246"/>
      <c r="T143" s="257"/>
      <c r="AT143" s="262" t="s">
        <v>184</v>
      </c>
      <c r="AU143" s="262" t="s">
        <v>81</v>
      </c>
      <c r="AV143" s="91" t="s">
        <v>81</v>
      </c>
      <c r="AW143" s="91" t="s">
        <v>37</v>
      </c>
      <c r="AX143" s="91" t="s">
        <v>73</v>
      </c>
      <c r="AY143" s="262" t="s">
        <v>164</v>
      </c>
    </row>
    <row r="144" spans="2:51" s="91" customFormat="1" ht="13.5">
      <c r="B144" s="200"/>
      <c r="C144" s="201"/>
      <c r="D144" s="194" t="s">
        <v>184</v>
      </c>
      <c r="E144" s="202" t="s">
        <v>22</v>
      </c>
      <c r="F144" s="203" t="s">
        <v>996</v>
      </c>
      <c r="G144" s="201"/>
      <c r="H144" s="204">
        <v>6.8</v>
      </c>
      <c r="I144" s="243"/>
      <c r="J144" s="201"/>
      <c r="K144" s="201"/>
      <c r="L144" s="244"/>
      <c r="M144" s="245"/>
      <c r="N144" s="246"/>
      <c r="O144" s="246"/>
      <c r="P144" s="246"/>
      <c r="Q144" s="246"/>
      <c r="R144" s="246"/>
      <c r="S144" s="246"/>
      <c r="T144" s="257"/>
      <c r="AT144" s="262" t="s">
        <v>184</v>
      </c>
      <c r="AU144" s="262" t="s">
        <v>81</v>
      </c>
      <c r="AV144" s="91" t="s">
        <v>81</v>
      </c>
      <c r="AW144" s="91" t="s">
        <v>37</v>
      </c>
      <c r="AX144" s="91" t="s">
        <v>73</v>
      </c>
      <c r="AY144" s="262" t="s">
        <v>164</v>
      </c>
    </row>
    <row r="145" spans="2:51" s="92" customFormat="1" ht="13.5">
      <c r="B145" s="205"/>
      <c r="C145" s="206"/>
      <c r="D145" s="207" t="s">
        <v>184</v>
      </c>
      <c r="E145" s="208" t="s">
        <v>22</v>
      </c>
      <c r="F145" s="209" t="s">
        <v>187</v>
      </c>
      <c r="G145" s="206"/>
      <c r="H145" s="210">
        <v>15.6</v>
      </c>
      <c r="I145" s="247"/>
      <c r="J145" s="206"/>
      <c r="K145" s="206"/>
      <c r="L145" s="248"/>
      <c r="M145" s="249"/>
      <c r="N145" s="250"/>
      <c r="O145" s="250"/>
      <c r="P145" s="250"/>
      <c r="Q145" s="250"/>
      <c r="R145" s="250"/>
      <c r="S145" s="250"/>
      <c r="T145" s="258"/>
      <c r="AT145" s="263" t="s">
        <v>184</v>
      </c>
      <c r="AU145" s="263" t="s">
        <v>81</v>
      </c>
      <c r="AV145" s="92" t="s">
        <v>171</v>
      </c>
      <c r="AW145" s="92" t="s">
        <v>37</v>
      </c>
      <c r="AX145" s="92" t="s">
        <v>24</v>
      </c>
      <c r="AY145" s="263" t="s">
        <v>164</v>
      </c>
    </row>
    <row r="146" spans="2:65" s="84" customFormat="1" ht="20.4" customHeight="1">
      <c r="B146" s="105"/>
      <c r="C146" s="189" t="s">
        <v>217</v>
      </c>
      <c r="D146" s="189" t="s">
        <v>166</v>
      </c>
      <c r="E146" s="190" t="s">
        <v>997</v>
      </c>
      <c r="F146" s="191" t="s">
        <v>998</v>
      </c>
      <c r="G146" s="192" t="s">
        <v>192</v>
      </c>
      <c r="H146" s="193">
        <v>15.6</v>
      </c>
      <c r="I146" s="233"/>
      <c r="J146" s="234">
        <f>ROUND(I146*H146,2)</f>
        <v>0</v>
      </c>
      <c r="K146" s="191" t="s">
        <v>170</v>
      </c>
      <c r="L146" s="214"/>
      <c r="M146" s="235" t="s">
        <v>22</v>
      </c>
      <c r="N146" s="236" t="s">
        <v>44</v>
      </c>
      <c r="O146" s="106"/>
      <c r="P146" s="237">
        <f>O146*H146</f>
        <v>0</v>
      </c>
      <c r="Q146" s="237">
        <v>0</v>
      </c>
      <c r="R146" s="237">
        <f>Q146*H146</f>
        <v>0</v>
      </c>
      <c r="S146" s="237">
        <v>0</v>
      </c>
      <c r="T146" s="254">
        <f>S146*H146</f>
        <v>0</v>
      </c>
      <c r="AR146" s="170" t="s">
        <v>171</v>
      </c>
      <c r="AT146" s="170" t="s">
        <v>166</v>
      </c>
      <c r="AU146" s="170" t="s">
        <v>81</v>
      </c>
      <c r="AY146" s="170" t="s">
        <v>164</v>
      </c>
      <c r="BE146" s="266">
        <f>IF(N146="základní",J146,0)</f>
        <v>0</v>
      </c>
      <c r="BF146" s="266">
        <f>IF(N146="snížená",J146,0)</f>
        <v>0</v>
      </c>
      <c r="BG146" s="266">
        <f>IF(N146="zákl. přenesená",J146,0)</f>
        <v>0</v>
      </c>
      <c r="BH146" s="266">
        <f>IF(N146="sníž. přenesená",J146,0)</f>
        <v>0</v>
      </c>
      <c r="BI146" s="266">
        <f>IF(N146="nulová",J146,0)</f>
        <v>0</v>
      </c>
      <c r="BJ146" s="170" t="s">
        <v>24</v>
      </c>
      <c r="BK146" s="266">
        <f>ROUND(I146*H146,2)</f>
        <v>0</v>
      </c>
      <c r="BL146" s="170" t="s">
        <v>171</v>
      </c>
      <c r="BM146" s="170" t="s">
        <v>999</v>
      </c>
    </row>
    <row r="147" spans="2:47" s="84" customFormat="1" ht="36">
      <c r="B147" s="105"/>
      <c r="C147" s="174"/>
      <c r="D147" s="194" t="s">
        <v>173</v>
      </c>
      <c r="E147" s="174"/>
      <c r="F147" s="195" t="s">
        <v>1000</v>
      </c>
      <c r="G147" s="174"/>
      <c r="H147" s="174"/>
      <c r="I147" s="215"/>
      <c r="J147" s="174"/>
      <c r="K147" s="174"/>
      <c r="L147" s="214"/>
      <c r="M147" s="238"/>
      <c r="N147" s="106"/>
      <c r="O147" s="106"/>
      <c r="P147" s="106"/>
      <c r="Q147" s="106"/>
      <c r="R147" s="106"/>
      <c r="S147" s="106"/>
      <c r="T147" s="255"/>
      <c r="AT147" s="170" t="s">
        <v>173</v>
      </c>
      <c r="AU147" s="170" t="s">
        <v>81</v>
      </c>
    </row>
    <row r="148" spans="2:51" s="91" customFormat="1" ht="13.5">
      <c r="B148" s="200"/>
      <c r="C148" s="201"/>
      <c r="D148" s="194" t="s">
        <v>184</v>
      </c>
      <c r="E148" s="202" t="s">
        <v>22</v>
      </c>
      <c r="F148" s="203" t="s">
        <v>995</v>
      </c>
      <c r="G148" s="201"/>
      <c r="H148" s="204">
        <v>8.8</v>
      </c>
      <c r="I148" s="243"/>
      <c r="J148" s="201"/>
      <c r="K148" s="201"/>
      <c r="L148" s="244"/>
      <c r="M148" s="245"/>
      <c r="N148" s="246"/>
      <c r="O148" s="246"/>
      <c r="P148" s="246"/>
      <c r="Q148" s="246"/>
      <c r="R148" s="246"/>
      <c r="S148" s="246"/>
      <c r="T148" s="257"/>
      <c r="AT148" s="262" t="s">
        <v>184</v>
      </c>
      <c r="AU148" s="262" t="s">
        <v>81</v>
      </c>
      <c r="AV148" s="91" t="s">
        <v>81</v>
      </c>
      <c r="AW148" s="91" t="s">
        <v>37</v>
      </c>
      <c r="AX148" s="91" t="s">
        <v>73</v>
      </c>
      <c r="AY148" s="262" t="s">
        <v>164</v>
      </c>
    </row>
    <row r="149" spans="2:51" s="91" customFormat="1" ht="13.5">
      <c r="B149" s="200"/>
      <c r="C149" s="201"/>
      <c r="D149" s="194" t="s">
        <v>184</v>
      </c>
      <c r="E149" s="202" t="s">
        <v>22</v>
      </c>
      <c r="F149" s="203" t="s">
        <v>996</v>
      </c>
      <c r="G149" s="201"/>
      <c r="H149" s="204">
        <v>6.8</v>
      </c>
      <c r="I149" s="243"/>
      <c r="J149" s="201"/>
      <c r="K149" s="201"/>
      <c r="L149" s="244"/>
      <c r="M149" s="245"/>
      <c r="N149" s="246"/>
      <c r="O149" s="246"/>
      <c r="P149" s="246"/>
      <c r="Q149" s="246"/>
      <c r="R149" s="246"/>
      <c r="S149" s="246"/>
      <c r="T149" s="257"/>
      <c r="AT149" s="262" t="s">
        <v>184</v>
      </c>
      <c r="AU149" s="262" t="s">
        <v>81</v>
      </c>
      <c r="AV149" s="91" t="s">
        <v>81</v>
      </c>
      <c r="AW149" s="91" t="s">
        <v>37</v>
      </c>
      <c r="AX149" s="91" t="s">
        <v>73</v>
      </c>
      <c r="AY149" s="262" t="s">
        <v>164</v>
      </c>
    </row>
    <row r="150" spans="2:51" s="92" customFormat="1" ht="13.5">
      <c r="B150" s="205"/>
      <c r="C150" s="206"/>
      <c r="D150" s="207" t="s">
        <v>184</v>
      </c>
      <c r="E150" s="208" t="s">
        <v>22</v>
      </c>
      <c r="F150" s="209" t="s">
        <v>187</v>
      </c>
      <c r="G150" s="206"/>
      <c r="H150" s="210">
        <v>15.6</v>
      </c>
      <c r="I150" s="247"/>
      <c r="J150" s="206"/>
      <c r="K150" s="206"/>
      <c r="L150" s="248"/>
      <c r="M150" s="249"/>
      <c r="N150" s="250"/>
      <c r="O150" s="250"/>
      <c r="P150" s="250"/>
      <c r="Q150" s="250"/>
      <c r="R150" s="250"/>
      <c r="S150" s="250"/>
      <c r="T150" s="258"/>
      <c r="AT150" s="263" t="s">
        <v>184</v>
      </c>
      <c r="AU150" s="263" t="s">
        <v>81</v>
      </c>
      <c r="AV150" s="92" t="s">
        <v>171</v>
      </c>
      <c r="AW150" s="92" t="s">
        <v>37</v>
      </c>
      <c r="AX150" s="92" t="s">
        <v>24</v>
      </c>
      <c r="AY150" s="263" t="s">
        <v>164</v>
      </c>
    </row>
    <row r="151" spans="2:65" s="84" customFormat="1" ht="20.4" customHeight="1">
      <c r="B151" s="105"/>
      <c r="C151" s="189" t="s">
        <v>200</v>
      </c>
      <c r="D151" s="189" t="s">
        <v>166</v>
      </c>
      <c r="E151" s="190" t="s">
        <v>1001</v>
      </c>
      <c r="F151" s="191" t="s">
        <v>1002</v>
      </c>
      <c r="G151" s="192" t="s">
        <v>623</v>
      </c>
      <c r="H151" s="193">
        <v>0.185</v>
      </c>
      <c r="I151" s="233"/>
      <c r="J151" s="234">
        <f>ROUND(I151*H151,2)</f>
        <v>0</v>
      </c>
      <c r="K151" s="191" t="s">
        <v>170</v>
      </c>
      <c r="L151" s="214"/>
      <c r="M151" s="235" t="s">
        <v>22</v>
      </c>
      <c r="N151" s="236" t="s">
        <v>44</v>
      </c>
      <c r="O151" s="106"/>
      <c r="P151" s="237">
        <f>O151*H151</f>
        <v>0</v>
      </c>
      <c r="Q151" s="237">
        <v>1.05871</v>
      </c>
      <c r="R151" s="237">
        <f>Q151*H151</f>
        <v>0.19586135</v>
      </c>
      <c r="S151" s="237">
        <v>0</v>
      </c>
      <c r="T151" s="254">
        <f>S151*H151</f>
        <v>0</v>
      </c>
      <c r="AR151" s="170" t="s">
        <v>171</v>
      </c>
      <c r="AT151" s="170" t="s">
        <v>166</v>
      </c>
      <c r="AU151" s="170" t="s">
        <v>81</v>
      </c>
      <c r="AY151" s="170" t="s">
        <v>164</v>
      </c>
      <c r="BE151" s="266">
        <f>IF(N151="základní",J151,0)</f>
        <v>0</v>
      </c>
      <c r="BF151" s="266">
        <f>IF(N151="snížená",J151,0)</f>
        <v>0</v>
      </c>
      <c r="BG151" s="266">
        <f>IF(N151="zákl. přenesená",J151,0)</f>
        <v>0</v>
      </c>
      <c r="BH151" s="266">
        <f>IF(N151="sníž. přenesená",J151,0)</f>
        <v>0</v>
      </c>
      <c r="BI151" s="266">
        <f>IF(N151="nulová",J151,0)</f>
        <v>0</v>
      </c>
      <c r="BJ151" s="170" t="s">
        <v>24</v>
      </c>
      <c r="BK151" s="266">
        <f>ROUND(I151*H151,2)</f>
        <v>0</v>
      </c>
      <c r="BL151" s="170" t="s">
        <v>171</v>
      </c>
      <c r="BM151" s="170" t="s">
        <v>1003</v>
      </c>
    </row>
    <row r="152" spans="2:47" s="84" customFormat="1" ht="36">
      <c r="B152" s="105"/>
      <c r="C152" s="174"/>
      <c r="D152" s="194" t="s">
        <v>173</v>
      </c>
      <c r="E152" s="174"/>
      <c r="F152" s="195" t="s">
        <v>1004</v>
      </c>
      <c r="G152" s="174"/>
      <c r="H152" s="174"/>
      <c r="I152" s="215"/>
      <c r="J152" s="174"/>
      <c r="K152" s="174"/>
      <c r="L152" s="214"/>
      <c r="M152" s="238"/>
      <c r="N152" s="106"/>
      <c r="O152" s="106"/>
      <c r="P152" s="106"/>
      <c r="Q152" s="106"/>
      <c r="R152" s="106"/>
      <c r="S152" s="106"/>
      <c r="T152" s="255"/>
      <c r="AT152" s="170" t="s">
        <v>173</v>
      </c>
      <c r="AU152" s="170" t="s">
        <v>81</v>
      </c>
    </row>
    <row r="153" spans="2:51" s="91" customFormat="1" ht="13.5">
      <c r="B153" s="200"/>
      <c r="C153" s="201"/>
      <c r="D153" s="194" t="s">
        <v>184</v>
      </c>
      <c r="E153" s="202" t="s">
        <v>22</v>
      </c>
      <c r="F153" s="203" t="s">
        <v>1005</v>
      </c>
      <c r="G153" s="201"/>
      <c r="H153" s="204">
        <v>0.109</v>
      </c>
      <c r="I153" s="243"/>
      <c r="J153" s="201"/>
      <c r="K153" s="201"/>
      <c r="L153" s="244"/>
      <c r="M153" s="245"/>
      <c r="N153" s="246"/>
      <c r="O153" s="246"/>
      <c r="P153" s="246"/>
      <c r="Q153" s="246"/>
      <c r="R153" s="246"/>
      <c r="S153" s="246"/>
      <c r="T153" s="257"/>
      <c r="AT153" s="262" t="s">
        <v>184</v>
      </c>
      <c r="AU153" s="262" t="s">
        <v>81</v>
      </c>
      <c r="AV153" s="91" t="s">
        <v>81</v>
      </c>
      <c r="AW153" s="91" t="s">
        <v>37</v>
      </c>
      <c r="AX153" s="91" t="s">
        <v>73</v>
      </c>
      <c r="AY153" s="262" t="s">
        <v>164</v>
      </c>
    </row>
    <row r="154" spans="2:51" s="91" customFormat="1" ht="13.5">
      <c r="B154" s="200"/>
      <c r="C154" s="201"/>
      <c r="D154" s="194" t="s">
        <v>184</v>
      </c>
      <c r="E154" s="202" t="s">
        <v>22</v>
      </c>
      <c r="F154" s="203" t="s">
        <v>1006</v>
      </c>
      <c r="G154" s="201"/>
      <c r="H154" s="204">
        <v>0.076</v>
      </c>
      <c r="I154" s="243"/>
      <c r="J154" s="201"/>
      <c r="K154" s="201"/>
      <c r="L154" s="244"/>
      <c r="M154" s="245"/>
      <c r="N154" s="246"/>
      <c r="O154" s="246"/>
      <c r="P154" s="246"/>
      <c r="Q154" s="246"/>
      <c r="R154" s="246"/>
      <c r="S154" s="246"/>
      <c r="T154" s="257"/>
      <c r="AT154" s="262" t="s">
        <v>184</v>
      </c>
      <c r="AU154" s="262" t="s">
        <v>81</v>
      </c>
      <c r="AV154" s="91" t="s">
        <v>81</v>
      </c>
      <c r="AW154" s="91" t="s">
        <v>37</v>
      </c>
      <c r="AX154" s="91" t="s">
        <v>73</v>
      </c>
      <c r="AY154" s="262" t="s">
        <v>164</v>
      </c>
    </row>
    <row r="155" spans="2:51" s="92" customFormat="1" ht="13.5">
      <c r="B155" s="205"/>
      <c r="C155" s="206"/>
      <c r="D155" s="194" t="s">
        <v>184</v>
      </c>
      <c r="E155" s="267" t="s">
        <v>22</v>
      </c>
      <c r="F155" s="268" t="s">
        <v>187</v>
      </c>
      <c r="G155" s="206"/>
      <c r="H155" s="269">
        <v>0.185</v>
      </c>
      <c r="I155" s="247"/>
      <c r="J155" s="206"/>
      <c r="K155" s="206"/>
      <c r="L155" s="248"/>
      <c r="M155" s="249"/>
      <c r="N155" s="250"/>
      <c r="O155" s="250"/>
      <c r="P155" s="250"/>
      <c r="Q155" s="250"/>
      <c r="R155" s="250"/>
      <c r="S155" s="250"/>
      <c r="T155" s="258"/>
      <c r="AT155" s="263" t="s">
        <v>184</v>
      </c>
      <c r="AU155" s="263" t="s">
        <v>81</v>
      </c>
      <c r="AV155" s="92" t="s">
        <v>171</v>
      </c>
      <c r="AW155" s="92" t="s">
        <v>37</v>
      </c>
      <c r="AX155" s="92" t="s">
        <v>24</v>
      </c>
      <c r="AY155" s="263" t="s">
        <v>164</v>
      </c>
    </row>
    <row r="156" spans="2:63" s="89" customFormat="1" ht="29.9" customHeight="1">
      <c r="B156" s="183"/>
      <c r="C156" s="184"/>
      <c r="D156" s="187" t="s">
        <v>72</v>
      </c>
      <c r="E156" s="188" t="s">
        <v>120</v>
      </c>
      <c r="F156" s="188" t="s">
        <v>807</v>
      </c>
      <c r="G156" s="184"/>
      <c r="H156" s="184"/>
      <c r="I156" s="226"/>
      <c r="J156" s="232">
        <f>BK156</f>
        <v>0</v>
      </c>
      <c r="K156" s="184"/>
      <c r="L156" s="228"/>
      <c r="M156" s="229"/>
      <c r="N156" s="230"/>
      <c r="O156" s="230"/>
      <c r="P156" s="231">
        <f aca="true" t="shared" si="5" ref="P156:T156">SUM(P157:P243)</f>
        <v>0</v>
      </c>
      <c r="Q156" s="230"/>
      <c r="R156" s="231">
        <f t="shared" si="5"/>
        <v>413.93357136</v>
      </c>
      <c r="S156" s="230"/>
      <c r="T156" s="253">
        <f t="shared" si="5"/>
        <v>0</v>
      </c>
      <c r="AR156" s="259" t="s">
        <v>24</v>
      </c>
      <c r="AT156" s="260" t="s">
        <v>72</v>
      </c>
      <c r="AU156" s="260" t="s">
        <v>24</v>
      </c>
      <c r="AY156" s="259" t="s">
        <v>164</v>
      </c>
      <c r="BK156" s="265">
        <f>SUM(BK157:BK243)</f>
        <v>0</v>
      </c>
    </row>
    <row r="157" spans="2:65" s="84" customFormat="1" ht="20.4" customHeight="1">
      <c r="B157" s="105"/>
      <c r="C157" s="189" t="s">
        <v>240</v>
      </c>
      <c r="D157" s="189" t="s">
        <v>166</v>
      </c>
      <c r="E157" s="190" t="s">
        <v>1007</v>
      </c>
      <c r="F157" s="191" t="s">
        <v>1008</v>
      </c>
      <c r="G157" s="192" t="s">
        <v>192</v>
      </c>
      <c r="H157" s="193">
        <v>549.052</v>
      </c>
      <c r="I157" s="233"/>
      <c r="J157" s="234">
        <f>ROUND(I157*H157,2)</f>
        <v>0</v>
      </c>
      <c r="K157" s="191" t="s">
        <v>170</v>
      </c>
      <c r="L157" s="214"/>
      <c r="M157" s="235" t="s">
        <v>22</v>
      </c>
      <c r="N157" s="236" t="s">
        <v>44</v>
      </c>
      <c r="O157" s="106"/>
      <c r="P157" s="237">
        <f>O157*H157</f>
        <v>0</v>
      </c>
      <c r="Q157" s="237">
        <v>0.25041</v>
      </c>
      <c r="R157" s="237">
        <f>Q157*H157</f>
        <v>137.48811132</v>
      </c>
      <c r="S157" s="237">
        <v>0</v>
      </c>
      <c r="T157" s="254">
        <f>S157*H157</f>
        <v>0</v>
      </c>
      <c r="AR157" s="170" t="s">
        <v>171</v>
      </c>
      <c r="AT157" s="170" t="s">
        <v>166</v>
      </c>
      <c r="AU157" s="170" t="s">
        <v>81</v>
      </c>
      <c r="AY157" s="170" t="s">
        <v>164</v>
      </c>
      <c r="BE157" s="266">
        <f>IF(N157="základní",J157,0)</f>
        <v>0</v>
      </c>
      <c r="BF157" s="266">
        <f>IF(N157="snížená",J157,0)</f>
        <v>0</v>
      </c>
      <c r="BG157" s="266">
        <f>IF(N157="zákl. přenesená",J157,0)</f>
        <v>0</v>
      </c>
      <c r="BH157" s="266">
        <f>IF(N157="sníž. přenesená",J157,0)</f>
        <v>0</v>
      </c>
      <c r="BI157" s="266">
        <f>IF(N157="nulová",J157,0)</f>
        <v>0</v>
      </c>
      <c r="BJ157" s="170" t="s">
        <v>24</v>
      </c>
      <c r="BK157" s="266">
        <f>ROUND(I157*H157,2)</f>
        <v>0</v>
      </c>
      <c r="BL157" s="170" t="s">
        <v>171</v>
      </c>
      <c r="BM157" s="170" t="s">
        <v>1009</v>
      </c>
    </row>
    <row r="158" spans="2:47" s="84" customFormat="1" ht="24">
      <c r="B158" s="105"/>
      <c r="C158" s="174"/>
      <c r="D158" s="194" t="s">
        <v>173</v>
      </c>
      <c r="E158" s="174"/>
      <c r="F158" s="195" t="s">
        <v>1010</v>
      </c>
      <c r="G158" s="174"/>
      <c r="H158" s="174"/>
      <c r="I158" s="215"/>
      <c r="J158" s="174"/>
      <c r="K158" s="174"/>
      <c r="L158" s="214"/>
      <c r="M158" s="238"/>
      <c r="N158" s="106"/>
      <c r="O158" s="106"/>
      <c r="P158" s="106"/>
      <c r="Q158" s="106"/>
      <c r="R158" s="106"/>
      <c r="S158" s="106"/>
      <c r="T158" s="255"/>
      <c r="AT158" s="170" t="s">
        <v>173</v>
      </c>
      <c r="AU158" s="170" t="s">
        <v>81</v>
      </c>
    </row>
    <row r="159" spans="2:51" s="91" customFormat="1" ht="13.5">
      <c r="B159" s="200"/>
      <c r="C159" s="201"/>
      <c r="D159" s="194" t="s">
        <v>184</v>
      </c>
      <c r="E159" s="202" t="s">
        <v>22</v>
      </c>
      <c r="F159" s="203" t="s">
        <v>1011</v>
      </c>
      <c r="G159" s="201"/>
      <c r="H159" s="204">
        <v>18.6</v>
      </c>
      <c r="I159" s="243"/>
      <c r="J159" s="201"/>
      <c r="K159" s="201"/>
      <c r="L159" s="244"/>
      <c r="M159" s="245"/>
      <c r="N159" s="246"/>
      <c r="O159" s="246"/>
      <c r="P159" s="246"/>
      <c r="Q159" s="246"/>
      <c r="R159" s="246"/>
      <c r="S159" s="246"/>
      <c r="T159" s="257"/>
      <c r="AT159" s="262" t="s">
        <v>184</v>
      </c>
      <c r="AU159" s="262" t="s">
        <v>81</v>
      </c>
      <c r="AV159" s="91" t="s">
        <v>81</v>
      </c>
      <c r="AW159" s="91" t="s">
        <v>37</v>
      </c>
      <c r="AX159" s="91" t="s">
        <v>73</v>
      </c>
      <c r="AY159" s="262" t="s">
        <v>164</v>
      </c>
    </row>
    <row r="160" spans="2:51" s="91" customFormat="1" ht="13.5">
      <c r="B160" s="200"/>
      <c r="C160" s="201"/>
      <c r="D160" s="194" t="s">
        <v>184</v>
      </c>
      <c r="E160" s="202" t="s">
        <v>22</v>
      </c>
      <c r="F160" s="203" t="s">
        <v>1012</v>
      </c>
      <c r="G160" s="201"/>
      <c r="H160" s="204">
        <v>24.52</v>
      </c>
      <c r="I160" s="243"/>
      <c r="J160" s="201"/>
      <c r="K160" s="201"/>
      <c r="L160" s="244"/>
      <c r="M160" s="245"/>
      <c r="N160" s="246"/>
      <c r="O160" s="246"/>
      <c r="P160" s="246"/>
      <c r="Q160" s="246"/>
      <c r="R160" s="246"/>
      <c r="S160" s="246"/>
      <c r="T160" s="257"/>
      <c r="AT160" s="262" t="s">
        <v>184</v>
      </c>
      <c r="AU160" s="262" t="s">
        <v>81</v>
      </c>
      <c r="AV160" s="91" t="s">
        <v>81</v>
      </c>
      <c r="AW160" s="91" t="s">
        <v>37</v>
      </c>
      <c r="AX160" s="91" t="s">
        <v>73</v>
      </c>
      <c r="AY160" s="262" t="s">
        <v>164</v>
      </c>
    </row>
    <row r="161" spans="2:51" s="293" customFormat="1" ht="13.5">
      <c r="B161" s="294"/>
      <c r="C161" s="295"/>
      <c r="D161" s="194" t="s">
        <v>184</v>
      </c>
      <c r="E161" s="296" t="s">
        <v>22</v>
      </c>
      <c r="F161" s="297" t="s">
        <v>249</v>
      </c>
      <c r="G161" s="295"/>
      <c r="H161" s="298">
        <v>43.12</v>
      </c>
      <c r="I161" s="299"/>
      <c r="J161" s="295"/>
      <c r="K161" s="295"/>
      <c r="L161" s="300"/>
      <c r="M161" s="301"/>
      <c r="N161" s="302"/>
      <c r="O161" s="302"/>
      <c r="P161" s="302"/>
      <c r="Q161" s="302"/>
      <c r="R161" s="302"/>
      <c r="S161" s="302"/>
      <c r="T161" s="303"/>
      <c r="AT161" s="304" t="s">
        <v>184</v>
      </c>
      <c r="AU161" s="304" t="s">
        <v>81</v>
      </c>
      <c r="AV161" s="293" t="s">
        <v>120</v>
      </c>
      <c r="AW161" s="293" t="s">
        <v>37</v>
      </c>
      <c r="AX161" s="293" t="s">
        <v>73</v>
      </c>
      <c r="AY161" s="304" t="s">
        <v>164</v>
      </c>
    </row>
    <row r="162" spans="2:51" s="91" customFormat="1" ht="13.5">
      <c r="B162" s="200"/>
      <c r="C162" s="201"/>
      <c r="D162" s="194" t="s">
        <v>184</v>
      </c>
      <c r="E162" s="202" t="s">
        <v>22</v>
      </c>
      <c r="F162" s="203" t="s">
        <v>1013</v>
      </c>
      <c r="G162" s="201"/>
      <c r="H162" s="204">
        <v>151</v>
      </c>
      <c r="I162" s="243"/>
      <c r="J162" s="201"/>
      <c r="K162" s="201"/>
      <c r="L162" s="244"/>
      <c r="M162" s="245"/>
      <c r="N162" s="246"/>
      <c r="O162" s="246"/>
      <c r="P162" s="246"/>
      <c r="Q162" s="246"/>
      <c r="R162" s="246"/>
      <c r="S162" s="246"/>
      <c r="T162" s="257"/>
      <c r="AT162" s="262" t="s">
        <v>184</v>
      </c>
      <c r="AU162" s="262" t="s">
        <v>81</v>
      </c>
      <c r="AV162" s="91" t="s">
        <v>81</v>
      </c>
      <c r="AW162" s="91" t="s">
        <v>37</v>
      </c>
      <c r="AX162" s="91" t="s">
        <v>73</v>
      </c>
      <c r="AY162" s="262" t="s">
        <v>164</v>
      </c>
    </row>
    <row r="163" spans="2:51" s="91" customFormat="1" ht="13.5">
      <c r="B163" s="200"/>
      <c r="C163" s="201"/>
      <c r="D163" s="194" t="s">
        <v>184</v>
      </c>
      <c r="E163" s="202" t="s">
        <v>22</v>
      </c>
      <c r="F163" s="203" t="s">
        <v>1014</v>
      </c>
      <c r="G163" s="201"/>
      <c r="H163" s="204">
        <v>115.2</v>
      </c>
      <c r="I163" s="243"/>
      <c r="J163" s="201"/>
      <c r="K163" s="201"/>
      <c r="L163" s="244"/>
      <c r="M163" s="245"/>
      <c r="N163" s="246"/>
      <c r="O163" s="246"/>
      <c r="P163" s="246"/>
      <c r="Q163" s="246"/>
      <c r="R163" s="246"/>
      <c r="S163" s="246"/>
      <c r="T163" s="257"/>
      <c r="AT163" s="262" t="s">
        <v>184</v>
      </c>
      <c r="AU163" s="262" t="s">
        <v>81</v>
      </c>
      <c r="AV163" s="91" t="s">
        <v>81</v>
      </c>
      <c r="AW163" s="91" t="s">
        <v>37</v>
      </c>
      <c r="AX163" s="91" t="s">
        <v>73</v>
      </c>
      <c r="AY163" s="262" t="s">
        <v>164</v>
      </c>
    </row>
    <row r="164" spans="2:51" s="91" customFormat="1" ht="13.5">
      <c r="B164" s="200"/>
      <c r="C164" s="201"/>
      <c r="D164" s="194" t="s">
        <v>184</v>
      </c>
      <c r="E164" s="202" t="s">
        <v>22</v>
      </c>
      <c r="F164" s="203" t="s">
        <v>1015</v>
      </c>
      <c r="G164" s="201"/>
      <c r="H164" s="204">
        <v>32.3</v>
      </c>
      <c r="I164" s="243"/>
      <c r="J164" s="201"/>
      <c r="K164" s="201"/>
      <c r="L164" s="244"/>
      <c r="M164" s="245"/>
      <c r="N164" s="246"/>
      <c r="O164" s="246"/>
      <c r="P164" s="246"/>
      <c r="Q164" s="246"/>
      <c r="R164" s="246"/>
      <c r="S164" s="246"/>
      <c r="T164" s="257"/>
      <c r="AT164" s="262" t="s">
        <v>184</v>
      </c>
      <c r="AU164" s="262" t="s">
        <v>81</v>
      </c>
      <c r="AV164" s="91" t="s">
        <v>81</v>
      </c>
      <c r="AW164" s="91" t="s">
        <v>37</v>
      </c>
      <c r="AX164" s="91" t="s">
        <v>73</v>
      </c>
      <c r="AY164" s="262" t="s">
        <v>164</v>
      </c>
    </row>
    <row r="165" spans="2:51" s="91" customFormat="1" ht="13.5">
      <c r="B165" s="200"/>
      <c r="C165" s="201"/>
      <c r="D165" s="194" t="s">
        <v>184</v>
      </c>
      <c r="E165" s="202" t="s">
        <v>22</v>
      </c>
      <c r="F165" s="203" t="s">
        <v>1016</v>
      </c>
      <c r="G165" s="201"/>
      <c r="H165" s="204">
        <v>56.7</v>
      </c>
      <c r="I165" s="243"/>
      <c r="J165" s="201"/>
      <c r="K165" s="201"/>
      <c r="L165" s="244"/>
      <c r="M165" s="245"/>
      <c r="N165" s="246"/>
      <c r="O165" s="246"/>
      <c r="P165" s="246"/>
      <c r="Q165" s="246"/>
      <c r="R165" s="246"/>
      <c r="S165" s="246"/>
      <c r="T165" s="257"/>
      <c r="AT165" s="262" t="s">
        <v>184</v>
      </c>
      <c r="AU165" s="262" t="s">
        <v>81</v>
      </c>
      <c r="AV165" s="91" t="s">
        <v>81</v>
      </c>
      <c r="AW165" s="91" t="s">
        <v>37</v>
      </c>
      <c r="AX165" s="91" t="s">
        <v>73</v>
      </c>
      <c r="AY165" s="262" t="s">
        <v>164</v>
      </c>
    </row>
    <row r="166" spans="2:51" s="90" customFormat="1" ht="13.5">
      <c r="B166" s="196"/>
      <c r="C166" s="197"/>
      <c r="D166" s="194" t="s">
        <v>184</v>
      </c>
      <c r="E166" s="198" t="s">
        <v>22</v>
      </c>
      <c r="F166" s="199" t="s">
        <v>1017</v>
      </c>
      <c r="G166" s="197"/>
      <c r="H166" s="198" t="s">
        <v>22</v>
      </c>
      <c r="I166" s="239"/>
      <c r="J166" s="197"/>
      <c r="K166" s="197"/>
      <c r="L166" s="240"/>
      <c r="M166" s="241"/>
      <c r="N166" s="242"/>
      <c r="O166" s="242"/>
      <c r="P166" s="242"/>
      <c r="Q166" s="242"/>
      <c r="R166" s="242"/>
      <c r="S166" s="242"/>
      <c r="T166" s="256"/>
      <c r="AT166" s="261" t="s">
        <v>184</v>
      </c>
      <c r="AU166" s="261" t="s">
        <v>81</v>
      </c>
      <c r="AV166" s="90" t="s">
        <v>24</v>
      </c>
      <c r="AW166" s="90" t="s">
        <v>37</v>
      </c>
      <c r="AX166" s="90" t="s">
        <v>73</v>
      </c>
      <c r="AY166" s="261" t="s">
        <v>164</v>
      </c>
    </row>
    <row r="167" spans="2:51" s="91" customFormat="1" ht="13.5">
      <c r="B167" s="200"/>
      <c r="C167" s="201"/>
      <c r="D167" s="194" t="s">
        <v>184</v>
      </c>
      <c r="E167" s="202" t="s">
        <v>22</v>
      </c>
      <c r="F167" s="203" t="s">
        <v>1018</v>
      </c>
      <c r="G167" s="201"/>
      <c r="H167" s="204">
        <v>59.813</v>
      </c>
      <c r="I167" s="243"/>
      <c r="J167" s="201"/>
      <c r="K167" s="201"/>
      <c r="L167" s="244"/>
      <c r="M167" s="245"/>
      <c r="N167" s="246"/>
      <c r="O167" s="246"/>
      <c r="P167" s="246"/>
      <c r="Q167" s="246"/>
      <c r="R167" s="246"/>
      <c r="S167" s="246"/>
      <c r="T167" s="257"/>
      <c r="AT167" s="262" t="s">
        <v>184</v>
      </c>
      <c r="AU167" s="262" t="s">
        <v>81</v>
      </c>
      <c r="AV167" s="91" t="s">
        <v>81</v>
      </c>
      <c r="AW167" s="91" t="s">
        <v>37</v>
      </c>
      <c r="AX167" s="91" t="s">
        <v>73</v>
      </c>
      <c r="AY167" s="262" t="s">
        <v>164</v>
      </c>
    </row>
    <row r="168" spans="2:51" s="91" customFormat="1" ht="13.5">
      <c r="B168" s="200"/>
      <c r="C168" s="201"/>
      <c r="D168" s="194" t="s">
        <v>184</v>
      </c>
      <c r="E168" s="202" t="s">
        <v>22</v>
      </c>
      <c r="F168" s="203" t="s">
        <v>1019</v>
      </c>
      <c r="G168" s="201"/>
      <c r="H168" s="204">
        <v>90.919</v>
      </c>
      <c r="I168" s="243"/>
      <c r="J168" s="201"/>
      <c r="K168" s="201"/>
      <c r="L168" s="244"/>
      <c r="M168" s="245"/>
      <c r="N168" s="246"/>
      <c r="O168" s="246"/>
      <c r="P168" s="246"/>
      <c r="Q168" s="246"/>
      <c r="R168" s="246"/>
      <c r="S168" s="246"/>
      <c r="T168" s="257"/>
      <c r="AT168" s="262" t="s">
        <v>184</v>
      </c>
      <c r="AU168" s="262" t="s">
        <v>81</v>
      </c>
      <c r="AV168" s="91" t="s">
        <v>81</v>
      </c>
      <c r="AW168" s="91" t="s">
        <v>37</v>
      </c>
      <c r="AX168" s="91" t="s">
        <v>73</v>
      </c>
      <c r="AY168" s="262" t="s">
        <v>164</v>
      </c>
    </row>
    <row r="169" spans="2:51" s="92" customFormat="1" ht="13.5">
      <c r="B169" s="205"/>
      <c r="C169" s="206"/>
      <c r="D169" s="207" t="s">
        <v>184</v>
      </c>
      <c r="E169" s="208" t="s">
        <v>22</v>
      </c>
      <c r="F169" s="209" t="s">
        <v>187</v>
      </c>
      <c r="G169" s="206"/>
      <c r="H169" s="210">
        <v>549.052</v>
      </c>
      <c r="I169" s="247"/>
      <c r="J169" s="206"/>
      <c r="K169" s="206"/>
      <c r="L169" s="248"/>
      <c r="M169" s="249"/>
      <c r="N169" s="250"/>
      <c r="O169" s="250"/>
      <c r="P169" s="250"/>
      <c r="Q169" s="250"/>
      <c r="R169" s="250"/>
      <c r="S169" s="250"/>
      <c r="T169" s="258"/>
      <c r="AT169" s="263" t="s">
        <v>184</v>
      </c>
      <c r="AU169" s="263" t="s">
        <v>81</v>
      </c>
      <c r="AV169" s="92" t="s">
        <v>171</v>
      </c>
      <c r="AW169" s="92" t="s">
        <v>37</v>
      </c>
      <c r="AX169" s="92" t="s">
        <v>24</v>
      </c>
      <c r="AY169" s="263" t="s">
        <v>164</v>
      </c>
    </row>
    <row r="170" spans="2:65" s="84" customFormat="1" ht="20.4" customHeight="1">
      <c r="B170" s="105"/>
      <c r="C170" s="189" t="s">
        <v>260</v>
      </c>
      <c r="D170" s="189" t="s">
        <v>166</v>
      </c>
      <c r="E170" s="190" t="s">
        <v>1020</v>
      </c>
      <c r="F170" s="191" t="s">
        <v>1021</v>
      </c>
      <c r="G170" s="192" t="s">
        <v>192</v>
      </c>
      <c r="H170" s="193">
        <v>15.588</v>
      </c>
      <c r="I170" s="233"/>
      <c r="J170" s="234">
        <f>ROUND(I170*H170,2)</f>
        <v>0</v>
      </c>
      <c r="K170" s="191" t="s">
        <v>170</v>
      </c>
      <c r="L170" s="214"/>
      <c r="M170" s="235" t="s">
        <v>22</v>
      </c>
      <c r="N170" s="236" t="s">
        <v>44</v>
      </c>
      <c r="O170" s="106"/>
      <c r="P170" s="237">
        <f>O170*H170</f>
        <v>0</v>
      </c>
      <c r="Q170" s="237">
        <v>0.33716</v>
      </c>
      <c r="R170" s="237">
        <f>Q170*H170</f>
        <v>5.25565008</v>
      </c>
      <c r="S170" s="237">
        <v>0</v>
      </c>
      <c r="T170" s="254">
        <f>S170*H170</f>
        <v>0</v>
      </c>
      <c r="AR170" s="170" t="s">
        <v>171</v>
      </c>
      <c r="AT170" s="170" t="s">
        <v>166</v>
      </c>
      <c r="AU170" s="170" t="s">
        <v>81</v>
      </c>
      <c r="AY170" s="170" t="s">
        <v>164</v>
      </c>
      <c r="BE170" s="266">
        <f>IF(N170="základní",J170,0)</f>
        <v>0</v>
      </c>
      <c r="BF170" s="266">
        <f>IF(N170="snížená",J170,0)</f>
        <v>0</v>
      </c>
      <c r="BG170" s="266">
        <f>IF(N170="zákl. přenesená",J170,0)</f>
        <v>0</v>
      </c>
      <c r="BH170" s="266">
        <f>IF(N170="sníž. přenesená",J170,0)</f>
        <v>0</v>
      </c>
      <c r="BI170" s="266">
        <f>IF(N170="nulová",J170,0)</f>
        <v>0</v>
      </c>
      <c r="BJ170" s="170" t="s">
        <v>24</v>
      </c>
      <c r="BK170" s="266">
        <f>ROUND(I170*H170,2)</f>
        <v>0</v>
      </c>
      <c r="BL170" s="170" t="s">
        <v>171</v>
      </c>
      <c r="BM170" s="170" t="s">
        <v>1022</v>
      </c>
    </row>
    <row r="171" spans="2:47" s="84" customFormat="1" ht="24">
      <c r="B171" s="105"/>
      <c r="C171" s="174"/>
      <c r="D171" s="194" t="s">
        <v>173</v>
      </c>
      <c r="E171" s="174"/>
      <c r="F171" s="195" t="s">
        <v>1023</v>
      </c>
      <c r="G171" s="174"/>
      <c r="H171" s="174"/>
      <c r="I171" s="215"/>
      <c r="J171" s="174"/>
      <c r="K171" s="174"/>
      <c r="L171" s="214"/>
      <c r="M171" s="238"/>
      <c r="N171" s="106"/>
      <c r="O171" s="106"/>
      <c r="P171" s="106"/>
      <c r="Q171" s="106"/>
      <c r="R171" s="106"/>
      <c r="S171" s="106"/>
      <c r="T171" s="255"/>
      <c r="AT171" s="170" t="s">
        <v>173</v>
      </c>
      <c r="AU171" s="170" t="s">
        <v>81</v>
      </c>
    </row>
    <row r="172" spans="2:51" s="90" customFormat="1" ht="13.5">
      <c r="B172" s="196"/>
      <c r="C172" s="197"/>
      <c r="D172" s="194" t="s">
        <v>184</v>
      </c>
      <c r="E172" s="198" t="s">
        <v>22</v>
      </c>
      <c r="F172" s="199" t="s">
        <v>250</v>
      </c>
      <c r="G172" s="197"/>
      <c r="H172" s="198" t="s">
        <v>22</v>
      </c>
      <c r="I172" s="239"/>
      <c r="J172" s="197"/>
      <c r="K172" s="197"/>
      <c r="L172" s="240"/>
      <c r="M172" s="241"/>
      <c r="N172" s="242"/>
      <c r="O172" s="242"/>
      <c r="P172" s="242"/>
      <c r="Q172" s="242"/>
      <c r="R172" s="242"/>
      <c r="S172" s="242"/>
      <c r="T172" s="256"/>
      <c r="AT172" s="261" t="s">
        <v>184</v>
      </c>
      <c r="AU172" s="261" t="s">
        <v>81</v>
      </c>
      <c r="AV172" s="90" t="s">
        <v>24</v>
      </c>
      <c r="AW172" s="90" t="s">
        <v>37</v>
      </c>
      <c r="AX172" s="90" t="s">
        <v>73</v>
      </c>
      <c r="AY172" s="261" t="s">
        <v>164</v>
      </c>
    </row>
    <row r="173" spans="2:51" s="91" customFormat="1" ht="13.5">
      <c r="B173" s="200"/>
      <c r="C173" s="201"/>
      <c r="D173" s="194" t="s">
        <v>184</v>
      </c>
      <c r="E173" s="202" t="s">
        <v>22</v>
      </c>
      <c r="F173" s="203" t="s">
        <v>1024</v>
      </c>
      <c r="G173" s="201"/>
      <c r="H173" s="204">
        <v>15.588</v>
      </c>
      <c r="I173" s="243"/>
      <c r="J173" s="201"/>
      <c r="K173" s="201"/>
      <c r="L173" s="244"/>
      <c r="M173" s="245"/>
      <c r="N173" s="246"/>
      <c r="O173" s="246"/>
      <c r="P173" s="246"/>
      <c r="Q173" s="246"/>
      <c r="R173" s="246"/>
      <c r="S173" s="246"/>
      <c r="T173" s="257"/>
      <c r="AT173" s="262" t="s">
        <v>184</v>
      </c>
      <c r="AU173" s="262" t="s">
        <v>81</v>
      </c>
      <c r="AV173" s="91" t="s">
        <v>81</v>
      </c>
      <c r="AW173" s="91" t="s">
        <v>37</v>
      </c>
      <c r="AX173" s="91" t="s">
        <v>73</v>
      </c>
      <c r="AY173" s="262" t="s">
        <v>164</v>
      </c>
    </row>
    <row r="174" spans="2:51" s="92" customFormat="1" ht="13.5">
      <c r="B174" s="205"/>
      <c r="C174" s="206"/>
      <c r="D174" s="207" t="s">
        <v>184</v>
      </c>
      <c r="E174" s="208" t="s">
        <v>22</v>
      </c>
      <c r="F174" s="209" t="s">
        <v>187</v>
      </c>
      <c r="G174" s="206"/>
      <c r="H174" s="210">
        <v>15.588</v>
      </c>
      <c r="I174" s="247"/>
      <c r="J174" s="206"/>
      <c r="K174" s="206"/>
      <c r="L174" s="248"/>
      <c r="M174" s="249"/>
      <c r="N174" s="250"/>
      <c r="O174" s="250"/>
      <c r="P174" s="250"/>
      <c r="Q174" s="250"/>
      <c r="R174" s="250"/>
      <c r="S174" s="250"/>
      <c r="T174" s="258"/>
      <c r="AT174" s="263" t="s">
        <v>184</v>
      </c>
      <c r="AU174" s="263" t="s">
        <v>81</v>
      </c>
      <c r="AV174" s="92" t="s">
        <v>171</v>
      </c>
      <c r="AW174" s="92" t="s">
        <v>37</v>
      </c>
      <c r="AX174" s="92" t="s">
        <v>24</v>
      </c>
      <c r="AY174" s="263" t="s">
        <v>164</v>
      </c>
    </row>
    <row r="175" spans="2:65" s="84" customFormat="1" ht="20.4" customHeight="1">
      <c r="B175" s="105"/>
      <c r="C175" s="189" t="s">
        <v>269</v>
      </c>
      <c r="D175" s="189" t="s">
        <v>166</v>
      </c>
      <c r="E175" s="190" t="s">
        <v>1025</v>
      </c>
      <c r="F175" s="191" t="s">
        <v>1026</v>
      </c>
      <c r="G175" s="192" t="s">
        <v>192</v>
      </c>
      <c r="H175" s="193">
        <v>19.865</v>
      </c>
      <c r="I175" s="233"/>
      <c r="J175" s="234">
        <f>ROUND(I175*H175,2)</f>
        <v>0</v>
      </c>
      <c r="K175" s="191" t="s">
        <v>170</v>
      </c>
      <c r="L175" s="214"/>
      <c r="M175" s="235" t="s">
        <v>22</v>
      </c>
      <c r="N175" s="236" t="s">
        <v>44</v>
      </c>
      <c r="O175" s="106"/>
      <c r="P175" s="237">
        <f>O175*H175</f>
        <v>0</v>
      </c>
      <c r="Q175" s="237">
        <v>0.37194</v>
      </c>
      <c r="R175" s="237">
        <f>Q175*H175</f>
        <v>7.3885881</v>
      </c>
      <c r="S175" s="237">
        <v>0</v>
      </c>
      <c r="T175" s="254">
        <f>S175*H175</f>
        <v>0</v>
      </c>
      <c r="AR175" s="170" t="s">
        <v>171</v>
      </c>
      <c r="AT175" s="170" t="s">
        <v>166</v>
      </c>
      <c r="AU175" s="170" t="s">
        <v>81</v>
      </c>
      <c r="AY175" s="170" t="s">
        <v>164</v>
      </c>
      <c r="BE175" s="266">
        <f>IF(N175="základní",J175,0)</f>
        <v>0</v>
      </c>
      <c r="BF175" s="266">
        <f>IF(N175="snížená",J175,0)</f>
        <v>0</v>
      </c>
      <c r="BG175" s="266">
        <f>IF(N175="zákl. přenesená",J175,0)</f>
        <v>0</v>
      </c>
      <c r="BH175" s="266">
        <f>IF(N175="sníž. přenesená",J175,0)</f>
        <v>0</v>
      </c>
      <c r="BI175" s="266">
        <f>IF(N175="nulová",J175,0)</f>
        <v>0</v>
      </c>
      <c r="BJ175" s="170" t="s">
        <v>24</v>
      </c>
      <c r="BK175" s="266">
        <f>ROUND(I175*H175,2)</f>
        <v>0</v>
      </c>
      <c r="BL175" s="170" t="s">
        <v>171</v>
      </c>
      <c r="BM175" s="170" t="s">
        <v>1027</v>
      </c>
    </row>
    <row r="176" spans="2:47" s="84" customFormat="1" ht="24">
      <c r="B176" s="105"/>
      <c r="C176" s="174"/>
      <c r="D176" s="194" t="s">
        <v>173</v>
      </c>
      <c r="E176" s="174"/>
      <c r="F176" s="195" t="s">
        <v>1028</v>
      </c>
      <c r="G176" s="174"/>
      <c r="H176" s="174"/>
      <c r="I176" s="215"/>
      <c r="J176" s="174"/>
      <c r="K176" s="174"/>
      <c r="L176" s="214"/>
      <c r="M176" s="238"/>
      <c r="N176" s="106"/>
      <c r="O176" s="106"/>
      <c r="P176" s="106"/>
      <c r="Q176" s="106"/>
      <c r="R176" s="106"/>
      <c r="S176" s="106"/>
      <c r="T176" s="255"/>
      <c r="AT176" s="170" t="s">
        <v>173</v>
      </c>
      <c r="AU176" s="170" t="s">
        <v>81</v>
      </c>
    </row>
    <row r="177" spans="2:51" s="91" customFormat="1" ht="13.5">
      <c r="B177" s="200"/>
      <c r="C177" s="201"/>
      <c r="D177" s="194" t="s">
        <v>184</v>
      </c>
      <c r="E177" s="202" t="s">
        <v>22</v>
      </c>
      <c r="F177" s="203" t="s">
        <v>1029</v>
      </c>
      <c r="G177" s="201"/>
      <c r="H177" s="204">
        <v>3.24</v>
      </c>
      <c r="I177" s="243"/>
      <c r="J177" s="201"/>
      <c r="K177" s="201"/>
      <c r="L177" s="244"/>
      <c r="M177" s="245"/>
      <c r="N177" s="246"/>
      <c r="O177" s="246"/>
      <c r="P177" s="246"/>
      <c r="Q177" s="246"/>
      <c r="R177" s="246"/>
      <c r="S177" s="246"/>
      <c r="T177" s="257"/>
      <c r="AT177" s="262" t="s">
        <v>184</v>
      </c>
      <c r="AU177" s="262" t="s">
        <v>81</v>
      </c>
      <c r="AV177" s="91" t="s">
        <v>81</v>
      </c>
      <c r="AW177" s="91" t="s">
        <v>37</v>
      </c>
      <c r="AX177" s="91" t="s">
        <v>73</v>
      </c>
      <c r="AY177" s="262" t="s">
        <v>164</v>
      </c>
    </row>
    <row r="178" spans="2:51" s="91" customFormat="1" ht="13.5">
      <c r="B178" s="200"/>
      <c r="C178" s="201"/>
      <c r="D178" s="194" t="s">
        <v>184</v>
      </c>
      <c r="E178" s="202" t="s">
        <v>22</v>
      </c>
      <c r="F178" s="203" t="s">
        <v>1030</v>
      </c>
      <c r="G178" s="201"/>
      <c r="H178" s="204">
        <v>16.625</v>
      </c>
      <c r="I178" s="243"/>
      <c r="J178" s="201"/>
      <c r="K178" s="201"/>
      <c r="L178" s="244"/>
      <c r="M178" s="245"/>
      <c r="N178" s="246"/>
      <c r="O178" s="246"/>
      <c r="P178" s="246"/>
      <c r="Q178" s="246"/>
      <c r="R178" s="246"/>
      <c r="S178" s="246"/>
      <c r="T178" s="257"/>
      <c r="AT178" s="262" t="s">
        <v>184</v>
      </c>
      <c r="AU178" s="262" t="s">
        <v>81</v>
      </c>
      <c r="AV178" s="91" t="s">
        <v>81</v>
      </c>
      <c r="AW178" s="91" t="s">
        <v>37</v>
      </c>
      <c r="AX178" s="91" t="s">
        <v>73</v>
      </c>
      <c r="AY178" s="262" t="s">
        <v>164</v>
      </c>
    </row>
    <row r="179" spans="2:51" s="92" customFormat="1" ht="13.5">
      <c r="B179" s="205"/>
      <c r="C179" s="206"/>
      <c r="D179" s="207" t="s">
        <v>184</v>
      </c>
      <c r="E179" s="208" t="s">
        <v>22</v>
      </c>
      <c r="F179" s="209" t="s">
        <v>187</v>
      </c>
      <c r="G179" s="206"/>
      <c r="H179" s="210">
        <v>19.865</v>
      </c>
      <c r="I179" s="247"/>
      <c r="J179" s="206"/>
      <c r="K179" s="206"/>
      <c r="L179" s="248"/>
      <c r="M179" s="249"/>
      <c r="N179" s="250"/>
      <c r="O179" s="250"/>
      <c r="P179" s="250"/>
      <c r="Q179" s="250"/>
      <c r="R179" s="250"/>
      <c r="S179" s="250"/>
      <c r="T179" s="258"/>
      <c r="AT179" s="263" t="s">
        <v>184</v>
      </c>
      <c r="AU179" s="263" t="s">
        <v>81</v>
      </c>
      <c r="AV179" s="92" t="s">
        <v>171</v>
      </c>
      <c r="AW179" s="92" t="s">
        <v>37</v>
      </c>
      <c r="AX179" s="92" t="s">
        <v>24</v>
      </c>
      <c r="AY179" s="263" t="s">
        <v>164</v>
      </c>
    </row>
    <row r="180" spans="2:65" s="84" customFormat="1" ht="20.4" customHeight="1">
      <c r="B180" s="105"/>
      <c r="C180" s="189" t="s">
        <v>275</v>
      </c>
      <c r="D180" s="189" t="s">
        <v>166</v>
      </c>
      <c r="E180" s="190" t="s">
        <v>1031</v>
      </c>
      <c r="F180" s="191" t="s">
        <v>1032</v>
      </c>
      <c r="G180" s="192" t="s">
        <v>192</v>
      </c>
      <c r="H180" s="193">
        <v>45.011</v>
      </c>
      <c r="I180" s="233"/>
      <c r="J180" s="234">
        <f>ROUND(I180*H180,2)</f>
        <v>0</v>
      </c>
      <c r="K180" s="191" t="s">
        <v>22</v>
      </c>
      <c r="L180" s="214"/>
      <c r="M180" s="235" t="s">
        <v>22</v>
      </c>
      <c r="N180" s="236" t="s">
        <v>44</v>
      </c>
      <c r="O180" s="106"/>
      <c r="P180" s="237">
        <f>O180*H180</f>
        <v>0</v>
      </c>
      <c r="Q180" s="237">
        <v>0.33716</v>
      </c>
      <c r="R180" s="237">
        <f>Q180*H180</f>
        <v>15.17590876</v>
      </c>
      <c r="S180" s="237">
        <v>0</v>
      </c>
      <c r="T180" s="254">
        <f>S180*H180</f>
        <v>0</v>
      </c>
      <c r="AR180" s="170" t="s">
        <v>171</v>
      </c>
      <c r="AT180" s="170" t="s">
        <v>166</v>
      </c>
      <c r="AU180" s="170" t="s">
        <v>81</v>
      </c>
      <c r="AY180" s="170" t="s">
        <v>164</v>
      </c>
      <c r="BE180" s="266">
        <f>IF(N180="základní",J180,0)</f>
        <v>0</v>
      </c>
      <c r="BF180" s="266">
        <f>IF(N180="snížená",J180,0)</f>
        <v>0</v>
      </c>
      <c r="BG180" s="266">
        <f>IF(N180="zákl. přenesená",J180,0)</f>
        <v>0</v>
      </c>
      <c r="BH180" s="266">
        <f>IF(N180="sníž. přenesená",J180,0)</f>
        <v>0</v>
      </c>
      <c r="BI180" s="266">
        <f>IF(N180="nulová",J180,0)</f>
        <v>0</v>
      </c>
      <c r="BJ180" s="170" t="s">
        <v>24</v>
      </c>
      <c r="BK180" s="266">
        <f>ROUND(I180*H180,2)</f>
        <v>0</v>
      </c>
      <c r="BL180" s="170" t="s">
        <v>171</v>
      </c>
      <c r="BM180" s="170" t="s">
        <v>1033</v>
      </c>
    </row>
    <row r="181" spans="2:47" s="84" customFormat="1" ht="24">
      <c r="B181" s="105"/>
      <c r="C181" s="174"/>
      <c r="D181" s="194" t="s">
        <v>173</v>
      </c>
      <c r="E181" s="174"/>
      <c r="F181" s="195" t="s">
        <v>1023</v>
      </c>
      <c r="G181" s="174"/>
      <c r="H181" s="174"/>
      <c r="I181" s="215"/>
      <c r="J181" s="174"/>
      <c r="K181" s="174"/>
      <c r="L181" s="214"/>
      <c r="M181" s="238"/>
      <c r="N181" s="106"/>
      <c r="O181" s="106"/>
      <c r="P181" s="106"/>
      <c r="Q181" s="106"/>
      <c r="R181" s="106"/>
      <c r="S181" s="106"/>
      <c r="T181" s="255"/>
      <c r="AT181" s="170" t="s">
        <v>173</v>
      </c>
      <c r="AU181" s="170" t="s">
        <v>81</v>
      </c>
    </row>
    <row r="182" spans="2:51" s="91" customFormat="1" ht="13.5">
      <c r="B182" s="200"/>
      <c r="C182" s="201"/>
      <c r="D182" s="194" t="s">
        <v>184</v>
      </c>
      <c r="E182" s="202" t="s">
        <v>22</v>
      </c>
      <c r="F182" s="203" t="s">
        <v>1034</v>
      </c>
      <c r="G182" s="201"/>
      <c r="H182" s="204">
        <v>8.41</v>
      </c>
      <c r="I182" s="243"/>
      <c r="J182" s="201"/>
      <c r="K182" s="201"/>
      <c r="L182" s="244"/>
      <c r="M182" s="245"/>
      <c r="N182" s="246"/>
      <c r="O182" s="246"/>
      <c r="P182" s="246"/>
      <c r="Q182" s="246"/>
      <c r="R182" s="246"/>
      <c r="S182" s="246"/>
      <c r="T182" s="257"/>
      <c r="AT182" s="262" t="s">
        <v>184</v>
      </c>
      <c r="AU182" s="262" t="s">
        <v>81</v>
      </c>
      <c r="AV182" s="91" t="s">
        <v>81</v>
      </c>
      <c r="AW182" s="91" t="s">
        <v>37</v>
      </c>
      <c r="AX182" s="91" t="s">
        <v>73</v>
      </c>
      <c r="AY182" s="262" t="s">
        <v>164</v>
      </c>
    </row>
    <row r="183" spans="2:51" s="91" customFormat="1" ht="13.5">
      <c r="B183" s="200"/>
      <c r="C183" s="201"/>
      <c r="D183" s="194" t="s">
        <v>184</v>
      </c>
      <c r="E183" s="202" t="s">
        <v>22</v>
      </c>
      <c r="F183" s="203" t="s">
        <v>1035</v>
      </c>
      <c r="G183" s="201"/>
      <c r="H183" s="204">
        <v>36.601</v>
      </c>
      <c r="I183" s="243"/>
      <c r="J183" s="201"/>
      <c r="K183" s="201"/>
      <c r="L183" s="244"/>
      <c r="M183" s="245"/>
      <c r="N183" s="246"/>
      <c r="O183" s="246"/>
      <c r="P183" s="246"/>
      <c r="Q183" s="246"/>
      <c r="R183" s="246"/>
      <c r="S183" s="246"/>
      <c r="T183" s="257"/>
      <c r="AT183" s="262" t="s">
        <v>184</v>
      </c>
      <c r="AU183" s="262" t="s">
        <v>81</v>
      </c>
      <c r="AV183" s="91" t="s">
        <v>81</v>
      </c>
      <c r="AW183" s="91" t="s">
        <v>37</v>
      </c>
      <c r="AX183" s="91" t="s">
        <v>73</v>
      </c>
      <c r="AY183" s="262" t="s">
        <v>164</v>
      </c>
    </row>
    <row r="184" spans="2:51" s="92" customFormat="1" ht="13.5">
      <c r="B184" s="205"/>
      <c r="C184" s="206"/>
      <c r="D184" s="207" t="s">
        <v>184</v>
      </c>
      <c r="E184" s="208" t="s">
        <v>22</v>
      </c>
      <c r="F184" s="209" t="s">
        <v>187</v>
      </c>
      <c r="G184" s="206"/>
      <c r="H184" s="210">
        <v>45.011</v>
      </c>
      <c r="I184" s="247"/>
      <c r="J184" s="206"/>
      <c r="K184" s="206"/>
      <c r="L184" s="248"/>
      <c r="M184" s="249"/>
      <c r="N184" s="250"/>
      <c r="O184" s="250"/>
      <c r="P184" s="250"/>
      <c r="Q184" s="250"/>
      <c r="R184" s="250"/>
      <c r="S184" s="250"/>
      <c r="T184" s="258"/>
      <c r="AT184" s="263" t="s">
        <v>184</v>
      </c>
      <c r="AU184" s="263" t="s">
        <v>81</v>
      </c>
      <c r="AV184" s="92" t="s">
        <v>171</v>
      </c>
      <c r="AW184" s="92" t="s">
        <v>37</v>
      </c>
      <c r="AX184" s="92" t="s">
        <v>24</v>
      </c>
      <c r="AY184" s="263" t="s">
        <v>164</v>
      </c>
    </row>
    <row r="185" spans="2:65" s="84" customFormat="1" ht="20.4" customHeight="1">
      <c r="B185" s="105"/>
      <c r="C185" s="189" t="s">
        <v>281</v>
      </c>
      <c r="D185" s="189" t="s">
        <v>166</v>
      </c>
      <c r="E185" s="190" t="s">
        <v>1036</v>
      </c>
      <c r="F185" s="191" t="s">
        <v>1037</v>
      </c>
      <c r="G185" s="192" t="s">
        <v>192</v>
      </c>
      <c r="H185" s="193">
        <v>221.66</v>
      </c>
      <c r="I185" s="233"/>
      <c r="J185" s="234">
        <f>ROUND(I185*H185,2)</f>
        <v>0</v>
      </c>
      <c r="K185" s="191" t="s">
        <v>22</v>
      </c>
      <c r="L185" s="214"/>
      <c r="M185" s="235" t="s">
        <v>22</v>
      </c>
      <c r="N185" s="236" t="s">
        <v>44</v>
      </c>
      <c r="O185" s="106"/>
      <c r="P185" s="237">
        <f>O185*H185</f>
        <v>0</v>
      </c>
      <c r="Q185" s="237">
        <v>0.40662</v>
      </c>
      <c r="R185" s="237">
        <f>Q185*H185</f>
        <v>90.1313892</v>
      </c>
      <c r="S185" s="237">
        <v>0</v>
      </c>
      <c r="T185" s="254">
        <f>S185*H185</f>
        <v>0</v>
      </c>
      <c r="AR185" s="170" t="s">
        <v>171</v>
      </c>
      <c r="AT185" s="170" t="s">
        <v>166</v>
      </c>
      <c r="AU185" s="170" t="s">
        <v>81</v>
      </c>
      <c r="AY185" s="170" t="s">
        <v>164</v>
      </c>
      <c r="BE185" s="266">
        <f>IF(N185="základní",J185,0)</f>
        <v>0</v>
      </c>
      <c r="BF185" s="266">
        <f>IF(N185="snížená",J185,0)</f>
        <v>0</v>
      </c>
      <c r="BG185" s="266">
        <f>IF(N185="zákl. přenesená",J185,0)</f>
        <v>0</v>
      </c>
      <c r="BH185" s="266">
        <f>IF(N185="sníž. přenesená",J185,0)</f>
        <v>0</v>
      </c>
      <c r="BI185" s="266">
        <f>IF(N185="nulová",J185,0)</f>
        <v>0</v>
      </c>
      <c r="BJ185" s="170" t="s">
        <v>24</v>
      </c>
      <c r="BK185" s="266">
        <f>ROUND(I185*H185,2)</f>
        <v>0</v>
      </c>
      <c r="BL185" s="170" t="s">
        <v>171</v>
      </c>
      <c r="BM185" s="170" t="s">
        <v>1038</v>
      </c>
    </row>
    <row r="186" spans="2:47" s="84" customFormat="1" ht="24">
      <c r="B186" s="105"/>
      <c r="C186" s="174"/>
      <c r="D186" s="194" t="s">
        <v>173</v>
      </c>
      <c r="E186" s="174"/>
      <c r="F186" s="195" t="s">
        <v>1039</v>
      </c>
      <c r="G186" s="174"/>
      <c r="H186" s="174"/>
      <c r="I186" s="215"/>
      <c r="J186" s="174"/>
      <c r="K186" s="174"/>
      <c r="L186" s="214"/>
      <c r="M186" s="238"/>
      <c r="N186" s="106"/>
      <c r="O186" s="106"/>
      <c r="P186" s="106"/>
      <c r="Q186" s="106"/>
      <c r="R186" s="106"/>
      <c r="S186" s="106"/>
      <c r="T186" s="255"/>
      <c r="AT186" s="170" t="s">
        <v>173</v>
      </c>
      <c r="AU186" s="170" t="s">
        <v>81</v>
      </c>
    </row>
    <row r="187" spans="2:51" s="91" customFormat="1" ht="13.5">
      <c r="B187" s="200"/>
      <c r="C187" s="201"/>
      <c r="D187" s="194" t="s">
        <v>184</v>
      </c>
      <c r="E187" s="202" t="s">
        <v>22</v>
      </c>
      <c r="F187" s="203" t="s">
        <v>1040</v>
      </c>
      <c r="G187" s="201"/>
      <c r="H187" s="204">
        <v>35.525</v>
      </c>
      <c r="I187" s="243"/>
      <c r="J187" s="201"/>
      <c r="K187" s="201"/>
      <c r="L187" s="244"/>
      <c r="M187" s="245"/>
      <c r="N187" s="246"/>
      <c r="O187" s="246"/>
      <c r="P187" s="246"/>
      <c r="Q187" s="246"/>
      <c r="R187" s="246"/>
      <c r="S187" s="246"/>
      <c r="T187" s="257"/>
      <c r="AT187" s="262" t="s">
        <v>184</v>
      </c>
      <c r="AU187" s="262" t="s">
        <v>81</v>
      </c>
      <c r="AV187" s="91" t="s">
        <v>81</v>
      </c>
      <c r="AW187" s="91" t="s">
        <v>37</v>
      </c>
      <c r="AX187" s="91" t="s">
        <v>73</v>
      </c>
      <c r="AY187" s="262" t="s">
        <v>164</v>
      </c>
    </row>
    <row r="188" spans="2:51" s="91" customFormat="1" ht="24">
      <c r="B188" s="200"/>
      <c r="C188" s="201"/>
      <c r="D188" s="194" t="s">
        <v>184</v>
      </c>
      <c r="E188" s="202" t="s">
        <v>22</v>
      </c>
      <c r="F188" s="203" t="s">
        <v>1041</v>
      </c>
      <c r="G188" s="201"/>
      <c r="H188" s="204">
        <v>186.135</v>
      </c>
      <c r="I188" s="243"/>
      <c r="J188" s="201"/>
      <c r="K188" s="201"/>
      <c r="L188" s="244"/>
      <c r="M188" s="245"/>
      <c r="N188" s="246"/>
      <c r="O188" s="246"/>
      <c r="P188" s="246"/>
      <c r="Q188" s="246"/>
      <c r="R188" s="246"/>
      <c r="S188" s="246"/>
      <c r="T188" s="257"/>
      <c r="AT188" s="262" t="s">
        <v>184</v>
      </c>
      <c r="AU188" s="262" t="s">
        <v>81</v>
      </c>
      <c r="AV188" s="91" t="s">
        <v>81</v>
      </c>
      <c r="AW188" s="91" t="s">
        <v>37</v>
      </c>
      <c r="AX188" s="91" t="s">
        <v>73</v>
      </c>
      <c r="AY188" s="262" t="s">
        <v>164</v>
      </c>
    </row>
    <row r="189" spans="2:51" s="92" customFormat="1" ht="13.5">
      <c r="B189" s="205"/>
      <c r="C189" s="206"/>
      <c r="D189" s="207" t="s">
        <v>184</v>
      </c>
      <c r="E189" s="208" t="s">
        <v>22</v>
      </c>
      <c r="F189" s="209" t="s">
        <v>187</v>
      </c>
      <c r="G189" s="206"/>
      <c r="H189" s="210">
        <v>221.66</v>
      </c>
      <c r="I189" s="247"/>
      <c r="J189" s="206"/>
      <c r="K189" s="206"/>
      <c r="L189" s="248"/>
      <c r="M189" s="249"/>
      <c r="N189" s="250"/>
      <c r="O189" s="250"/>
      <c r="P189" s="250"/>
      <c r="Q189" s="250"/>
      <c r="R189" s="250"/>
      <c r="S189" s="250"/>
      <c r="T189" s="258"/>
      <c r="AT189" s="263" t="s">
        <v>184</v>
      </c>
      <c r="AU189" s="263" t="s">
        <v>81</v>
      </c>
      <c r="AV189" s="92" t="s">
        <v>171</v>
      </c>
      <c r="AW189" s="92" t="s">
        <v>37</v>
      </c>
      <c r="AX189" s="92" t="s">
        <v>24</v>
      </c>
      <c r="AY189" s="263" t="s">
        <v>164</v>
      </c>
    </row>
    <row r="190" spans="2:65" s="84" customFormat="1" ht="20.4" customHeight="1">
      <c r="B190" s="105"/>
      <c r="C190" s="189" t="s">
        <v>10</v>
      </c>
      <c r="D190" s="189" t="s">
        <v>166</v>
      </c>
      <c r="E190" s="190" t="s">
        <v>1042</v>
      </c>
      <c r="F190" s="191" t="s">
        <v>1043</v>
      </c>
      <c r="G190" s="192" t="s">
        <v>169</v>
      </c>
      <c r="H190" s="193">
        <v>10</v>
      </c>
      <c r="I190" s="233"/>
      <c r="J190" s="234">
        <f>ROUND(I190*H190,2)</f>
        <v>0</v>
      </c>
      <c r="K190" s="191" t="s">
        <v>170</v>
      </c>
      <c r="L190" s="214"/>
      <c r="M190" s="235" t="s">
        <v>22</v>
      </c>
      <c r="N190" s="236" t="s">
        <v>44</v>
      </c>
      <c r="O190" s="106"/>
      <c r="P190" s="237">
        <f>O190*H190</f>
        <v>0</v>
      </c>
      <c r="Q190" s="237">
        <v>0.01828</v>
      </c>
      <c r="R190" s="237">
        <f>Q190*H190</f>
        <v>0.1828</v>
      </c>
      <c r="S190" s="237">
        <v>0</v>
      </c>
      <c r="T190" s="254">
        <f>S190*H190</f>
        <v>0</v>
      </c>
      <c r="AR190" s="170" t="s">
        <v>171</v>
      </c>
      <c r="AT190" s="170" t="s">
        <v>166</v>
      </c>
      <c r="AU190" s="170" t="s">
        <v>81</v>
      </c>
      <c r="AY190" s="170" t="s">
        <v>164</v>
      </c>
      <c r="BE190" s="266">
        <f>IF(N190="základní",J190,0)</f>
        <v>0</v>
      </c>
      <c r="BF190" s="266">
        <f>IF(N190="snížená",J190,0)</f>
        <v>0</v>
      </c>
      <c r="BG190" s="266">
        <f>IF(N190="zákl. přenesená",J190,0)</f>
        <v>0</v>
      </c>
      <c r="BH190" s="266">
        <f>IF(N190="sníž. přenesená",J190,0)</f>
        <v>0</v>
      </c>
      <c r="BI190" s="266">
        <f>IF(N190="nulová",J190,0)</f>
        <v>0</v>
      </c>
      <c r="BJ190" s="170" t="s">
        <v>24</v>
      </c>
      <c r="BK190" s="266">
        <f>ROUND(I190*H190,2)</f>
        <v>0</v>
      </c>
      <c r="BL190" s="170" t="s">
        <v>171</v>
      </c>
      <c r="BM190" s="170" t="s">
        <v>1044</v>
      </c>
    </row>
    <row r="191" spans="2:47" s="84" customFormat="1" ht="24">
      <c r="B191" s="105"/>
      <c r="C191" s="174"/>
      <c r="D191" s="194" t="s">
        <v>173</v>
      </c>
      <c r="E191" s="174"/>
      <c r="F191" s="195" t="s">
        <v>1045</v>
      </c>
      <c r="G191" s="174"/>
      <c r="H191" s="174"/>
      <c r="I191" s="215"/>
      <c r="J191" s="174"/>
      <c r="K191" s="174"/>
      <c r="L191" s="214"/>
      <c r="M191" s="238"/>
      <c r="N191" s="106"/>
      <c r="O191" s="106"/>
      <c r="P191" s="106"/>
      <c r="Q191" s="106"/>
      <c r="R191" s="106"/>
      <c r="S191" s="106"/>
      <c r="T191" s="255"/>
      <c r="AT191" s="170" t="s">
        <v>173</v>
      </c>
      <c r="AU191" s="170" t="s">
        <v>81</v>
      </c>
    </row>
    <row r="192" spans="2:51" s="91" customFormat="1" ht="13.5">
      <c r="B192" s="200"/>
      <c r="C192" s="201"/>
      <c r="D192" s="207" t="s">
        <v>184</v>
      </c>
      <c r="E192" s="211" t="s">
        <v>22</v>
      </c>
      <c r="F192" s="212" t="s">
        <v>1046</v>
      </c>
      <c r="G192" s="201"/>
      <c r="H192" s="213">
        <v>10</v>
      </c>
      <c r="I192" s="243"/>
      <c r="J192" s="201"/>
      <c r="K192" s="201"/>
      <c r="L192" s="244"/>
      <c r="M192" s="245"/>
      <c r="N192" s="246"/>
      <c r="O192" s="246"/>
      <c r="P192" s="246"/>
      <c r="Q192" s="246"/>
      <c r="R192" s="246"/>
      <c r="S192" s="246"/>
      <c r="T192" s="257"/>
      <c r="AT192" s="262" t="s">
        <v>184</v>
      </c>
      <c r="AU192" s="262" t="s">
        <v>81</v>
      </c>
      <c r="AV192" s="91" t="s">
        <v>81</v>
      </c>
      <c r="AW192" s="91" t="s">
        <v>37</v>
      </c>
      <c r="AX192" s="91" t="s">
        <v>24</v>
      </c>
      <c r="AY192" s="262" t="s">
        <v>164</v>
      </c>
    </row>
    <row r="193" spans="2:65" s="84" customFormat="1" ht="20.4" customHeight="1">
      <c r="B193" s="105"/>
      <c r="C193" s="189" t="s">
        <v>298</v>
      </c>
      <c r="D193" s="189" t="s">
        <v>166</v>
      </c>
      <c r="E193" s="190" t="s">
        <v>1047</v>
      </c>
      <c r="F193" s="191" t="s">
        <v>1048</v>
      </c>
      <c r="G193" s="192" t="s">
        <v>169</v>
      </c>
      <c r="H193" s="193">
        <v>7</v>
      </c>
      <c r="I193" s="233"/>
      <c r="J193" s="234">
        <f>ROUND(I193*H193,2)</f>
        <v>0</v>
      </c>
      <c r="K193" s="191" t="s">
        <v>170</v>
      </c>
      <c r="L193" s="214"/>
      <c r="M193" s="235" t="s">
        <v>22</v>
      </c>
      <c r="N193" s="236" t="s">
        <v>44</v>
      </c>
      <c r="O193" s="106"/>
      <c r="P193" s="237">
        <f>O193*H193</f>
        <v>0</v>
      </c>
      <c r="Q193" s="237">
        <v>0.02321</v>
      </c>
      <c r="R193" s="237">
        <f>Q193*H193</f>
        <v>0.16247</v>
      </c>
      <c r="S193" s="237">
        <v>0</v>
      </c>
      <c r="T193" s="254">
        <f>S193*H193</f>
        <v>0</v>
      </c>
      <c r="AR193" s="170" t="s">
        <v>171</v>
      </c>
      <c r="AT193" s="170" t="s">
        <v>166</v>
      </c>
      <c r="AU193" s="170" t="s">
        <v>81</v>
      </c>
      <c r="AY193" s="170" t="s">
        <v>164</v>
      </c>
      <c r="BE193" s="266">
        <f>IF(N193="základní",J193,0)</f>
        <v>0</v>
      </c>
      <c r="BF193" s="266">
        <f>IF(N193="snížená",J193,0)</f>
        <v>0</v>
      </c>
      <c r="BG193" s="266">
        <f>IF(N193="zákl. přenesená",J193,0)</f>
        <v>0</v>
      </c>
      <c r="BH193" s="266">
        <f>IF(N193="sníž. přenesená",J193,0)</f>
        <v>0</v>
      </c>
      <c r="BI193" s="266">
        <f>IF(N193="nulová",J193,0)</f>
        <v>0</v>
      </c>
      <c r="BJ193" s="170" t="s">
        <v>24</v>
      </c>
      <c r="BK193" s="266">
        <f>ROUND(I193*H193,2)</f>
        <v>0</v>
      </c>
      <c r="BL193" s="170" t="s">
        <v>171</v>
      </c>
      <c r="BM193" s="170" t="s">
        <v>1049</v>
      </c>
    </row>
    <row r="194" spans="2:47" s="84" customFormat="1" ht="24">
      <c r="B194" s="105"/>
      <c r="C194" s="174"/>
      <c r="D194" s="194" t="s">
        <v>173</v>
      </c>
      <c r="E194" s="174"/>
      <c r="F194" s="195" t="s">
        <v>1050</v>
      </c>
      <c r="G194" s="174"/>
      <c r="H194" s="174"/>
      <c r="I194" s="215"/>
      <c r="J194" s="174"/>
      <c r="K194" s="174"/>
      <c r="L194" s="214"/>
      <c r="M194" s="238"/>
      <c r="N194" s="106"/>
      <c r="O194" s="106"/>
      <c r="P194" s="106"/>
      <c r="Q194" s="106"/>
      <c r="R194" s="106"/>
      <c r="S194" s="106"/>
      <c r="T194" s="255"/>
      <c r="AT194" s="170" t="s">
        <v>173</v>
      </c>
      <c r="AU194" s="170" t="s">
        <v>81</v>
      </c>
    </row>
    <row r="195" spans="2:51" s="91" customFormat="1" ht="13.5">
      <c r="B195" s="200"/>
      <c r="C195" s="201"/>
      <c r="D195" s="207" t="s">
        <v>184</v>
      </c>
      <c r="E195" s="211" t="s">
        <v>22</v>
      </c>
      <c r="F195" s="212" t="s">
        <v>212</v>
      </c>
      <c r="G195" s="201"/>
      <c r="H195" s="213">
        <v>7</v>
      </c>
      <c r="I195" s="243"/>
      <c r="J195" s="201"/>
      <c r="K195" s="201"/>
      <c r="L195" s="244"/>
      <c r="M195" s="245"/>
      <c r="N195" s="246"/>
      <c r="O195" s="246"/>
      <c r="P195" s="246"/>
      <c r="Q195" s="246"/>
      <c r="R195" s="246"/>
      <c r="S195" s="246"/>
      <c r="T195" s="257"/>
      <c r="AT195" s="262" t="s">
        <v>184</v>
      </c>
      <c r="AU195" s="262" t="s">
        <v>81</v>
      </c>
      <c r="AV195" s="91" t="s">
        <v>81</v>
      </c>
      <c r="AW195" s="91" t="s">
        <v>37</v>
      </c>
      <c r="AX195" s="91" t="s">
        <v>24</v>
      </c>
      <c r="AY195" s="262" t="s">
        <v>164</v>
      </c>
    </row>
    <row r="196" spans="2:65" s="84" customFormat="1" ht="20.4" customHeight="1">
      <c r="B196" s="105"/>
      <c r="C196" s="189" t="s">
        <v>305</v>
      </c>
      <c r="D196" s="189" t="s">
        <v>166</v>
      </c>
      <c r="E196" s="190" t="s">
        <v>1051</v>
      </c>
      <c r="F196" s="191" t="s">
        <v>1052</v>
      </c>
      <c r="G196" s="192" t="s">
        <v>169</v>
      </c>
      <c r="H196" s="193">
        <v>11</v>
      </c>
      <c r="I196" s="233"/>
      <c r="J196" s="234">
        <f>ROUND(I196*H196,2)</f>
        <v>0</v>
      </c>
      <c r="K196" s="191" t="s">
        <v>170</v>
      </c>
      <c r="L196" s="214"/>
      <c r="M196" s="235" t="s">
        <v>22</v>
      </c>
      <c r="N196" s="236" t="s">
        <v>44</v>
      </c>
      <c r="O196" s="106"/>
      <c r="P196" s="237">
        <f>O196*H196</f>
        <v>0</v>
      </c>
      <c r="Q196" s="237">
        <v>0.03192</v>
      </c>
      <c r="R196" s="237">
        <f>Q196*H196</f>
        <v>0.35112</v>
      </c>
      <c r="S196" s="237">
        <v>0</v>
      </c>
      <c r="T196" s="254">
        <f>S196*H196</f>
        <v>0</v>
      </c>
      <c r="AR196" s="170" t="s">
        <v>171</v>
      </c>
      <c r="AT196" s="170" t="s">
        <v>166</v>
      </c>
      <c r="AU196" s="170" t="s">
        <v>81</v>
      </c>
      <c r="AY196" s="170" t="s">
        <v>164</v>
      </c>
      <c r="BE196" s="266">
        <f>IF(N196="základní",J196,0)</f>
        <v>0</v>
      </c>
      <c r="BF196" s="266">
        <f>IF(N196="snížená",J196,0)</f>
        <v>0</v>
      </c>
      <c r="BG196" s="266">
        <f>IF(N196="zákl. přenesená",J196,0)</f>
        <v>0</v>
      </c>
      <c r="BH196" s="266">
        <f>IF(N196="sníž. přenesená",J196,0)</f>
        <v>0</v>
      </c>
      <c r="BI196" s="266">
        <f>IF(N196="nulová",J196,0)</f>
        <v>0</v>
      </c>
      <c r="BJ196" s="170" t="s">
        <v>24</v>
      </c>
      <c r="BK196" s="266">
        <f>ROUND(I196*H196,2)</f>
        <v>0</v>
      </c>
      <c r="BL196" s="170" t="s">
        <v>171</v>
      </c>
      <c r="BM196" s="170" t="s">
        <v>1053</v>
      </c>
    </row>
    <row r="197" spans="2:47" s="84" customFormat="1" ht="24">
      <c r="B197" s="105"/>
      <c r="C197" s="174"/>
      <c r="D197" s="194" t="s">
        <v>173</v>
      </c>
      <c r="E197" s="174"/>
      <c r="F197" s="195" t="s">
        <v>1054</v>
      </c>
      <c r="G197" s="174"/>
      <c r="H197" s="174"/>
      <c r="I197" s="215"/>
      <c r="J197" s="174"/>
      <c r="K197" s="174"/>
      <c r="L197" s="214"/>
      <c r="M197" s="238"/>
      <c r="N197" s="106"/>
      <c r="O197" s="106"/>
      <c r="P197" s="106"/>
      <c r="Q197" s="106"/>
      <c r="R197" s="106"/>
      <c r="S197" s="106"/>
      <c r="T197" s="255"/>
      <c r="AT197" s="170" t="s">
        <v>173</v>
      </c>
      <c r="AU197" s="170" t="s">
        <v>81</v>
      </c>
    </row>
    <row r="198" spans="2:51" s="91" customFormat="1" ht="13.5">
      <c r="B198" s="200"/>
      <c r="C198" s="201"/>
      <c r="D198" s="207" t="s">
        <v>184</v>
      </c>
      <c r="E198" s="211" t="s">
        <v>22</v>
      </c>
      <c r="F198" s="212" t="s">
        <v>1055</v>
      </c>
      <c r="G198" s="201"/>
      <c r="H198" s="213">
        <v>11</v>
      </c>
      <c r="I198" s="243"/>
      <c r="J198" s="201"/>
      <c r="K198" s="201"/>
      <c r="L198" s="244"/>
      <c r="M198" s="245"/>
      <c r="N198" s="246"/>
      <c r="O198" s="246"/>
      <c r="P198" s="246"/>
      <c r="Q198" s="246"/>
      <c r="R198" s="246"/>
      <c r="S198" s="246"/>
      <c r="T198" s="257"/>
      <c r="AT198" s="262" t="s">
        <v>184</v>
      </c>
      <c r="AU198" s="262" t="s">
        <v>81</v>
      </c>
      <c r="AV198" s="91" t="s">
        <v>81</v>
      </c>
      <c r="AW198" s="91" t="s">
        <v>37</v>
      </c>
      <c r="AX198" s="91" t="s">
        <v>24</v>
      </c>
      <c r="AY198" s="262" t="s">
        <v>164</v>
      </c>
    </row>
    <row r="199" spans="2:65" s="84" customFormat="1" ht="20.4" customHeight="1">
      <c r="B199" s="105"/>
      <c r="C199" s="189" t="s">
        <v>321</v>
      </c>
      <c r="D199" s="189" t="s">
        <v>166</v>
      </c>
      <c r="E199" s="190" t="s">
        <v>1056</v>
      </c>
      <c r="F199" s="191" t="s">
        <v>1057</v>
      </c>
      <c r="G199" s="192" t="s">
        <v>169</v>
      </c>
      <c r="H199" s="193">
        <v>2</v>
      </c>
      <c r="I199" s="233"/>
      <c r="J199" s="234">
        <f>ROUND(I199*H199,2)</f>
        <v>0</v>
      </c>
      <c r="K199" s="191" t="s">
        <v>170</v>
      </c>
      <c r="L199" s="214"/>
      <c r="M199" s="235" t="s">
        <v>22</v>
      </c>
      <c r="N199" s="236" t="s">
        <v>44</v>
      </c>
      <c r="O199" s="106"/>
      <c r="P199" s="237">
        <f>O199*H199</f>
        <v>0</v>
      </c>
      <c r="Q199" s="237">
        <v>0.03632</v>
      </c>
      <c r="R199" s="237">
        <f>Q199*H199</f>
        <v>0.07264</v>
      </c>
      <c r="S199" s="237">
        <v>0</v>
      </c>
      <c r="T199" s="254">
        <f>S199*H199</f>
        <v>0</v>
      </c>
      <c r="AR199" s="170" t="s">
        <v>171</v>
      </c>
      <c r="AT199" s="170" t="s">
        <v>166</v>
      </c>
      <c r="AU199" s="170" t="s">
        <v>81</v>
      </c>
      <c r="AY199" s="170" t="s">
        <v>164</v>
      </c>
      <c r="BE199" s="266">
        <f>IF(N199="základní",J199,0)</f>
        <v>0</v>
      </c>
      <c r="BF199" s="266">
        <f>IF(N199="snížená",J199,0)</f>
        <v>0</v>
      </c>
      <c r="BG199" s="266">
        <f>IF(N199="zákl. přenesená",J199,0)</f>
        <v>0</v>
      </c>
      <c r="BH199" s="266">
        <f>IF(N199="sníž. přenesená",J199,0)</f>
        <v>0</v>
      </c>
      <c r="BI199" s="266">
        <f>IF(N199="nulová",J199,0)</f>
        <v>0</v>
      </c>
      <c r="BJ199" s="170" t="s">
        <v>24</v>
      </c>
      <c r="BK199" s="266">
        <f>ROUND(I199*H199,2)</f>
        <v>0</v>
      </c>
      <c r="BL199" s="170" t="s">
        <v>171</v>
      </c>
      <c r="BM199" s="170" t="s">
        <v>1058</v>
      </c>
    </row>
    <row r="200" spans="2:47" s="84" customFormat="1" ht="24">
      <c r="B200" s="105"/>
      <c r="C200" s="174"/>
      <c r="D200" s="194" t="s">
        <v>173</v>
      </c>
      <c r="E200" s="174"/>
      <c r="F200" s="195" t="s">
        <v>1059</v>
      </c>
      <c r="G200" s="174"/>
      <c r="H200" s="174"/>
      <c r="I200" s="215"/>
      <c r="J200" s="174"/>
      <c r="K200" s="174"/>
      <c r="L200" s="214"/>
      <c r="M200" s="238"/>
      <c r="N200" s="106"/>
      <c r="O200" s="106"/>
      <c r="P200" s="106"/>
      <c r="Q200" s="106"/>
      <c r="R200" s="106"/>
      <c r="S200" s="106"/>
      <c r="T200" s="255"/>
      <c r="AT200" s="170" t="s">
        <v>173</v>
      </c>
      <c r="AU200" s="170" t="s">
        <v>81</v>
      </c>
    </row>
    <row r="201" spans="2:51" s="91" customFormat="1" ht="13.5">
      <c r="B201" s="200"/>
      <c r="C201" s="201"/>
      <c r="D201" s="207" t="s">
        <v>184</v>
      </c>
      <c r="E201" s="211" t="s">
        <v>22</v>
      </c>
      <c r="F201" s="212" t="s">
        <v>81</v>
      </c>
      <c r="G201" s="201"/>
      <c r="H201" s="213">
        <v>2</v>
      </c>
      <c r="I201" s="243"/>
      <c r="J201" s="201"/>
      <c r="K201" s="201"/>
      <c r="L201" s="244"/>
      <c r="M201" s="245"/>
      <c r="N201" s="246"/>
      <c r="O201" s="246"/>
      <c r="P201" s="246"/>
      <c r="Q201" s="246"/>
      <c r="R201" s="246"/>
      <c r="S201" s="246"/>
      <c r="T201" s="257"/>
      <c r="AT201" s="262" t="s">
        <v>184</v>
      </c>
      <c r="AU201" s="262" t="s">
        <v>81</v>
      </c>
      <c r="AV201" s="91" t="s">
        <v>81</v>
      </c>
      <c r="AW201" s="91" t="s">
        <v>37</v>
      </c>
      <c r="AX201" s="91" t="s">
        <v>24</v>
      </c>
      <c r="AY201" s="262" t="s">
        <v>164</v>
      </c>
    </row>
    <row r="202" spans="2:65" s="84" customFormat="1" ht="20.4" customHeight="1">
      <c r="B202" s="105"/>
      <c r="C202" s="189" t="s">
        <v>332</v>
      </c>
      <c r="D202" s="189" t="s">
        <v>166</v>
      </c>
      <c r="E202" s="190" t="s">
        <v>1060</v>
      </c>
      <c r="F202" s="191" t="s">
        <v>1061</v>
      </c>
      <c r="G202" s="192" t="s">
        <v>169</v>
      </c>
      <c r="H202" s="193">
        <v>3</v>
      </c>
      <c r="I202" s="233"/>
      <c r="J202" s="234">
        <f>ROUND(I202*H202,2)</f>
        <v>0</v>
      </c>
      <c r="K202" s="191" t="s">
        <v>170</v>
      </c>
      <c r="L202" s="214"/>
      <c r="M202" s="235" t="s">
        <v>22</v>
      </c>
      <c r="N202" s="236" t="s">
        <v>44</v>
      </c>
      <c r="O202" s="106"/>
      <c r="P202" s="237">
        <f>O202*H202</f>
        <v>0</v>
      </c>
      <c r="Q202" s="237">
        <v>0.07429</v>
      </c>
      <c r="R202" s="237">
        <f>Q202*H202</f>
        <v>0.22287</v>
      </c>
      <c r="S202" s="237">
        <v>0</v>
      </c>
      <c r="T202" s="254">
        <f>S202*H202</f>
        <v>0</v>
      </c>
      <c r="AR202" s="170" t="s">
        <v>171</v>
      </c>
      <c r="AT202" s="170" t="s">
        <v>166</v>
      </c>
      <c r="AU202" s="170" t="s">
        <v>81</v>
      </c>
      <c r="AY202" s="170" t="s">
        <v>164</v>
      </c>
      <c r="BE202" s="266">
        <f>IF(N202="základní",J202,0)</f>
        <v>0</v>
      </c>
      <c r="BF202" s="266">
        <f>IF(N202="snížená",J202,0)</f>
        <v>0</v>
      </c>
      <c r="BG202" s="266">
        <f>IF(N202="zákl. přenesená",J202,0)</f>
        <v>0</v>
      </c>
      <c r="BH202" s="266">
        <f>IF(N202="sníž. přenesená",J202,0)</f>
        <v>0</v>
      </c>
      <c r="BI202" s="266">
        <f>IF(N202="nulová",J202,0)</f>
        <v>0</v>
      </c>
      <c r="BJ202" s="170" t="s">
        <v>24</v>
      </c>
      <c r="BK202" s="266">
        <f>ROUND(I202*H202,2)</f>
        <v>0</v>
      </c>
      <c r="BL202" s="170" t="s">
        <v>171</v>
      </c>
      <c r="BM202" s="170" t="s">
        <v>1062</v>
      </c>
    </row>
    <row r="203" spans="2:47" s="84" customFormat="1" ht="24">
      <c r="B203" s="105"/>
      <c r="C203" s="174"/>
      <c r="D203" s="194" t="s">
        <v>173</v>
      </c>
      <c r="E203" s="174"/>
      <c r="F203" s="195" t="s">
        <v>1063</v>
      </c>
      <c r="G203" s="174"/>
      <c r="H203" s="174"/>
      <c r="I203" s="215"/>
      <c r="J203" s="174"/>
      <c r="K203" s="174"/>
      <c r="L203" s="214"/>
      <c r="M203" s="238"/>
      <c r="N203" s="106"/>
      <c r="O203" s="106"/>
      <c r="P203" s="106"/>
      <c r="Q203" s="106"/>
      <c r="R203" s="106"/>
      <c r="S203" s="106"/>
      <c r="T203" s="255"/>
      <c r="AT203" s="170" t="s">
        <v>173</v>
      </c>
      <c r="AU203" s="170" t="s">
        <v>81</v>
      </c>
    </row>
    <row r="204" spans="2:51" s="91" customFormat="1" ht="13.5">
      <c r="B204" s="200"/>
      <c r="C204" s="201"/>
      <c r="D204" s="207" t="s">
        <v>184</v>
      </c>
      <c r="E204" s="211" t="s">
        <v>22</v>
      </c>
      <c r="F204" s="212" t="s">
        <v>120</v>
      </c>
      <c r="G204" s="201"/>
      <c r="H204" s="213">
        <v>3</v>
      </c>
      <c r="I204" s="243"/>
      <c r="J204" s="201"/>
      <c r="K204" s="201"/>
      <c r="L204" s="244"/>
      <c r="M204" s="245"/>
      <c r="N204" s="246"/>
      <c r="O204" s="246"/>
      <c r="P204" s="246"/>
      <c r="Q204" s="246"/>
      <c r="R204" s="246"/>
      <c r="S204" s="246"/>
      <c r="T204" s="257"/>
      <c r="AT204" s="262" t="s">
        <v>184</v>
      </c>
      <c r="AU204" s="262" t="s">
        <v>81</v>
      </c>
      <c r="AV204" s="91" t="s">
        <v>81</v>
      </c>
      <c r="AW204" s="91" t="s">
        <v>37</v>
      </c>
      <c r="AX204" s="91" t="s">
        <v>24</v>
      </c>
      <c r="AY204" s="262" t="s">
        <v>164</v>
      </c>
    </row>
    <row r="205" spans="2:65" s="84" customFormat="1" ht="20.4" customHeight="1">
      <c r="B205" s="105"/>
      <c r="C205" s="189" t="s">
        <v>338</v>
      </c>
      <c r="D205" s="189" t="s">
        <v>166</v>
      </c>
      <c r="E205" s="190" t="s">
        <v>1064</v>
      </c>
      <c r="F205" s="191" t="s">
        <v>1065</v>
      </c>
      <c r="G205" s="192" t="s">
        <v>169</v>
      </c>
      <c r="H205" s="193">
        <v>6</v>
      </c>
      <c r="I205" s="233"/>
      <c r="J205" s="234">
        <f>ROUND(I205*H205,2)</f>
        <v>0</v>
      </c>
      <c r="K205" s="191" t="s">
        <v>170</v>
      </c>
      <c r="L205" s="214"/>
      <c r="M205" s="235" t="s">
        <v>22</v>
      </c>
      <c r="N205" s="236" t="s">
        <v>44</v>
      </c>
      <c r="O205" s="106"/>
      <c r="P205" s="237">
        <f>O205*H205</f>
        <v>0</v>
      </c>
      <c r="Q205" s="237">
        <v>0.08347</v>
      </c>
      <c r="R205" s="237">
        <f>Q205*H205</f>
        <v>0.50082</v>
      </c>
      <c r="S205" s="237">
        <v>0</v>
      </c>
      <c r="T205" s="254">
        <f>S205*H205</f>
        <v>0</v>
      </c>
      <c r="AR205" s="170" t="s">
        <v>171</v>
      </c>
      <c r="AT205" s="170" t="s">
        <v>166</v>
      </c>
      <c r="AU205" s="170" t="s">
        <v>81</v>
      </c>
      <c r="AY205" s="170" t="s">
        <v>164</v>
      </c>
      <c r="BE205" s="266">
        <f>IF(N205="základní",J205,0)</f>
        <v>0</v>
      </c>
      <c r="BF205" s="266">
        <f>IF(N205="snížená",J205,0)</f>
        <v>0</v>
      </c>
      <c r="BG205" s="266">
        <f>IF(N205="zákl. přenesená",J205,0)</f>
        <v>0</v>
      </c>
      <c r="BH205" s="266">
        <f>IF(N205="sníž. přenesená",J205,0)</f>
        <v>0</v>
      </c>
      <c r="BI205" s="266">
        <f>IF(N205="nulová",J205,0)</f>
        <v>0</v>
      </c>
      <c r="BJ205" s="170" t="s">
        <v>24</v>
      </c>
      <c r="BK205" s="266">
        <f>ROUND(I205*H205,2)</f>
        <v>0</v>
      </c>
      <c r="BL205" s="170" t="s">
        <v>171</v>
      </c>
      <c r="BM205" s="170" t="s">
        <v>1066</v>
      </c>
    </row>
    <row r="206" spans="2:47" s="84" customFormat="1" ht="24">
      <c r="B206" s="105"/>
      <c r="C206" s="174"/>
      <c r="D206" s="194" t="s">
        <v>173</v>
      </c>
      <c r="E206" s="174"/>
      <c r="F206" s="195" t="s">
        <v>1067</v>
      </c>
      <c r="G206" s="174"/>
      <c r="H206" s="174"/>
      <c r="I206" s="215"/>
      <c r="J206" s="174"/>
      <c r="K206" s="174"/>
      <c r="L206" s="214"/>
      <c r="M206" s="238"/>
      <c r="N206" s="106"/>
      <c r="O206" s="106"/>
      <c r="P206" s="106"/>
      <c r="Q206" s="106"/>
      <c r="R206" s="106"/>
      <c r="S206" s="106"/>
      <c r="T206" s="255"/>
      <c r="AT206" s="170" t="s">
        <v>173</v>
      </c>
      <c r="AU206" s="170" t="s">
        <v>81</v>
      </c>
    </row>
    <row r="207" spans="2:51" s="91" customFormat="1" ht="13.5">
      <c r="B207" s="200"/>
      <c r="C207" s="201"/>
      <c r="D207" s="207" t="s">
        <v>184</v>
      </c>
      <c r="E207" s="211" t="s">
        <v>22</v>
      </c>
      <c r="F207" s="212" t="s">
        <v>188</v>
      </c>
      <c r="G207" s="201"/>
      <c r="H207" s="213">
        <v>6</v>
      </c>
      <c r="I207" s="243"/>
      <c r="J207" s="201"/>
      <c r="K207" s="201"/>
      <c r="L207" s="244"/>
      <c r="M207" s="245"/>
      <c r="N207" s="246"/>
      <c r="O207" s="246"/>
      <c r="P207" s="246"/>
      <c r="Q207" s="246"/>
      <c r="R207" s="246"/>
      <c r="S207" s="246"/>
      <c r="T207" s="257"/>
      <c r="AT207" s="262" t="s">
        <v>184</v>
      </c>
      <c r="AU207" s="262" t="s">
        <v>81</v>
      </c>
      <c r="AV207" s="91" t="s">
        <v>81</v>
      </c>
      <c r="AW207" s="91" t="s">
        <v>37</v>
      </c>
      <c r="AX207" s="91" t="s">
        <v>24</v>
      </c>
      <c r="AY207" s="262" t="s">
        <v>164</v>
      </c>
    </row>
    <row r="208" spans="2:65" s="84" customFormat="1" ht="28.8" customHeight="1">
      <c r="B208" s="105"/>
      <c r="C208" s="189" t="s">
        <v>9</v>
      </c>
      <c r="D208" s="189" t="s">
        <v>166</v>
      </c>
      <c r="E208" s="190" t="s">
        <v>1068</v>
      </c>
      <c r="F208" s="191" t="s">
        <v>1069</v>
      </c>
      <c r="G208" s="192" t="s">
        <v>623</v>
      </c>
      <c r="H208" s="193">
        <v>0.045</v>
      </c>
      <c r="I208" s="233"/>
      <c r="J208" s="234">
        <f>ROUND(I208*H208,2)</f>
        <v>0</v>
      </c>
      <c r="K208" s="191" t="s">
        <v>170</v>
      </c>
      <c r="L208" s="214"/>
      <c r="M208" s="235" t="s">
        <v>22</v>
      </c>
      <c r="N208" s="236" t="s">
        <v>44</v>
      </c>
      <c r="O208" s="106"/>
      <c r="P208" s="237">
        <f>O208*H208</f>
        <v>0</v>
      </c>
      <c r="Q208" s="237">
        <v>0.01954</v>
      </c>
      <c r="R208" s="237">
        <f>Q208*H208</f>
        <v>0.0008793</v>
      </c>
      <c r="S208" s="237">
        <v>0</v>
      </c>
      <c r="T208" s="254">
        <f>S208*H208</f>
        <v>0</v>
      </c>
      <c r="AR208" s="170" t="s">
        <v>171</v>
      </c>
      <c r="AT208" s="170" t="s">
        <v>166</v>
      </c>
      <c r="AU208" s="170" t="s">
        <v>81</v>
      </c>
      <c r="AY208" s="170" t="s">
        <v>164</v>
      </c>
      <c r="BE208" s="266">
        <f>IF(N208="základní",J208,0)</f>
        <v>0</v>
      </c>
      <c r="BF208" s="266">
        <f>IF(N208="snížená",J208,0)</f>
        <v>0</v>
      </c>
      <c r="BG208" s="266">
        <f>IF(N208="zákl. přenesená",J208,0)</f>
        <v>0</v>
      </c>
      <c r="BH208" s="266">
        <f>IF(N208="sníž. přenesená",J208,0)</f>
        <v>0</v>
      </c>
      <c r="BI208" s="266">
        <f>IF(N208="nulová",J208,0)</f>
        <v>0</v>
      </c>
      <c r="BJ208" s="170" t="s">
        <v>24</v>
      </c>
      <c r="BK208" s="266">
        <f>ROUND(I208*H208,2)</f>
        <v>0</v>
      </c>
      <c r="BL208" s="170" t="s">
        <v>171</v>
      </c>
      <c r="BM208" s="170" t="s">
        <v>1070</v>
      </c>
    </row>
    <row r="209" spans="2:47" s="84" customFormat="1" ht="24">
      <c r="B209" s="105"/>
      <c r="C209" s="174"/>
      <c r="D209" s="194" t="s">
        <v>173</v>
      </c>
      <c r="E209" s="174"/>
      <c r="F209" s="195" t="s">
        <v>1071</v>
      </c>
      <c r="G209" s="174"/>
      <c r="H209" s="174"/>
      <c r="I209" s="215"/>
      <c r="J209" s="174"/>
      <c r="K209" s="174"/>
      <c r="L209" s="214"/>
      <c r="M209" s="238"/>
      <c r="N209" s="106"/>
      <c r="O209" s="106"/>
      <c r="P209" s="106"/>
      <c r="Q209" s="106"/>
      <c r="R209" s="106"/>
      <c r="S209" s="106"/>
      <c r="T209" s="255"/>
      <c r="AT209" s="170" t="s">
        <v>173</v>
      </c>
      <c r="AU209" s="170" t="s">
        <v>81</v>
      </c>
    </row>
    <row r="210" spans="2:51" s="91" customFormat="1" ht="13.5">
      <c r="B210" s="200"/>
      <c r="C210" s="201"/>
      <c r="D210" s="194" t="s">
        <v>184</v>
      </c>
      <c r="E210" s="202" t="s">
        <v>22</v>
      </c>
      <c r="F210" s="203" t="s">
        <v>1072</v>
      </c>
      <c r="G210" s="201"/>
      <c r="H210" s="204">
        <v>0.045</v>
      </c>
      <c r="I210" s="243"/>
      <c r="J210" s="201"/>
      <c r="K210" s="201"/>
      <c r="L210" s="244"/>
      <c r="M210" s="245"/>
      <c r="N210" s="246"/>
      <c r="O210" s="246"/>
      <c r="P210" s="246"/>
      <c r="Q210" s="246"/>
      <c r="R210" s="246"/>
      <c r="S210" s="246"/>
      <c r="T210" s="257"/>
      <c r="AT210" s="262" t="s">
        <v>184</v>
      </c>
      <c r="AU210" s="262" t="s">
        <v>81</v>
      </c>
      <c r="AV210" s="91" t="s">
        <v>81</v>
      </c>
      <c r="AW210" s="91" t="s">
        <v>37</v>
      </c>
      <c r="AX210" s="91" t="s">
        <v>73</v>
      </c>
      <c r="AY210" s="262" t="s">
        <v>164</v>
      </c>
    </row>
    <row r="211" spans="2:51" s="92" customFormat="1" ht="13.5">
      <c r="B211" s="205"/>
      <c r="C211" s="206"/>
      <c r="D211" s="207" t="s">
        <v>184</v>
      </c>
      <c r="E211" s="208" t="s">
        <v>22</v>
      </c>
      <c r="F211" s="209" t="s">
        <v>187</v>
      </c>
      <c r="G211" s="206"/>
      <c r="H211" s="210">
        <v>0.045</v>
      </c>
      <c r="I211" s="247"/>
      <c r="J211" s="206"/>
      <c r="K211" s="206"/>
      <c r="L211" s="248"/>
      <c r="M211" s="249"/>
      <c r="N211" s="250"/>
      <c r="O211" s="250"/>
      <c r="P211" s="250"/>
      <c r="Q211" s="250"/>
      <c r="R211" s="250"/>
      <c r="S211" s="250"/>
      <c r="T211" s="258"/>
      <c r="AT211" s="263" t="s">
        <v>184</v>
      </c>
      <c r="AU211" s="263" t="s">
        <v>81</v>
      </c>
      <c r="AV211" s="92" t="s">
        <v>171</v>
      </c>
      <c r="AW211" s="92" t="s">
        <v>37</v>
      </c>
      <c r="AX211" s="92" t="s">
        <v>24</v>
      </c>
      <c r="AY211" s="263" t="s">
        <v>164</v>
      </c>
    </row>
    <row r="212" spans="2:65" s="84" customFormat="1" ht="20.4" customHeight="1">
      <c r="B212" s="105"/>
      <c r="C212" s="281" t="s">
        <v>363</v>
      </c>
      <c r="D212" s="281" t="s">
        <v>834</v>
      </c>
      <c r="E212" s="282" t="s">
        <v>1073</v>
      </c>
      <c r="F212" s="283" t="s">
        <v>1074</v>
      </c>
      <c r="G212" s="284" t="s">
        <v>623</v>
      </c>
      <c r="H212" s="285">
        <v>0.045</v>
      </c>
      <c r="I212" s="286"/>
      <c r="J212" s="287">
        <f>ROUND(I212*H212,2)</f>
        <v>0</v>
      </c>
      <c r="K212" s="283" t="s">
        <v>170</v>
      </c>
      <c r="L212" s="288"/>
      <c r="M212" s="289" t="s">
        <v>22</v>
      </c>
      <c r="N212" s="290" t="s">
        <v>44</v>
      </c>
      <c r="O212" s="106"/>
      <c r="P212" s="237">
        <f>O212*H212</f>
        <v>0</v>
      </c>
      <c r="Q212" s="237">
        <v>1</v>
      </c>
      <c r="R212" s="237">
        <f>Q212*H212</f>
        <v>0.045</v>
      </c>
      <c r="S212" s="237">
        <v>0</v>
      </c>
      <c r="T212" s="254">
        <f>S212*H212</f>
        <v>0</v>
      </c>
      <c r="AR212" s="170" t="s">
        <v>217</v>
      </c>
      <c r="AT212" s="170" t="s">
        <v>834</v>
      </c>
      <c r="AU212" s="170" t="s">
        <v>81</v>
      </c>
      <c r="AY212" s="170" t="s">
        <v>164</v>
      </c>
      <c r="BE212" s="266">
        <f>IF(N212="základní",J212,0)</f>
        <v>0</v>
      </c>
      <c r="BF212" s="266">
        <f>IF(N212="snížená",J212,0)</f>
        <v>0</v>
      </c>
      <c r="BG212" s="266">
        <f>IF(N212="zákl. přenesená",J212,0)</f>
        <v>0</v>
      </c>
      <c r="BH212" s="266">
        <f>IF(N212="sníž. přenesená",J212,0)</f>
        <v>0</v>
      </c>
      <c r="BI212" s="266">
        <f>IF(N212="nulová",J212,0)</f>
        <v>0</v>
      </c>
      <c r="BJ212" s="170" t="s">
        <v>24</v>
      </c>
      <c r="BK212" s="266">
        <f>ROUND(I212*H212,2)</f>
        <v>0</v>
      </c>
      <c r="BL212" s="170" t="s">
        <v>171</v>
      </c>
      <c r="BM212" s="170" t="s">
        <v>1075</v>
      </c>
    </row>
    <row r="213" spans="2:47" s="84" customFormat="1" ht="13.5">
      <c r="B213" s="105"/>
      <c r="C213" s="174"/>
      <c r="D213" s="194" t="s">
        <v>173</v>
      </c>
      <c r="E213" s="174"/>
      <c r="F213" s="195" t="s">
        <v>1076</v>
      </c>
      <c r="G213" s="174"/>
      <c r="H213" s="174"/>
      <c r="I213" s="215"/>
      <c r="J213" s="174"/>
      <c r="K213" s="174"/>
      <c r="L213" s="214"/>
      <c r="M213" s="238"/>
      <c r="N213" s="106"/>
      <c r="O213" s="106"/>
      <c r="P213" s="106"/>
      <c r="Q213" s="106"/>
      <c r="R213" s="106"/>
      <c r="S213" s="106"/>
      <c r="T213" s="255"/>
      <c r="AT213" s="170" t="s">
        <v>173</v>
      </c>
      <c r="AU213" s="170" t="s">
        <v>81</v>
      </c>
    </row>
    <row r="214" spans="2:47" s="84" customFormat="1" ht="24">
      <c r="B214" s="105"/>
      <c r="C214" s="174"/>
      <c r="D214" s="207" t="s">
        <v>1077</v>
      </c>
      <c r="E214" s="174"/>
      <c r="F214" s="280" t="s">
        <v>1078</v>
      </c>
      <c r="G214" s="174"/>
      <c r="H214" s="174"/>
      <c r="I214" s="215"/>
      <c r="J214" s="174"/>
      <c r="K214" s="174"/>
      <c r="L214" s="214"/>
      <c r="M214" s="238"/>
      <c r="N214" s="106"/>
      <c r="O214" s="106"/>
      <c r="P214" s="106"/>
      <c r="Q214" s="106"/>
      <c r="R214" s="106"/>
      <c r="S214" s="106"/>
      <c r="T214" s="255"/>
      <c r="AT214" s="170" t="s">
        <v>1077</v>
      </c>
      <c r="AU214" s="170" t="s">
        <v>81</v>
      </c>
    </row>
    <row r="215" spans="2:65" s="84" customFormat="1" ht="20.4" customHeight="1">
      <c r="B215" s="105"/>
      <c r="C215" s="189" t="s">
        <v>371</v>
      </c>
      <c r="D215" s="189" t="s">
        <v>166</v>
      </c>
      <c r="E215" s="190" t="s">
        <v>1079</v>
      </c>
      <c r="F215" s="191" t="s">
        <v>1080</v>
      </c>
      <c r="G215" s="192" t="s">
        <v>192</v>
      </c>
      <c r="H215" s="193">
        <v>241.84</v>
      </c>
      <c r="I215" s="233"/>
      <c r="J215" s="234">
        <f>ROUND(I215*H215,2)</f>
        <v>0</v>
      </c>
      <c r="K215" s="191" t="s">
        <v>170</v>
      </c>
      <c r="L215" s="214"/>
      <c r="M215" s="235" t="s">
        <v>22</v>
      </c>
      <c r="N215" s="236" t="s">
        <v>44</v>
      </c>
      <c r="O215" s="106"/>
      <c r="P215" s="237">
        <f>O215*H215</f>
        <v>0</v>
      </c>
      <c r="Q215" s="237">
        <v>0.09232</v>
      </c>
      <c r="R215" s="237">
        <f>Q215*H215</f>
        <v>22.3266688</v>
      </c>
      <c r="S215" s="237">
        <v>0</v>
      </c>
      <c r="T215" s="254">
        <f>S215*H215</f>
        <v>0</v>
      </c>
      <c r="AR215" s="170" t="s">
        <v>171</v>
      </c>
      <c r="AT215" s="170" t="s">
        <v>166</v>
      </c>
      <c r="AU215" s="170" t="s">
        <v>81</v>
      </c>
      <c r="AY215" s="170" t="s">
        <v>164</v>
      </c>
      <c r="BE215" s="266">
        <v>0</v>
      </c>
      <c r="BF215" s="266">
        <f>IF(N215="snížená",J215,0)</f>
        <v>0</v>
      </c>
      <c r="BG215" s="266">
        <f>IF(N215="zákl. přenesená",J215,0)</f>
        <v>0</v>
      </c>
      <c r="BH215" s="266">
        <f>IF(N215="sníž. přenesená",J215,0)</f>
        <v>0</v>
      </c>
      <c r="BI215" s="266">
        <f>IF(N215="nulová",J215,0)</f>
        <v>0</v>
      </c>
      <c r="BJ215" s="170" t="s">
        <v>24</v>
      </c>
      <c r="BK215" s="266">
        <f>ROUND(I215*H215,2)</f>
        <v>0</v>
      </c>
      <c r="BL215" s="170" t="s">
        <v>171</v>
      </c>
      <c r="BM215" s="170" t="s">
        <v>1081</v>
      </c>
    </row>
    <row r="216" spans="2:47" s="84" customFormat="1" ht="24">
      <c r="B216" s="105"/>
      <c r="C216" s="174"/>
      <c r="D216" s="194" t="s">
        <v>173</v>
      </c>
      <c r="E216" s="174"/>
      <c r="F216" s="195" t="s">
        <v>1082</v>
      </c>
      <c r="G216" s="174"/>
      <c r="H216" s="174"/>
      <c r="I216" s="215"/>
      <c r="J216" s="174"/>
      <c r="K216" s="174"/>
      <c r="L216" s="214"/>
      <c r="M216" s="238"/>
      <c r="N216" s="106"/>
      <c r="O216" s="106"/>
      <c r="P216" s="106"/>
      <c r="Q216" s="106"/>
      <c r="R216" s="106"/>
      <c r="S216" s="106"/>
      <c r="T216" s="255"/>
      <c r="AT216" s="170" t="s">
        <v>173</v>
      </c>
      <c r="AU216" s="170" t="s">
        <v>81</v>
      </c>
    </row>
    <row r="217" spans="2:51" s="90" customFormat="1" ht="13.5">
      <c r="B217" s="196"/>
      <c r="C217" s="197"/>
      <c r="D217" s="194" t="s">
        <v>184</v>
      </c>
      <c r="E217" s="198" t="s">
        <v>22</v>
      </c>
      <c r="F217" s="199" t="s">
        <v>1083</v>
      </c>
      <c r="G217" s="197"/>
      <c r="H217" s="198" t="s">
        <v>22</v>
      </c>
      <c r="I217" s="239"/>
      <c r="J217" s="197"/>
      <c r="K217" s="197"/>
      <c r="L217" s="240"/>
      <c r="M217" s="241"/>
      <c r="N217" s="242"/>
      <c r="O217" s="242"/>
      <c r="P217" s="242"/>
      <c r="Q217" s="242"/>
      <c r="R217" s="242"/>
      <c r="S217" s="242"/>
      <c r="T217" s="256"/>
      <c r="AT217" s="261" t="s">
        <v>184</v>
      </c>
      <c r="AU217" s="261" t="s">
        <v>81</v>
      </c>
      <c r="AV217" s="90" t="s">
        <v>24</v>
      </c>
      <c r="AW217" s="90" t="s">
        <v>37</v>
      </c>
      <c r="AX217" s="90" t="s">
        <v>73</v>
      </c>
      <c r="AY217" s="261" t="s">
        <v>164</v>
      </c>
    </row>
    <row r="218" spans="2:51" s="91" customFormat="1" ht="13.5">
      <c r="B218" s="200"/>
      <c r="C218" s="201"/>
      <c r="D218" s="194" t="s">
        <v>184</v>
      </c>
      <c r="E218" s="202" t="s">
        <v>22</v>
      </c>
      <c r="F218" s="203" t="s">
        <v>1084</v>
      </c>
      <c r="G218" s="201"/>
      <c r="H218" s="204">
        <v>46</v>
      </c>
      <c r="I218" s="243"/>
      <c r="J218" s="201"/>
      <c r="K218" s="201"/>
      <c r="L218" s="244"/>
      <c r="M218" s="245"/>
      <c r="N218" s="246"/>
      <c r="O218" s="246"/>
      <c r="P218" s="246"/>
      <c r="Q218" s="246"/>
      <c r="R218" s="246"/>
      <c r="S218" s="246"/>
      <c r="T218" s="257"/>
      <c r="AT218" s="262" t="s">
        <v>184</v>
      </c>
      <c r="AU218" s="262" t="s">
        <v>81</v>
      </c>
      <c r="AV218" s="91" t="s">
        <v>81</v>
      </c>
      <c r="AW218" s="91" t="s">
        <v>37</v>
      </c>
      <c r="AX218" s="91" t="s">
        <v>73</v>
      </c>
      <c r="AY218" s="262" t="s">
        <v>164</v>
      </c>
    </row>
    <row r="219" spans="2:51" s="91" customFormat="1" ht="13.5">
      <c r="B219" s="200"/>
      <c r="C219" s="201"/>
      <c r="D219" s="194" t="s">
        <v>184</v>
      </c>
      <c r="E219" s="202" t="s">
        <v>22</v>
      </c>
      <c r="F219" s="203" t="s">
        <v>1085</v>
      </c>
      <c r="G219" s="201"/>
      <c r="H219" s="204">
        <v>195.84</v>
      </c>
      <c r="I219" s="243"/>
      <c r="J219" s="201"/>
      <c r="K219" s="201"/>
      <c r="L219" s="244"/>
      <c r="M219" s="245"/>
      <c r="N219" s="246"/>
      <c r="O219" s="246"/>
      <c r="P219" s="246"/>
      <c r="Q219" s="246"/>
      <c r="R219" s="246"/>
      <c r="S219" s="246"/>
      <c r="T219" s="257"/>
      <c r="AT219" s="262" t="s">
        <v>184</v>
      </c>
      <c r="AU219" s="262" t="s">
        <v>81</v>
      </c>
      <c r="AV219" s="91" t="s">
        <v>81</v>
      </c>
      <c r="AW219" s="91" t="s">
        <v>37</v>
      </c>
      <c r="AX219" s="91" t="s">
        <v>73</v>
      </c>
      <c r="AY219" s="262" t="s">
        <v>164</v>
      </c>
    </row>
    <row r="220" spans="2:51" s="92" customFormat="1" ht="13.5">
      <c r="B220" s="205"/>
      <c r="C220" s="206"/>
      <c r="D220" s="207" t="s">
        <v>184</v>
      </c>
      <c r="E220" s="208" t="s">
        <v>22</v>
      </c>
      <c r="F220" s="209" t="s">
        <v>187</v>
      </c>
      <c r="G220" s="206"/>
      <c r="H220" s="210">
        <v>241.84</v>
      </c>
      <c r="I220" s="247"/>
      <c r="J220" s="206"/>
      <c r="K220" s="206"/>
      <c r="L220" s="248"/>
      <c r="M220" s="249"/>
      <c r="N220" s="250"/>
      <c r="O220" s="250"/>
      <c r="P220" s="250"/>
      <c r="Q220" s="250"/>
      <c r="R220" s="250"/>
      <c r="S220" s="250"/>
      <c r="T220" s="258"/>
      <c r="AT220" s="263" t="s">
        <v>184</v>
      </c>
      <c r="AU220" s="263" t="s">
        <v>81</v>
      </c>
      <c r="AV220" s="92" t="s">
        <v>171</v>
      </c>
      <c r="AW220" s="92" t="s">
        <v>37</v>
      </c>
      <c r="AX220" s="92" t="s">
        <v>24</v>
      </c>
      <c r="AY220" s="263" t="s">
        <v>164</v>
      </c>
    </row>
    <row r="221" spans="2:65" s="84" customFormat="1" ht="20.4" customHeight="1">
      <c r="B221" s="105"/>
      <c r="C221" s="189" t="s">
        <v>376</v>
      </c>
      <c r="D221" s="189" t="s">
        <v>166</v>
      </c>
      <c r="E221" s="190" t="s">
        <v>1086</v>
      </c>
      <c r="F221" s="191" t="s">
        <v>1087</v>
      </c>
      <c r="G221" s="192" t="s">
        <v>192</v>
      </c>
      <c r="H221" s="193">
        <v>924.997</v>
      </c>
      <c r="I221" s="233"/>
      <c r="J221" s="234">
        <f>ROUND(I221*H221,2)</f>
        <v>0</v>
      </c>
      <c r="K221" s="191" t="s">
        <v>170</v>
      </c>
      <c r="L221" s="214"/>
      <c r="M221" s="235" t="s">
        <v>22</v>
      </c>
      <c r="N221" s="236" t="s">
        <v>44</v>
      </c>
      <c r="O221" s="106"/>
      <c r="P221" s="237">
        <f>O221*H221</f>
        <v>0</v>
      </c>
      <c r="Q221" s="237">
        <v>0.1434</v>
      </c>
      <c r="R221" s="237">
        <f>Q221*H221</f>
        <v>132.6445698</v>
      </c>
      <c r="S221" s="237">
        <v>0</v>
      </c>
      <c r="T221" s="254">
        <f>S221*H221</f>
        <v>0</v>
      </c>
      <c r="AR221" s="170" t="s">
        <v>171</v>
      </c>
      <c r="AT221" s="170" t="s">
        <v>166</v>
      </c>
      <c r="AU221" s="170" t="s">
        <v>81</v>
      </c>
      <c r="AY221" s="170" t="s">
        <v>164</v>
      </c>
      <c r="BE221" s="266">
        <f>IF(N221="základní",J221,0)</f>
        <v>0</v>
      </c>
      <c r="BF221" s="266">
        <f>IF(N221="snížená",J221,0)</f>
        <v>0</v>
      </c>
      <c r="BG221" s="266">
        <f>IF(N221="zákl. přenesená",J221,0)</f>
        <v>0</v>
      </c>
      <c r="BH221" s="266">
        <f>IF(N221="sníž. přenesená",J221,0)</f>
        <v>0</v>
      </c>
      <c r="BI221" s="266">
        <f>IF(N221="nulová",J221,0)</f>
        <v>0</v>
      </c>
      <c r="BJ221" s="170" t="s">
        <v>24</v>
      </c>
      <c r="BK221" s="266">
        <f>ROUND(I221*H221,2)</f>
        <v>0</v>
      </c>
      <c r="BL221" s="170" t="s">
        <v>171</v>
      </c>
      <c r="BM221" s="170" t="s">
        <v>1088</v>
      </c>
    </row>
    <row r="222" spans="2:47" s="84" customFormat="1" ht="24">
      <c r="B222" s="105"/>
      <c r="C222" s="174"/>
      <c r="D222" s="194" t="s">
        <v>173</v>
      </c>
      <c r="E222" s="174"/>
      <c r="F222" s="195" t="s">
        <v>1089</v>
      </c>
      <c r="G222" s="174"/>
      <c r="H222" s="174"/>
      <c r="I222" s="215"/>
      <c r="J222" s="174"/>
      <c r="K222" s="174"/>
      <c r="L222" s="214"/>
      <c r="M222" s="238"/>
      <c r="N222" s="106"/>
      <c r="O222" s="106"/>
      <c r="P222" s="106"/>
      <c r="Q222" s="106"/>
      <c r="R222" s="106"/>
      <c r="S222" s="106"/>
      <c r="T222" s="255"/>
      <c r="AT222" s="170" t="s">
        <v>173</v>
      </c>
      <c r="AU222" s="170" t="s">
        <v>81</v>
      </c>
    </row>
    <row r="223" spans="2:51" s="91" customFormat="1" ht="13.5">
      <c r="B223" s="200"/>
      <c r="C223" s="201"/>
      <c r="D223" s="194" t="s">
        <v>184</v>
      </c>
      <c r="E223" s="202" t="s">
        <v>22</v>
      </c>
      <c r="F223" s="203" t="s">
        <v>1090</v>
      </c>
      <c r="G223" s="201"/>
      <c r="H223" s="204">
        <v>19</v>
      </c>
      <c r="I223" s="243"/>
      <c r="J223" s="201"/>
      <c r="K223" s="201"/>
      <c r="L223" s="244"/>
      <c r="M223" s="245"/>
      <c r="N223" s="246"/>
      <c r="O223" s="246"/>
      <c r="P223" s="246"/>
      <c r="Q223" s="246"/>
      <c r="R223" s="246"/>
      <c r="S223" s="246"/>
      <c r="T223" s="257"/>
      <c r="AT223" s="262" t="s">
        <v>184</v>
      </c>
      <c r="AU223" s="262" t="s">
        <v>81</v>
      </c>
      <c r="AV223" s="91" t="s">
        <v>81</v>
      </c>
      <c r="AW223" s="91" t="s">
        <v>37</v>
      </c>
      <c r="AX223" s="91" t="s">
        <v>73</v>
      </c>
      <c r="AY223" s="262" t="s">
        <v>164</v>
      </c>
    </row>
    <row r="224" spans="2:51" s="91" customFormat="1" ht="13.5">
      <c r="B224" s="200"/>
      <c r="C224" s="201"/>
      <c r="D224" s="194" t="s">
        <v>184</v>
      </c>
      <c r="E224" s="202" t="s">
        <v>22</v>
      </c>
      <c r="F224" s="203" t="s">
        <v>1091</v>
      </c>
      <c r="G224" s="201"/>
      <c r="H224" s="204">
        <v>18.047</v>
      </c>
      <c r="I224" s="243"/>
      <c r="J224" s="201"/>
      <c r="K224" s="201"/>
      <c r="L224" s="244"/>
      <c r="M224" s="245"/>
      <c r="N224" s="246"/>
      <c r="O224" s="246"/>
      <c r="P224" s="246"/>
      <c r="Q224" s="246"/>
      <c r="R224" s="246"/>
      <c r="S224" s="246"/>
      <c r="T224" s="257"/>
      <c r="AT224" s="262" t="s">
        <v>184</v>
      </c>
      <c r="AU224" s="262" t="s">
        <v>81</v>
      </c>
      <c r="AV224" s="91" t="s">
        <v>81</v>
      </c>
      <c r="AW224" s="91" t="s">
        <v>37</v>
      </c>
      <c r="AX224" s="91" t="s">
        <v>73</v>
      </c>
      <c r="AY224" s="262" t="s">
        <v>164</v>
      </c>
    </row>
    <row r="225" spans="2:51" s="91" customFormat="1" ht="13.5">
      <c r="B225" s="200"/>
      <c r="C225" s="201"/>
      <c r="D225" s="194" t="s">
        <v>184</v>
      </c>
      <c r="E225" s="202" t="s">
        <v>22</v>
      </c>
      <c r="F225" s="203" t="s">
        <v>1092</v>
      </c>
      <c r="G225" s="201"/>
      <c r="H225" s="204">
        <v>7.1</v>
      </c>
      <c r="I225" s="243"/>
      <c r="J225" s="201"/>
      <c r="K225" s="201"/>
      <c r="L225" s="244"/>
      <c r="M225" s="245"/>
      <c r="N225" s="246"/>
      <c r="O225" s="246"/>
      <c r="P225" s="246"/>
      <c r="Q225" s="246"/>
      <c r="R225" s="246"/>
      <c r="S225" s="246"/>
      <c r="T225" s="257"/>
      <c r="AT225" s="262" t="s">
        <v>184</v>
      </c>
      <c r="AU225" s="262" t="s">
        <v>81</v>
      </c>
      <c r="AV225" s="91" t="s">
        <v>81</v>
      </c>
      <c r="AW225" s="91" t="s">
        <v>37</v>
      </c>
      <c r="AX225" s="91" t="s">
        <v>73</v>
      </c>
      <c r="AY225" s="262" t="s">
        <v>164</v>
      </c>
    </row>
    <row r="226" spans="2:51" s="91" customFormat="1" ht="13.5">
      <c r="B226" s="200"/>
      <c r="C226" s="201"/>
      <c r="D226" s="194" t="s">
        <v>184</v>
      </c>
      <c r="E226" s="202" t="s">
        <v>22</v>
      </c>
      <c r="F226" s="203" t="s">
        <v>1093</v>
      </c>
      <c r="G226" s="201"/>
      <c r="H226" s="204">
        <v>28.9</v>
      </c>
      <c r="I226" s="243"/>
      <c r="J226" s="201"/>
      <c r="K226" s="201"/>
      <c r="L226" s="244"/>
      <c r="M226" s="245"/>
      <c r="N226" s="246"/>
      <c r="O226" s="246"/>
      <c r="P226" s="246"/>
      <c r="Q226" s="246"/>
      <c r="R226" s="246"/>
      <c r="S226" s="246"/>
      <c r="T226" s="257"/>
      <c r="AT226" s="262" t="s">
        <v>184</v>
      </c>
      <c r="AU226" s="262" t="s">
        <v>81</v>
      </c>
      <c r="AV226" s="91" t="s">
        <v>81</v>
      </c>
      <c r="AW226" s="91" t="s">
        <v>37</v>
      </c>
      <c r="AX226" s="91" t="s">
        <v>73</v>
      </c>
      <c r="AY226" s="262" t="s">
        <v>164</v>
      </c>
    </row>
    <row r="227" spans="2:51" s="91" customFormat="1" ht="13.5">
      <c r="B227" s="200"/>
      <c r="C227" s="201"/>
      <c r="D227" s="194" t="s">
        <v>184</v>
      </c>
      <c r="E227" s="202" t="s">
        <v>22</v>
      </c>
      <c r="F227" s="203" t="s">
        <v>1094</v>
      </c>
      <c r="G227" s="201"/>
      <c r="H227" s="204">
        <v>12.92</v>
      </c>
      <c r="I227" s="243"/>
      <c r="J227" s="201"/>
      <c r="K227" s="201"/>
      <c r="L227" s="244"/>
      <c r="M227" s="245"/>
      <c r="N227" s="246"/>
      <c r="O227" s="246"/>
      <c r="P227" s="246"/>
      <c r="Q227" s="246"/>
      <c r="R227" s="246"/>
      <c r="S227" s="246"/>
      <c r="T227" s="257"/>
      <c r="AT227" s="262" t="s">
        <v>184</v>
      </c>
      <c r="AU227" s="262" t="s">
        <v>81</v>
      </c>
      <c r="AV227" s="91" t="s">
        <v>81</v>
      </c>
      <c r="AW227" s="91" t="s">
        <v>37</v>
      </c>
      <c r="AX227" s="91" t="s">
        <v>73</v>
      </c>
      <c r="AY227" s="262" t="s">
        <v>164</v>
      </c>
    </row>
    <row r="228" spans="2:51" s="91" customFormat="1" ht="13.5">
      <c r="B228" s="200"/>
      <c r="C228" s="201"/>
      <c r="D228" s="194" t="s">
        <v>184</v>
      </c>
      <c r="E228" s="202" t="s">
        <v>22</v>
      </c>
      <c r="F228" s="203" t="s">
        <v>1095</v>
      </c>
      <c r="G228" s="201"/>
      <c r="H228" s="204">
        <v>12.88</v>
      </c>
      <c r="I228" s="243"/>
      <c r="J228" s="201"/>
      <c r="K228" s="201"/>
      <c r="L228" s="244"/>
      <c r="M228" s="245"/>
      <c r="N228" s="246"/>
      <c r="O228" s="246"/>
      <c r="P228" s="246"/>
      <c r="Q228" s="246"/>
      <c r="R228" s="246"/>
      <c r="S228" s="246"/>
      <c r="T228" s="257"/>
      <c r="AT228" s="262" t="s">
        <v>184</v>
      </c>
      <c r="AU228" s="262" t="s">
        <v>81</v>
      </c>
      <c r="AV228" s="91" t="s">
        <v>81</v>
      </c>
      <c r="AW228" s="91" t="s">
        <v>37</v>
      </c>
      <c r="AX228" s="91" t="s">
        <v>73</v>
      </c>
      <c r="AY228" s="262" t="s">
        <v>164</v>
      </c>
    </row>
    <row r="229" spans="2:51" s="293" customFormat="1" ht="13.5">
      <c r="B229" s="294"/>
      <c r="C229" s="295"/>
      <c r="D229" s="194" t="s">
        <v>184</v>
      </c>
      <c r="E229" s="296" t="s">
        <v>22</v>
      </c>
      <c r="F229" s="297" t="s">
        <v>249</v>
      </c>
      <c r="G229" s="295"/>
      <c r="H229" s="298">
        <v>98.847</v>
      </c>
      <c r="I229" s="299"/>
      <c r="J229" s="295"/>
      <c r="K229" s="295"/>
      <c r="L229" s="300"/>
      <c r="M229" s="301"/>
      <c r="N229" s="302"/>
      <c r="O229" s="302"/>
      <c r="P229" s="302"/>
      <c r="Q229" s="302"/>
      <c r="R229" s="302"/>
      <c r="S229" s="302"/>
      <c r="T229" s="303"/>
      <c r="AT229" s="304" t="s">
        <v>184</v>
      </c>
      <c r="AU229" s="304" t="s">
        <v>81</v>
      </c>
      <c r="AV229" s="293" t="s">
        <v>120</v>
      </c>
      <c r="AW229" s="293" t="s">
        <v>37</v>
      </c>
      <c r="AX229" s="293" t="s">
        <v>73</v>
      </c>
      <c r="AY229" s="304" t="s">
        <v>164</v>
      </c>
    </row>
    <row r="230" spans="2:51" s="91" customFormat="1" ht="13.5">
      <c r="B230" s="200"/>
      <c r="C230" s="201"/>
      <c r="D230" s="194" t="s">
        <v>184</v>
      </c>
      <c r="E230" s="202" t="s">
        <v>22</v>
      </c>
      <c r="F230" s="203" t="s">
        <v>1096</v>
      </c>
      <c r="G230" s="201"/>
      <c r="H230" s="204">
        <v>38.005</v>
      </c>
      <c r="I230" s="243"/>
      <c r="J230" s="201"/>
      <c r="K230" s="201"/>
      <c r="L230" s="244"/>
      <c r="M230" s="245"/>
      <c r="N230" s="246"/>
      <c r="O230" s="246"/>
      <c r="P230" s="246"/>
      <c r="Q230" s="246"/>
      <c r="R230" s="246"/>
      <c r="S230" s="246"/>
      <c r="T230" s="257"/>
      <c r="AT230" s="262" t="s">
        <v>184</v>
      </c>
      <c r="AU230" s="262" t="s">
        <v>81</v>
      </c>
      <c r="AV230" s="91" t="s">
        <v>81</v>
      </c>
      <c r="AW230" s="91" t="s">
        <v>37</v>
      </c>
      <c r="AX230" s="91" t="s">
        <v>73</v>
      </c>
      <c r="AY230" s="262" t="s">
        <v>164</v>
      </c>
    </row>
    <row r="231" spans="2:51" s="91" customFormat="1" ht="13.5">
      <c r="B231" s="200"/>
      <c r="C231" s="201"/>
      <c r="D231" s="194" t="s">
        <v>184</v>
      </c>
      <c r="E231" s="202" t="s">
        <v>22</v>
      </c>
      <c r="F231" s="203" t="s">
        <v>1097</v>
      </c>
      <c r="G231" s="201"/>
      <c r="H231" s="204">
        <v>23.45</v>
      </c>
      <c r="I231" s="243"/>
      <c r="J231" s="201"/>
      <c r="K231" s="201"/>
      <c r="L231" s="244"/>
      <c r="M231" s="245"/>
      <c r="N231" s="246"/>
      <c r="O231" s="246"/>
      <c r="P231" s="246"/>
      <c r="Q231" s="246"/>
      <c r="R231" s="246"/>
      <c r="S231" s="246"/>
      <c r="T231" s="257"/>
      <c r="AT231" s="262" t="s">
        <v>184</v>
      </c>
      <c r="AU231" s="262" t="s">
        <v>81</v>
      </c>
      <c r="AV231" s="91" t="s">
        <v>81</v>
      </c>
      <c r="AW231" s="91" t="s">
        <v>37</v>
      </c>
      <c r="AX231" s="91" t="s">
        <v>73</v>
      </c>
      <c r="AY231" s="262" t="s">
        <v>164</v>
      </c>
    </row>
    <row r="232" spans="2:51" s="91" customFormat="1" ht="36">
      <c r="B232" s="200"/>
      <c r="C232" s="201"/>
      <c r="D232" s="194" t="s">
        <v>184</v>
      </c>
      <c r="E232" s="202" t="s">
        <v>22</v>
      </c>
      <c r="F232" s="203" t="s">
        <v>1098</v>
      </c>
      <c r="G232" s="201"/>
      <c r="H232" s="204">
        <v>305.855</v>
      </c>
      <c r="I232" s="243"/>
      <c r="J232" s="201"/>
      <c r="K232" s="201"/>
      <c r="L232" s="244"/>
      <c r="M232" s="245"/>
      <c r="N232" s="246"/>
      <c r="O232" s="246"/>
      <c r="P232" s="246"/>
      <c r="Q232" s="246"/>
      <c r="R232" s="246"/>
      <c r="S232" s="246"/>
      <c r="T232" s="257"/>
      <c r="AT232" s="262" t="s">
        <v>184</v>
      </c>
      <c r="AU232" s="262" t="s">
        <v>81</v>
      </c>
      <c r="AV232" s="91" t="s">
        <v>81</v>
      </c>
      <c r="AW232" s="91" t="s">
        <v>37</v>
      </c>
      <c r="AX232" s="91" t="s">
        <v>73</v>
      </c>
      <c r="AY232" s="262" t="s">
        <v>164</v>
      </c>
    </row>
    <row r="233" spans="2:51" s="91" customFormat="1" ht="13.5">
      <c r="B233" s="200"/>
      <c r="C233" s="201"/>
      <c r="D233" s="194" t="s">
        <v>184</v>
      </c>
      <c r="E233" s="202" t="s">
        <v>22</v>
      </c>
      <c r="F233" s="203" t="s">
        <v>1099</v>
      </c>
      <c r="G233" s="201"/>
      <c r="H233" s="204">
        <v>119.81</v>
      </c>
      <c r="I233" s="243"/>
      <c r="J233" s="201"/>
      <c r="K233" s="201"/>
      <c r="L233" s="244"/>
      <c r="M233" s="245"/>
      <c r="N233" s="246"/>
      <c r="O233" s="246"/>
      <c r="P233" s="246"/>
      <c r="Q233" s="246"/>
      <c r="R233" s="246"/>
      <c r="S233" s="246"/>
      <c r="T233" s="257"/>
      <c r="AT233" s="262" t="s">
        <v>184</v>
      </c>
      <c r="AU233" s="262" t="s">
        <v>81</v>
      </c>
      <c r="AV233" s="91" t="s">
        <v>81</v>
      </c>
      <c r="AW233" s="91" t="s">
        <v>37</v>
      </c>
      <c r="AX233" s="91" t="s">
        <v>73</v>
      </c>
      <c r="AY233" s="262" t="s">
        <v>164</v>
      </c>
    </row>
    <row r="234" spans="2:51" s="91" customFormat="1" ht="13.5">
      <c r="B234" s="200"/>
      <c r="C234" s="201"/>
      <c r="D234" s="194" t="s">
        <v>184</v>
      </c>
      <c r="E234" s="202" t="s">
        <v>22</v>
      </c>
      <c r="F234" s="203" t="s">
        <v>1100</v>
      </c>
      <c r="G234" s="201"/>
      <c r="H234" s="204">
        <v>128.19</v>
      </c>
      <c r="I234" s="243"/>
      <c r="J234" s="201"/>
      <c r="K234" s="201"/>
      <c r="L234" s="244"/>
      <c r="M234" s="245"/>
      <c r="N234" s="246"/>
      <c r="O234" s="246"/>
      <c r="P234" s="246"/>
      <c r="Q234" s="246"/>
      <c r="R234" s="246"/>
      <c r="S234" s="246"/>
      <c r="T234" s="257"/>
      <c r="AT234" s="262" t="s">
        <v>184</v>
      </c>
      <c r="AU234" s="262" t="s">
        <v>81</v>
      </c>
      <c r="AV234" s="91" t="s">
        <v>81</v>
      </c>
      <c r="AW234" s="91" t="s">
        <v>37</v>
      </c>
      <c r="AX234" s="91" t="s">
        <v>73</v>
      </c>
      <c r="AY234" s="262" t="s">
        <v>164</v>
      </c>
    </row>
    <row r="235" spans="2:51" s="91" customFormat="1" ht="13.5">
      <c r="B235" s="200"/>
      <c r="C235" s="201"/>
      <c r="D235" s="194" t="s">
        <v>184</v>
      </c>
      <c r="E235" s="202" t="s">
        <v>22</v>
      </c>
      <c r="F235" s="203" t="s">
        <v>1101</v>
      </c>
      <c r="G235" s="201"/>
      <c r="H235" s="204">
        <v>210.84</v>
      </c>
      <c r="I235" s="243"/>
      <c r="J235" s="201"/>
      <c r="K235" s="201"/>
      <c r="L235" s="244"/>
      <c r="M235" s="245"/>
      <c r="N235" s="246"/>
      <c r="O235" s="246"/>
      <c r="P235" s="246"/>
      <c r="Q235" s="246"/>
      <c r="R235" s="246"/>
      <c r="S235" s="246"/>
      <c r="T235" s="257"/>
      <c r="AT235" s="262" t="s">
        <v>184</v>
      </c>
      <c r="AU235" s="262" t="s">
        <v>81</v>
      </c>
      <c r="AV235" s="91" t="s">
        <v>81</v>
      </c>
      <c r="AW235" s="91" t="s">
        <v>37</v>
      </c>
      <c r="AX235" s="91" t="s">
        <v>73</v>
      </c>
      <c r="AY235" s="262" t="s">
        <v>164</v>
      </c>
    </row>
    <row r="236" spans="2:51" s="293" customFormat="1" ht="13.5">
      <c r="B236" s="294"/>
      <c r="C236" s="295"/>
      <c r="D236" s="194" t="s">
        <v>184</v>
      </c>
      <c r="E236" s="296" t="s">
        <v>22</v>
      </c>
      <c r="F236" s="297" t="s">
        <v>249</v>
      </c>
      <c r="G236" s="295"/>
      <c r="H236" s="298">
        <v>826.15</v>
      </c>
      <c r="I236" s="299"/>
      <c r="J236" s="295"/>
      <c r="K236" s="295"/>
      <c r="L236" s="300"/>
      <c r="M236" s="301"/>
      <c r="N236" s="302"/>
      <c r="O236" s="302"/>
      <c r="P236" s="302"/>
      <c r="Q236" s="302"/>
      <c r="R236" s="302"/>
      <c r="S236" s="302"/>
      <c r="T236" s="303"/>
      <c r="AT236" s="304" t="s">
        <v>184</v>
      </c>
      <c r="AU236" s="304" t="s">
        <v>81</v>
      </c>
      <c r="AV236" s="293" t="s">
        <v>120</v>
      </c>
      <c r="AW236" s="293" t="s">
        <v>37</v>
      </c>
      <c r="AX236" s="293" t="s">
        <v>73</v>
      </c>
      <c r="AY236" s="304" t="s">
        <v>164</v>
      </c>
    </row>
    <row r="237" spans="2:51" s="92" customFormat="1" ht="13.5">
      <c r="B237" s="205"/>
      <c r="C237" s="206"/>
      <c r="D237" s="207" t="s">
        <v>184</v>
      </c>
      <c r="E237" s="208" t="s">
        <v>22</v>
      </c>
      <c r="F237" s="209" t="s">
        <v>187</v>
      </c>
      <c r="G237" s="206"/>
      <c r="H237" s="210">
        <v>924.997</v>
      </c>
      <c r="I237" s="247"/>
      <c r="J237" s="206"/>
      <c r="K237" s="206"/>
      <c r="L237" s="248"/>
      <c r="M237" s="249"/>
      <c r="N237" s="250"/>
      <c r="O237" s="250"/>
      <c r="P237" s="250"/>
      <c r="Q237" s="250"/>
      <c r="R237" s="250"/>
      <c r="S237" s="250"/>
      <c r="T237" s="258"/>
      <c r="AT237" s="263" t="s">
        <v>184</v>
      </c>
      <c r="AU237" s="263" t="s">
        <v>81</v>
      </c>
      <c r="AV237" s="92" t="s">
        <v>171</v>
      </c>
      <c r="AW237" s="92" t="s">
        <v>37</v>
      </c>
      <c r="AX237" s="92" t="s">
        <v>24</v>
      </c>
      <c r="AY237" s="263" t="s">
        <v>164</v>
      </c>
    </row>
    <row r="238" spans="2:65" s="84" customFormat="1" ht="28.8" customHeight="1">
      <c r="B238" s="105"/>
      <c r="C238" s="189" t="s">
        <v>382</v>
      </c>
      <c r="D238" s="189" t="s">
        <v>166</v>
      </c>
      <c r="E238" s="190" t="s">
        <v>1102</v>
      </c>
      <c r="F238" s="191" t="s">
        <v>1103</v>
      </c>
      <c r="G238" s="192" t="s">
        <v>192</v>
      </c>
      <c r="H238" s="193">
        <v>18.3</v>
      </c>
      <c r="I238" s="233"/>
      <c r="J238" s="234">
        <f>ROUND(I238*H238,2)</f>
        <v>0</v>
      </c>
      <c r="K238" s="191" t="s">
        <v>170</v>
      </c>
      <c r="L238" s="214"/>
      <c r="M238" s="235" t="s">
        <v>22</v>
      </c>
      <c r="N238" s="236" t="s">
        <v>44</v>
      </c>
      <c r="O238" s="106"/>
      <c r="P238" s="237">
        <f>O238*H238</f>
        <v>0</v>
      </c>
      <c r="Q238" s="237">
        <v>0.10842</v>
      </c>
      <c r="R238" s="237">
        <f>Q238*H238</f>
        <v>1.984086</v>
      </c>
      <c r="S238" s="237">
        <v>0</v>
      </c>
      <c r="T238" s="254">
        <f>S238*H238</f>
        <v>0</v>
      </c>
      <c r="AR238" s="170" t="s">
        <v>171</v>
      </c>
      <c r="AT238" s="170" t="s">
        <v>166</v>
      </c>
      <c r="AU238" s="170" t="s">
        <v>81</v>
      </c>
      <c r="AY238" s="170" t="s">
        <v>164</v>
      </c>
      <c r="BE238" s="266">
        <f>IF(N238="základní",J238,0)</f>
        <v>0</v>
      </c>
      <c r="BF238" s="266">
        <f>IF(N238="snížená",J238,0)</f>
        <v>0</v>
      </c>
      <c r="BG238" s="266">
        <f>IF(N238="zákl. přenesená",J238,0)</f>
        <v>0</v>
      </c>
      <c r="BH238" s="266">
        <f>IF(N238="sníž. přenesená",J238,0)</f>
        <v>0</v>
      </c>
      <c r="BI238" s="266">
        <f>IF(N238="nulová",J238,0)</f>
        <v>0</v>
      </c>
      <c r="BJ238" s="170" t="s">
        <v>24</v>
      </c>
      <c r="BK238" s="266">
        <f>ROUND(I238*H238,2)</f>
        <v>0</v>
      </c>
      <c r="BL238" s="170" t="s">
        <v>171</v>
      </c>
      <c r="BM238" s="170" t="s">
        <v>1104</v>
      </c>
    </row>
    <row r="239" spans="2:47" s="84" customFormat="1" ht="24">
      <c r="B239" s="105"/>
      <c r="C239" s="174"/>
      <c r="D239" s="194" t="s">
        <v>173</v>
      </c>
      <c r="E239" s="174"/>
      <c r="F239" s="195" t="s">
        <v>1105</v>
      </c>
      <c r="G239" s="174"/>
      <c r="H239" s="174"/>
      <c r="I239" s="215"/>
      <c r="J239" s="174"/>
      <c r="K239" s="174"/>
      <c r="L239" s="214"/>
      <c r="M239" s="238"/>
      <c r="N239" s="106"/>
      <c r="O239" s="106"/>
      <c r="P239" s="106"/>
      <c r="Q239" s="106"/>
      <c r="R239" s="106"/>
      <c r="S239" s="106"/>
      <c r="T239" s="255"/>
      <c r="AT239" s="170" t="s">
        <v>173</v>
      </c>
      <c r="AU239" s="170" t="s">
        <v>81</v>
      </c>
    </row>
    <row r="240" spans="2:51" s="91" customFormat="1" ht="13.5">
      <c r="B240" s="200"/>
      <c r="C240" s="201"/>
      <c r="D240" s="194" t="s">
        <v>184</v>
      </c>
      <c r="E240" s="202" t="s">
        <v>22</v>
      </c>
      <c r="F240" s="203" t="s">
        <v>1106</v>
      </c>
      <c r="G240" s="201"/>
      <c r="H240" s="204">
        <v>8.4</v>
      </c>
      <c r="I240" s="243"/>
      <c r="J240" s="201"/>
      <c r="K240" s="201"/>
      <c r="L240" s="244"/>
      <c r="M240" s="245"/>
      <c r="N240" s="246"/>
      <c r="O240" s="246"/>
      <c r="P240" s="246"/>
      <c r="Q240" s="246"/>
      <c r="R240" s="246"/>
      <c r="S240" s="246"/>
      <c r="T240" s="257"/>
      <c r="AT240" s="262" t="s">
        <v>184</v>
      </c>
      <c r="AU240" s="262" t="s">
        <v>81</v>
      </c>
      <c r="AV240" s="91" t="s">
        <v>81</v>
      </c>
      <c r="AW240" s="91" t="s">
        <v>37</v>
      </c>
      <c r="AX240" s="91" t="s">
        <v>73</v>
      </c>
      <c r="AY240" s="262" t="s">
        <v>164</v>
      </c>
    </row>
    <row r="241" spans="2:51" s="91" customFormat="1" ht="13.5">
      <c r="B241" s="200"/>
      <c r="C241" s="201"/>
      <c r="D241" s="194" t="s">
        <v>184</v>
      </c>
      <c r="E241" s="202" t="s">
        <v>22</v>
      </c>
      <c r="F241" s="203" t="s">
        <v>1107</v>
      </c>
      <c r="G241" s="201"/>
      <c r="H241" s="204">
        <v>3.9</v>
      </c>
      <c r="I241" s="243"/>
      <c r="J241" s="201"/>
      <c r="K241" s="201"/>
      <c r="L241" s="244"/>
      <c r="M241" s="245"/>
      <c r="N241" s="246"/>
      <c r="O241" s="246"/>
      <c r="P241" s="246"/>
      <c r="Q241" s="246"/>
      <c r="R241" s="246"/>
      <c r="S241" s="246"/>
      <c r="T241" s="257"/>
      <c r="AT241" s="262" t="s">
        <v>184</v>
      </c>
      <c r="AU241" s="262" t="s">
        <v>81</v>
      </c>
      <c r="AV241" s="91" t="s">
        <v>81</v>
      </c>
      <c r="AW241" s="91" t="s">
        <v>37</v>
      </c>
      <c r="AX241" s="91" t="s">
        <v>73</v>
      </c>
      <c r="AY241" s="262" t="s">
        <v>164</v>
      </c>
    </row>
    <row r="242" spans="2:51" s="91" customFormat="1" ht="13.5">
      <c r="B242" s="200"/>
      <c r="C242" s="201"/>
      <c r="D242" s="194" t="s">
        <v>184</v>
      </c>
      <c r="E242" s="202" t="s">
        <v>22</v>
      </c>
      <c r="F242" s="203" t="s">
        <v>1108</v>
      </c>
      <c r="G242" s="201"/>
      <c r="H242" s="204">
        <v>6</v>
      </c>
      <c r="I242" s="243"/>
      <c r="J242" s="201"/>
      <c r="K242" s="201"/>
      <c r="L242" s="244"/>
      <c r="M242" s="245"/>
      <c r="N242" s="246"/>
      <c r="O242" s="246"/>
      <c r="P242" s="246"/>
      <c r="Q242" s="246"/>
      <c r="R242" s="246"/>
      <c r="S242" s="246"/>
      <c r="T242" s="257"/>
      <c r="AT242" s="262" t="s">
        <v>184</v>
      </c>
      <c r="AU242" s="262" t="s">
        <v>81</v>
      </c>
      <c r="AV242" s="91" t="s">
        <v>81</v>
      </c>
      <c r="AW242" s="91" t="s">
        <v>37</v>
      </c>
      <c r="AX242" s="91" t="s">
        <v>73</v>
      </c>
      <c r="AY242" s="262" t="s">
        <v>164</v>
      </c>
    </row>
    <row r="243" spans="2:51" s="92" customFormat="1" ht="13.5">
      <c r="B243" s="205"/>
      <c r="C243" s="206"/>
      <c r="D243" s="194" t="s">
        <v>184</v>
      </c>
      <c r="E243" s="267" t="s">
        <v>22</v>
      </c>
      <c r="F243" s="268" t="s">
        <v>187</v>
      </c>
      <c r="G243" s="206"/>
      <c r="H243" s="269">
        <v>18.3</v>
      </c>
      <c r="I243" s="247"/>
      <c r="J243" s="206"/>
      <c r="K243" s="206"/>
      <c r="L243" s="248"/>
      <c r="M243" s="249"/>
      <c r="N243" s="250"/>
      <c r="O243" s="250"/>
      <c r="P243" s="250"/>
      <c r="Q243" s="250"/>
      <c r="R243" s="250"/>
      <c r="S243" s="250"/>
      <c r="T243" s="258"/>
      <c r="AT243" s="263" t="s">
        <v>184</v>
      </c>
      <c r="AU243" s="263" t="s">
        <v>81</v>
      </c>
      <c r="AV243" s="92" t="s">
        <v>171</v>
      </c>
      <c r="AW243" s="92" t="s">
        <v>37</v>
      </c>
      <c r="AX243" s="92" t="s">
        <v>24</v>
      </c>
      <c r="AY243" s="263" t="s">
        <v>164</v>
      </c>
    </row>
    <row r="244" spans="2:63" s="89" customFormat="1" ht="29.9" customHeight="1">
      <c r="B244" s="183"/>
      <c r="C244" s="184"/>
      <c r="D244" s="187" t="s">
        <v>72</v>
      </c>
      <c r="E244" s="188" t="s">
        <v>171</v>
      </c>
      <c r="F244" s="188" t="s">
        <v>829</v>
      </c>
      <c r="G244" s="184"/>
      <c r="H244" s="184"/>
      <c r="I244" s="226"/>
      <c r="J244" s="232">
        <f>BK244</f>
        <v>0</v>
      </c>
      <c r="K244" s="184"/>
      <c r="L244" s="228"/>
      <c r="M244" s="229"/>
      <c r="N244" s="230"/>
      <c r="O244" s="230"/>
      <c r="P244" s="231">
        <f aca="true" t="shared" si="6" ref="P244:T244">SUM(P245:P280)</f>
        <v>0</v>
      </c>
      <c r="Q244" s="230"/>
      <c r="R244" s="231">
        <f t="shared" si="6"/>
        <v>14.24448764</v>
      </c>
      <c r="S244" s="230"/>
      <c r="T244" s="253">
        <f t="shared" si="6"/>
        <v>0</v>
      </c>
      <c r="AR244" s="259" t="s">
        <v>24</v>
      </c>
      <c r="AT244" s="260" t="s">
        <v>72</v>
      </c>
      <c r="AU244" s="260" t="s">
        <v>24</v>
      </c>
      <c r="AY244" s="259" t="s">
        <v>164</v>
      </c>
      <c r="BK244" s="265">
        <f>SUM(BK245:BK280)</f>
        <v>0</v>
      </c>
    </row>
    <row r="245" spans="2:65" s="84" customFormat="1" ht="20.4" customHeight="1">
      <c r="B245" s="105"/>
      <c r="C245" s="189" t="s">
        <v>390</v>
      </c>
      <c r="D245" s="189" t="s">
        <v>166</v>
      </c>
      <c r="E245" s="190" t="s">
        <v>1109</v>
      </c>
      <c r="F245" s="191" t="s">
        <v>1110</v>
      </c>
      <c r="G245" s="192" t="s">
        <v>181</v>
      </c>
      <c r="H245" s="193">
        <v>5.393</v>
      </c>
      <c r="I245" s="233"/>
      <c r="J245" s="234">
        <f>ROUND(I245*H245,2)</f>
        <v>0</v>
      </c>
      <c r="K245" s="191" t="s">
        <v>170</v>
      </c>
      <c r="L245" s="214"/>
      <c r="M245" s="235" t="s">
        <v>22</v>
      </c>
      <c r="N245" s="236" t="s">
        <v>44</v>
      </c>
      <c r="O245" s="106"/>
      <c r="P245" s="237">
        <f>O245*H245</f>
        <v>0</v>
      </c>
      <c r="Q245" s="237">
        <v>2.4534</v>
      </c>
      <c r="R245" s="237">
        <f>Q245*H245</f>
        <v>13.2311862</v>
      </c>
      <c r="S245" s="237">
        <v>0</v>
      </c>
      <c r="T245" s="254">
        <f>S245*H245</f>
        <v>0</v>
      </c>
      <c r="AR245" s="170" t="s">
        <v>171</v>
      </c>
      <c r="AT245" s="170" t="s">
        <v>166</v>
      </c>
      <c r="AU245" s="170" t="s">
        <v>81</v>
      </c>
      <c r="AY245" s="170" t="s">
        <v>164</v>
      </c>
      <c r="BE245" s="266">
        <f>IF(N245="základní",J245,0)</f>
        <v>0</v>
      </c>
      <c r="BF245" s="266">
        <f>IF(N245="snížená",J245,0)</f>
        <v>0</v>
      </c>
      <c r="BG245" s="266">
        <f>IF(N245="zákl. přenesená",J245,0)</f>
        <v>0</v>
      </c>
      <c r="BH245" s="266">
        <f>IF(N245="sníž. přenesená",J245,0)</f>
        <v>0</v>
      </c>
      <c r="BI245" s="266">
        <f>IF(N245="nulová",J245,0)</f>
        <v>0</v>
      </c>
      <c r="BJ245" s="170" t="s">
        <v>24</v>
      </c>
      <c r="BK245" s="266">
        <f>ROUND(I245*H245,2)</f>
        <v>0</v>
      </c>
      <c r="BL245" s="170" t="s">
        <v>171</v>
      </c>
      <c r="BM245" s="170" t="s">
        <v>1111</v>
      </c>
    </row>
    <row r="246" spans="2:47" s="84" customFormat="1" ht="13.5">
      <c r="B246" s="105"/>
      <c r="C246" s="174"/>
      <c r="D246" s="194" t="s">
        <v>173</v>
      </c>
      <c r="E246" s="174"/>
      <c r="F246" s="195" t="s">
        <v>1112</v>
      </c>
      <c r="G246" s="174"/>
      <c r="H246" s="174"/>
      <c r="I246" s="215"/>
      <c r="J246" s="174"/>
      <c r="K246" s="174"/>
      <c r="L246" s="214"/>
      <c r="M246" s="238"/>
      <c r="N246" s="106"/>
      <c r="O246" s="106"/>
      <c r="P246" s="106"/>
      <c r="Q246" s="106"/>
      <c r="R246" s="106"/>
      <c r="S246" s="106"/>
      <c r="T246" s="255"/>
      <c r="AT246" s="170" t="s">
        <v>173</v>
      </c>
      <c r="AU246" s="170" t="s">
        <v>81</v>
      </c>
    </row>
    <row r="247" spans="2:51" s="90" customFormat="1" ht="13.5">
      <c r="B247" s="196"/>
      <c r="C247" s="197"/>
      <c r="D247" s="194" t="s">
        <v>184</v>
      </c>
      <c r="E247" s="198" t="s">
        <v>22</v>
      </c>
      <c r="F247" s="199" t="s">
        <v>1113</v>
      </c>
      <c r="G247" s="197"/>
      <c r="H247" s="198" t="s">
        <v>22</v>
      </c>
      <c r="I247" s="239"/>
      <c r="J247" s="197"/>
      <c r="K247" s="197"/>
      <c r="L247" s="240"/>
      <c r="M247" s="241"/>
      <c r="N247" s="242"/>
      <c r="O247" s="242"/>
      <c r="P247" s="242"/>
      <c r="Q247" s="242"/>
      <c r="R247" s="242"/>
      <c r="S247" s="242"/>
      <c r="T247" s="256"/>
      <c r="AT247" s="261" t="s">
        <v>184</v>
      </c>
      <c r="AU247" s="261" t="s">
        <v>81</v>
      </c>
      <c r="AV247" s="90" t="s">
        <v>24</v>
      </c>
      <c r="AW247" s="90" t="s">
        <v>37</v>
      </c>
      <c r="AX247" s="90" t="s">
        <v>73</v>
      </c>
      <c r="AY247" s="261" t="s">
        <v>164</v>
      </c>
    </row>
    <row r="248" spans="2:51" s="91" customFormat="1" ht="13.5">
      <c r="B248" s="200"/>
      <c r="C248" s="201"/>
      <c r="D248" s="194" t="s">
        <v>184</v>
      </c>
      <c r="E248" s="202" t="s">
        <v>22</v>
      </c>
      <c r="F248" s="203" t="s">
        <v>1114</v>
      </c>
      <c r="G248" s="201"/>
      <c r="H248" s="204">
        <v>1.869</v>
      </c>
      <c r="I248" s="243"/>
      <c r="J248" s="201"/>
      <c r="K248" s="201"/>
      <c r="L248" s="244"/>
      <c r="M248" s="245"/>
      <c r="N248" s="246"/>
      <c r="O248" s="246"/>
      <c r="P248" s="246"/>
      <c r="Q248" s="246"/>
      <c r="R248" s="246"/>
      <c r="S248" s="246"/>
      <c r="T248" s="257"/>
      <c r="AT248" s="262" t="s">
        <v>184</v>
      </c>
      <c r="AU248" s="262" t="s">
        <v>81</v>
      </c>
      <c r="AV248" s="91" t="s">
        <v>81</v>
      </c>
      <c r="AW248" s="91" t="s">
        <v>37</v>
      </c>
      <c r="AX248" s="91" t="s">
        <v>73</v>
      </c>
      <c r="AY248" s="262" t="s">
        <v>164</v>
      </c>
    </row>
    <row r="249" spans="2:51" s="91" customFormat="1" ht="13.5">
      <c r="B249" s="200"/>
      <c r="C249" s="201"/>
      <c r="D249" s="194" t="s">
        <v>184</v>
      </c>
      <c r="E249" s="202" t="s">
        <v>22</v>
      </c>
      <c r="F249" s="203" t="s">
        <v>1115</v>
      </c>
      <c r="G249" s="201"/>
      <c r="H249" s="204">
        <v>2.781</v>
      </c>
      <c r="I249" s="243"/>
      <c r="J249" s="201"/>
      <c r="K249" s="201"/>
      <c r="L249" s="244"/>
      <c r="M249" s="245"/>
      <c r="N249" s="246"/>
      <c r="O249" s="246"/>
      <c r="P249" s="246"/>
      <c r="Q249" s="246"/>
      <c r="R249" s="246"/>
      <c r="S249" s="246"/>
      <c r="T249" s="257"/>
      <c r="AT249" s="262" t="s">
        <v>184</v>
      </c>
      <c r="AU249" s="262" t="s">
        <v>81</v>
      </c>
      <c r="AV249" s="91" t="s">
        <v>81</v>
      </c>
      <c r="AW249" s="91" t="s">
        <v>37</v>
      </c>
      <c r="AX249" s="91" t="s">
        <v>73</v>
      </c>
      <c r="AY249" s="262" t="s">
        <v>164</v>
      </c>
    </row>
    <row r="250" spans="2:51" s="90" customFormat="1" ht="13.5">
      <c r="B250" s="196"/>
      <c r="C250" s="197"/>
      <c r="D250" s="194" t="s">
        <v>184</v>
      </c>
      <c r="E250" s="198" t="s">
        <v>22</v>
      </c>
      <c r="F250" s="199" t="s">
        <v>250</v>
      </c>
      <c r="G250" s="197"/>
      <c r="H250" s="198" t="s">
        <v>22</v>
      </c>
      <c r="I250" s="239"/>
      <c r="J250" s="197"/>
      <c r="K250" s="197"/>
      <c r="L250" s="240"/>
      <c r="M250" s="241"/>
      <c r="N250" s="242"/>
      <c r="O250" s="242"/>
      <c r="P250" s="242"/>
      <c r="Q250" s="242"/>
      <c r="R250" s="242"/>
      <c r="S250" s="242"/>
      <c r="T250" s="256"/>
      <c r="AT250" s="261" t="s">
        <v>184</v>
      </c>
      <c r="AU250" s="261" t="s">
        <v>81</v>
      </c>
      <c r="AV250" s="90" t="s">
        <v>24</v>
      </c>
      <c r="AW250" s="90" t="s">
        <v>37</v>
      </c>
      <c r="AX250" s="90" t="s">
        <v>73</v>
      </c>
      <c r="AY250" s="261" t="s">
        <v>164</v>
      </c>
    </row>
    <row r="251" spans="2:51" s="91" customFormat="1" ht="13.5">
      <c r="B251" s="200"/>
      <c r="C251" s="201"/>
      <c r="D251" s="194" t="s">
        <v>184</v>
      </c>
      <c r="E251" s="202" t="s">
        <v>22</v>
      </c>
      <c r="F251" s="203" t="s">
        <v>1116</v>
      </c>
      <c r="G251" s="201"/>
      <c r="H251" s="204">
        <v>0.291</v>
      </c>
      <c r="I251" s="243"/>
      <c r="J251" s="201"/>
      <c r="K251" s="201"/>
      <c r="L251" s="244"/>
      <c r="M251" s="245"/>
      <c r="N251" s="246"/>
      <c r="O251" s="246"/>
      <c r="P251" s="246"/>
      <c r="Q251" s="246"/>
      <c r="R251" s="246"/>
      <c r="S251" s="246"/>
      <c r="T251" s="257"/>
      <c r="AT251" s="262" t="s">
        <v>184</v>
      </c>
      <c r="AU251" s="262" t="s">
        <v>81</v>
      </c>
      <c r="AV251" s="91" t="s">
        <v>81</v>
      </c>
      <c r="AW251" s="91" t="s">
        <v>37</v>
      </c>
      <c r="AX251" s="91" t="s">
        <v>73</v>
      </c>
      <c r="AY251" s="262" t="s">
        <v>164</v>
      </c>
    </row>
    <row r="252" spans="2:51" s="91" customFormat="1" ht="13.5">
      <c r="B252" s="200"/>
      <c r="C252" s="201"/>
      <c r="D252" s="194" t="s">
        <v>184</v>
      </c>
      <c r="E252" s="202" t="s">
        <v>22</v>
      </c>
      <c r="F252" s="203" t="s">
        <v>1117</v>
      </c>
      <c r="G252" s="201"/>
      <c r="H252" s="204">
        <v>0.452</v>
      </c>
      <c r="I252" s="243"/>
      <c r="J252" s="201"/>
      <c r="K252" s="201"/>
      <c r="L252" s="244"/>
      <c r="M252" s="245"/>
      <c r="N252" s="246"/>
      <c r="O252" s="246"/>
      <c r="P252" s="246"/>
      <c r="Q252" s="246"/>
      <c r="R252" s="246"/>
      <c r="S252" s="246"/>
      <c r="T252" s="257"/>
      <c r="AT252" s="262" t="s">
        <v>184</v>
      </c>
      <c r="AU252" s="262" t="s">
        <v>81</v>
      </c>
      <c r="AV252" s="91" t="s">
        <v>81</v>
      </c>
      <c r="AW252" s="91" t="s">
        <v>37</v>
      </c>
      <c r="AX252" s="91" t="s">
        <v>73</v>
      </c>
      <c r="AY252" s="262" t="s">
        <v>164</v>
      </c>
    </row>
    <row r="253" spans="2:51" s="92" customFormat="1" ht="13.5">
      <c r="B253" s="205"/>
      <c r="C253" s="206"/>
      <c r="D253" s="207" t="s">
        <v>184</v>
      </c>
      <c r="E253" s="208" t="s">
        <v>22</v>
      </c>
      <c r="F253" s="209" t="s">
        <v>187</v>
      </c>
      <c r="G253" s="206"/>
      <c r="H253" s="210">
        <v>5.393</v>
      </c>
      <c r="I253" s="247"/>
      <c r="J253" s="206"/>
      <c r="K253" s="206"/>
      <c r="L253" s="248"/>
      <c r="M253" s="249"/>
      <c r="N253" s="250"/>
      <c r="O253" s="250"/>
      <c r="P253" s="250"/>
      <c r="Q253" s="250"/>
      <c r="R253" s="250"/>
      <c r="S253" s="250"/>
      <c r="T253" s="258"/>
      <c r="AT253" s="263" t="s">
        <v>184</v>
      </c>
      <c r="AU253" s="263" t="s">
        <v>81</v>
      </c>
      <c r="AV253" s="92" t="s">
        <v>171</v>
      </c>
      <c r="AW253" s="92" t="s">
        <v>37</v>
      </c>
      <c r="AX253" s="92" t="s">
        <v>24</v>
      </c>
      <c r="AY253" s="263" t="s">
        <v>164</v>
      </c>
    </row>
    <row r="254" spans="2:65" s="84" customFormat="1" ht="20.4" customHeight="1">
      <c r="B254" s="105"/>
      <c r="C254" s="189" t="s">
        <v>395</v>
      </c>
      <c r="D254" s="189" t="s">
        <v>166</v>
      </c>
      <c r="E254" s="190" t="s">
        <v>894</v>
      </c>
      <c r="F254" s="191" t="s">
        <v>895</v>
      </c>
      <c r="G254" s="192" t="s">
        <v>192</v>
      </c>
      <c r="H254" s="193">
        <v>107.832</v>
      </c>
      <c r="I254" s="233"/>
      <c r="J254" s="234">
        <f>ROUND(I254*H254,2)</f>
        <v>0</v>
      </c>
      <c r="K254" s="191" t="s">
        <v>170</v>
      </c>
      <c r="L254" s="214"/>
      <c r="M254" s="235" t="s">
        <v>22</v>
      </c>
      <c r="N254" s="236" t="s">
        <v>44</v>
      </c>
      <c r="O254" s="106"/>
      <c r="P254" s="237">
        <f>O254*H254</f>
        <v>0</v>
      </c>
      <c r="Q254" s="237">
        <v>0.00519</v>
      </c>
      <c r="R254" s="237">
        <f>Q254*H254</f>
        <v>0.55964808</v>
      </c>
      <c r="S254" s="237">
        <v>0</v>
      </c>
      <c r="T254" s="254">
        <f>S254*H254</f>
        <v>0</v>
      </c>
      <c r="AR254" s="170" t="s">
        <v>171</v>
      </c>
      <c r="AT254" s="170" t="s">
        <v>166</v>
      </c>
      <c r="AU254" s="170" t="s">
        <v>81</v>
      </c>
      <c r="AY254" s="170" t="s">
        <v>164</v>
      </c>
      <c r="BE254" s="266">
        <f>IF(N254="základní",J254,0)</f>
        <v>0</v>
      </c>
      <c r="BF254" s="266">
        <f>IF(N254="snížená",J254,0)</f>
        <v>0</v>
      </c>
      <c r="BG254" s="266">
        <f>IF(N254="zákl. přenesená",J254,0)</f>
        <v>0</v>
      </c>
      <c r="BH254" s="266">
        <f>IF(N254="sníž. přenesená",J254,0)</f>
        <v>0</v>
      </c>
      <c r="BI254" s="266">
        <f>IF(N254="nulová",J254,0)</f>
        <v>0</v>
      </c>
      <c r="BJ254" s="170" t="s">
        <v>24</v>
      </c>
      <c r="BK254" s="266">
        <f>ROUND(I254*H254,2)</f>
        <v>0</v>
      </c>
      <c r="BL254" s="170" t="s">
        <v>171</v>
      </c>
      <c r="BM254" s="170" t="s">
        <v>1118</v>
      </c>
    </row>
    <row r="255" spans="2:47" s="84" customFormat="1" ht="13.5">
      <c r="B255" s="105"/>
      <c r="C255" s="174"/>
      <c r="D255" s="194" t="s">
        <v>173</v>
      </c>
      <c r="E255" s="174"/>
      <c r="F255" s="195" t="s">
        <v>897</v>
      </c>
      <c r="G255" s="174"/>
      <c r="H255" s="174"/>
      <c r="I255" s="215"/>
      <c r="J255" s="174"/>
      <c r="K255" s="174"/>
      <c r="L255" s="214"/>
      <c r="M255" s="238"/>
      <c r="N255" s="106"/>
      <c r="O255" s="106"/>
      <c r="P255" s="106"/>
      <c r="Q255" s="106"/>
      <c r="R255" s="106"/>
      <c r="S255" s="106"/>
      <c r="T255" s="255"/>
      <c r="AT255" s="170" t="s">
        <v>173</v>
      </c>
      <c r="AU255" s="170" t="s">
        <v>81</v>
      </c>
    </row>
    <row r="256" spans="2:51" s="90" customFormat="1" ht="13.5">
      <c r="B256" s="196"/>
      <c r="C256" s="197"/>
      <c r="D256" s="194" t="s">
        <v>184</v>
      </c>
      <c r="E256" s="198" t="s">
        <v>22</v>
      </c>
      <c r="F256" s="199" t="s">
        <v>1113</v>
      </c>
      <c r="G256" s="197"/>
      <c r="H256" s="198" t="s">
        <v>22</v>
      </c>
      <c r="I256" s="239"/>
      <c r="J256" s="197"/>
      <c r="K256" s="197"/>
      <c r="L256" s="240"/>
      <c r="M256" s="241"/>
      <c r="N256" s="242"/>
      <c r="O256" s="242"/>
      <c r="P256" s="242"/>
      <c r="Q256" s="242"/>
      <c r="R256" s="242"/>
      <c r="S256" s="242"/>
      <c r="T256" s="256"/>
      <c r="AT256" s="261" t="s">
        <v>184</v>
      </c>
      <c r="AU256" s="261" t="s">
        <v>81</v>
      </c>
      <c r="AV256" s="90" t="s">
        <v>24</v>
      </c>
      <c r="AW256" s="90" t="s">
        <v>37</v>
      </c>
      <c r="AX256" s="90" t="s">
        <v>73</v>
      </c>
      <c r="AY256" s="261" t="s">
        <v>164</v>
      </c>
    </row>
    <row r="257" spans="2:51" s="91" customFormat="1" ht="13.5">
      <c r="B257" s="200"/>
      <c r="C257" s="201"/>
      <c r="D257" s="194" t="s">
        <v>184</v>
      </c>
      <c r="E257" s="202" t="s">
        <v>22</v>
      </c>
      <c r="F257" s="203" t="s">
        <v>1119</v>
      </c>
      <c r="G257" s="201"/>
      <c r="H257" s="204">
        <v>37.375</v>
      </c>
      <c r="I257" s="243"/>
      <c r="J257" s="201"/>
      <c r="K257" s="201"/>
      <c r="L257" s="244"/>
      <c r="M257" s="245"/>
      <c r="N257" s="246"/>
      <c r="O257" s="246"/>
      <c r="P257" s="246"/>
      <c r="Q257" s="246"/>
      <c r="R257" s="246"/>
      <c r="S257" s="246"/>
      <c r="T257" s="257"/>
      <c r="AT257" s="262" t="s">
        <v>184</v>
      </c>
      <c r="AU257" s="262" t="s">
        <v>81</v>
      </c>
      <c r="AV257" s="91" t="s">
        <v>81</v>
      </c>
      <c r="AW257" s="91" t="s">
        <v>37</v>
      </c>
      <c r="AX257" s="91" t="s">
        <v>73</v>
      </c>
      <c r="AY257" s="262" t="s">
        <v>164</v>
      </c>
    </row>
    <row r="258" spans="2:51" s="91" customFormat="1" ht="13.5">
      <c r="B258" s="200"/>
      <c r="C258" s="201"/>
      <c r="D258" s="194" t="s">
        <v>184</v>
      </c>
      <c r="E258" s="202" t="s">
        <v>22</v>
      </c>
      <c r="F258" s="203" t="s">
        <v>1120</v>
      </c>
      <c r="G258" s="201"/>
      <c r="H258" s="204">
        <v>55.613</v>
      </c>
      <c r="I258" s="243"/>
      <c r="J258" s="201"/>
      <c r="K258" s="201"/>
      <c r="L258" s="244"/>
      <c r="M258" s="245"/>
      <c r="N258" s="246"/>
      <c r="O258" s="246"/>
      <c r="P258" s="246"/>
      <c r="Q258" s="246"/>
      <c r="R258" s="246"/>
      <c r="S258" s="246"/>
      <c r="T258" s="257"/>
      <c r="AT258" s="262" t="s">
        <v>184</v>
      </c>
      <c r="AU258" s="262" t="s">
        <v>81</v>
      </c>
      <c r="AV258" s="91" t="s">
        <v>81</v>
      </c>
      <c r="AW258" s="91" t="s">
        <v>37</v>
      </c>
      <c r="AX258" s="91" t="s">
        <v>73</v>
      </c>
      <c r="AY258" s="262" t="s">
        <v>164</v>
      </c>
    </row>
    <row r="259" spans="2:51" s="90" customFormat="1" ht="13.5">
      <c r="B259" s="196"/>
      <c r="C259" s="197"/>
      <c r="D259" s="194" t="s">
        <v>184</v>
      </c>
      <c r="E259" s="198" t="s">
        <v>22</v>
      </c>
      <c r="F259" s="199" t="s">
        <v>250</v>
      </c>
      <c r="G259" s="197"/>
      <c r="H259" s="198" t="s">
        <v>22</v>
      </c>
      <c r="I259" s="239"/>
      <c r="J259" s="197"/>
      <c r="K259" s="197"/>
      <c r="L259" s="240"/>
      <c r="M259" s="241"/>
      <c r="N259" s="242"/>
      <c r="O259" s="242"/>
      <c r="P259" s="242"/>
      <c r="Q259" s="242"/>
      <c r="R259" s="242"/>
      <c r="S259" s="242"/>
      <c r="T259" s="256"/>
      <c r="AT259" s="261" t="s">
        <v>184</v>
      </c>
      <c r="AU259" s="261" t="s">
        <v>81</v>
      </c>
      <c r="AV259" s="90" t="s">
        <v>24</v>
      </c>
      <c r="AW259" s="90" t="s">
        <v>37</v>
      </c>
      <c r="AX259" s="90" t="s">
        <v>73</v>
      </c>
      <c r="AY259" s="261" t="s">
        <v>164</v>
      </c>
    </row>
    <row r="260" spans="2:51" s="91" customFormat="1" ht="13.5">
      <c r="B260" s="200"/>
      <c r="C260" s="201"/>
      <c r="D260" s="194" t="s">
        <v>184</v>
      </c>
      <c r="E260" s="202" t="s">
        <v>22</v>
      </c>
      <c r="F260" s="203" t="s">
        <v>1121</v>
      </c>
      <c r="G260" s="201"/>
      <c r="H260" s="204">
        <v>5.813</v>
      </c>
      <c r="I260" s="243"/>
      <c r="J260" s="201"/>
      <c r="K260" s="201"/>
      <c r="L260" s="244"/>
      <c r="M260" s="245"/>
      <c r="N260" s="246"/>
      <c r="O260" s="246"/>
      <c r="P260" s="246"/>
      <c r="Q260" s="246"/>
      <c r="R260" s="246"/>
      <c r="S260" s="246"/>
      <c r="T260" s="257"/>
      <c r="AT260" s="262" t="s">
        <v>184</v>
      </c>
      <c r="AU260" s="262" t="s">
        <v>81</v>
      </c>
      <c r="AV260" s="91" t="s">
        <v>81</v>
      </c>
      <c r="AW260" s="91" t="s">
        <v>37</v>
      </c>
      <c r="AX260" s="91" t="s">
        <v>73</v>
      </c>
      <c r="AY260" s="262" t="s">
        <v>164</v>
      </c>
    </row>
    <row r="261" spans="2:51" s="91" customFormat="1" ht="13.5">
      <c r="B261" s="200"/>
      <c r="C261" s="201"/>
      <c r="D261" s="194" t="s">
        <v>184</v>
      </c>
      <c r="E261" s="202" t="s">
        <v>22</v>
      </c>
      <c r="F261" s="203" t="s">
        <v>1122</v>
      </c>
      <c r="G261" s="201"/>
      <c r="H261" s="204">
        <v>9.031</v>
      </c>
      <c r="I261" s="243"/>
      <c r="J261" s="201"/>
      <c r="K261" s="201"/>
      <c r="L261" s="244"/>
      <c r="M261" s="245"/>
      <c r="N261" s="246"/>
      <c r="O261" s="246"/>
      <c r="P261" s="246"/>
      <c r="Q261" s="246"/>
      <c r="R261" s="246"/>
      <c r="S261" s="246"/>
      <c r="T261" s="257"/>
      <c r="AT261" s="262" t="s">
        <v>184</v>
      </c>
      <c r="AU261" s="262" t="s">
        <v>81</v>
      </c>
      <c r="AV261" s="91" t="s">
        <v>81</v>
      </c>
      <c r="AW261" s="91" t="s">
        <v>37</v>
      </c>
      <c r="AX261" s="91" t="s">
        <v>73</v>
      </c>
      <c r="AY261" s="262" t="s">
        <v>164</v>
      </c>
    </row>
    <row r="262" spans="2:51" s="92" customFormat="1" ht="13.5">
      <c r="B262" s="205"/>
      <c r="C262" s="206"/>
      <c r="D262" s="207" t="s">
        <v>184</v>
      </c>
      <c r="E262" s="208" t="s">
        <v>22</v>
      </c>
      <c r="F262" s="209" t="s">
        <v>187</v>
      </c>
      <c r="G262" s="206"/>
      <c r="H262" s="210">
        <v>107.832</v>
      </c>
      <c r="I262" s="247"/>
      <c r="J262" s="206"/>
      <c r="K262" s="206"/>
      <c r="L262" s="248"/>
      <c r="M262" s="249"/>
      <c r="N262" s="250"/>
      <c r="O262" s="250"/>
      <c r="P262" s="250"/>
      <c r="Q262" s="250"/>
      <c r="R262" s="250"/>
      <c r="S262" s="250"/>
      <c r="T262" s="258"/>
      <c r="AT262" s="263" t="s">
        <v>184</v>
      </c>
      <c r="AU262" s="263" t="s">
        <v>81</v>
      </c>
      <c r="AV262" s="92" t="s">
        <v>171</v>
      </c>
      <c r="AW262" s="92" t="s">
        <v>37</v>
      </c>
      <c r="AX262" s="92" t="s">
        <v>24</v>
      </c>
      <c r="AY262" s="263" t="s">
        <v>164</v>
      </c>
    </row>
    <row r="263" spans="2:65" s="84" customFormat="1" ht="20.4" customHeight="1">
      <c r="B263" s="105"/>
      <c r="C263" s="189" t="s">
        <v>403</v>
      </c>
      <c r="D263" s="189" t="s">
        <v>166</v>
      </c>
      <c r="E263" s="190" t="s">
        <v>899</v>
      </c>
      <c r="F263" s="191" t="s">
        <v>900</v>
      </c>
      <c r="G263" s="192" t="s">
        <v>192</v>
      </c>
      <c r="H263" s="193">
        <v>107.832</v>
      </c>
      <c r="I263" s="233"/>
      <c r="J263" s="234">
        <f>ROUND(I263*H263,2)</f>
        <v>0</v>
      </c>
      <c r="K263" s="191" t="s">
        <v>170</v>
      </c>
      <c r="L263" s="214"/>
      <c r="M263" s="235" t="s">
        <v>22</v>
      </c>
      <c r="N263" s="236" t="s">
        <v>44</v>
      </c>
      <c r="O263" s="106"/>
      <c r="P263" s="237">
        <f>O263*H263</f>
        <v>0</v>
      </c>
      <c r="Q263" s="237">
        <v>0</v>
      </c>
      <c r="R263" s="237">
        <f>Q263*H263</f>
        <v>0</v>
      </c>
      <c r="S263" s="237">
        <v>0</v>
      </c>
      <c r="T263" s="254">
        <f>S263*H263</f>
        <v>0</v>
      </c>
      <c r="AR263" s="170" t="s">
        <v>171</v>
      </c>
      <c r="AT263" s="170" t="s">
        <v>166</v>
      </c>
      <c r="AU263" s="170" t="s">
        <v>81</v>
      </c>
      <c r="AY263" s="170" t="s">
        <v>164</v>
      </c>
      <c r="BE263" s="266">
        <f>IF(N263="základní",J263,0)</f>
        <v>0</v>
      </c>
      <c r="BF263" s="266">
        <f>IF(N263="snížená",J263,0)</f>
        <v>0</v>
      </c>
      <c r="BG263" s="266">
        <f>IF(N263="zákl. přenesená",J263,0)</f>
        <v>0</v>
      </c>
      <c r="BH263" s="266">
        <f>IF(N263="sníž. přenesená",J263,0)</f>
        <v>0</v>
      </c>
      <c r="BI263" s="266">
        <f>IF(N263="nulová",J263,0)</f>
        <v>0</v>
      </c>
      <c r="BJ263" s="170" t="s">
        <v>24</v>
      </c>
      <c r="BK263" s="266">
        <f>ROUND(I263*H263,2)</f>
        <v>0</v>
      </c>
      <c r="BL263" s="170" t="s">
        <v>171</v>
      </c>
      <c r="BM263" s="170" t="s">
        <v>1123</v>
      </c>
    </row>
    <row r="264" spans="2:47" s="84" customFormat="1" ht="13.5">
      <c r="B264" s="105"/>
      <c r="C264" s="174"/>
      <c r="D264" s="194" t="s">
        <v>173</v>
      </c>
      <c r="E264" s="174"/>
      <c r="F264" s="195" t="s">
        <v>902</v>
      </c>
      <c r="G264" s="174"/>
      <c r="H264" s="174"/>
      <c r="I264" s="215"/>
      <c r="J264" s="174"/>
      <c r="K264" s="174"/>
      <c r="L264" s="214"/>
      <c r="M264" s="238"/>
      <c r="N264" s="106"/>
      <c r="O264" s="106"/>
      <c r="P264" s="106"/>
      <c r="Q264" s="106"/>
      <c r="R264" s="106"/>
      <c r="S264" s="106"/>
      <c r="T264" s="255"/>
      <c r="AT264" s="170" t="s">
        <v>173</v>
      </c>
      <c r="AU264" s="170" t="s">
        <v>81</v>
      </c>
    </row>
    <row r="265" spans="2:51" s="90" customFormat="1" ht="13.5">
      <c r="B265" s="196"/>
      <c r="C265" s="197"/>
      <c r="D265" s="194" t="s">
        <v>184</v>
      </c>
      <c r="E265" s="198" t="s">
        <v>22</v>
      </c>
      <c r="F265" s="199" t="s">
        <v>1113</v>
      </c>
      <c r="G265" s="197"/>
      <c r="H265" s="198" t="s">
        <v>22</v>
      </c>
      <c r="I265" s="239"/>
      <c r="J265" s="197"/>
      <c r="K265" s="197"/>
      <c r="L265" s="240"/>
      <c r="M265" s="241"/>
      <c r="N265" s="242"/>
      <c r="O265" s="242"/>
      <c r="P265" s="242"/>
      <c r="Q265" s="242"/>
      <c r="R265" s="242"/>
      <c r="S265" s="242"/>
      <c r="T265" s="256"/>
      <c r="AT265" s="261" t="s">
        <v>184</v>
      </c>
      <c r="AU265" s="261" t="s">
        <v>81</v>
      </c>
      <c r="AV265" s="90" t="s">
        <v>24</v>
      </c>
      <c r="AW265" s="90" t="s">
        <v>37</v>
      </c>
      <c r="AX265" s="90" t="s">
        <v>73</v>
      </c>
      <c r="AY265" s="261" t="s">
        <v>164</v>
      </c>
    </row>
    <row r="266" spans="2:51" s="91" customFormat="1" ht="13.5">
      <c r="B266" s="200"/>
      <c r="C266" s="201"/>
      <c r="D266" s="194" t="s">
        <v>184</v>
      </c>
      <c r="E266" s="202" t="s">
        <v>22</v>
      </c>
      <c r="F266" s="203" t="s">
        <v>1119</v>
      </c>
      <c r="G266" s="201"/>
      <c r="H266" s="204">
        <v>37.375</v>
      </c>
      <c r="I266" s="243"/>
      <c r="J266" s="201"/>
      <c r="K266" s="201"/>
      <c r="L266" s="244"/>
      <c r="M266" s="245"/>
      <c r="N266" s="246"/>
      <c r="O266" s="246"/>
      <c r="P266" s="246"/>
      <c r="Q266" s="246"/>
      <c r="R266" s="246"/>
      <c r="S266" s="246"/>
      <c r="T266" s="257"/>
      <c r="AT266" s="262" t="s">
        <v>184</v>
      </c>
      <c r="AU266" s="262" t="s">
        <v>81</v>
      </c>
      <c r="AV266" s="91" t="s">
        <v>81</v>
      </c>
      <c r="AW266" s="91" t="s">
        <v>37</v>
      </c>
      <c r="AX266" s="91" t="s">
        <v>73</v>
      </c>
      <c r="AY266" s="262" t="s">
        <v>164</v>
      </c>
    </row>
    <row r="267" spans="2:51" s="91" customFormat="1" ht="13.5">
      <c r="B267" s="200"/>
      <c r="C267" s="201"/>
      <c r="D267" s="194" t="s">
        <v>184</v>
      </c>
      <c r="E267" s="202" t="s">
        <v>22</v>
      </c>
      <c r="F267" s="203" t="s">
        <v>1120</v>
      </c>
      <c r="G267" s="201"/>
      <c r="H267" s="204">
        <v>55.613</v>
      </c>
      <c r="I267" s="243"/>
      <c r="J267" s="201"/>
      <c r="K267" s="201"/>
      <c r="L267" s="244"/>
      <c r="M267" s="245"/>
      <c r="N267" s="246"/>
      <c r="O267" s="246"/>
      <c r="P267" s="246"/>
      <c r="Q267" s="246"/>
      <c r="R267" s="246"/>
      <c r="S267" s="246"/>
      <c r="T267" s="257"/>
      <c r="AT267" s="262" t="s">
        <v>184</v>
      </c>
      <c r="AU267" s="262" t="s">
        <v>81</v>
      </c>
      <c r="AV267" s="91" t="s">
        <v>81</v>
      </c>
      <c r="AW267" s="91" t="s">
        <v>37</v>
      </c>
      <c r="AX267" s="91" t="s">
        <v>73</v>
      </c>
      <c r="AY267" s="262" t="s">
        <v>164</v>
      </c>
    </row>
    <row r="268" spans="2:51" s="90" customFormat="1" ht="13.5">
      <c r="B268" s="196"/>
      <c r="C268" s="197"/>
      <c r="D268" s="194" t="s">
        <v>184</v>
      </c>
      <c r="E268" s="198" t="s">
        <v>22</v>
      </c>
      <c r="F268" s="199" t="s">
        <v>250</v>
      </c>
      <c r="G268" s="197"/>
      <c r="H268" s="198" t="s">
        <v>22</v>
      </c>
      <c r="I268" s="239"/>
      <c r="J268" s="197"/>
      <c r="K268" s="197"/>
      <c r="L268" s="240"/>
      <c r="M268" s="241"/>
      <c r="N268" s="242"/>
      <c r="O268" s="242"/>
      <c r="P268" s="242"/>
      <c r="Q268" s="242"/>
      <c r="R268" s="242"/>
      <c r="S268" s="242"/>
      <c r="T268" s="256"/>
      <c r="AT268" s="261" t="s">
        <v>184</v>
      </c>
      <c r="AU268" s="261" t="s">
        <v>81</v>
      </c>
      <c r="AV268" s="90" t="s">
        <v>24</v>
      </c>
      <c r="AW268" s="90" t="s">
        <v>37</v>
      </c>
      <c r="AX268" s="90" t="s">
        <v>73</v>
      </c>
      <c r="AY268" s="261" t="s">
        <v>164</v>
      </c>
    </row>
    <row r="269" spans="2:51" s="91" customFormat="1" ht="13.5">
      <c r="B269" s="200"/>
      <c r="C269" s="201"/>
      <c r="D269" s="194" t="s">
        <v>184</v>
      </c>
      <c r="E269" s="202" t="s">
        <v>22</v>
      </c>
      <c r="F269" s="203" t="s">
        <v>1121</v>
      </c>
      <c r="G269" s="201"/>
      <c r="H269" s="204">
        <v>5.813</v>
      </c>
      <c r="I269" s="243"/>
      <c r="J269" s="201"/>
      <c r="K269" s="201"/>
      <c r="L269" s="244"/>
      <c r="M269" s="245"/>
      <c r="N269" s="246"/>
      <c r="O269" s="246"/>
      <c r="P269" s="246"/>
      <c r="Q269" s="246"/>
      <c r="R269" s="246"/>
      <c r="S269" s="246"/>
      <c r="T269" s="257"/>
      <c r="AT269" s="262" t="s">
        <v>184</v>
      </c>
      <c r="AU269" s="262" t="s">
        <v>81</v>
      </c>
      <c r="AV269" s="91" t="s">
        <v>81</v>
      </c>
      <c r="AW269" s="91" t="s">
        <v>37</v>
      </c>
      <c r="AX269" s="91" t="s">
        <v>73</v>
      </c>
      <c r="AY269" s="262" t="s">
        <v>164</v>
      </c>
    </row>
    <row r="270" spans="2:51" s="91" customFormat="1" ht="13.5">
      <c r="B270" s="200"/>
      <c r="C270" s="201"/>
      <c r="D270" s="194" t="s">
        <v>184</v>
      </c>
      <c r="E270" s="202" t="s">
        <v>22</v>
      </c>
      <c r="F270" s="203" t="s">
        <v>1122</v>
      </c>
      <c r="G270" s="201"/>
      <c r="H270" s="204">
        <v>9.031</v>
      </c>
      <c r="I270" s="243"/>
      <c r="J270" s="201"/>
      <c r="K270" s="201"/>
      <c r="L270" s="244"/>
      <c r="M270" s="245"/>
      <c r="N270" s="246"/>
      <c r="O270" s="246"/>
      <c r="P270" s="246"/>
      <c r="Q270" s="246"/>
      <c r="R270" s="246"/>
      <c r="S270" s="246"/>
      <c r="T270" s="257"/>
      <c r="AT270" s="262" t="s">
        <v>184</v>
      </c>
      <c r="AU270" s="262" t="s">
        <v>81</v>
      </c>
      <c r="AV270" s="91" t="s">
        <v>81</v>
      </c>
      <c r="AW270" s="91" t="s">
        <v>37</v>
      </c>
      <c r="AX270" s="91" t="s">
        <v>73</v>
      </c>
      <c r="AY270" s="262" t="s">
        <v>164</v>
      </c>
    </row>
    <row r="271" spans="2:51" s="92" customFormat="1" ht="13.5">
      <c r="B271" s="205"/>
      <c r="C271" s="206"/>
      <c r="D271" s="207" t="s">
        <v>184</v>
      </c>
      <c r="E271" s="208" t="s">
        <v>22</v>
      </c>
      <c r="F271" s="209" t="s">
        <v>187</v>
      </c>
      <c r="G271" s="206"/>
      <c r="H271" s="210">
        <v>107.832</v>
      </c>
      <c r="I271" s="247"/>
      <c r="J271" s="206"/>
      <c r="K271" s="206"/>
      <c r="L271" s="248"/>
      <c r="M271" s="249"/>
      <c r="N271" s="250"/>
      <c r="O271" s="250"/>
      <c r="P271" s="250"/>
      <c r="Q271" s="250"/>
      <c r="R271" s="250"/>
      <c r="S271" s="250"/>
      <c r="T271" s="258"/>
      <c r="AT271" s="263" t="s">
        <v>184</v>
      </c>
      <c r="AU271" s="263" t="s">
        <v>81</v>
      </c>
      <c r="AV271" s="92" t="s">
        <v>171</v>
      </c>
      <c r="AW271" s="92" t="s">
        <v>37</v>
      </c>
      <c r="AX271" s="92" t="s">
        <v>24</v>
      </c>
      <c r="AY271" s="263" t="s">
        <v>164</v>
      </c>
    </row>
    <row r="272" spans="2:65" s="84" customFormat="1" ht="20.4" customHeight="1">
      <c r="B272" s="105"/>
      <c r="C272" s="189" t="s">
        <v>409</v>
      </c>
      <c r="D272" s="189" t="s">
        <v>166</v>
      </c>
      <c r="E272" s="190" t="s">
        <v>1124</v>
      </c>
      <c r="F272" s="191" t="s">
        <v>1125</v>
      </c>
      <c r="G272" s="192" t="s">
        <v>623</v>
      </c>
      <c r="H272" s="193">
        <v>0.431</v>
      </c>
      <c r="I272" s="233"/>
      <c r="J272" s="234">
        <f>ROUND(I272*H272,2)</f>
        <v>0</v>
      </c>
      <c r="K272" s="191" t="s">
        <v>170</v>
      </c>
      <c r="L272" s="214"/>
      <c r="M272" s="235" t="s">
        <v>22</v>
      </c>
      <c r="N272" s="236" t="s">
        <v>44</v>
      </c>
      <c r="O272" s="106"/>
      <c r="P272" s="237">
        <f>O272*H272</f>
        <v>0</v>
      </c>
      <c r="Q272" s="237">
        <v>1.05256</v>
      </c>
      <c r="R272" s="237">
        <f>Q272*H272</f>
        <v>0.45365336</v>
      </c>
      <c r="S272" s="237">
        <v>0</v>
      </c>
      <c r="T272" s="254">
        <f>S272*H272</f>
        <v>0</v>
      </c>
      <c r="AR272" s="170" t="s">
        <v>171</v>
      </c>
      <c r="AT272" s="170" t="s">
        <v>166</v>
      </c>
      <c r="AU272" s="170" t="s">
        <v>81</v>
      </c>
      <c r="AY272" s="170" t="s">
        <v>164</v>
      </c>
      <c r="BE272" s="266">
        <f>IF(N272="základní",J272,0)</f>
        <v>0</v>
      </c>
      <c r="BF272" s="266">
        <f>IF(N272="snížená",J272,0)</f>
        <v>0</v>
      </c>
      <c r="BG272" s="266">
        <f>IF(N272="zákl. přenesená",J272,0)</f>
        <v>0</v>
      </c>
      <c r="BH272" s="266">
        <f>IF(N272="sníž. přenesená",J272,0)</f>
        <v>0</v>
      </c>
      <c r="BI272" s="266">
        <f>IF(N272="nulová",J272,0)</f>
        <v>0</v>
      </c>
      <c r="BJ272" s="170" t="s">
        <v>24</v>
      </c>
      <c r="BK272" s="266">
        <f>ROUND(I272*H272,2)</f>
        <v>0</v>
      </c>
      <c r="BL272" s="170" t="s">
        <v>171</v>
      </c>
      <c r="BM272" s="170" t="s">
        <v>1126</v>
      </c>
    </row>
    <row r="273" spans="2:47" s="84" customFormat="1" ht="13.5">
      <c r="B273" s="105"/>
      <c r="C273" s="174"/>
      <c r="D273" s="194" t="s">
        <v>173</v>
      </c>
      <c r="E273" s="174"/>
      <c r="F273" s="195" t="s">
        <v>1127</v>
      </c>
      <c r="G273" s="174"/>
      <c r="H273" s="174"/>
      <c r="I273" s="215"/>
      <c r="J273" s="174"/>
      <c r="K273" s="174"/>
      <c r="L273" s="214"/>
      <c r="M273" s="238"/>
      <c r="N273" s="106"/>
      <c r="O273" s="106"/>
      <c r="P273" s="106"/>
      <c r="Q273" s="106"/>
      <c r="R273" s="106"/>
      <c r="S273" s="106"/>
      <c r="T273" s="255"/>
      <c r="AT273" s="170" t="s">
        <v>173</v>
      </c>
      <c r="AU273" s="170" t="s">
        <v>81</v>
      </c>
    </row>
    <row r="274" spans="2:51" s="90" customFormat="1" ht="13.5">
      <c r="B274" s="196"/>
      <c r="C274" s="197"/>
      <c r="D274" s="194" t="s">
        <v>184</v>
      </c>
      <c r="E274" s="198" t="s">
        <v>22</v>
      </c>
      <c r="F274" s="199" t="s">
        <v>1113</v>
      </c>
      <c r="G274" s="197"/>
      <c r="H274" s="198" t="s">
        <v>22</v>
      </c>
      <c r="I274" s="239"/>
      <c r="J274" s="197"/>
      <c r="K274" s="197"/>
      <c r="L274" s="240"/>
      <c r="M274" s="241"/>
      <c r="N274" s="242"/>
      <c r="O274" s="242"/>
      <c r="P274" s="242"/>
      <c r="Q274" s="242"/>
      <c r="R274" s="242"/>
      <c r="S274" s="242"/>
      <c r="T274" s="256"/>
      <c r="AT274" s="261" t="s">
        <v>184</v>
      </c>
      <c r="AU274" s="261" t="s">
        <v>81</v>
      </c>
      <c r="AV274" s="90" t="s">
        <v>24</v>
      </c>
      <c r="AW274" s="90" t="s">
        <v>37</v>
      </c>
      <c r="AX274" s="90" t="s">
        <v>73</v>
      </c>
      <c r="AY274" s="261" t="s">
        <v>164</v>
      </c>
    </row>
    <row r="275" spans="2:51" s="91" customFormat="1" ht="13.5">
      <c r="B275" s="200"/>
      <c r="C275" s="201"/>
      <c r="D275" s="194" t="s">
        <v>184</v>
      </c>
      <c r="E275" s="202" t="s">
        <v>22</v>
      </c>
      <c r="F275" s="203" t="s">
        <v>1128</v>
      </c>
      <c r="G275" s="201"/>
      <c r="H275" s="204">
        <v>0.15</v>
      </c>
      <c r="I275" s="243"/>
      <c r="J275" s="201"/>
      <c r="K275" s="201"/>
      <c r="L275" s="244"/>
      <c r="M275" s="245"/>
      <c r="N275" s="246"/>
      <c r="O275" s="246"/>
      <c r="P275" s="246"/>
      <c r="Q275" s="246"/>
      <c r="R275" s="246"/>
      <c r="S275" s="246"/>
      <c r="T275" s="257"/>
      <c r="AT275" s="262" t="s">
        <v>184</v>
      </c>
      <c r="AU275" s="262" t="s">
        <v>81</v>
      </c>
      <c r="AV275" s="91" t="s">
        <v>81</v>
      </c>
      <c r="AW275" s="91" t="s">
        <v>37</v>
      </c>
      <c r="AX275" s="91" t="s">
        <v>73</v>
      </c>
      <c r="AY275" s="262" t="s">
        <v>164</v>
      </c>
    </row>
    <row r="276" spans="2:51" s="91" customFormat="1" ht="13.5">
      <c r="B276" s="200"/>
      <c r="C276" s="201"/>
      <c r="D276" s="194" t="s">
        <v>184</v>
      </c>
      <c r="E276" s="202" t="s">
        <v>22</v>
      </c>
      <c r="F276" s="203" t="s">
        <v>1129</v>
      </c>
      <c r="G276" s="201"/>
      <c r="H276" s="204">
        <v>0.222</v>
      </c>
      <c r="I276" s="243"/>
      <c r="J276" s="201"/>
      <c r="K276" s="201"/>
      <c r="L276" s="244"/>
      <c r="M276" s="245"/>
      <c r="N276" s="246"/>
      <c r="O276" s="246"/>
      <c r="P276" s="246"/>
      <c r="Q276" s="246"/>
      <c r="R276" s="246"/>
      <c r="S276" s="246"/>
      <c r="T276" s="257"/>
      <c r="AT276" s="262" t="s">
        <v>184</v>
      </c>
      <c r="AU276" s="262" t="s">
        <v>81</v>
      </c>
      <c r="AV276" s="91" t="s">
        <v>81</v>
      </c>
      <c r="AW276" s="91" t="s">
        <v>37</v>
      </c>
      <c r="AX276" s="91" t="s">
        <v>73</v>
      </c>
      <c r="AY276" s="262" t="s">
        <v>164</v>
      </c>
    </row>
    <row r="277" spans="2:51" s="90" customFormat="1" ht="13.5">
      <c r="B277" s="196"/>
      <c r="C277" s="197"/>
      <c r="D277" s="194" t="s">
        <v>184</v>
      </c>
      <c r="E277" s="198" t="s">
        <v>22</v>
      </c>
      <c r="F277" s="199" t="s">
        <v>250</v>
      </c>
      <c r="G277" s="197"/>
      <c r="H277" s="198" t="s">
        <v>22</v>
      </c>
      <c r="I277" s="239"/>
      <c r="J277" s="197"/>
      <c r="K277" s="197"/>
      <c r="L277" s="240"/>
      <c r="M277" s="241"/>
      <c r="N277" s="242"/>
      <c r="O277" s="242"/>
      <c r="P277" s="242"/>
      <c r="Q277" s="242"/>
      <c r="R277" s="242"/>
      <c r="S277" s="242"/>
      <c r="T277" s="256"/>
      <c r="AT277" s="261" t="s">
        <v>184</v>
      </c>
      <c r="AU277" s="261" t="s">
        <v>81</v>
      </c>
      <c r="AV277" s="90" t="s">
        <v>24</v>
      </c>
      <c r="AW277" s="90" t="s">
        <v>37</v>
      </c>
      <c r="AX277" s="90" t="s">
        <v>73</v>
      </c>
      <c r="AY277" s="261" t="s">
        <v>164</v>
      </c>
    </row>
    <row r="278" spans="2:51" s="91" customFormat="1" ht="13.5">
      <c r="B278" s="200"/>
      <c r="C278" s="201"/>
      <c r="D278" s="194" t="s">
        <v>184</v>
      </c>
      <c r="E278" s="202" t="s">
        <v>22</v>
      </c>
      <c r="F278" s="203" t="s">
        <v>1130</v>
      </c>
      <c r="G278" s="201"/>
      <c r="H278" s="204">
        <v>0.023</v>
      </c>
      <c r="I278" s="243"/>
      <c r="J278" s="201"/>
      <c r="K278" s="201"/>
      <c r="L278" s="244"/>
      <c r="M278" s="245"/>
      <c r="N278" s="246"/>
      <c r="O278" s="246"/>
      <c r="P278" s="246"/>
      <c r="Q278" s="246"/>
      <c r="R278" s="246"/>
      <c r="S278" s="246"/>
      <c r="T278" s="257"/>
      <c r="AT278" s="262" t="s">
        <v>184</v>
      </c>
      <c r="AU278" s="262" t="s">
        <v>81</v>
      </c>
      <c r="AV278" s="91" t="s">
        <v>81</v>
      </c>
      <c r="AW278" s="91" t="s">
        <v>37</v>
      </c>
      <c r="AX278" s="91" t="s">
        <v>73</v>
      </c>
      <c r="AY278" s="262" t="s">
        <v>164</v>
      </c>
    </row>
    <row r="279" spans="2:51" s="91" customFormat="1" ht="13.5">
      <c r="B279" s="200"/>
      <c r="C279" s="201"/>
      <c r="D279" s="194" t="s">
        <v>184</v>
      </c>
      <c r="E279" s="202" t="s">
        <v>22</v>
      </c>
      <c r="F279" s="203" t="s">
        <v>1131</v>
      </c>
      <c r="G279" s="201"/>
      <c r="H279" s="204">
        <v>0.036</v>
      </c>
      <c r="I279" s="243"/>
      <c r="J279" s="201"/>
      <c r="K279" s="201"/>
      <c r="L279" s="244"/>
      <c r="M279" s="245"/>
      <c r="N279" s="246"/>
      <c r="O279" s="246"/>
      <c r="P279" s="246"/>
      <c r="Q279" s="246"/>
      <c r="R279" s="246"/>
      <c r="S279" s="246"/>
      <c r="T279" s="257"/>
      <c r="AT279" s="262" t="s">
        <v>184</v>
      </c>
      <c r="AU279" s="262" t="s">
        <v>81</v>
      </c>
      <c r="AV279" s="91" t="s">
        <v>81</v>
      </c>
      <c r="AW279" s="91" t="s">
        <v>37</v>
      </c>
      <c r="AX279" s="91" t="s">
        <v>73</v>
      </c>
      <c r="AY279" s="262" t="s">
        <v>164</v>
      </c>
    </row>
    <row r="280" spans="2:51" s="92" customFormat="1" ht="13.5">
      <c r="B280" s="205"/>
      <c r="C280" s="206"/>
      <c r="D280" s="194" t="s">
        <v>184</v>
      </c>
      <c r="E280" s="267" t="s">
        <v>22</v>
      </c>
      <c r="F280" s="268" t="s">
        <v>187</v>
      </c>
      <c r="G280" s="206"/>
      <c r="H280" s="269">
        <v>0.431</v>
      </c>
      <c r="I280" s="247"/>
      <c r="J280" s="206"/>
      <c r="K280" s="206"/>
      <c r="L280" s="248"/>
      <c r="M280" s="249"/>
      <c r="N280" s="250"/>
      <c r="O280" s="250"/>
      <c r="P280" s="250"/>
      <c r="Q280" s="250"/>
      <c r="R280" s="250"/>
      <c r="S280" s="250"/>
      <c r="T280" s="258"/>
      <c r="AT280" s="263" t="s">
        <v>184</v>
      </c>
      <c r="AU280" s="263" t="s">
        <v>81</v>
      </c>
      <c r="AV280" s="92" t="s">
        <v>171</v>
      </c>
      <c r="AW280" s="92" t="s">
        <v>37</v>
      </c>
      <c r="AX280" s="92" t="s">
        <v>24</v>
      </c>
      <c r="AY280" s="263" t="s">
        <v>164</v>
      </c>
    </row>
    <row r="281" spans="2:63" s="89" customFormat="1" ht="29.9" customHeight="1">
      <c r="B281" s="183"/>
      <c r="C281" s="184"/>
      <c r="D281" s="187" t="s">
        <v>72</v>
      </c>
      <c r="E281" s="188" t="s">
        <v>188</v>
      </c>
      <c r="F281" s="188" t="s">
        <v>189</v>
      </c>
      <c r="G281" s="184"/>
      <c r="H281" s="184"/>
      <c r="I281" s="226"/>
      <c r="J281" s="232">
        <f>BK281</f>
        <v>0</v>
      </c>
      <c r="K281" s="184"/>
      <c r="L281" s="228"/>
      <c r="M281" s="229"/>
      <c r="N281" s="230"/>
      <c r="O281" s="230"/>
      <c r="P281" s="231">
        <f aca="true" t="shared" si="7" ref="P281:T281">SUM(P282:P422)</f>
        <v>0</v>
      </c>
      <c r="Q281" s="230"/>
      <c r="R281" s="231">
        <f t="shared" si="7"/>
        <v>273.36417827</v>
      </c>
      <c r="S281" s="230"/>
      <c r="T281" s="253">
        <f t="shared" si="7"/>
        <v>0</v>
      </c>
      <c r="AR281" s="259" t="s">
        <v>24</v>
      </c>
      <c r="AT281" s="260" t="s">
        <v>72</v>
      </c>
      <c r="AU281" s="260" t="s">
        <v>24</v>
      </c>
      <c r="AY281" s="259" t="s">
        <v>164</v>
      </c>
      <c r="BK281" s="265">
        <f>SUM(BK282:BK422)</f>
        <v>0</v>
      </c>
    </row>
    <row r="282" spans="2:65" s="84" customFormat="1" ht="20.4" customHeight="1">
      <c r="B282" s="105"/>
      <c r="C282" s="189" t="s">
        <v>414</v>
      </c>
      <c r="D282" s="189" t="s">
        <v>166</v>
      </c>
      <c r="E282" s="190" t="s">
        <v>1132</v>
      </c>
      <c r="F282" s="191" t="s">
        <v>1133</v>
      </c>
      <c r="G282" s="192" t="s">
        <v>192</v>
      </c>
      <c r="H282" s="193">
        <v>28.98</v>
      </c>
      <c r="I282" s="233"/>
      <c r="J282" s="234">
        <f>ROUND(I282*H282,2)</f>
        <v>0</v>
      </c>
      <c r="K282" s="191" t="s">
        <v>170</v>
      </c>
      <c r="L282" s="214"/>
      <c r="M282" s="235" t="s">
        <v>22</v>
      </c>
      <c r="N282" s="236" t="s">
        <v>44</v>
      </c>
      <c r="O282" s="106"/>
      <c r="P282" s="237">
        <f>O282*H282</f>
        <v>0</v>
      </c>
      <c r="Q282" s="237">
        <v>0.003</v>
      </c>
      <c r="R282" s="237">
        <f>Q282*H282</f>
        <v>0.08694</v>
      </c>
      <c r="S282" s="237">
        <v>0</v>
      </c>
      <c r="T282" s="254">
        <f>S282*H282</f>
        <v>0</v>
      </c>
      <c r="AR282" s="170" t="s">
        <v>171</v>
      </c>
      <c r="AT282" s="170" t="s">
        <v>166</v>
      </c>
      <c r="AU282" s="170" t="s">
        <v>81</v>
      </c>
      <c r="AY282" s="170" t="s">
        <v>164</v>
      </c>
      <c r="BE282" s="266">
        <f>IF(N282="základní",J282,0)</f>
        <v>0</v>
      </c>
      <c r="BF282" s="266">
        <f>IF(N282="snížená",J282,0)</f>
        <v>0</v>
      </c>
      <c r="BG282" s="266">
        <f>IF(N282="zákl. přenesená",J282,0)</f>
        <v>0</v>
      </c>
      <c r="BH282" s="266">
        <f>IF(N282="sníž. přenesená",J282,0)</f>
        <v>0</v>
      </c>
      <c r="BI282" s="266">
        <f>IF(N282="nulová",J282,0)</f>
        <v>0</v>
      </c>
      <c r="BJ282" s="170" t="s">
        <v>24</v>
      </c>
      <c r="BK282" s="266">
        <f>ROUND(I282*H282,2)</f>
        <v>0</v>
      </c>
      <c r="BL282" s="170" t="s">
        <v>171</v>
      </c>
      <c r="BM282" s="170" t="s">
        <v>1134</v>
      </c>
    </row>
    <row r="283" spans="2:47" s="84" customFormat="1" ht="24">
      <c r="B283" s="105"/>
      <c r="C283" s="174"/>
      <c r="D283" s="194" t="s">
        <v>173</v>
      </c>
      <c r="E283" s="174"/>
      <c r="F283" s="195" t="s">
        <v>1135</v>
      </c>
      <c r="G283" s="174"/>
      <c r="H283" s="174"/>
      <c r="I283" s="215"/>
      <c r="J283" s="174"/>
      <c r="K283" s="174"/>
      <c r="L283" s="214"/>
      <c r="M283" s="238"/>
      <c r="N283" s="106"/>
      <c r="O283" s="106"/>
      <c r="P283" s="106"/>
      <c r="Q283" s="106"/>
      <c r="R283" s="106"/>
      <c r="S283" s="106"/>
      <c r="T283" s="255"/>
      <c r="AT283" s="170" t="s">
        <v>173</v>
      </c>
      <c r="AU283" s="170" t="s">
        <v>81</v>
      </c>
    </row>
    <row r="284" spans="2:51" s="91" customFormat="1" ht="13.5">
      <c r="B284" s="200"/>
      <c r="C284" s="201"/>
      <c r="D284" s="207" t="s">
        <v>184</v>
      </c>
      <c r="E284" s="211" t="s">
        <v>22</v>
      </c>
      <c r="F284" s="212" t="s">
        <v>1136</v>
      </c>
      <c r="G284" s="201"/>
      <c r="H284" s="213">
        <v>28.98</v>
      </c>
      <c r="I284" s="243"/>
      <c r="J284" s="201"/>
      <c r="K284" s="201"/>
      <c r="L284" s="244"/>
      <c r="M284" s="245"/>
      <c r="N284" s="246"/>
      <c r="O284" s="246"/>
      <c r="P284" s="246"/>
      <c r="Q284" s="246"/>
      <c r="R284" s="246"/>
      <c r="S284" s="246"/>
      <c r="T284" s="257"/>
      <c r="AT284" s="262" t="s">
        <v>184</v>
      </c>
      <c r="AU284" s="262" t="s">
        <v>81</v>
      </c>
      <c r="AV284" s="91" t="s">
        <v>81</v>
      </c>
      <c r="AW284" s="91" t="s">
        <v>37</v>
      </c>
      <c r="AX284" s="91" t="s">
        <v>24</v>
      </c>
      <c r="AY284" s="262" t="s">
        <v>164</v>
      </c>
    </row>
    <row r="285" spans="2:65" s="84" customFormat="1" ht="20.4" customHeight="1">
      <c r="B285" s="105"/>
      <c r="C285" s="189" t="s">
        <v>419</v>
      </c>
      <c r="D285" s="189" t="s">
        <v>166</v>
      </c>
      <c r="E285" s="190" t="s">
        <v>1137</v>
      </c>
      <c r="F285" s="191" t="s">
        <v>1138</v>
      </c>
      <c r="G285" s="192" t="s">
        <v>192</v>
      </c>
      <c r="H285" s="193">
        <v>18.5</v>
      </c>
      <c r="I285" s="233"/>
      <c r="J285" s="234">
        <f>ROUND(I285*H285,2)</f>
        <v>0</v>
      </c>
      <c r="K285" s="191" t="s">
        <v>170</v>
      </c>
      <c r="L285" s="214"/>
      <c r="M285" s="235" t="s">
        <v>22</v>
      </c>
      <c r="N285" s="236" t="s">
        <v>44</v>
      </c>
      <c r="O285" s="106"/>
      <c r="P285" s="237">
        <f>O285*H285</f>
        <v>0</v>
      </c>
      <c r="Q285" s="237">
        <v>0.04</v>
      </c>
      <c r="R285" s="237">
        <f>Q285*H285</f>
        <v>0.74</v>
      </c>
      <c r="S285" s="237">
        <v>0</v>
      </c>
      <c r="T285" s="254">
        <f>S285*H285</f>
        <v>0</v>
      </c>
      <c r="AR285" s="170" t="s">
        <v>171</v>
      </c>
      <c r="AT285" s="170" t="s">
        <v>166</v>
      </c>
      <c r="AU285" s="170" t="s">
        <v>81</v>
      </c>
      <c r="AY285" s="170" t="s">
        <v>164</v>
      </c>
      <c r="BE285" s="266">
        <f>IF(N285="základní",J285,0)</f>
        <v>0</v>
      </c>
      <c r="BF285" s="266">
        <f>IF(N285="snížená",J285,0)</f>
        <v>0</v>
      </c>
      <c r="BG285" s="266">
        <f>IF(N285="zákl. přenesená",J285,0)</f>
        <v>0</v>
      </c>
      <c r="BH285" s="266">
        <f>IF(N285="sníž. přenesená",J285,0)</f>
        <v>0</v>
      </c>
      <c r="BI285" s="266">
        <f>IF(N285="nulová",J285,0)</f>
        <v>0</v>
      </c>
      <c r="BJ285" s="170" t="s">
        <v>24</v>
      </c>
      <c r="BK285" s="266">
        <f>ROUND(I285*H285,2)</f>
        <v>0</v>
      </c>
      <c r="BL285" s="170" t="s">
        <v>171</v>
      </c>
      <c r="BM285" s="170" t="s">
        <v>1139</v>
      </c>
    </row>
    <row r="286" spans="2:47" s="84" customFormat="1" ht="13.5">
      <c r="B286" s="105"/>
      <c r="C286" s="174"/>
      <c r="D286" s="194" t="s">
        <v>173</v>
      </c>
      <c r="E286" s="174"/>
      <c r="F286" s="195" t="s">
        <v>1140</v>
      </c>
      <c r="G286" s="174"/>
      <c r="H286" s="174"/>
      <c r="I286" s="215"/>
      <c r="J286" s="174"/>
      <c r="K286" s="174"/>
      <c r="L286" s="214"/>
      <c r="M286" s="238"/>
      <c r="N286" s="106"/>
      <c r="O286" s="106"/>
      <c r="P286" s="106"/>
      <c r="Q286" s="106"/>
      <c r="R286" s="106"/>
      <c r="S286" s="106"/>
      <c r="T286" s="255"/>
      <c r="AT286" s="170" t="s">
        <v>173</v>
      </c>
      <c r="AU286" s="170" t="s">
        <v>81</v>
      </c>
    </row>
    <row r="287" spans="2:51" s="91" customFormat="1" ht="13.5">
      <c r="B287" s="200"/>
      <c r="C287" s="201"/>
      <c r="D287" s="207" t="s">
        <v>184</v>
      </c>
      <c r="E287" s="211" t="s">
        <v>22</v>
      </c>
      <c r="F287" s="212" t="s">
        <v>1141</v>
      </c>
      <c r="G287" s="201"/>
      <c r="H287" s="213">
        <v>18.5</v>
      </c>
      <c r="I287" s="243"/>
      <c r="J287" s="201"/>
      <c r="K287" s="201"/>
      <c r="L287" s="244"/>
      <c r="M287" s="245"/>
      <c r="N287" s="246"/>
      <c r="O287" s="246"/>
      <c r="P287" s="246"/>
      <c r="Q287" s="246"/>
      <c r="R287" s="246"/>
      <c r="S287" s="246"/>
      <c r="T287" s="257"/>
      <c r="AT287" s="262" t="s">
        <v>184</v>
      </c>
      <c r="AU287" s="262" t="s">
        <v>81</v>
      </c>
      <c r="AV287" s="91" t="s">
        <v>81</v>
      </c>
      <c r="AW287" s="91" t="s">
        <v>37</v>
      </c>
      <c r="AX287" s="91" t="s">
        <v>24</v>
      </c>
      <c r="AY287" s="262" t="s">
        <v>164</v>
      </c>
    </row>
    <row r="288" spans="2:65" s="84" customFormat="1" ht="28.8" customHeight="1">
      <c r="B288" s="105"/>
      <c r="C288" s="189" t="s">
        <v>425</v>
      </c>
      <c r="D288" s="189" t="s">
        <v>166</v>
      </c>
      <c r="E288" s="190" t="s">
        <v>1142</v>
      </c>
      <c r="F288" s="191" t="s">
        <v>1143</v>
      </c>
      <c r="G288" s="192" t="s">
        <v>192</v>
      </c>
      <c r="H288" s="193">
        <v>144.14</v>
      </c>
      <c r="I288" s="233"/>
      <c r="J288" s="234">
        <f>ROUND(I288*H288,2)</f>
        <v>0</v>
      </c>
      <c r="K288" s="191" t="s">
        <v>170</v>
      </c>
      <c r="L288" s="214"/>
      <c r="M288" s="235" t="s">
        <v>22</v>
      </c>
      <c r="N288" s="236" t="s">
        <v>44</v>
      </c>
      <c r="O288" s="106"/>
      <c r="P288" s="237">
        <f>O288*H288</f>
        <v>0</v>
      </c>
      <c r="Q288" s="237">
        <v>0.0154</v>
      </c>
      <c r="R288" s="237">
        <f>Q288*H288</f>
        <v>2.219756</v>
      </c>
      <c r="S288" s="237">
        <v>0</v>
      </c>
      <c r="T288" s="254">
        <f>S288*H288</f>
        <v>0</v>
      </c>
      <c r="AR288" s="170" t="s">
        <v>171</v>
      </c>
      <c r="AT288" s="170" t="s">
        <v>166</v>
      </c>
      <c r="AU288" s="170" t="s">
        <v>81</v>
      </c>
      <c r="AY288" s="170" t="s">
        <v>164</v>
      </c>
      <c r="BE288" s="266">
        <f>IF(N288="základní",J288,0)</f>
        <v>0</v>
      </c>
      <c r="BF288" s="266">
        <f>IF(N288="snížená",J288,0)</f>
        <v>0</v>
      </c>
      <c r="BG288" s="266">
        <f>IF(N288="zákl. přenesená",J288,0)</f>
        <v>0</v>
      </c>
      <c r="BH288" s="266">
        <f>IF(N288="sníž. přenesená",J288,0)</f>
        <v>0</v>
      </c>
      <c r="BI288" s="266">
        <f>IF(N288="nulová",J288,0)</f>
        <v>0</v>
      </c>
      <c r="BJ288" s="170" t="s">
        <v>24</v>
      </c>
      <c r="BK288" s="266">
        <f>ROUND(I288*H288,2)</f>
        <v>0</v>
      </c>
      <c r="BL288" s="170" t="s">
        <v>171</v>
      </c>
      <c r="BM288" s="170" t="s">
        <v>1144</v>
      </c>
    </row>
    <row r="289" spans="2:47" s="84" customFormat="1" ht="24">
      <c r="B289" s="105"/>
      <c r="C289" s="174"/>
      <c r="D289" s="194" t="s">
        <v>173</v>
      </c>
      <c r="E289" s="174"/>
      <c r="F289" s="195" t="s">
        <v>1145</v>
      </c>
      <c r="G289" s="174"/>
      <c r="H289" s="174"/>
      <c r="I289" s="215"/>
      <c r="J289" s="174"/>
      <c r="K289" s="174"/>
      <c r="L289" s="214"/>
      <c r="M289" s="238"/>
      <c r="N289" s="106"/>
      <c r="O289" s="106"/>
      <c r="P289" s="106"/>
      <c r="Q289" s="106"/>
      <c r="R289" s="106"/>
      <c r="S289" s="106"/>
      <c r="T289" s="255"/>
      <c r="AT289" s="170" t="s">
        <v>173</v>
      </c>
      <c r="AU289" s="170" t="s">
        <v>81</v>
      </c>
    </row>
    <row r="290" spans="2:51" s="91" customFormat="1" ht="36">
      <c r="B290" s="200"/>
      <c r="C290" s="201"/>
      <c r="D290" s="194" t="s">
        <v>184</v>
      </c>
      <c r="E290" s="202" t="s">
        <v>22</v>
      </c>
      <c r="F290" s="203" t="s">
        <v>1146</v>
      </c>
      <c r="G290" s="201"/>
      <c r="H290" s="204">
        <v>51.24</v>
      </c>
      <c r="I290" s="243"/>
      <c r="J290" s="201"/>
      <c r="K290" s="201"/>
      <c r="L290" s="244"/>
      <c r="M290" s="245"/>
      <c r="N290" s="246"/>
      <c r="O290" s="246"/>
      <c r="P290" s="246"/>
      <c r="Q290" s="246"/>
      <c r="R290" s="246"/>
      <c r="S290" s="246"/>
      <c r="T290" s="257"/>
      <c r="AT290" s="262" t="s">
        <v>184</v>
      </c>
      <c r="AU290" s="262" t="s">
        <v>81</v>
      </c>
      <c r="AV290" s="91" t="s">
        <v>81</v>
      </c>
      <c r="AW290" s="91" t="s">
        <v>37</v>
      </c>
      <c r="AX290" s="91" t="s">
        <v>73</v>
      </c>
      <c r="AY290" s="262" t="s">
        <v>164</v>
      </c>
    </row>
    <row r="291" spans="2:51" s="91" customFormat="1" ht="24">
      <c r="B291" s="200"/>
      <c r="C291" s="201"/>
      <c r="D291" s="194" t="s">
        <v>184</v>
      </c>
      <c r="E291" s="202" t="s">
        <v>22</v>
      </c>
      <c r="F291" s="203" t="s">
        <v>1147</v>
      </c>
      <c r="G291" s="201"/>
      <c r="H291" s="204">
        <v>51.2</v>
      </c>
      <c r="I291" s="243"/>
      <c r="J291" s="201"/>
      <c r="K291" s="201"/>
      <c r="L291" s="244"/>
      <c r="M291" s="245"/>
      <c r="N291" s="246"/>
      <c r="O291" s="246"/>
      <c r="P291" s="246"/>
      <c r="Q291" s="246"/>
      <c r="R291" s="246"/>
      <c r="S291" s="246"/>
      <c r="T291" s="257"/>
      <c r="AT291" s="262" t="s">
        <v>184</v>
      </c>
      <c r="AU291" s="262" t="s">
        <v>81</v>
      </c>
      <c r="AV291" s="91" t="s">
        <v>81</v>
      </c>
      <c r="AW291" s="91" t="s">
        <v>37</v>
      </c>
      <c r="AX291" s="91" t="s">
        <v>73</v>
      </c>
      <c r="AY291" s="262" t="s">
        <v>164</v>
      </c>
    </row>
    <row r="292" spans="2:51" s="91" customFormat="1" ht="13.5">
      <c r="B292" s="200"/>
      <c r="C292" s="201"/>
      <c r="D292" s="194" t="s">
        <v>184</v>
      </c>
      <c r="E292" s="202" t="s">
        <v>22</v>
      </c>
      <c r="F292" s="203" t="s">
        <v>1148</v>
      </c>
      <c r="G292" s="201"/>
      <c r="H292" s="204">
        <v>14.8</v>
      </c>
      <c r="I292" s="243"/>
      <c r="J292" s="201"/>
      <c r="K292" s="201"/>
      <c r="L292" s="244"/>
      <c r="M292" s="245"/>
      <c r="N292" s="246"/>
      <c r="O292" s="246"/>
      <c r="P292" s="246"/>
      <c r="Q292" s="246"/>
      <c r="R292" s="246"/>
      <c r="S292" s="246"/>
      <c r="T292" s="257"/>
      <c r="AT292" s="262" t="s">
        <v>184</v>
      </c>
      <c r="AU292" s="262" t="s">
        <v>81</v>
      </c>
      <c r="AV292" s="91" t="s">
        <v>81</v>
      </c>
      <c r="AW292" s="91" t="s">
        <v>37</v>
      </c>
      <c r="AX292" s="91" t="s">
        <v>73</v>
      </c>
      <c r="AY292" s="262" t="s">
        <v>164</v>
      </c>
    </row>
    <row r="293" spans="2:51" s="91" customFormat="1" ht="13.5">
      <c r="B293" s="200"/>
      <c r="C293" s="201"/>
      <c r="D293" s="194" t="s">
        <v>184</v>
      </c>
      <c r="E293" s="202" t="s">
        <v>22</v>
      </c>
      <c r="F293" s="203" t="s">
        <v>1149</v>
      </c>
      <c r="G293" s="201"/>
      <c r="H293" s="204">
        <v>15.1</v>
      </c>
      <c r="I293" s="243"/>
      <c r="J293" s="201"/>
      <c r="K293" s="201"/>
      <c r="L293" s="244"/>
      <c r="M293" s="245"/>
      <c r="N293" s="246"/>
      <c r="O293" s="246"/>
      <c r="P293" s="246"/>
      <c r="Q293" s="246"/>
      <c r="R293" s="246"/>
      <c r="S293" s="246"/>
      <c r="T293" s="257"/>
      <c r="AT293" s="262" t="s">
        <v>184</v>
      </c>
      <c r="AU293" s="262" t="s">
        <v>81</v>
      </c>
      <c r="AV293" s="91" t="s">
        <v>81</v>
      </c>
      <c r="AW293" s="91" t="s">
        <v>37</v>
      </c>
      <c r="AX293" s="91" t="s">
        <v>73</v>
      </c>
      <c r="AY293" s="262" t="s">
        <v>164</v>
      </c>
    </row>
    <row r="294" spans="2:51" s="91" customFormat="1" ht="13.5">
      <c r="B294" s="200"/>
      <c r="C294" s="201"/>
      <c r="D294" s="194" t="s">
        <v>184</v>
      </c>
      <c r="E294" s="202" t="s">
        <v>22</v>
      </c>
      <c r="F294" s="203" t="s">
        <v>1150</v>
      </c>
      <c r="G294" s="201"/>
      <c r="H294" s="204">
        <v>11.8</v>
      </c>
      <c r="I294" s="243"/>
      <c r="J294" s="201"/>
      <c r="K294" s="201"/>
      <c r="L294" s="244"/>
      <c r="M294" s="245"/>
      <c r="N294" s="246"/>
      <c r="O294" s="246"/>
      <c r="P294" s="246"/>
      <c r="Q294" s="246"/>
      <c r="R294" s="246"/>
      <c r="S294" s="246"/>
      <c r="T294" s="257"/>
      <c r="AT294" s="262" t="s">
        <v>184</v>
      </c>
      <c r="AU294" s="262" t="s">
        <v>81</v>
      </c>
      <c r="AV294" s="91" t="s">
        <v>81</v>
      </c>
      <c r="AW294" s="91" t="s">
        <v>37</v>
      </c>
      <c r="AX294" s="91" t="s">
        <v>73</v>
      </c>
      <c r="AY294" s="262" t="s">
        <v>164</v>
      </c>
    </row>
    <row r="295" spans="2:51" s="92" customFormat="1" ht="13.5">
      <c r="B295" s="205"/>
      <c r="C295" s="206"/>
      <c r="D295" s="207" t="s">
        <v>184</v>
      </c>
      <c r="E295" s="208" t="s">
        <v>22</v>
      </c>
      <c r="F295" s="209" t="s">
        <v>187</v>
      </c>
      <c r="G295" s="206"/>
      <c r="H295" s="210">
        <v>144.14</v>
      </c>
      <c r="I295" s="247"/>
      <c r="J295" s="206"/>
      <c r="K295" s="206"/>
      <c r="L295" s="248"/>
      <c r="M295" s="249"/>
      <c r="N295" s="250"/>
      <c r="O295" s="250"/>
      <c r="P295" s="250"/>
      <c r="Q295" s="250"/>
      <c r="R295" s="250"/>
      <c r="S295" s="250"/>
      <c r="T295" s="258"/>
      <c r="AT295" s="263" t="s">
        <v>184</v>
      </c>
      <c r="AU295" s="263" t="s">
        <v>81</v>
      </c>
      <c r="AV295" s="92" t="s">
        <v>171</v>
      </c>
      <c r="AW295" s="92" t="s">
        <v>37</v>
      </c>
      <c r="AX295" s="92" t="s">
        <v>24</v>
      </c>
      <c r="AY295" s="263" t="s">
        <v>164</v>
      </c>
    </row>
    <row r="296" spans="2:65" s="84" customFormat="1" ht="28.8" customHeight="1">
      <c r="B296" s="105"/>
      <c r="C296" s="189" t="s">
        <v>431</v>
      </c>
      <c r="D296" s="189" t="s">
        <v>166</v>
      </c>
      <c r="E296" s="190" t="s">
        <v>1151</v>
      </c>
      <c r="F296" s="191" t="s">
        <v>1152</v>
      </c>
      <c r="G296" s="192" t="s">
        <v>192</v>
      </c>
      <c r="H296" s="193">
        <v>2377.007</v>
      </c>
      <c r="I296" s="233"/>
      <c r="J296" s="234">
        <f>ROUND(I296*H296,2)</f>
        <v>0</v>
      </c>
      <c r="K296" s="191" t="s">
        <v>170</v>
      </c>
      <c r="L296" s="214"/>
      <c r="M296" s="235" t="s">
        <v>22</v>
      </c>
      <c r="N296" s="236" t="s">
        <v>44</v>
      </c>
      <c r="O296" s="106"/>
      <c r="P296" s="237">
        <f>O296*H296</f>
        <v>0</v>
      </c>
      <c r="Q296" s="237">
        <v>0.01838</v>
      </c>
      <c r="R296" s="237">
        <f>Q296*H296</f>
        <v>43.68938866</v>
      </c>
      <c r="S296" s="237">
        <v>0</v>
      </c>
      <c r="T296" s="254">
        <f>S296*H296</f>
        <v>0</v>
      </c>
      <c r="AR296" s="170" t="s">
        <v>171</v>
      </c>
      <c r="AT296" s="170" t="s">
        <v>166</v>
      </c>
      <c r="AU296" s="170" t="s">
        <v>81</v>
      </c>
      <c r="AY296" s="170" t="s">
        <v>164</v>
      </c>
      <c r="BE296" s="266">
        <f>IF(N296="základní",J296,0)</f>
        <v>0</v>
      </c>
      <c r="BF296" s="266">
        <f>IF(N296="snížená",J296,0)</f>
        <v>0</v>
      </c>
      <c r="BG296" s="266">
        <f>IF(N296="zákl. přenesená",J296,0)</f>
        <v>0</v>
      </c>
      <c r="BH296" s="266">
        <f>IF(N296="sníž. přenesená",J296,0)</f>
        <v>0</v>
      </c>
      <c r="BI296" s="266">
        <f>IF(N296="nulová",J296,0)</f>
        <v>0</v>
      </c>
      <c r="BJ296" s="170" t="s">
        <v>24</v>
      </c>
      <c r="BK296" s="266">
        <f>ROUND(I296*H296,2)</f>
        <v>0</v>
      </c>
      <c r="BL296" s="170" t="s">
        <v>171</v>
      </c>
      <c r="BM296" s="170" t="s">
        <v>1153</v>
      </c>
    </row>
    <row r="297" spans="2:47" s="84" customFormat="1" ht="36">
      <c r="B297" s="105"/>
      <c r="C297" s="174"/>
      <c r="D297" s="194" t="s">
        <v>173</v>
      </c>
      <c r="E297" s="174"/>
      <c r="F297" s="195" t="s">
        <v>1154</v>
      </c>
      <c r="G297" s="174"/>
      <c r="H297" s="174"/>
      <c r="I297" s="215"/>
      <c r="J297" s="174"/>
      <c r="K297" s="174"/>
      <c r="L297" s="214"/>
      <c r="M297" s="238"/>
      <c r="N297" s="106"/>
      <c r="O297" s="106"/>
      <c r="P297" s="106"/>
      <c r="Q297" s="106"/>
      <c r="R297" s="106"/>
      <c r="S297" s="106"/>
      <c r="T297" s="255"/>
      <c r="AT297" s="170" t="s">
        <v>173</v>
      </c>
      <c r="AU297" s="170" t="s">
        <v>81</v>
      </c>
    </row>
    <row r="298" spans="2:51" s="91" customFormat="1" ht="13.5">
      <c r="B298" s="200"/>
      <c r="C298" s="201"/>
      <c r="D298" s="194" t="s">
        <v>184</v>
      </c>
      <c r="E298" s="202" t="s">
        <v>22</v>
      </c>
      <c r="F298" s="203" t="s">
        <v>1155</v>
      </c>
      <c r="G298" s="201"/>
      <c r="H298" s="204">
        <v>9.62</v>
      </c>
      <c r="I298" s="243"/>
      <c r="J298" s="201"/>
      <c r="K298" s="201"/>
      <c r="L298" s="244"/>
      <c r="M298" s="245"/>
      <c r="N298" s="246"/>
      <c r="O298" s="246"/>
      <c r="P298" s="246"/>
      <c r="Q298" s="246"/>
      <c r="R298" s="246"/>
      <c r="S298" s="246"/>
      <c r="T298" s="257"/>
      <c r="AT298" s="262" t="s">
        <v>184</v>
      </c>
      <c r="AU298" s="262" t="s">
        <v>81</v>
      </c>
      <c r="AV298" s="91" t="s">
        <v>81</v>
      </c>
      <c r="AW298" s="91" t="s">
        <v>37</v>
      </c>
      <c r="AX298" s="91" t="s">
        <v>73</v>
      </c>
      <c r="AY298" s="262" t="s">
        <v>164</v>
      </c>
    </row>
    <row r="299" spans="2:51" s="91" customFormat="1" ht="13.5">
      <c r="B299" s="200"/>
      <c r="C299" s="201"/>
      <c r="D299" s="194" t="s">
        <v>184</v>
      </c>
      <c r="E299" s="202" t="s">
        <v>22</v>
      </c>
      <c r="F299" s="203" t="s">
        <v>1156</v>
      </c>
      <c r="G299" s="201"/>
      <c r="H299" s="204">
        <v>5.775</v>
      </c>
      <c r="I299" s="243"/>
      <c r="J299" s="201"/>
      <c r="K299" s="201"/>
      <c r="L299" s="244"/>
      <c r="M299" s="245"/>
      <c r="N299" s="246"/>
      <c r="O299" s="246"/>
      <c r="P299" s="246"/>
      <c r="Q299" s="246"/>
      <c r="R299" s="246"/>
      <c r="S299" s="246"/>
      <c r="T299" s="257"/>
      <c r="AT299" s="262" t="s">
        <v>184</v>
      </c>
      <c r="AU299" s="262" t="s">
        <v>81</v>
      </c>
      <c r="AV299" s="91" t="s">
        <v>81</v>
      </c>
      <c r="AW299" s="91" t="s">
        <v>37</v>
      </c>
      <c r="AX299" s="91" t="s">
        <v>73</v>
      </c>
      <c r="AY299" s="262" t="s">
        <v>164</v>
      </c>
    </row>
    <row r="300" spans="2:51" s="91" customFormat="1" ht="13.5">
      <c r="B300" s="200"/>
      <c r="C300" s="201"/>
      <c r="D300" s="194" t="s">
        <v>184</v>
      </c>
      <c r="E300" s="202" t="s">
        <v>22</v>
      </c>
      <c r="F300" s="203" t="s">
        <v>1157</v>
      </c>
      <c r="G300" s="201"/>
      <c r="H300" s="204">
        <v>36.96</v>
      </c>
      <c r="I300" s="243"/>
      <c r="J300" s="201"/>
      <c r="K300" s="201"/>
      <c r="L300" s="244"/>
      <c r="M300" s="245"/>
      <c r="N300" s="246"/>
      <c r="O300" s="246"/>
      <c r="P300" s="246"/>
      <c r="Q300" s="246"/>
      <c r="R300" s="246"/>
      <c r="S300" s="246"/>
      <c r="T300" s="257"/>
      <c r="AT300" s="262" t="s">
        <v>184</v>
      </c>
      <c r="AU300" s="262" t="s">
        <v>81</v>
      </c>
      <c r="AV300" s="91" t="s">
        <v>81</v>
      </c>
      <c r="AW300" s="91" t="s">
        <v>37</v>
      </c>
      <c r="AX300" s="91" t="s">
        <v>73</v>
      </c>
      <c r="AY300" s="262" t="s">
        <v>164</v>
      </c>
    </row>
    <row r="301" spans="2:51" s="91" customFormat="1" ht="13.5">
      <c r="B301" s="200"/>
      <c r="C301" s="201"/>
      <c r="D301" s="194" t="s">
        <v>184</v>
      </c>
      <c r="E301" s="202" t="s">
        <v>22</v>
      </c>
      <c r="F301" s="203" t="s">
        <v>1158</v>
      </c>
      <c r="G301" s="201"/>
      <c r="H301" s="204">
        <v>6.78</v>
      </c>
      <c r="I301" s="243"/>
      <c r="J301" s="201"/>
      <c r="K301" s="201"/>
      <c r="L301" s="244"/>
      <c r="M301" s="245"/>
      <c r="N301" s="246"/>
      <c r="O301" s="246"/>
      <c r="P301" s="246"/>
      <c r="Q301" s="246"/>
      <c r="R301" s="246"/>
      <c r="S301" s="246"/>
      <c r="T301" s="257"/>
      <c r="AT301" s="262" t="s">
        <v>184</v>
      </c>
      <c r="AU301" s="262" t="s">
        <v>81</v>
      </c>
      <c r="AV301" s="91" t="s">
        <v>81</v>
      </c>
      <c r="AW301" s="91" t="s">
        <v>37</v>
      </c>
      <c r="AX301" s="91" t="s">
        <v>73</v>
      </c>
      <c r="AY301" s="262" t="s">
        <v>164</v>
      </c>
    </row>
    <row r="302" spans="2:51" s="91" customFormat="1" ht="13.5">
      <c r="B302" s="200"/>
      <c r="C302" s="201"/>
      <c r="D302" s="194" t="s">
        <v>184</v>
      </c>
      <c r="E302" s="202" t="s">
        <v>22</v>
      </c>
      <c r="F302" s="203" t="s">
        <v>1159</v>
      </c>
      <c r="G302" s="201"/>
      <c r="H302" s="204">
        <v>30.765</v>
      </c>
      <c r="I302" s="243"/>
      <c r="J302" s="201"/>
      <c r="K302" s="201"/>
      <c r="L302" s="244"/>
      <c r="M302" s="245"/>
      <c r="N302" s="246"/>
      <c r="O302" s="246"/>
      <c r="P302" s="246"/>
      <c r="Q302" s="246"/>
      <c r="R302" s="246"/>
      <c r="S302" s="246"/>
      <c r="T302" s="257"/>
      <c r="AT302" s="262" t="s">
        <v>184</v>
      </c>
      <c r="AU302" s="262" t="s">
        <v>81</v>
      </c>
      <c r="AV302" s="91" t="s">
        <v>81</v>
      </c>
      <c r="AW302" s="91" t="s">
        <v>37</v>
      </c>
      <c r="AX302" s="91" t="s">
        <v>73</v>
      </c>
      <c r="AY302" s="262" t="s">
        <v>164</v>
      </c>
    </row>
    <row r="303" spans="2:51" s="91" customFormat="1" ht="13.5">
      <c r="B303" s="200"/>
      <c r="C303" s="201"/>
      <c r="D303" s="194" t="s">
        <v>184</v>
      </c>
      <c r="E303" s="202" t="s">
        <v>22</v>
      </c>
      <c r="F303" s="203" t="s">
        <v>1160</v>
      </c>
      <c r="G303" s="201"/>
      <c r="H303" s="204">
        <v>49.335</v>
      </c>
      <c r="I303" s="243"/>
      <c r="J303" s="201"/>
      <c r="K303" s="201"/>
      <c r="L303" s="244"/>
      <c r="M303" s="245"/>
      <c r="N303" s="246"/>
      <c r="O303" s="246"/>
      <c r="P303" s="246"/>
      <c r="Q303" s="246"/>
      <c r="R303" s="246"/>
      <c r="S303" s="246"/>
      <c r="T303" s="257"/>
      <c r="AT303" s="262" t="s">
        <v>184</v>
      </c>
      <c r="AU303" s="262" t="s">
        <v>81</v>
      </c>
      <c r="AV303" s="91" t="s">
        <v>81</v>
      </c>
      <c r="AW303" s="91" t="s">
        <v>37</v>
      </c>
      <c r="AX303" s="91" t="s">
        <v>73</v>
      </c>
      <c r="AY303" s="262" t="s">
        <v>164</v>
      </c>
    </row>
    <row r="304" spans="2:51" s="91" customFormat="1" ht="13.5">
      <c r="B304" s="200"/>
      <c r="C304" s="201"/>
      <c r="D304" s="194" t="s">
        <v>184</v>
      </c>
      <c r="E304" s="202" t="s">
        <v>22</v>
      </c>
      <c r="F304" s="203" t="s">
        <v>1161</v>
      </c>
      <c r="G304" s="201"/>
      <c r="H304" s="204">
        <v>32.835</v>
      </c>
      <c r="I304" s="243"/>
      <c r="J304" s="201"/>
      <c r="K304" s="201"/>
      <c r="L304" s="244"/>
      <c r="M304" s="245"/>
      <c r="N304" s="246"/>
      <c r="O304" s="246"/>
      <c r="P304" s="246"/>
      <c r="Q304" s="246"/>
      <c r="R304" s="246"/>
      <c r="S304" s="246"/>
      <c r="T304" s="257"/>
      <c r="AT304" s="262" t="s">
        <v>184</v>
      </c>
      <c r="AU304" s="262" t="s">
        <v>81</v>
      </c>
      <c r="AV304" s="91" t="s">
        <v>81</v>
      </c>
      <c r="AW304" s="91" t="s">
        <v>37</v>
      </c>
      <c r="AX304" s="91" t="s">
        <v>73</v>
      </c>
      <c r="AY304" s="262" t="s">
        <v>164</v>
      </c>
    </row>
    <row r="305" spans="2:51" s="91" customFormat="1" ht="13.5">
      <c r="B305" s="200"/>
      <c r="C305" s="201"/>
      <c r="D305" s="194" t="s">
        <v>184</v>
      </c>
      <c r="E305" s="202" t="s">
        <v>22</v>
      </c>
      <c r="F305" s="203" t="s">
        <v>1162</v>
      </c>
      <c r="G305" s="201"/>
      <c r="H305" s="204">
        <v>6.78</v>
      </c>
      <c r="I305" s="243"/>
      <c r="J305" s="201"/>
      <c r="K305" s="201"/>
      <c r="L305" s="244"/>
      <c r="M305" s="245"/>
      <c r="N305" s="246"/>
      <c r="O305" s="246"/>
      <c r="P305" s="246"/>
      <c r="Q305" s="246"/>
      <c r="R305" s="246"/>
      <c r="S305" s="246"/>
      <c r="T305" s="257"/>
      <c r="AT305" s="262" t="s">
        <v>184</v>
      </c>
      <c r="AU305" s="262" t="s">
        <v>81</v>
      </c>
      <c r="AV305" s="91" t="s">
        <v>81</v>
      </c>
      <c r="AW305" s="91" t="s">
        <v>37</v>
      </c>
      <c r="AX305" s="91" t="s">
        <v>73</v>
      </c>
      <c r="AY305" s="262" t="s">
        <v>164</v>
      </c>
    </row>
    <row r="306" spans="2:51" s="91" customFormat="1" ht="13.5">
      <c r="B306" s="200"/>
      <c r="C306" s="201"/>
      <c r="D306" s="194" t="s">
        <v>184</v>
      </c>
      <c r="E306" s="202" t="s">
        <v>22</v>
      </c>
      <c r="F306" s="203" t="s">
        <v>1163</v>
      </c>
      <c r="G306" s="201"/>
      <c r="H306" s="204">
        <v>9.92</v>
      </c>
      <c r="I306" s="243"/>
      <c r="J306" s="201"/>
      <c r="K306" s="201"/>
      <c r="L306" s="244"/>
      <c r="M306" s="245"/>
      <c r="N306" s="246"/>
      <c r="O306" s="246"/>
      <c r="P306" s="246"/>
      <c r="Q306" s="246"/>
      <c r="R306" s="246"/>
      <c r="S306" s="246"/>
      <c r="T306" s="257"/>
      <c r="AT306" s="262" t="s">
        <v>184</v>
      </c>
      <c r="AU306" s="262" t="s">
        <v>81</v>
      </c>
      <c r="AV306" s="91" t="s">
        <v>81</v>
      </c>
      <c r="AW306" s="91" t="s">
        <v>37</v>
      </c>
      <c r="AX306" s="91" t="s">
        <v>73</v>
      </c>
      <c r="AY306" s="262" t="s">
        <v>164</v>
      </c>
    </row>
    <row r="307" spans="2:51" s="91" customFormat="1" ht="13.5">
      <c r="B307" s="200"/>
      <c r="C307" s="201"/>
      <c r="D307" s="194" t="s">
        <v>184</v>
      </c>
      <c r="E307" s="202" t="s">
        <v>22</v>
      </c>
      <c r="F307" s="203" t="s">
        <v>1164</v>
      </c>
      <c r="G307" s="201"/>
      <c r="H307" s="204">
        <v>49.168</v>
      </c>
      <c r="I307" s="243"/>
      <c r="J307" s="201"/>
      <c r="K307" s="201"/>
      <c r="L307" s="244"/>
      <c r="M307" s="245"/>
      <c r="N307" s="246"/>
      <c r="O307" s="246"/>
      <c r="P307" s="246"/>
      <c r="Q307" s="246"/>
      <c r="R307" s="246"/>
      <c r="S307" s="246"/>
      <c r="T307" s="257"/>
      <c r="AT307" s="262" t="s">
        <v>184</v>
      </c>
      <c r="AU307" s="262" t="s">
        <v>81</v>
      </c>
      <c r="AV307" s="91" t="s">
        <v>81</v>
      </c>
      <c r="AW307" s="91" t="s">
        <v>37</v>
      </c>
      <c r="AX307" s="91" t="s">
        <v>73</v>
      </c>
      <c r="AY307" s="262" t="s">
        <v>164</v>
      </c>
    </row>
    <row r="308" spans="2:51" s="91" customFormat="1" ht="13.5">
      <c r="B308" s="200"/>
      <c r="C308" s="201"/>
      <c r="D308" s="194" t="s">
        <v>184</v>
      </c>
      <c r="E308" s="202" t="s">
        <v>22</v>
      </c>
      <c r="F308" s="203" t="s">
        <v>1165</v>
      </c>
      <c r="G308" s="201"/>
      <c r="H308" s="204">
        <v>1.09</v>
      </c>
      <c r="I308" s="243"/>
      <c r="J308" s="201"/>
      <c r="K308" s="201"/>
      <c r="L308" s="244"/>
      <c r="M308" s="245"/>
      <c r="N308" s="246"/>
      <c r="O308" s="246"/>
      <c r="P308" s="246"/>
      <c r="Q308" s="246"/>
      <c r="R308" s="246"/>
      <c r="S308" s="246"/>
      <c r="T308" s="257"/>
      <c r="AT308" s="262" t="s">
        <v>184</v>
      </c>
      <c r="AU308" s="262" t="s">
        <v>81</v>
      </c>
      <c r="AV308" s="91" t="s">
        <v>81</v>
      </c>
      <c r="AW308" s="91" t="s">
        <v>37</v>
      </c>
      <c r="AX308" s="91" t="s">
        <v>73</v>
      </c>
      <c r="AY308" s="262" t="s">
        <v>164</v>
      </c>
    </row>
    <row r="309" spans="2:51" s="91" customFormat="1" ht="13.5">
      <c r="B309" s="200"/>
      <c r="C309" s="201"/>
      <c r="D309" s="194" t="s">
        <v>184</v>
      </c>
      <c r="E309" s="202" t="s">
        <v>22</v>
      </c>
      <c r="F309" s="203" t="s">
        <v>1166</v>
      </c>
      <c r="G309" s="201"/>
      <c r="H309" s="204">
        <v>12.06</v>
      </c>
      <c r="I309" s="243"/>
      <c r="J309" s="201"/>
      <c r="K309" s="201"/>
      <c r="L309" s="244"/>
      <c r="M309" s="245"/>
      <c r="N309" s="246"/>
      <c r="O309" s="246"/>
      <c r="P309" s="246"/>
      <c r="Q309" s="246"/>
      <c r="R309" s="246"/>
      <c r="S309" s="246"/>
      <c r="T309" s="257"/>
      <c r="AT309" s="262" t="s">
        <v>184</v>
      </c>
      <c r="AU309" s="262" t="s">
        <v>81</v>
      </c>
      <c r="AV309" s="91" t="s">
        <v>81</v>
      </c>
      <c r="AW309" s="91" t="s">
        <v>37</v>
      </c>
      <c r="AX309" s="91" t="s">
        <v>73</v>
      </c>
      <c r="AY309" s="262" t="s">
        <v>164</v>
      </c>
    </row>
    <row r="310" spans="2:51" s="293" customFormat="1" ht="13.5">
      <c r="B310" s="294"/>
      <c r="C310" s="295"/>
      <c r="D310" s="194" t="s">
        <v>184</v>
      </c>
      <c r="E310" s="296" t="s">
        <v>22</v>
      </c>
      <c r="F310" s="297" t="s">
        <v>249</v>
      </c>
      <c r="G310" s="295"/>
      <c r="H310" s="298">
        <v>251.088</v>
      </c>
      <c r="I310" s="299"/>
      <c r="J310" s="295"/>
      <c r="K310" s="295"/>
      <c r="L310" s="300"/>
      <c r="M310" s="301"/>
      <c r="N310" s="302"/>
      <c r="O310" s="302"/>
      <c r="P310" s="302"/>
      <c r="Q310" s="302"/>
      <c r="R310" s="302"/>
      <c r="S310" s="302"/>
      <c r="T310" s="303"/>
      <c r="AT310" s="304" t="s">
        <v>184</v>
      </c>
      <c r="AU310" s="304" t="s">
        <v>81</v>
      </c>
      <c r="AV310" s="293" t="s">
        <v>120</v>
      </c>
      <c r="AW310" s="293" t="s">
        <v>37</v>
      </c>
      <c r="AX310" s="293" t="s">
        <v>73</v>
      </c>
      <c r="AY310" s="304" t="s">
        <v>164</v>
      </c>
    </row>
    <row r="311" spans="2:51" s="91" customFormat="1" ht="13.5">
      <c r="B311" s="200"/>
      <c r="C311" s="201"/>
      <c r="D311" s="194" t="s">
        <v>184</v>
      </c>
      <c r="E311" s="202" t="s">
        <v>22</v>
      </c>
      <c r="F311" s="203" t="s">
        <v>1167</v>
      </c>
      <c r="G311" s="201"/>
      <c r="H311" s="204">
        <v>13.36</v>
      </c>
      <c r="I311" s="243"/>
      <c r="J311" s="201"/>
      <c r="K311" s="201"/>
      <c r="L311" s="244"/>
      <c r="M311" s="245"/>
      <c r="N311" s="246"/>
      <c r="O311" s="246"/>
      <c r="P311" s="246"/>
      <c r="Q311" s="246"/>
      <c r="R311" s="246"/>
      <c r="S311" s="246"/>
      <c r="T311" s="257"/>
      <c r="AT311" s="262" t="s">
        <v>184</v>
      </c>
      <c r="AU311" s="262" t="s">
        <v>81</v>
      </c>
      <c r="AV311" s="91" t="s">
        <v>81</v>
      </c>
      <c r="AW311" s="91" t="s">
        <v>37</v>
      </c>
      <c r="AX311" s="91" t="s">
        <v>73</v>
      </c>
      <c r="AY311" s="262" t="s">
        <v>164</v>
      </c>
    </row>
    <row r="312" spans="2:51" s="91" customFormat="1" ht="13.5">
      <c r="B312" s="200"/>
      <c r="C312" s="201"/>
      <c r="D312" s="194" t="s">
        <v>184</v>
      </c>
      <c r="E312" s="202" t="s">
        <v>22</v>
      </c>
      <c r="F312" s="203" t="s">
        <v>1168</v>
      </c>
      <c r="G312" s="201"/>
      <c r="H312" s="204">
        <v>37.72</v>
      </c>
      <c r="I312" s="243"/>
      <c r="J312" s="201"/>
      <c r="K312" s="201"/>
      <c r="L312" s="244"/>
      <c r="M312" s="245"/>
      <c r="N312" s="246"/>
      <c r="O312" s="246"/>
      <c r="P312" s="246"/>
      <c r="Q312" s="246"/>
      <c r="R312" s="246"/>
      <c r="S312" s="246"/>
      <c r="T312" s="257"/>
      <c r="AT312" s="262" t="s">
        <v>184</v>
      </c>
      <c r="AU312" s="262" t="s">
        <v>81</v>
      </c>
      <c r="AV312" s="91" t="s">
        <v>81</v>
      </c>
      <c r="AW312" s="91" t="s">
        <v>37</v>
      </c>
      <c r="AX312" s="91" t="s">
        <v>73</v>
      </c>
      <c r="AY312" s="262" t="s">
        <v>164</v>
      </c>
    </row>
    <row r="313" spans="2:51" s="91" customFormat="1" ht="13.5">
      <c r="B313" s="200"/>
      <c r="C313" s="201"/>
      <c r="D313" s="194" t="s">
        <v>184</v>
      </c>
      <c r="E313" s="202" t="s">
        <v>22</v>
      </c>
      <c r="F313" s="203" t="s">
        <v>1169</v>
      </c>
      <c r="G313" s="201"/>
      <c r="H313" s="204">
        <v>30.62</v>
      </c>
      <c r="I313" s="243"/>
      <c r="J313" s="201"/>
      <c r="K313" s="201"/>
      <c r="L313" s="244"/>
      <c r="M313" s="245"/>
      <c r="N313" s="246"/>
      <c r="O313" s="246"/>
      <c r="P313" s="246"/>
      <c r="Q313" s="246"/>
      <c r="R313" s="246"/>
      <c r="S313" s="246"/>
      <c r="T313" s="257"/>
      <c r="AT313" s="262" t="s">
        <v>184</v>
      </c>
      <c r="AU313" s="262" t="s">
        <v>81</v>
      </c>
      <c r="AV313" s="91" t="s">
        <v>81</v>
      </c>
      <c r="AW313" s="91" t="s">
        <v>37</v>
      </c>
      <c r="AX313" s="91" t="s">
        <v>73</v>
      </c>
      <c r="AY313" s="262" t="s">
        <v>164</v>
      </c>
    </row>
    <row r="314" spans="2:51" s="91" customFormat="1" ht="13.5">
      <c r="B314" s="200"/>
      <c r="C314" s="201"/>
      <c r="D314" s="194" t="s">
        <v>184</v>
      </c>
      <c r="E314" s="202" t="s">
        <v>22</v>
      </c>
      <c r="F314" s="203" t="s">
        <v>1170</v>
      </c>
      <c r="G314" s="201"/>
      <c r="H314" s="204">
        <v>3.24</v>
      </c>
      <c r="I314" s="243"/>
      <c r="J314" s="201"/>
      <c r="K314" s="201"/>
      <c r="L314" s="244"/>
      <c r="M314" s="245"/>
      <c r="N314" s="246"/>
      <c r="O314" s="246"/>
      <c r="P314" s="246"/>
      <c r="Q314" s="246"/>
      <c r="R314" s="246"/>
      <c r="S314" s="246"/>
      <c r="T314" s="257"/>
      <c r="AT314" s="262" t="s">
        <v>184</v>
      </c>
      <c r="AU314" s="262" t="s">
        <v>81</v>
      </c>
      <c r="AV314" s="91" t="s">
        <v>81</v>
      </c>
      <c r="AW314" s="91" t="s">
        <v>37</v>
      </c>
      <c r="AX314" s="91" t="s">
        <v>73</v>
      </c>
      <c r="AY314" s="262" t="s">
        <v>164</v>
      </c>
    </row>
    <row r="315" spans="2:51" s="91" customFormat="1" ht="36">
      <c r="B315" s="200"/>
      <c r="C315" s="201"/>
      <c r="D315" s="194" t="s">
        <v>184</v>
      </c>
      <c r="E315" s="202" t="s">
        <v>22</v>
      </c>
      <c r="F315" s="203" t="s">
        <v>1171</v>
      </c>
      <c r="G315" s="201"/>
      <c r="H315" s="204">
        <v>288.29</v>
      </c>
      <c r="I315" s="243"/>
      <c r="J315" s="201"/>
      <c r="K315" s="201"/>
      <c r="L315" s="244"/>
      <c r="M315" s="245"/>
      <c r="N315" s="246"/>
      <c r="O315" s="246"/>
      <c r="P315" s="246"/>
      <c r="Q315" s="246"/>
      <c r="R315" s="246"/>
      <c r="S315" s="246"/>
      <c r="T315" s="257"/>
      <c r="AT315" s="262" t="s">
        <v>184</v>
      </c>
      <c r="AU315" s="262" t="s">
        <v>81</v>
      </c>
      <c r="AV315" s="91" t="s">
        <v>81</v>
      </c>
      <c r="AW315" s="91" t="s">
        <v>37</v>
      </c>
      <c r="AX315" s="91" t="s">
        <v>73</v>
      </c>
      <c r="AY315" s="262" t="s">
        <v>164</v>
      </c>
    </row>
    <row r="316" spans="2:51" s="91" customFormat="1" ht="13.5">
      <c r="B316" s="200"/>
      <c r="C316" s="201"/>
      <c r="D316" s="194" t="s">
        <v>184</v>
      </c>
      <c r="E316" s="202" t="s">
        <v>22</v>
      </c>
      <c r="F316" s="203" t="s">
        <v>1172</v>
      </c>
      <c r="G316" s="201"/>
      <c r="H316" s="204">
        <v>42.53</v>
      </c>
      <c r="I316" s="243"/>
      <c r="J316" s="201"/>
      <c r="K316" s="201"/>
      <c r="L316" s="244"/>
      <c r="M316" s="245"/>
      <c r="N316" s="246"/>
      <c r="O316" s="246"/>
      <c r="P316" s="246"/>
      <c r="Q316" s="246"/>
      <c r="R316" s="246"/>
      <c r="S316" s="246"/>
      <c r="T316" s="257"/>
      <c r="AT316" s="262" t="s">
        <v>184</v>
      </c>
      <c r="AU316" s="262" t="s">
        <v>81</v>
      </c>
      <c r="AV316" s="91" t="s">
        <v>81</v>
      </c>
      <c r="AW316" s="91" t="s">
        <v>37</v>
      </c>
      <c r="AX316" s="91" t="s">
        <v>73</v>
      </c>
      <c r="AY316" s="262" t="s">
        <v>164</v>
      </c>
    </row>
    <row r="317" spans="2:51" s="91" customFormat="1" ht="13.5">
      <c r="B317" s="200"/>
      <c r="C317" s="201"/>
      <c r="D317" s="194" t="s">
        <v>184</v>
      </c>
      <c r="E317" s="202" t="s">
        <v>22</v>
      </c>
      <c r="F317" s="203" t="s">
        <v>1173</v>
      </c>
      <c r="G317" s="201"/>
      <c r="H317" s="204">
        <v>83.995</v>
      </c>
      <c r="I317" s="243"/>
      <c r="J317" s="201"/>
      <c r="K317" s="201"/>
      <c r="L317" s="244"/>
      <c r="M317" s="245"/>
      <c r="N317" s="246"/>
      <c r="O317" s="246"/>
      <c r="P317" s="246"/>
      <c r="Q317" s="246"/>
      <c r="R317" s="246"/>
      <c r="S317" s="246"/>
      <c r="T317" s="257"/>
      <c r="AT317" s="262" t="s">
        <v>184</v>
      </c>
      <c r="AU317" s="262" t="s">
        <v>81</v>
      </c>
      <c r="AV317" s="91" t="s">
        <v>81</v>
      </c>
      <c r="AW317" s="91" t="s">
        <v>37</v>
      </c>
      <c r="AX317" s="91" t="s">
        <v>73</v>
      </c>
      <c r="AY317" s="262" t="s">
        <v>164</v>
      </c>
    </row>
    <row r="318" spans="2:51" s="91" customFormat="1" ht="13.5">
      <c r="B318" s="200"/>
      <c r="C318" s="201"/>
      <c r="D318" s="194" t="s">
        <v>184</v>
      </c>
      <c r="E318" s="202" t="s">
        <v>22</v>
      </c>
      <c r="F318" s="203" t="s">
        <v>1174</v>
      </c>
      <c r="G318" s="201"/>
      <c r="H318" s="204">
        <v>141.895</v>
      </c>
      <c r="I318" s="243"/>
      <c r="J318" s="201"/>
      <c r="K318" s="201"/>
      <c r="L318" s="244"/>
      <c r="M318" s="245"/>
      <c r="N318" s="246"/>
      <c r="O318" s="246"/>
      <c r="P318" s="246"/>
      <c r="Q318" s="246"/>
      <c r="R318" s="246"/>
      <c r="S318" s="246"/>
      <c r="T318" s="257"/>
      <c r="AT318" s="262" t="s">
        <v>184</v>
      </c>
      <c r="AU318" s="262" t="s">
        <v>81</v>
      </c>
      <c r="AV318" s="91" t="s">
        <v>81</v>
      </c>
      <c r="AW318" s="91" t="s">
        <v>37</v>
      </c>
      <c r="AX318" s="91" t="s">
        <v>73</v>
      </c>
      <c r="AY318" s="262" t="s">
        <v>164</v>
      </c>
    </row>
    <row r="319" spans="2:51" s="91" customFormat="1" ht="13.5">
      <c r="B319" s="200"/>
      <c r="C319" s="201"/>
      <c r="D319" s="194" t="s">
        <v>184</v>
      </c>
      <c r="E319" s="202" t="s">
        <v>22</v>
      </c>
      <c r="F319" s="203" t="s">
        <v>1175</v>
      </c>
      <c r="G319" s="201"/>
      <c r="H319" s="204">
        <v>115.715</v>
      </c>
      <c r="I319" s="243"/>
      <c r="J319" s="201"/>
      <c r="K319" s="201"/>
      <c r="L319" s="244"/>
      <c r="M319" s="245"/>
      <c r="N319" s="246"/>
      <c r="O319" s="246"/>
      <c r="P319" s="246"/>
      <c r="Q319" s="246"/>
      <c r="R319" s="246"/>
      <c r="S319" s="246"/>
      <c r="T319" s="257"/>
      <c r="AT319" s="262" t="s">
        <v>184</v>
      </c>
      <c r="AU319" s="262" t="s">
        <v>81</v>
      </c>
      <c r="AV319" s="91" t="s">
        <v>81</v>
      </c>
      <c r="AW319" s="91" t="s">
        <v>37</v>
      </c>
      <c r="AX319" s="91" t="s">
        <v>73</v>
      </c>
      <c r="AY319" s="262" t="s">
        <v>164</v>
      </c>
    </row>
    <row r="320" spans="2:51" s="91" customFormat="1" ht="24">
      <c r="B320" s="200"/>
      <c r="C320" s="201"/>
      <c r="D320" s="194" t="s">
        <v>184</v>
      </c>
      <c r="E320" s="202" t="s">
        <v>22</v>
      </c>
      <c r="F320" s="203" t="s">
        <v>1176</v>
      </c>
      <c r="G320" s="201"/>
      <c r="H320" s="204">
        <v>58.45</v>
      </c>
      <c r="I320" s="243"/>
      <c r="J320" s="201"/>
      <c r="K320" s="201"/>
      <c r="L320" s="244"/>
      <c r="M320" s="245"/>
      <c r="N320" s="246"/>
      <c r="O320" s="246"/>
      <c r="P320" s="246"/>
      <c r="Q320" s="246"/>
      <c r="R320" s="246"/>
      <c r="S320" s="246"/>
      <c r="T320" s="257"/>
      <c r="AT320" s="262" t="s">
        <v>184</v>
      </c>
      <c r="AU320" s="262" t="s">
        <v>81</v>
      </c>
      <c r="AV320" s="91" t="s">
        <v>81</v>
      </c>
      <c r="AW320" s="91" t="s">
        <v>37</v>
      </c>
      <c r="AX320" s="91" t="s">
        <v>73</v>
      </c>
      <c r="AY320" s="262" t="s">
        <v>164</v>
      </c>
    </row>
    <row r="321" spans="2:51" s="91" customFormat="1" ht="24">
      <c r="B321" s="200"/>
      <c r="C321" s="201"/>
      <c r="D321" s="194" t="s">
        <v>184</v>
      </c>
      <c r="E321" s="202" t="s">
        <v>22</v>
      </c>
      <c r="F321" s="203" t="s">
        <v>1177</v>
      </c>
      <c r="G321" s="201"/>
      <c r="H321" s="204">
        <v>58.14</v>
      </c>
      <c r="I321" s="243"/>
      <c r="J321" s="201"/>
      <c r="K321" s="201"/>
      <c r="L321" s="244"/>
      <c r="M321" s="245"/>
      <c r="N321" s="246"/>
      <c r="O321" s="246"/>
      <c r="P321" s="246"/>
      <c r="Q321" s="246"/>
      <c r="R321" s="246"/>
      <c r="S321" s="246"/>
      <c r="T321" s="257"/>
      <c r="AT321" s="262" t="s">
        <v>184</v>
      </c>
      <c r="AU321" s="262" t="s">
        <v>81</v>
      </c>
      <c r="AV321" s="91" t="s">
        <v>81</v>
      </c>
      <c r="AW321" s="91" t="s">
        <v>37</v>
      </c>
      <c r="AX321" s="91" t="s">
        <v>73</v>
      </c>
      <c r="AY321" s="262" t="s">
        <v>164</v>
      </c>
    </row>
    <row r="322" spans="2:51" s="91" customFormat="1" ht="36">
      <c r="B322" s="200"/>
      <c r="C322" s="201"/>
      <c r="D322" s="194" t="s">
        <v>184</v>
      </c>
      <c r="E322" s="202" t="s">
        <v>22</v>
      </c>
      <c r="F322" s="203" t="s">
        <v>1178</v>
      </c>
      <c r="G322" s="201"/>
      <c r="H322" s="204">
        <v>93.724</v>
      </c>
      <c r="I322" s="243"/>
      <c r="J322" s="201"/>
      <c r="K322" s="201"/>
      <c r="L322" s="244"/>
      <c r="M322" s="245"/>
      <c r="N322" s="246"/>
      <c r="O322" s="246"/>
      <c r="P322" s="246"/>
      <c r="Q322" s="246"/>
      <c r="R322" s="246"/>
      <c r="S322" s="246"/>
      <c r="T322" s="257"/>
      <c r="AT322" s="262" t="s">
        <v>184</v>
      </c>
      <c r="AU322" s="262" t="s">
        <v>81</v>
      </c>
      <c r="AV322" s="91" t="s">
        <v>81</v>
      </c>
      <c r="AW322" s="91" t="s">
        <v>37</v>
      </c>
      <c r="AX322" s="91" t="s">
        <v>73</v>
      </c>
      <c r="AY322" s="262" t="s">
        <v>164</v>
      </c>
    </row>
    <row r="323" spans="2:51" s="91" customFormat="1" ht="24">
      <c r="B323" s="200"/>
      <c r="C323" s="201"/>
      <c r="D323" s="194" t="s">
        <v>184</v>
      </c>
      <c r="E323" s="202" t="s">
        <v>22</v>
      </c>
      <c r="F323" s="203" t="s">
        <v>1179</v>
      </c>
      <c r="G323" s="201"/>
      <c r="H323" s="204">
        <v>61.76</v>
      </c>
      <c r="I323" s="243"/>
      <c r="J323" s="201"/>
      <c r="K323" s="201"/>
      <c r="L323" s="244"/>
      <c r="M323" s="245"/>
      <c r="N323" s="246"/>
      <c r="O323" s="246"/>
      <c r="P323" s="246"/>
      <c r="Q323" s="246"/>
      <c r="R323" s="246"/>
      <c r="S323" s="246"/>
      <c r="T323" s="257"/>
      <c r="AT323" s="262" t="s">
        <v>184</v>
      </c>
      <c r="AU323" s="262" t="s">
        <v>81</v>
      </c>
      <c r="AV323" s="91" t="s">
        <v>81</v>
      </c>
      <c r="AW323" s="91" t="s">
        <v>37</v>
      </c>
      <c r="AX323" s="91" t="s">
        <v>73</v>
      </c>
      <c r="AY323" s="262" t="s">
        <v>164</v>
      </c>
    </row>
    <row r="324" spans="2:51" s="91" customFormat="1" ht="24">
      <c r="B324" s="200"/>
      <c r="C324" s="201"/>
      <c r="D324" s="194" t="s">
        <v>184</v>
      </c>
      <c r="E324" s="202" t="s">
        <v>22</v>
      </c>
      <c r="F324" s="203" t="s">
        <v>1180</v>
      </c>
      <c r="G324" s="201"/>
      <c r="H324" s="204">
        <v>88.375</v>
      </c>
      <c r="I324" s="243"/>
      <c r="J324" s="201"/>
      <c r="K324" s="201"/>
      <c r="L324" s="244"/>
      <c r="M324" s="245"/>
      <c r="N324" s="246"/>
      <c r="O324" s="246"/>
      <c r="P324" s="246"/>
      <c r="Q324" s="246"/>
      <c r="R324" s="246"/>
      <c r="S324" s="246"/>
      <c r="T324" s="257"/>
      <c r="AT324" s="262" t="s">
        <v>184</v>
      </c>
      <c r="AU324" s="262" t="s">
        <v>81</v>
      </c>
      <c r="AV324" s="91" t="s">
        <v>81</v>
      </c>
      <c r="AW324" s="91" t="s">
        <v>37</v>
      </c>
      <c r="AX324" s="91" t="s">
        <v>73</v>
      </c>
      <c r="AY324" s="262" t="s">
        <v>164</v>
      </c>
    </row>
    <row r="325" spans="2:51" s="91" customFormat="1" ht="36">
      <c r="B325" s="200"/>
      <c r="C325" s="201"/>
      <c r="D325" s="194" t="s">
        <v>184</v>
      </c>
      <c r="E325" s="202" t="s">
        <v>22</v>
      </c>
      <c r="F325" s="203" t="s">
        <v>1181</v>
      </c>
      <c r="G325" s="201"/>
      <c r="H325" s="204">
        <v>40.88</v>
      </c>
      <c r="I325" s="243"/>
      <c r="J325" s="201"/>
      <c r="K325" s="201"/>
      <c r="L325" s="244"/>
      <c r="M325" s="245"/>
      <c r="N325" s="246"/>
      <c r="O325" s="246"/>
      <c r="P325" s="246"/>
      <c r="Q325" s="246"/>
      <c r="R325" s="246"/>
      <c r="S325" s="246"/>
      <c r="T325" s="257"/>
      <c r="AT325" s="262" t="s">
        <v>184</v>
      </c>
      <c r="AU325" s="262" t="s">
        <v>81</v>
      </c>
      <c r="AV325" s="91" t="s">
        <v>81</v>
      </c>
      <c r="AW325" s="91" t="s">
        <v>37</v>
      </c>
      <c r="AX325" s="91" t="s">
        <v>73</v>
      </c>
      <c r="AY325" s="262" t="s">
        <v>164</v>
      </c>
    </row>
    <row r="326" spans="2:51" s="91" customFormat="1" ht="24">
      <c r="B326" s="200"/>
      <c r="C326" s="201"/>
      <c r="D326" s="194" t="s">
        <v>184</v>
      </c>
      <c r="E326" s="202" t="s">
        <v>22</v>
      </c>
      <c r="F326" s="203" t="s">
        <v>1182</v>
      </c>
      <c r="G326" s="201"/>
      <c r="H326" s="204">
        <v>39.2</v>
      </c>
      <c r="I326" s="243"/>
      <c r="J326" s="201"/>
      <c r="K326" s="201"/>
      <c r="L326" s="244"/>
      <c r="M326" s="245"/>
      <c r="N326" s="246"/>
      <c r="O326" s="246"/>
      <c r="P326" s="246"/>
      <c r="Q326" s="246"/>
      <c r="R326" s="246"/>
      <c r="S326" s="246"/>
      <c r="T326" s="257"/>
      <c r="AT326" s="262" t="s">
        <v>184</v>
      </c>
      <c r="AU326" s="262" t="s">
        <v>81</v>
      </c>
      <c r="AV326" s="91" t="s">
        <v>81</v>
      </c>
      <c r="AW326" s="91" t="s">
        <v>37</v>
      </c>
      <c r="AX326" s="91" t="s">
        <v>73</v>
      </c>
      <c r="AY326" s="262" t="s">
        <v>164</v>
      </c>
    </row>
    <row r="327" spans="2:51" s="91" customFormat="1" ht="13.5">
      <c r="B327" s="200"/>
      <c r="C327" s="201"/>
      <c r="D327" s="194" t="s">
        <v>184</v>
      </c>
      <c r="E327" s="202" t="s">
        <v>22</v>
      </c>
      <c r="F327" s="203" t="s">
        <v>1183</v>
      </c>
      <c r="G327" s="201"/>
      <c r="H327" s="204">
        <v>12.6</v>
      </c>
      <c r="I327" s="243"/>
      <c r="J327" s="201"/>
      <c r="K327" s="201"/>
      <c r="L327" s="244"/>
      <c r="M327" s="245"/>
      <c r="N327" s="246"/>
      <c r="O327" s="246"/>
      <c r="P327" s="246"/>
      <c r="Q327" s="246"/>
      <c r="R327" s="246"/>
      <c r="S327" s="246"/>
      <c r="T327" s="257"/>
      <c r="AT327" s="262" t="s">
        <v>184</v>
      </c>
      <c r="AU327" s="262" t="s">
        <v>81</v>
      </c>
      <c r="AV327" s="91" t="s">
        <v>81</v>
      </c>
      <c r="AW327" s="91" t="s">
        <v>37</v>
      </c>
      <c r="AX327" s="91" t="s">
        <v>73</v>
      </c>
      <c r="AY327" s="262" t="s">
        <v>164</v>
      </c>
    </row>
    <row r="328" spans="2:51" s="91" customFormat="1" ht="13.5">
      <c r="B328" s="200"/>
      <c r="C328" s="201"/>
      <c r="D328" s="194" t="s">
        <v>184</v>
      </c>
      <c r="E328" s="202" t="s">
        <v>22</v>
      </c>
      <c r="F328" s="203" t="s">
        <v>1184</v>
      </c>
      <c r="G328" s="201"/>
      <c r="H328" s="204">
        <v>11.69</v>
      </c>
      <c r="I328" s="243"/>
      <c r="J328" s="201"/>
      <c r="K328" s="201"/>
      <c r="L328" s="244"/>
      <c r="M328" s="245"/>
      <c r="N328" s="246"/>
      <c r="O328" s="246"/>
      <c r="P328" s="246"/>
      <c r="Q328" s="246"/>
      <c r="R328" s="246"/>
      <c r="S328" s="246"/>
      <c r="T328" s="257"/>
      <c r="AT328" s="262" t="s">
        <v>184</v>
      </c>
      <c r="AU328" s="262" t="s">
        <v>81</v>
      </c>
      <c r="AV328" s="91" t="s">
        <v>81</v>
      </c>
      <c r="AW328" s="91" t="s">
        <v>37</v>
      </c>
      <c r="AX328" s="91" t="s">
        <v>73</v>
      </c>
      <c r="AY328" s="262" t="s">
        <v>164</v>
      </c>
    </row>
    <row r="329" spans="2:51" s="91" customFormat="1" ht="13.5">
      <c r="B329" s="200"/>
      <c r="C329" s="201"/>
      <c r="D329" s="194" t="s">
        <v>184</v>
      </c>
      <c r="E329" s="202" t="s">
        <v>22</v>
      </c>
      <c r="F329" s="203" t="s">
        <v>1185</v>
      </c>
      <c r="G329" s="201"/>
      <c r="H329" s="204">
        <v>9.24</v>
      </c>
      <c r="I329" s="243"/>
      <c r="J329" s="201"/>
      <c r="K329" s="201"/>
      <c r="L329" s="244"/>
      <c r="M329" s="245"/>
      <c r="N329" s="246"/>
      <c r="O329" s="246"/>
      <c r="P329" s="246"/>
      <c r="Q329" s="246"/>
      <c r="R329" s="246"/>
      <c r="S329" s="246"/>
      <c r="T329" s="257"/>
      <c r="AT329" s="262" t="s">
        <v>184</v>
      </c>
      <c r="AU329" s="262" t="s">
        <v>81</v>
      </c>
      <c r="AV329" s="91" t="s">
        <v>81</v>
      </c>
      <c r="AW329" s="91" t="s">
        <v>37</v>
      </c>
      <c r="AX329" s="91" t="s">
        <v>73</v>
      </c>
      <c r="AY329" s="262" t="s">
        <v>164</v>
      </c>
    </row>
    <row r="330" spans="2:51" s="91" customFormat="1" ht="24">
      <c r="B330" s="200"/>
      <c r="C330" s="201"/>
      <c r="D330" s="194" t="s">
        <v>184</v>
      </c>
      <c r="E330" s="202" t="s">
        <v>22</v>
      </c>
      <c r="F330" s="203" t="s">
        <v>1186</v>
      </c>
      <c r="G330" s="201"/>
      <c r="H330" s="204">
        <v>166.845</v>
      </c>
      <c r="I330" s="243"/>
      <c r="J330" s="201"/>
      <c r="K330" s="201"/>
      <c r="L330" s="244"/>
      <c r="M330" s="245"/>
      <c r="N330" s="246"/>
      <c r="O330" s="246"/>
      <c r="P330" s="246"/>
      <c r="Q330" s="246"/>
      <c r="R330" s="246"/>
      <c r="S330" s="246"/>
      <c r="T330" s="257"/>
      <c r="AT330" s="262" t="s">
        <v>184</v>
      </c>
      <c r="AU330" s="262" t="s">
        <v>81</v>
      </c>
      <c r="AV330" s="91" t="s">
        <v>81</v>
      </c>
      <c r="AW330" s="91" t="s">
        <v>37</v>
      </c>
      <c r="AX330" s="91" t="s">
        <v>73</v>
      </c>
      <c r="AY330" s="262" t="s">
        <v>164</v>
      </c>
    </row>
    <row r="331" spans="2:51" s="91" customFormat="1" ht="36">
      <c r="B331" s="200"/>
      <c r="C331" s="201"/>
      <c r="D331" s="194" t="s">
        <v>184</v>
      </c>
      <c r="E331" s="202" t="s">
        <v>22</v>
      </c>
      <c r="F331" s="203" t="s">
        <v>1187</v>
      </c>
      <c r="G331" s="201"/>
      <c r="H331" s="204">
        <v>86.97</v>
      </c>
      <c r="I331" s="243"/>
      <c r="J331" s="201"/>
      <c r="K331" s="201"/>
      <c r="L331" s="244"/>
      <c r="M331" s="245"/>
      <c r="N331" s="246"/>
      <c r="O331" s="246"/>
      <c r="P331" s="246"/>
      <c r="Q331" s="246"/>
      <c r="R331" s="246"/>
      <c r="S331" s="246"/>
      <c r="T331" s="257"/>
      <c r="AT331" s="262" t="s">
        <v>184</v>
      </c>
      <c r="AU331" s="262" t="s">
        <v>81</v>
      </c>
      <c r="AV331" s="91" t="s">
        <v>81</v>
      </c>
      <c r="AW331" s="91" t="s">
        <v>37</v>
      </c>
      <c r="AX331" s="91" t="s">
        <v>73</v>
      </c>
      <c r="AY331" s="262" t="s">
        <v>164</v>
      </c>
    </row>
    <row r="332" spans="2:51" s="91" customFormat="1" ht="36">
      <c r="B332" s="200"/>
      <c r="C332" s="201"/>
      <c r="D332" s="194" t="s">
        <v>184</v>
      </c>
      <c r="E332" s="202" t="s">
        <v>22</v>
      </c>
      <c r="F332" s="203" t="s">
        <v>1188</v>
      </c>
      <c r="G332" s="201"/>
      <c r="H332" s="204">
        <v>102.525</v>
      </c>
      <c r="I332" s="243"/>
      <c r="J332" s="201"/>
      <c r="K332" s="201"/>
      <c r="L332" s="244"/>
      <c r="M332" s="245"/>
      <c r="N332" s="246"/>
      <c r="O332" s="246"/>
      <c r="P332" s="246"/>
      <c r="Q332" s="246"/>
      <c r="R332" s="246"/>
      <c r="S332" s="246"/>
      <c r="T332" s="257"/>
      <c r="AT332" s="262" t="s">
        <v>184</v>
      </c>
      <c r="AU332" s="262" t="s">
        <v>81</v>
      </c>
      <c r="AV332" s="91" t="s">
        <v>81</v>
      </c>
      <c r="AW332" s="91" t="s">
        <v>37</v>
      </c>
      <c r="AX332" s="91" t="s">
        <v>73</v>
      </c>
      <c r="AY332" s="262" t="s">
        <v>164</v>
      </c>
    </row>
    <row r="333" spans="2:51" s="91" customFormat="1" ht="36">
      <c r="B333" s="200"/>
      <c r="C333" s="201"/>
      <c r="D333" s="194" t="s">
        <v>184</v>
      </c>
      <c r="E333" s="202" t="s">
        <v>22</v>
      </c>
      <c r="F333" s="203" t="s">
        <v>1189</v>
      </c>
      <c r="G333" s="201"/>
      <c r="H333" s="204">
        <v>102.525</v>
      </c>
      <c r="I333" s="243"/>
      <c r="J333" s="201"/>
      <c r="K333" s="201"/>
      <c r="L333" s="244"/>
      <c r="M333" s="245"/>
      <c r="N333" s="246"/>
      <c r="O333" s="246"/>
      <c r="P333" s="246"/>
      <c r="Q333" s="246"/>
      <c r="R333" s="246"/>
      <c r="S333" s="246"/>
      <c r="T333" s="257"/>
      <c r="AT333" s="262" t="s">
        <v>184</v>
      </c>
      <c r="AU333" s="262" t="s">
        <v>81</v>
      </c>
      <c r="AV333" s="91" t="s">
        <v>81</v>
      </c>
      <c r="AW333" s="91" t="s">
        <v>37</v>
      </c>
      <c r="AX333" s="91" t="s">
        <v>73</v>
      </c>
      <c r="AY333" s="262" t="s">
        <v>164</v>
      </c>
    </row>
    <row r="334" spans="2:51" s="91" customFormat="1" ht="36">
      <c r="B334" s="200"/>
      <c r="C334" s="201"/>
      <c r="D334" s="194" t="s">
        <v>184</v>
      </c>
      <c r="E334" s="202" t="s">
        <v>22</v>
      </c>
      <c r="F334" s="203" t="s">
        <v>1190</v>
      </c>
      <c r="G334" s="201"/>
      <c r="H334" s="204">
        <v>86.715</v>
      </c>
      <c r="I334" s="243"/>
      <c r="J334" s="201"/>
      <c r="K334" s="201"/>
      <c r="L334" s="244"/>
      <c r="M334" s="245"/>
      <c r="N334" s="246"/>
      <c r="O334" s="246"/>
      <c r="P334" s="246"/>
      <c r="Q334" s="246"/>
      <c r="R334" s="246"/>
      <c r="S334" s="246"/>
      <c r="T334" s="257"/>
      <c r="AT334" s="262" t="s">
        <v>184</v>
      </c>
      <c r="AU334" s="262" t="s">
        <v>81</v>
      </c>
      <c r="AV334" s="91" t="s">
        <v>81</v>
      </c>
      <c r="AW334" s="91" t="s">
        <v>37</v>
      </c>
      <c r="AX334" s="91" t="s">
        <v>73</v>
      </c>
      <c r="AY334" s="262" t="s">
        <v>164</v>
      </c>
    </row>
    <row r="335" spans="2:51" s="91" customFormat="1" ht="13.5">
      <c r="B335" s="200"/>
      <c r="C335" s="201"/>
      <c r="D335" s="194" t="s">
        <v>184</v>
      </c>
      <c r="E335" s="202" t="s">
        <v>22</v>
      </c>
      <c r="F335" s="203" t="s">
        <v>1191</v>
      </c>
      <c r="G335" s="201"/>
      <c r="H335" s="204">
        <v>84.105</v>
      </c>
      <c r="I335" s="243"/>
      <c r="J335" s="201"/>
      <c r="K335" s="201"/>
      <c r="L335" s="244"/>
      <c r="M335" s="245"/>
      <c r="N335" s="246"/>
      <c r="O335" s="246"/>
      <c r="P335" s="246"/>
      <c r="Q335" s="246"/>
      <c r="R335" s="246"/>
      <c r="S335" s="246"/>
      <c r="T335" s="257"/>
      <c r="AT335" s="262" t="s">
        <v>184</v>
      </c>
      <c r="AU335" s="262" t="s">
        <v>81</v>
      </c>
      <c r="AV335" s="91" t="s">
        <v>81</v>
      </c>
      <c r="AW335" s="91" t="s">
        <v>37</v>
      </c>
      <c r="AX335" s="91" t="s">
        <v>73</v>
      </c>
      <c r="AY335" s="262" t="s">
        <v>164</v>
      </c>
    </row>
    <row r="336" spans="2:51" s="91" customFormat="1" ht="24">
      <c r="B336" s="200"/>
      <c r="C336" s="201"/>
      <c r="D336" s="194" t="s">
        <v>184</v>
      </c>
      <c r="E336" s="202" t="s">
        <v>22</v>
      </c>
      <c r="F336" s="203" t="s">
        <v>1192</v>
      </c>
      <c r="G336" s="201"/>
      <c r="H336" s="204">
        <v>132.085</v>
      </c>
      <c r="I336" s="243"/>
      <c r="J336" s="201"/>
      <c r="K336" s="201"/>
      <c r="L336" s="244"/>
      <c r="M336" s="245"/>
      <c r="N336" s="246"/>
      <c r="O336" s="246"/>
      <c r="P336" s="246"/>
      <c r="Q336" s="246"/>
      <c r="R336" s="246"/>
      <c r="S336" s="246"/>
      <c r="T336" s="257"/>
      <c r="AT336" s="262" t="s">
        <v>184</v>
      </c>
      <c r="AU336" s="262" t="s">
        <v>81</v>
      </c>
      <c r="AV336" s="91" t="s">
        <v>81</v>
      </c>
      <c r="AW336" s="91" t="s">
        <v>37</v>
      </c>
      <c r="AX336" s="91" t="s">
        <v>73</v>
      </c>
      <c r="AY336" s="262" t="s">
        <v>164</v>
      </c>
    </row>
    <row r="337" spans="2:51" s="91" customFormat="1" ht="24">
      <c r="B337" s="200"/>
      <c r="C337" s="201"/>
      <c r="D337" s="194" t="s">
        <v>184</v>
      </c>
      <c r="E337" s="202" t="s">
        <v>22</v>
      </c>
      <c r="F337" s="203" t="s">
        <v>1193</v>
      </c>
      <c r="G337" s="201"/>
      <c r="H337" s="204">
        <v>104.845</v>
      </c>
      <c r="I337" s="243"/>
      <c r="J337" s="201"/>
      <c r="K337" s="201"/>
      <c r="L337" s="244"/>
      <c r="M337" s="245"/>
      <c r="N337" s="246"/>
      <c r="O337" s="246"/>
      <c r="P337" s="246"/>
      <c r="Q337" s="246"/>
      <c r="R337" s="246"/>
      <c r="S337" s="246"/>
      <c r="T337" s="257"/>
      <c r="AT337" s="262" t="s">
        <v>184</v>
      </c>
      <c r="AU337" s="262" t="s">
        <v>81</v>
      </c>
      <c r="AV337" s="91" t="s">
        <v>81</v>
      </c>
      <c r="AW337" s="91" t="s">
        <v>37</v>
      </c>
      <c r="AX337" s="91" t="s">
        <v>73</v>
      </c>
      <c r="AY337" s="262" t="s">
        <v>164</v>
      </c>
    </row>
    <row r="338" spans="2:51" s="91" customFormat="1" ht="13.5">
      <c r="B338" s="200"/>
      <c r="C338" s="201"/>
      <c r="D338" s="194" t="s">
        <v>184</v>
      </c>
      <c r="E338" s="202" t="s">
        <v>22</v>
      </c>
      <c r="F338" s="203" t="s">
        <v>1194</v>
      </c>
      <c r="G338" s="201"/>
      <c r="H338" s="204">
        <v>27.88</v>
      </c>
      <c r="I338" s="243"/>
      <c r="J338" s="201"/>
      <c r="K338" s="201"/>
      <c r="L338" s="244"/>
      <c r="M338" s="245"/>
      <c r="N338" s="246"/>
      <c r="O338" s="246"/>
      <c r="P338" s="246"/>
      <c r="Q338" s="246"/>
      <c r="R338" s="246"/>
      <c r="S338" s="246"/>
      <c r="T338" s="257"/>
      <c r="AT338" s="262" t="s">
        <v>184</v>
      </c>
      <c r="AU338" s="262" t="s">
        <v>81</v>
      </c>
      <c r="AV338" s="91" t="s">
        <v>81</v>
      </c>
      <c r="AW338" s="91" t="s">
        <v>37</v>
      </c>
      <c r="AX338" s="91" t="s">
        <v>73</v>
      </c>
      <c r="AY338" s="262" t="s">
        <v>164</v>
      </c>
    </row>
    <row r="339" spans="2:51" s="293" customFormat="1" ht="13.5">
      <c r="B339" s="294"/>
      <c r="C339" s="295"/>
      <c r="D339" s="194" t="s">
        <v>184</v>
      </c>
      <c r="E339" s="296" t="s">
        <v>22</v>
      </c>
      <c r="F339" s="297" t="s">
        <v>249</v>
      </c>
      <c r="G339" s="295"/>
      <c r="H339" s="298">
        <v>2125.919</v>
      </c>
      <c r="I339" s="299"/>
      <c r="J339" s="295"/>
      <c r="K339" s="295"/>
      <c r="L339" s="300"/>
      <c r="M339" s="301"/>
      <c r="N339" s="302"/>
      <c r="O339" s="302"/>
      <c r="P339" s="302"/>
      <c r="Q339" s="302"/>
      <c r="R339" s="302"/>
      <c r="S339" s="302"/>
      <c r="T339" s="303"/>
      <c r="AT339" s="304" t="s">
        <v>184</v>
      </c>
      <c r="AU339" s="304" t="s">
        <v>81</v>
      </c>
      <c r="AV339" s="293" t="s">
        <v>120</v>
      </c>
      <c r="AW339" s="293" t="s">
        <v>37</v>
      </c>
      <c r="AX339" s="293" t="s">
        <v>73</v>
      </c>
      <c r="AY339" s="304" t="s">
        <v>164</v>
      </c>
    </row>
    <row r="340" spans="2:51" s="92" customFormat="1" ht="13.5">
      <c r="B340" s="205"/>
      <c r="C340" s="206"/>
      <c r="D340" s="207" t="s">
        <v>184</v>
      </c>
      <c r="E340" s="208" t="s">
        <v>22</v>
      </c>
      <c r="F340" s="209" t="s">
        <v>187</v>
      </c>
      <c r="G340" s="206"/>
      <c r="H340" s="210">
        <v>2377.007</v>
      </c>
      <c r="I340" s="247"/>
      <c r="J340" s="206"/>
      <c r="K340" s="206"/>
      <c r="L340" s="248"/>
      <c r="M340" s="249"/>
      <c r="N340" s="250"/>
      <c r="O340" s="250"/>
      <c r="P340" s="250"/>
      <c r="Q340" s="250"/>
      <c r="R340" s="250"/>
      <c r="S340" s="250"/>
      <c r="T340" s="258"/>
      <c r="AT340" s="263" t="s">
        <v>184</v>
      </c>
      <c r="AU340" s="263" t="s">
        <v>81</v>
      </c>
      <c r="AV340" s="92" t="s">
        <v>171</v>
      </c>
      <c r="AW340" s="92" t="s">
        <v>37</v>
      </c>
      <c r="AX340" s="92" t="s">
        <v>24</v>
      </c>
      <c r="AY340" s="263" t="s">
        <v>164</v>
      </c>
    </row>
    <row r="341" spans="2:65" s="84" customFormat="1" ht="28.8" customHeight="1">
      <c r="B341" s="105"/>
      <c r="C341" s="189" t="s">
        <v>438</v>
      </c>
      <c r="D341" s="189" t="s">
        <v>166</v>
      </c>
      <c r="E341" s="190" t="s">
        <v>1195</v>
      </c>
      <c r="F341" s="191" t="s">
        <v>1196</v>
      </c>
      <c r="G341" s="192" t="s">
        <v>192</v>
      </c>
      <c r="H341" s="193">
        <v>108.045</v>
      </c>
      <c r="I341" s="233"/>
      <c r="J341" s="234">
        <f>ROUND(I341*H341,2)</f>
        <v>0</v>
      </c>
      <c r="K341" s="191" t="s">
        <v>170</v>
      </c>
      <c r="L341" s="214"/>
      <c r="M341" s="235" t="s">
        <v>22</v>
      </c>
      <c r="N341" s="236" t="s">
        <v>44</v>
      </c>
      <c r="O341" s="106"/>
      <c r="P341" s="237">
        <f>O341*H341</f>
        <v>0</v>
      </c>
      <c r="Q341" s="237">
        <v>0.0079</v>
      </c>
      <c r="R341" s="237">
        <f>Q341*H341</f>
        <v>0.8535555</v>
      </c>
      <c r="S341" s="237">
        <v>0</v>
      </c>
      <c r="T341" s="254">
        <f>S341*H341</f>
        <v>0</v>
      </c>
      <c r="AR341" s="170" t="s">
        <v>171</v>
      </c>
      <c r="AT341" s="170" t="s">
        <v>166</v>
      </c>
      <c r="AU341" s="170" t="s">
        <v>81</v>
      </c>
      <c r="AY341" s="170" t="s">
        <v>164</v>
      </c>
      <c r="BE341" s="266">
        <f>IF(N341="základní",J341,0)</f>
        <v>0</v>
      </c>
      <c r="BF341" s="266">
        <f>IF(N341="snížená",J341,0)</f>
        <v>0</v>
      </c>
      <c r="BG341" s="266">
        <f>IF(N341="zákl. přenesená",J341,0)</f>
        <v>0</v>
      </c>
      <c r="BH341" s="266">
        <f>IF(N341="sníž. přenesená",J341,0)</f>
        <v>0</v>
      </c>
      <c r="BI341" s="266">
        <f>IF(N341="nulová",J341,0)</f>
        <v>0</v>
      </c>
      <c r="BJ341" s="170" t="s">
        <v>24</v>
      </c>
      <c r="BK341" s="266">
        <f>ROUND(I341*H341,2)</f>
        <v>0</v>
      </c>
      <c r="BL341" s="170" t="s">
        <v>171</v>
      </c>
      <c r="BM341" s="170" t="s">
        <v>1197</v>
      </c>
    </row>
    <row r="342" spans="2:47" s="84" customFormat="1" ht="24">
      <c r="B342" s="105"/>
      <c r="C342" s="174"/>
      <c r="D342" s="194" t="s">
        <v>173</v>
      </c>
      <c r="E342" s="174"/>
      <c r="F342" s="195" t="s">
        <v>1198</v>
      </c>
      <c r="G342" s="174"/>
      <c r="H342" s="174"/>
      <c r="I342" s="215"/>
      <c r="J342" s="174"/>
      <c r="K342" s="174"/>
      <c r="L342" s="214"/>
      <c r="M342" s="238"/>
      <c r="N342" s="106"/>
      <c r="O342" s="106"/>
      <c r="P342" s="106"/>
      <c r="Q342" s="106"/>
      <c r="R342" s="106"/>
      <c r="S342" s="106"/>
      <c r="T342" s="255"/>
      <c r="AT342" s="170" t="s">
        <v>173</v>
      </c>
      <c r="AU342" s="170" t="s">
        <v>81</v>
      </c>
    </row>
    <row r="343" spans="2:51" s="91" customFormat="1" ht="13.5">
      <c r="B343" s="200"/>
      <c r="C343" s="201"/>
      <c r="D343" s="194" t="s">
        <v>184</v>
      </c>
      <c r="E343" s="202" t="s">
        <v>22</v>
      </c>
      <c r="F343" s="203" t="s">
        <v>1155</v>
      </c>
      <c r="G343" s="201"/>
      <c r="H343" s="204">
        <v>9.62</v>
      </c>
      <c r="I343" s="243"/>
      <c r="J343" s="201"/>
      <c r="K343" s="201"/>
      <c r="L343" s="244"/>
      <c r="M343" s="245"/>
      <c r="N343" s="246"/>
      <c r="O343" s="246"/>
      <c r="P343" s="246"/>
      <c r="Q343" s="246"/>
      <c r="R343" s="246"/>
      <c r="S343" s="246"/>
      <c r="T343" s="257"/>
      <c r="AT343" s="262" t="s">
        <v>184</v>
      </c>
      <c r="AU343" s="262" t="s">
        <v>81</v>
      </c>
      <c r="AV343" s="91" t="s">
        <v>81</v>
      </c>
      <c r="AW343" s="91" t="s">
        <v>37</v>
      </c>
      <c r="AX343" s="91" t="s">
        <v>73</v>
      </c>
      <c r="AY343" s="262" t="s">
        <v>164</v>
      </c>
    </row>
    <row r="344" spans="2:51" s="91" customFormat="1" ht="13.5">
      <c r="B344" s="200"/>
      <c r="C344" s="201"/>
      <c r="D344" s="194" t="s">
        <v>184</v>
      </c>
      <c r="E344" s="202" t="s">
        <v>22</v>
      </c>
      <c r="F344" s="203" t="s">
        <v>1156</v>
      </c>
      <c r="G344" s="201"/>
      <c r="H344" s="204">
        <v>5.775</v>
      </c>
      <c r="I344" s="243"/>
      <c r="J344" s="201"/>
      <c r="K344" s="201"/>
      <c r="L344" s="244"/>
      <c r="M344" s="245"/>
      <c r="N344" s="246"/>
      <c r="O344" s="246"/>
      <c r="P344" s="246"/>
      <c r="Q344" s="246"/>
      <c r="R344" s="246"/>
      <c r="S344" s="246"/>
      <c r="T344" s="257"/>
      <c r="AT344" s="262" t="s">
        <v>184</v>
      </c>
      <c r="AU344" s="262" t="s">
        <v>81</v>
      </c>
      <c r="AV344" s="91" t="s">
        <v>81</v>
      </c>
      <c r="AW344" s="91" t="s">
        <v>37</v>
      </c>
      <c r="AX344" s="91" t="s">
        <v>73</v>
      </c>
      <c r="AY344" s="262" t="s">
        <v>164</v>
      </c>
    </row>
    <row r="345" spans="2:51" s="91" customFormat="1" ht="13.5">
      <c r="B345" s="200"/>
      <c r="C345" s="201"/>
      <c r="D345" s="194" t="s">
        <v>184</v>
      </c>
      <c r="E345" s="202" t="s">
        <v>22</v>
      </c>
      <c r="F345" s="203" t="s">
        <v>1157</v>
      </c>
      <c r="G345" s="201"/>
      <c r="H345" s="204">
        <v>36.96</v>
      </c>
      <c r="I345" s="243"/>
      <c r="J345" s="201"/>
      <c r="K345" s="201"/>
      <c r="L345" s="244"/>
      <c r="M345" s="245"/>
      <c r="N345" s="246"/>
      <c r="O345" s="246"/>
      <c r="P345" s="246"/>
      <c r="Q345" s="246"/>
      <c r="R345" s="246"/>
      <c r="S345" s="246"/>
      <c r="T345" s="257"/>
      <c r="AT345" s="262" t="s">
        <v>184</v>
      </c>
      <c r="AU345" s="262" t="s">
        <v>81</v>
      </c>
      <c r="AV345" s="91" t="s">
        <v>81</v>
      </c>
      <c r="AW345" s="91" t="s">
        <v>37</v>
      </c>
      <c r="AX345" s="91" t="s">
        <v>73</v>
      </c>
      <c r="AY345" s="262" t="s">
        <v>164</v>
      </c>
    </row>
    <row r="346" spans="2:51" s="91" customFormat="1" ht="13.5">
      <c r="B346" s="200"/>
      <c r="C346" s="201"/>
      <c r="D346" s="194" t="s">
        <v>184</v>
      </c>
      <c r="E346" s="202" t="s">
        <v>22</v>
      </c>
      <c r="F346" s="203" t="s">
        <v>1163</v>
      </c>
      <c r="G346" s="201"/>
      <c r="H346" s="204">
        <v>9.92</v>
      </c>
      <c r="I346" s="243"/>
      <c r="J346" s="201"/>
      <c r="K346" s="201"/>
      <c r="L346" s="244"/>
      <c r="M346" s="245"/>
      <c r="N346" s="246"/>
      <c r="O346" s="246"/>
      <c r="P346" s="246"/>
      <c r="Q346" s="246"/>
      <c r="R346" s="246"/>
      <c r="S346" s="246"/>
      <c r="T346" s="257"/>
      <c r="AT346" s="262" t="s">
        <v>184</v>
      </c>
      <c r="AU346" s="262" t="s">
        <v>81</v>
      </c>
      <c r="AV346" s="91" t="s">
        <v>81</v>
      </c>
      <c r="AW346" s="91" t="s">
        <v>37</v>
      </c>
      <c r="AX346" s="91" t="s">
        <v>73</v>
      </c>
      <c r="AY346" s="262" t="s">
        <v>164</v>
      </c>
    </row>
    <row r="347" spans="2:51" s="91" customFormat="1" ht="13.5">
      <c r="B347" s="200"/>
      <c r="C347" s="201"/>
      <c r="D347" s="194" t="s">
        <v>184</v>
      </c>
      <c r="E347" s="202" t="s">
        <v>22</v>
      </c>
      <c r="F347" s="203" t="s">
        <v>1170</v>
      </c>
      <c r="G347" s="201"/>
      <c r="H347" s="204">
        <v>3.24</v>
      </c>
      <c r="I347" s="243"/>
      <c r="J347" s="201"/>
      <c r="K347" s="201"/>
      <c r="L347" s="244"/>
      <c r="M347" s="245"/>
      <c r="N347" s="246"/>
      <c r="O347" s="246"/>
      <c r="P347" s="246"/>
      <c r="Q347" s="246"/>
      <c r="R347" s="246"/>
      <c r="S347" s="246"/>
      <c r="T347" s="257"/>
      <c r="AT347" s="262" t="s">
        <v>184</v>
      </c>
      <c r="AU347" s="262" t="s">
        <v>81</v>
      </c>
      <c r="AV347" s="91" t="s">
        <v>81</v>
      </c>
      <c r="AW347" s="91" t="s">
        <v>37</v>
      </c>
      <c r="AX347" s="91" t="s">
        <v>73</v>
      </c>
      <c r="AY347" s="262" t="s">
        <v>164</v>
      </c>
    </row>
    <row r="348" spans="2:51" s="91" customFormat="1" ht="13.5">
      <c r="B348" s="200"/>
      <c r="C348" s="201"/>
      <c r="D348" s="194" t="s">
        <v>184</v>
      </c>
      <c r="E348" s="202" t="s">
        <v>22</v>
      </c>
      <c r="F348" s="203" t="s">
        <v>1172</v>
      </c>
      <c r="G348" s="201"/>
      <c r="H348" s="204">
        <v>42.53</v>
      </c>
      <c r="I348" s="243"/>
      <c r="J348" s="201"/>
      <c r="K348" s="201"/>
      <c r="L348" s="244"/>
      <c r="M348" s="245"/>
      <c r="N348" s="246"/>
      <c r="O348" s="246"/>
      <c r="P348" s="246"/>
      <c r="Q348" s="246"/>
      <c r="R348" s="246"/>
      <c r="S348" s="246"/>
      <c r="T348" s="257"/>
      <c r="AT348" s="262" t="s">
        <v>184</v>
      </c>
      <c r="AU348" s="262" t="s">
        <v>81</v>
      </c>
      <c r="AV348" s="91" t="s">
        <v>81</v>
      </c>
      <c r="AW348" s="91" t="s">
        <v>37</v>
      </c>
      <c r="AX348" s="91" t="s">
        <v>73</v>
      </c>
      <c r="AY348" s="262" t="s">
        <v>164</v>
      </c>
    </row>
    <row r="349" spans="2:51" s="92" customFormat="1" ht="13.5">
      <c r="B349" s="205"/>
      <c r="C349" s="206"/>
      <c r="D349" s="207" t="s">
        <v>184</v>
      </c>
      <c r="E349" s="208" t="s">
        <v>22</v>
      </c>
      <c r="F349" s="209" t="s">
        <v>187</v>
      </c>
      <c r="G349" s="206"/>
      <c r="H349" s="210">
        <v>108.045</v>
      </c>
      <c r="I349" s="247"/>
      <c r="J349" s="206"/>
      <c r="K349" s="206"/>
      <c r="L349" s="248"/>
      <c r="M349" s="249"/>
      <c r="N349" s="250"/>
      <c r="O349" s="250"/>
      <c r="P349" s="250"/>
      <c r="Q349" s="250"/>
      <c r="R349" s="250"/>
      <c r="S349" s="250"/>
      <c r="T349" s="258"/>
      <c r="AT349" s="263" t="s">
        <v>184</v>
      </c>
      <c r="AU349" s="263" t="s">
        <v>81</v>
      </c>
      <c r="AV349" s="92" t="s">
        <v>171</v>
      </c>
      <c r="AW349" s="92" t="s">
        <v>37</v>
      </c>
      <c r="AX349" s="92" t="s">
        <v>24</v>
      </c>
      <c r="AY349" s="263" t="s">
        <v>164</v>
      </c>
    </row>
    <row r="350" spans="2:65" s="84" customFormat="1" ht="28.8" customHeight="1">
      <c r="B350" s="105"/>
      <c r="C350" s="189" t="s">
        <v>444</v>
      </c>
      <c r="D350" s="189" t="s">
        <v>166</v>
      </c>
      <c r="E350" s="190" t="s">
        <v>1199</v>
      </c>
      <c r="F350" s="191" t="s">
        <v>1200</v>
      </c>
      <c r="G350" s="192" t="s">
        <v>192</v>
      </c>
      <c r="H350" s="193">
        <v>2076.21</v>
      </c>
      <c r="I350" s="233"/>
      <c r="J350" s="234">
        <f>ROUND(I350*H350,2)</f>
        <v>0</v>
      </c>
      <c r="K350" s="191" t="s">
        <v>170</v>
      </c>
      <c r="L350" s="214"/>
      <c r="M350" s="235" t="s">
        <v>22</v>
      </c>
      <c r="N350" s="236" t="s">
        <v>44</v>
      </c>
      <c r="O350" s="106"/>
      <c r="P350" s="237">
        <f>O350*H350</f>
        <v>0</v>
      </c>
      <c r="Q350" s="237">
        <v>0.0052</v>
      </c>
      <c r="R350" s="237">
        <f>Q350*H350</f>
        <v>10.796292</v>
      </c>
      <c r="S350" s="237">
        <v>0</v>
      </c>
      <c r="T350" s="254">
        <f>S350*H350</f>
        <v>0</v>
      </c>
      <c r="AR350" s="170" t="s">
        <v>171</v>
      </c>
      <c r="AT350" s="170" t="s">
        <v>166</v>
      </c>
      <c r="AU350" s="170" t="s">
        <v>81</v>
      </c>
      <c r="AY350" s="170" t="s">
        <v>164</v>
      </c>
      <c r="BE350" s="266">
        <f>IF(N350="základní",J350,0)</f>
        <v>0</v>
      </c>
      <c r="BF350" s="266">
        <f>IF(N350="snížená",J350,0)</f>
        <v>0</v>
      </c>
      <c r="BG350" s="266">
        <v>0</v>
      </c>
      <c r="BH350" s="266">
        <f>IF(N350="sníž. přenesená",J350,0)</f>
        <v>0</v>
      </c>
      <c r="BI350" s="266">
        <f>IF(N350="nulová",J350,0)</f>
        <v>0</v>
      </c>
      <c r="BJ350" s="170" t="s">
        <v>24</v>
      </c>
      <c r="BK350" s="266">
        <f>ROUND(I350*H350,2)</f>
        <v>0</v>
      </c>
      <c r="BL350" s="170" t="s">
        <v>171</v>
      </c>
      <c r="BM350" s="170" t="s">
        <v>1201</v>
      </c>
    </row>
    <row r="351" spans="2:47" s="84" customFormat="1" ht="24">
      <c r="B351" s="105"/>
      <c r="C351" s="174"/>
      <c r="D351" s="194" t="s">
        <v>173</v>
      </c>
      <c r="E351" s="174"/>
      <c r="F351" s="195" t="s">
        <v>1202</v>
      </c>
      <c r="G351" s="174"/>
      <c r="H351" s="174"/>
      <c r="I351" s="215"/>
      <c r="J351" s="174"/>
      <c r="K351" s="174"/>
      <c r="L351" s="214"/>
      <c r="M351" s="238"/>
      <c r="N351" s="106"/>
      <c r="O351" s="106"/>
      <c r="P351" s="106"/>
      <c r="Q351" s="106"/>
      <c r="R351" s="106"/>
      <c r="S351" s="106"/>
      <c r="T351" s="255"/>
      <c r="AT351" s="170" t="s">
        <v>173</v>
      </c>
      <c r="AU351" s="170" t="s">
        <v>81</v>
      </c>
    </row>
    <row r="352" spans="2:51" s="91" customFormat="1" ht="13.5">
      <c r="B352" s="200"/>
      <c r="C352" s="201"/>
      <c r="D352" s="194" t="s">
        <v>184</v>
      </c>
      <c r="E352" s="202" t="s">
        <v>22</v>
      </c>
      <c r="F352" s="203" t="s">
        <v>1203</v>
      </c>
      <c r="G352" s="201"/>
      <c r="H352" s="204">
        <v>133.78</v>
      </c>
      <c r="I352" s="243"/>
      <c r="J352" s="201"/>
      <c r="K352" s="201"/>
      <c r="L352" s="244"/>
      <c r="M352" s="245"/>
      <c r="N352" s="246"/>
      <c r="O352" s="246"/>
      <c r="P352" s="246"/>
      <c r="Q352" s="246"/>
      <c r="R352" s="246"/>
      <c r="S352" s="246"/>
      <c r="T352" s="257"/>
      <c r="AT352" s="262" t="s">
        <v>184</v>
      </c>
      <c r="AU352" s="262" t="s">
        <v>81</v>
      </c>
      <c r="AV352" s="91" t="s">
        <v>81</v>
      </c>
      <c r="AW352" s="91" t="s">
        <v>37</v>
      </c>
      <c r="AX352" s="91" t="s">
        <v>73</v>
      </c>
      <c r="AY352" s="262" t="s">
        <v>164</v>
      </c>
    </row>
    <row r="353" spans="2:51" s="91" customFormat="1" ht="24">
      <c r="B353" s="200"/>
      <c r="C353" s="201"/>
      <c r="D353" s="194" t="s">
        <v>184</v>
      </c>
      <c r="E353" s="202" t="s">
        <v>22</v>
      </c>
      <c r="F353" s="203" t="s">
        <v>1204</v>
      </c>
      <c r="G353" s="201"/>
      <c r="H353" s="204">
        <v>210.263</v>
      </c>
      <c r="I353" s="243"/>
      <c r="J353" s="201"/>
      <c r="K353" s="201"/>
      <c r="L353" s="244"/>
      <c r="M353" s="245"/>
      <c r="N353" s="246"/>
      <c r="O353" s="246"/>
      <c r="P353" s="246"/>
      <c r="Q353" s="246"/>
      <c r="R353" s="246"/>
      <c r="S353" s="246"/>
      <c r="T353" s="257"/>
      <c r="AT353" s="262" t="s">
        <v>184</v>
      </c>
      <c r="AU353" s="262" t="s">
        <v>81</v>
      </c>
      <c r="AV353" s="91" t="s">
        <v>81</v>
      </c>
      <c r="AW353" s="91" t="s">
        <v>37</v>
      </c>
      <c r="AX353" s="91" t="s">
        <v>73</v>
      </c>
      <c r="AY353" s="262" t="s">
        <v>164</v>
      </c>
    </row>
    <row r="354" spans="2:51" s="91" customFormat="1" ht="24">
      <c r="B354" s="200"/>
      <c r="C354" s="201"/>
      <c r="D354" s="194" t="s">
        <v>184</v>
      </c>
      <c r="E354" s="202" t="s">
        <v>22</v>
      </c>
      <c r="F354" s="203" t="s">
        <v>1205</v>
      </c>
      <c r="G354" s="201"/>
      <c r="H354" s="204">
        <v>210.263</v>
      </c>
      <c r="I354" s="243"/>
      <c r="J354" s="201"/>
      <c r="K354" s="201"/>
      <c r="L354" s="244"/>
      <c r="M354" s="245"/>
      <c r="N354" s="246"/>
      <c r="O354" s="246"/>
      <c r="P354" s="246"/>
      <c r="Q354" s="246"/>
      <c r="R354" s="246"/>
      <c r="S354" s="246"/>
      <c r="T354" s="257"/>
      <c r="AT354" s="262" t="s">
        <v>184</v>
      </c>
      <c r="AU354" s="262" t="s">
        <v>81</v>
      </c>
      <c r="AV354" s="91" t="s">
        <v>81</v>
      </c>
      <c r="AW354" s="91" t="s">
        <v>37</v>
      </c>
      <c r="AX354" s="91" t="s">
        <v>73</v>
      </c>
      <c r="AY354" s="262" t="s">
        <v>164</v>
      </c>
    </row>
    <row r="355" spans="2:51" s="91" customFormat="1" ht="24">
      <c r="B355" s="200"/>
      <c r="C355" s="201"/>
      <c r="D355" s="194" t="s">
        <v>184</v>
      </c>
      <c r="E355" s="202" t="s">
        <v>22</v>
      </c>
      <c r="F355" s="203" t="s">
        <v>1206</v>
      </c>
      <c r="G355" s="201"/>
      <c r="H355" s="204">
        <v>192.698</v>
      </c>
      <c r="I355" s="243"/>
      <c r="J355" s="201"/>
      <c r="K355" s="201"/>
      <c r="L355" s="244"/>
      <c r="M355" s="245"/>
      <c r="N355" s="246"/>
      <c r="O355" s="246"/>
      <c r="P355" s="246"/>
      <c r="Q355" s="246"/>
      <c r="R355" s="246"/>
      <c r="S355" s="246"/>
      <c r="T355" s="257"/>
      <c r="AT355" s="262" t="s">
        <v>184</v>
      </c>
      <c r="AU355" s="262" t="s">
        <v>81</v>
      </c>
      <c r="AV355" s="91" t="s">
        <v>81</v>
      </c>
      <c r="AW355" s="91" t="s">
        <v>37</v>
      </c>
      <c r="AX355" s="91" t="s">
        <v>73</v>
      </c>
      <c r="AY355" s="262" t="s">
        <v>164</v>
      </c>
    </row>
    <row r="356" spans="2:51" s="91" customFormat="1" ht="13.5">
      <c r="B356" s="200"/>
      <c r="C356" s="201"/>
      <c r="D356" s="194" t="s">
        <v>184</v>
      </c>
      <c r="E356" s="202" t="s">
        <v>22</v>
      </c>
      <c r="F356" s="203" t="s">
        <v>1207</v>
      </c>
      <c r="G356" s="201"/>
      <c r="H356" s="204">
        <v>117.11</v>
      </c>
      <c r="I356" s="243"/>
      <c r="J356" s="201"/>
      <c r="K356" s="201"/>
      <c r="L356" s="244"/>
      <c r="M356" s="245"/>
      <c r="N356" s="246"/>
      <c r="O356" s="246"/>
      <c r="P356" s="246"/>
      <c r="Q356" s="246"/>
      <c r="R356" s="246"/>
      <c r="S356" s="246"/>
      <c r="T356" s="257"/>
      <c r="AT356" s="262" t="s">
        <v>184</v>
      </c>
      <c r="AU356" s="262" t="s">
        <v>81</v>
      </c>
      <c r="AV356" s="91" t="s">
        <v>81</v>
      </c>
      <c r="AW356" s="91" t="s">
        <v>37</v>
      </c>
      <c r="AX356" s="91" t="s">
        <v>73</v>
      </c>
      <c r="AY356" s="262" t="s">
        <v>164</v>
      </c>
    </row>
    <row r="357" spans="2:51" s="91" customFormat="1" ht="13.5">
      <c r="B357" s="200"/>
      <c r="C357" s="201"/>
      <c r="D357" s="194" t="s">
        <v>184</v>
      </c>
      <c r="E357" s="202" t="s">
        <v>22</v>
      </c>
      <c r="F357" s="203" t="s">
        <v>1208</v>
      </c>
      <c r="G357" s="201"/>
      <c r="H357" s="204">
        <v>148.781</v>
      </c>
      <c r="I357" s="243"/>
      <c r="J357" s="201"/>
      <c r="K357" s="201"/>
      <c r="L357" s="244"/>
      <c r="M357" s="245"/>
      <c r="N357" s="246"/>
      <c r="O357" s="246"/>
      <c r="P357" s="246"/>
      <c r="Q357" s="246"/>
      <c r="R357" s="246"/>
      <c r="S357" s="246"/>
      <c r="T357" s="257"/>
      <c r="AT357" s="262" t="s">
        <v>184</v>
      </c>
      <c r="AU357" s="262" t="s">
        <v>81</v>
      </c>
      <c r="AV357" s="91" t="s">
        <v>81</v>
      </c>
      <c r="AW357" s="91" t="s">
        <v>37</v>
      </c>
      <c r="AX357" s="91" t="s">
        <v>73</v>
      </c>
      <c r="AY357" s="262" t="s">
        <v>164</v>
      </c>
    </row>
    <row r="358" spans="2:51" s="91" customFormat="1" ht="13.5">
      <c r="B358" s="200"/>
      <c r="C358" s="201"/>
      <c r="D358" s="194" t="s">
        <v>184</v>
      </c>
      <c r="E358" s="202" t="s">
        <v>22</v>
      </c>
      <c r="F358" s="203" t="s">
        <v>1209</v>
      </c>
      <c r="G358" s="201"/>
      <c r="H358" s="204">
        <v>49.88</v>
      </c>
      <c r="I358" s="243"/>
      <c r="J358" s="201"/>
      <c r="K358" s="201"/>
      <c r="L358" s="244"/>
      <c r="M358" s="245"/>
      <c r="N358" s="246"/>
      <c r="O358" s="246"/>
      <c r="P358" s="246"/>
      <c r="Q358" s="246"/>
      <c r="R358" s="246"/>
      <c r="S358" s="246"/>
      <c r="T358" s="257"/>
      <c r="AT358" s="262" t="s">
        <v>184</v>
      </c>
      <c r="AU358" s="262" t="s">
        <v>81</v>
      </c>
      <c r="AV358" s="91" t="s">
        <v>81</v>
      </c>
      <c r="AW358" s="91" t="s">
        <v>37</v>
      </c>
      <c r="AX358" s="91" t="s">
        <v>73</v>
      </c>
      <c r="AY358" s="262" t="s">
        <v>164</v>
      </c>
    </row>
    <row r="359" spans="2:51" s="91" customFormat="1" ht="24">
      <c r="B359" s="200"/>
      <c r="C359" s="201"/>
      <c r="D359" s="194" t="s">
        <v>184</v>
      </c>
      <c r="E359" s="202" t="s">
        <v>22</v>
      </c>
      <c r="F359" s="203" t="s">
        <v>1210</v>
      </c>
      <c r="G359" s="201"/>
      <c r="H359" s="204">
        <v>210.984</v>
      </c>
      <c r="I359" s="243"/>
      <c r="J359" s="201"/>
      <c r="K359" s="201"/>
      <c r="L359" s="244"/>
      <c r="M359" s="245"/>
      <c r="N359" s="246"/>
      <c r="O359" s="246"/>
      <c r="P359" s="246"/>
      <c r="Q359" s="246"/>
      <c r="R359" s="246"/>
      <c r="S359" s="246"/>
      <c r="T359" s="257"/>
      <c r="AT359" s="262" t="s">
        <v>184</v>
      </c>
      <c r="AU359" s="262" t="s">
        <v>81</v>
      </c>
      <c r="AV359" s="91" t="s">
        <v>81</v>
      </c>
      <c r="AW359" s="91" t="s">
        <v>37</v>
      </c>
      <c r="AX359" s="91" t="s">
        <v>73</v>
      </c>
      <c r="AY359" s="262" t="s">
        <v>164</v>
      </c>
    </row>
    <row r="360" spans="2:51" s="91" customFormat="1" ht="24">
      <c r="B360" s="200"/>
      <c r="C360" s="201"/>
      <c r="D360" s="194" t="s">
        <v>184</v>
      </c>
      <c r="E360" s="202" t="s">
        <v>22</v>
      </c>
      <c r="F360" s="203" t="s">
        <v>1211</v>
      </c>
      <c r="G360" s="201"/>
      <c r="H360" s="204">
        <v>210.984</v>
      </c>
      <c r="I360" s="243"/>
      <c r="J360" s="201"/>
      <c r="K360" s="201"/>
      <c r="L360" s="244"/>
      <c r="M360" s="245"/>
      <c r="N360" s="246"/>
      <c r="O360" s="246"/>
      <c r="P360" s="246"/>
      <c r="Q360" s="246"/>
      <c r="R360" s="246"/>
      <c r="S360" s="246"/>
      <c r="T360" s="257"/>
      <c r="AT360" s="262" t="s">
        <v>184</v>
      </c>
      <c r="AU360" s="262" t="s">
        <v>81</v>
      </c>
      <c r="AV360" s="91" t="s">
        <v>81</v>
      </c>
      <c r="AW360" s="91" t="s">
        <v>37</v>
      </c>
      <c r="AX360" s="91" t="s">
        <v>73</v>
      </c>
      <c r="AY360" s="262" t="s">
        <v>164</v>
      </c>
    </row>
    <row r="361" spans="2:51" s="91" customFormat="1" ht="24">
      <c r="B361" s="200"/>
      <c r="C361" s="201"/>
      <c r="D361" s="194" t="s">
        <v>184</v>
      </c>
      <c r="E361" s="202" t="s">
        <v>22</v>
      </c>
      <c r="F361" s="203" t="s">
        <v>1212</v>
      </c>
      <c r="G361" s="201"/>
      <c r="H361" s="204">
        <v>221.783</v>
      </c>
      <c r="I361" s="243"/>
      <c r="J361" s="201"/>
      <c r="K361" s="201"/>
      <c r="L361" s="244"/>
      <c r="M361" s="245"/>
      <c r="N361" s="246"/>
      <c r="O361" s="246"/>
      <c r="P361" s="246"/>
      <c r="Q361" s="246"/>
      <c r="R361" s="246"/>
      <c r="S361" s="246"/>
      <c r="T361" s="257"/>
      <c r="AT361" s="262" t="s">
        <v>184</v>
      </c>
      <c r="AU361" s="262" t="s">
        <v>81</v>
      </c>
      <c r="AV361" s="91" t="s">
        <v>81</v>
      </c>
      <c r="AW361" s="91" t="s">
        <v>37</v>
      </c>
      <c r="AX361" s="91" t="s">
        <v>73</v>
      </c>
      <c r="AY361" s="262" t="s">
        <v>164</v>
      </c>
    </row>
    <row r="362" spans="2:51" s="91" customFormat="1" ht="13.5">
      <c r="B362" s="200"/>
      <c r="C362" s="201"/>
      <c r="D362" s="194" t="s">
        <v>184</v>
      </c>
      <c r="E362" s="202" t="s">
        <v>22</v>
      </c>
      <c r="F362" s="203" t="s">
        <v>1213</v>
      </c>
      <c r="G362" s="201"/>
      <c r="H362" s="204">
        <v>97.55</v>
      </c>
      <c r="I362" s="243"/>
      <c r="J362" s="201"/>
      <c r="K362" s="201"/>
      <c r="L362" s="244"/>
      <c r="M362" s="245"/>
      <c r="N362" s="246"/>
      <c r="O362" s="246"/>
      <c r="P362" s="246"/>
      <c r="Q362" s="246"/>
      <c r="R362" s="246"/>
      <c r="S362" s="246"/>
      <c r="T362" s="257"/>
      <c r="AT362" s="262" t="s">
        <v>184</v>
      </c>
      <c r="AU362" s="262" t="s">
        <v>81</v>
      </c>
      <c r="AV362" s="91" t="s">
        <v>81</v>
      </c>
      <c r="AW362" s="91" t="s">
        <v>37</v>
      </c>
      <c r="AX362" s="91" t="s">
        <v>73</v>
      </c>
      <c r="AY362" s="262" t="s">
        <v>164</v>
      </c>
    </row>
    <row r="363" spans="2:51" s="91" customFormat="1" ht="13.5">
      <c r="B363" s="200"/>
      <c r="C363" s="201"/>
      <c r="D363" s="194" t="s">
        <v>184</v>
      </c>
      <c r="E363" s="202" t="s">
        <v>22</v>
      </c>
      <c r="F363" s="203" t="s">
        <v>1214</v>
      </c>
      <c r="G363" s="201"/>
      <c r="H363" s="204">
        <v>189.218</v>
      </c>
      <c r="I363" s="243"/>
      <c r="J363" s="201"/>
      <c r="K363" s="201"/>
      <c r="L363" s="244"/>
      <c r="M363" s="245"/>
      <c r="N363" s="246"/>
      <c r="O363" s="246"/>
      <c r="P363" s="246"/>
      <c r="Q363" s="246"/>
      <c r="R363" s="246"/>
      <c r="S363" s="246"/>
      <c r="T363" s="257"/>
      <c r="AT363" s="262" t="s">
        <v>184</v>
      </c>
      <c r="AU363" s="262" t="s">
        <v>81</v>
      </c>
      <c r="AV363" s="91" t="s">
        <v>81</v>
      </c>
      <c r="AW363" s="91" t="s">
        <v>37</v>
      </c>
      <c r="AX363" s="91" t="s">
        <v>73</v>
      </c>
      <c r="AY363" s="262" t="s">
        <v>164</v>
      </c>
    </row>
    <row r="364" spans="2:51" s="91" customFormat="1" ht="13.5">
      <c r="B364" s="200"/>
      <c r="C364" s="201"/>
      <c r="D364" s="194" t="s">
        <v>184</v>
      </c>
      <c r="E364" s="202" t="s">
        <v>22</v>
      </c>
      <c r="F364" s="203" t="s">
        <v>1215</v>
      </c>
      <c r="G364" s="201"/>
      <c r="H364" s="204">
        <v>82.916</v>
      </c>
      <c r="I364" s="243"/>
      <c r="J364" s="201"/>
      <c r="K364" s="201"/>
      <c r="L364" s="244"/>
      <c r="M364" s="245"/>
      <c r="N364" s="246"/>
      <c r="O364" s="246"/>
      <c r="P364" s="246"/>
      <c r="Q364" s="246"/>
      <c r="R364" s="246"/>
      <c r="S364" s="246"/>
      <c r="T364" s="257"/>
      <c r="AT364" s="262" t="s">
        <v>184</v>
      </c>
      <c r="AU364" s="262" t="s">
        <v>81</v>
      </c>
      <c r="AV364" s="91" t="s">
        <v>81</v>
      </c>
      <c r="AW364" s="91" t="s">
        <v>37</v>
      </c>
      <c r="AX364" s="91" t="s">
        <v>73</v>
      </c>
      <c r="AY364" s="262" t="s">
        <v>164</v>
      </c>
    </row>
    <row r="365" spans="2:51" s="92" customFormat="1" ht="13.5">
      <c r="B365" s="205"/>
      <c r="C365" s="206"/>
      <c r="D365" s="207" t="s">
        <v>184</v>
      </c>
      <c r="E365" s="208" t="s">
        <v>22</v>
      </c>
      <c r="F365" s="209" t="s">
        <v>187</v>
      </c>
      <c r="G365" s="206"/>
      <c r="H365" s="210">
        <v>2076.21</v>
      </c>
      <c r="I365" s="247"/>
      <c r="J365" s="206"/>
      <c r="K365" s="206"/>
      <c r="L365" s="248"/>
      <c r="M365" s="249"/>
      <c r="N365" s="250"/>
      <c r="O365" s="250"/>
      <c r="P365" s="250"/>
      <c r="Q365" s="250"/>
      <c r="R365" s="250"/>
      <c r="S365" s="250"/>
      <c r="T365" s="258"/>
      <c r="AT365" s="263" t="s">
        <v>184</v>
      </c>
      <c r="AU365" s="263" t="s">
        <v>81</v>
      </c>
      <c r="AV365" s="92" t="s">
        <v>171</v>
      </c>
      <c r="AW365" s="92" t="s">
        <v>37</v>
      </c>
      <c r="AX365" s="92" t="s">
        <v>24</v>
      </c>
      <c r="AY365" s="263" t="s">
        <v>164</v>
      </c>
    </row>
    <row r="366" spans="2:65" s="84" customFormat="1" ht="28.8" customHeight="1">
      <c r="B366" s="105"/>
      <c r="C366" s="189" t="s">
        <v>449</v>
      </c>
      <c r="D366" s="189" t="s">
        <v>166</v>
      </c>
      <c r="E366" s="190" t="s">
        <v>1216</v>
      </c>
      <c r="F366" s="191" t="s">
        <v>1217</v>
      </c>
      <c r="G366" s="192" t="s">
        <v>192</v>
      </c>
      <c r="H366" s="193">
        <v>44.62</v>
      </c>
      <c r="I366" s="233"/>
      <c r="J366" s="234">
        <f>ROUND(I366*H366,2)</f>
        <v>0</v>
      </c>
      <c r="K366" s="191" t="s">
        <v>170</v>
      </c>
      <c r="L366" s="214"/>
      <c r="M366" s="235" t="s">
        <v>22</v>
      </c>
      <c r="N366" s="236" t="s">
        <v>44</v>
      </c>
      <c r="O366" s="106"/>
      <c r="P366" s="237">
        <f>O366*H366</f>
        <v>0</v>
      </c>
      <c r="Q366" s="237">
        <v>0.0154</v>
      </c>
      <c r="R366" s="237">
        <f>Q366*H366</f>
        <v>0.687148</v>
      </c>
      <c r="S366" s="237">
        <v>0</v>
      </c>
      <c r="T366" s="254">
        <f>S366*H366</f>
        <v>0</v>
      </c>
      <c r="AR366" s="170" t="s">
        <v>171</v>
      </c>
      <c r="AT366" s="170" t="s">
        <v>166</v>
      </c>
      <c r="AU366" s="170" t="s">
        <v>81</v>
      </c>
      <c r="AY366" s="170" t="s">
        <v>164</v>
      </c>
      <c r="BE366" s="266">
        <f>IF(N366="základní",J366,0)</f>
        <v>0</v>
      </c>
      <c r="BF366" s="266">
        <f>IF(N366="snížená",J366,0)</f>
        <v>0</v>
      </c>
      <c r="BG366" s="266">
        <f>IF(N366="zákl. přenesená",J366,0)</f>
        <v>0</v>
      </c>
      <c r="BH366" s="266">
        <f>IF(N366="sníž. přenesená",J366,0)</f>
        <v>0</v>
      </c>
      <c r="BI366" s="266">
        <f>IF(N366="nulová",J366,0)</f>
        <v>0</v>
      </c>
      <c r="BJ366" s="170" t="s">
        <v>24</v>
      </c>
      <c r="BK366" s="266">
        <f>ROUND(I366*H366,2)</f>
        <v>0</v>
      </c>
      <c r="BL366" s="170" t="s">
        <v>171</v>
      </c>
      <c r="BM366" s="170" t="s">
        <v>1218</v>
      </c>
    </row>
    <row r="367" spans="2:47" s="84" customFormat="1" ht="36">
      <c r="B367" s="105"/>
      <c r="C367" s="174"/>
      <c r="D367" s="194" t="s">
        <v>173</v>
      </c>
      <c r="E367" s="174"/>
      <c r="F367" s="195" t="s">
        <v>1219</v>
      </c>
      <c r="G367" s="174"/>
      <c r="H367" s="174"/>
      <c r="I367" s="215"/>
      <c r="J367" s="174"/>
      <c r="K367" s="174"/>
      <c r="L367" s="214"/>
      <c r="M367" s="238"/>
      <c r="N367" s="106"/>
      <c r="O367" s="106"/>
      <c r="P367" s="106"/>
      <c r="Q367" s="106"/>
      <c r="R367" s="106"/>
      <c r="S367" s="106"/>
      <c r="T367" s="255"/>
      <c r="AT367" s="170" t="s">
        <v>173</v>
      </c>
      <c r="AU367" s="170" t="s">
        <v>81</v>
      </c>
    </row>
    <row r="368" spans="2:51" s="91" customFormat="1" ht="13.5">
      <c r="B368" s="200"/>
      <c r="C368" s="201"/>
      <c r="D368" s="194" t="s">
        <v>184</v>
      </c>
      <c r="E368" s="202" t="s">
        <v>22</v>
      </c>
      <c r="F368" s="203" t="s">
        <v>1220</v>
      </c>
      <c r="G368" s="201"/>
      <c r="H368" s="204">
        <v>44.62</v>
      </c>
      <c r="I368" s="243"/>
      <c r="J368" s="201"/>
      <c r="K368" s="201"/>
      <c r="L368" s="244"/>
      <c r="M368" s="245"/>
      <c r="N368" s="246"/>
      <c r="O368" s="246"/>
      <c r="P368" s="246"/>
      <c r="Q368" s="246"/>
      <c r="R368" s="246"/>
      <c r="S368" s="246"/>
      <c r="T368" s="257"/>
      <c r="AT368" s="262" t="s">
        <v>184</v>
      </c>
      <c r="AU368" s="262" t="s">
        <v>81</v>
      </c>
      <c r="AV368" s="91" t="s">
        <v>81</v>
      </c>
      <c r="AW368" s="91" t="s">
        <v>37</v>
      </c>
      <c r="AX368" s="91" t="s">
        <v>73</v>
      </c>
      <c r="AY368" s="262" t="s">
        <v>164</v>
      </c>
    </row>
    <row r="369" spans="2:51" s="92" customFormat="1" ht="13.5">
      <c r="B369" s="205"/>
      <c r="C369" s="206"/>
      <c r="D369" s="207" t="s">
        <v>184</v>
      </c>
      <c r="E369" s="208" t="s">
        <v>22</v>
      </c>
      <c r="F369" s="209" t="s">
        <v>187</v>
      </c>
      <c r="G369" s="206"/>
      <c r="H369" s="210">
        <v>44.62</v>
      </c>
      <c r="I369" s="247"/>
      <c r="J369" s="206"/>
      <c r="K369" s="206"/>
      <c r="L369" s="248"/>
      <c r="M369" s="249"/>
      <c r="N369" s="250"/>
      <c r="O369" s="250"/>
      <c r="P369" s="250"/>
      <c r="Q369" s="250"/>
      <c r="R369" s="250"/>
      <c r="S369" s="250"/>
      <c r="T369" s="258"/>
      <c r="AT369" s="263" t="s">
        <v>184</v>
      </c>
      <c r="AU369" s="263" t="s">
        <v>81</v>
      </c>
      <c r="AV369" s="92" t="s">
        <v>171</v>
      </c>
      <c r="AW369" s="92" t="s">
        <v>37</v>
      </c>
      <c r="AX369" s="92" t="s">
        <v>24</v>
      </c>
      <c r="AY369" s="263" t="s">
        <v>164</v>
      </c>
    </row>
    <row r="370" spans="2:65" s="84" customFormat="1" ht="28.8" customHeight="1">
      <c r="B370" s="105"/>
      <c r="C370" s="189" t="s">
        <v>457</v>
      </c>
      <c r="D370" s="189" t="s">
        <v>166</v>
      </c>
      <c r="E370" s="190" t="s">
        <v>1221</v>
      </c>
      <c r="F370" s="191" t="s">
        <v>1222</v>
      </c>
      <c r="G370" s="192" t="s">
        <v>192</v>
      </c>
      <c r="H370" s="193">
        <v>28.98</v>
      </c>
      <c r="I370" s="233"/>
      <c r="J370" s="234">
        <f>ROUND(I370*H370,2)</f>
        <v>0</v>
      </c>
      <c r="K370" s="191" t="s">
        <v>22</v>
      </c>
      <c r="L370" s="214"/>
      <c r="M370" s="235" t="s">
        <v>22</v>
      </c>
      <c r="N370" s="236" t="s">
        <v>44</v>
      </c>
      <c r="O370" s="106"/>
      <c r="P370" s="237">
        <f>O370*H370</f>
        <v>0</v>
      </c>
      <c r="Q370" s="237">
        <v>0.00947</v>
      </c>
      <c r="R370" s="237">
        <f>Q370*H370</f>
        <v>0.2744406</v>
      </c>
      <c r="S370" s="237">
        <v>0</v>
      </c>
      <c r="T370" s="254">
        <f>S370*H370</f>
        <v>0</v>
      </c>
      <c r="AR370" s="170" t="s">
        <v>298</v>
      </c>
      <c r="AT370" s="170" t="s">
        <v>166</v>
      </c>
      <c r="AU370" s="170" t="s">
        <v>81</v>
      </c>
      <c r="AY370" s="170" t="s">
        <v>164</v>
      </c>
      <c r="BE370" s="266">
        <f>IF(N370="základní",J370,0)</f>
        <v>0</v>
      </c>
      <c r="BF370" s="266">
        <f>IF(N370="snížená",J370,0)</f>
        <v>0</v>
      </c>
      <c r="BG370" s="266">
        <f>IF(N370="zákl. přenesená",J370,0)</f>
        <v>0</v>
      </c>
      <c r="BH370" s="266">
        <f>IF(N370="sníž. přenesená",J370,0)</f>
        <v>0</v>
      </c>
      <c r="BI370" s="266">
        <f>IF(N370="nulová",J370,0)</f>
        <v>0</v>
      </c>
      <c r="BJ370" s="170" t="s">
        <v>24</v>
      </c>
      <c r="BK370" s="266">
        <f>ROUND(I370*H370,2)</f>
        <v>0</v>
      </c>
      <c r="BL370" s="170" t="s">
        <v>298</v>
      </c>
      <c r="BM370" s="170" t="s">
        <v>1223</v>
      </c>
    </row>
    <row r="371" spans="2:47" s="84" customFormat="1" ht="24">
      <c r="B371" s="105"/>
      <c r="C371" s="174"/>
      <c r="D371" s="194" t="s">
        <v>173</v>
      </c>
      <c r="E371" s="174"/>
      <c r="F371" s="195" t="s">
        <v>1224</v>
      </c>
      <c r="G371" s="174"/>
      <c r="H371" s="174"/>
      <c r="I371" s="215"/>
      <c r="J371" s="174"/>
      <c r="K371" s="174"/>
      <c r="L371" s="214"/>
      <c r="M371" s="238"/>
      <c r="N371" s="106"/>
      <c r="O371" s="106"/>
      <c r="P371" s="106"/>
      <c r="Q371" s="106"/>
      <c r="R371" s="106"/>
      <c r="S371" s="106"/>
      <c r="T371" s="255"/>
      <c r="AT371" s="170" t="s">
        <v>173</v>
      </c>
      <c r="AU371" s="170" t="s">
        <v>81</v>
      </c>
    </row>
    <row r="372" spans="2:51" s="91" customFormat="1" ht="13.5">
      <c r="B372" s="200"/>
      <c r="C372" s="201"/>
      <c r="D372" s="207" t="s">
        <v>184</v>
      </c>
      <c r="E372" s="211" t="s">
        <v>22</v>
      </c>
      <c r="F372" s="212" t="s">
        <v>1136</v>
      </c>
      <c r="G372" s="201"/>
      <c r="H372" s="213">
        <v>28.98</v>
      </c>
      <c r="I372" s="243"/>
      <c r="J372" s="201"/>
      <c r="K372" s="201"/>
      <c r="L372" s="244"/>
      <c r="M372" s="245"/>
      <c r="N372" s="246"/>
      <c r="O372" s="246"/>
      <c r="P372" s="246"/>
      <c r="Q372" s="246"/>
      <c r="R372" s="246"/>
      <c r="S372" s="246"/>
      <c r="T372" s="257"/>
      <c r="AT372" s="262" t="s">
        <v>184</v>
      </c>
      <c r="AU372" s="262" t="s">
        <v>81</v>
      </c>
      <c r="AV372" s="91" t="s">
        <v>81</v>
      </c>
      <c r="AW372" s="91" t="s">
        <v>37</v>
      </c>
      <c r="AX372" s="91" t="s">
        <v>24</v>
      </c>
      <c r="AY372" s="262" t="s">
        <v>164</v>
      </c>
    </row>
    <row r="373" spans="2:65" s="84" customFormat="1" ht="20.4" customHeight="1">
      <c r="B373" s="105"/>
      <c r="C373" s="281" t="s">
        <v>462</v>
      </c>
      <c r="D373" s="281" t="s">
        <v>834</v>
      </c>
      <c r="E373" s="282" t="s">
        <v>1225</v>
      </c>
      <c r="F373" s="283" t="s">
        <v>1226</v>
      </c>
      <c r="G373" s="284" t="s">
        <v>192</v>
      </c>
      <c r="H373" s="285">
        <v>29.56</v>
      </c>
      <c r="I373" s="286"/>
      <c r="J373" s="287">
        <f>ROUND(I373*H373,2)</f>
        <v>0</v>
      </c>
      <c r="K373" s="283" t="s">
        <v>170</v>
      </c>
      <c r="L373" s="288"/>
      <c r="M373" s="289" t="s">
        <v>22</v>
      </c>
      <c r="N373" s="290" t="s">
        <v>44</v>
      </c>
      <c r="O373" s="106"/>
      <c r="P373" s="237">
        <f>O373*H373</f>
        <v>0</v>
      </c>
      <c r="Q373" s="237">
        <v>0.0135</v>
      </c>
      <c r="R373" s="237">
        <f>Q373*H373</f>
        <v>0.39906</v>
      </c>
      <c r="S373" s="237">
        <v>0</v>
      </c>
      <c r="T373" s="254">
        <f>S373*H373</f>
        <v>0</v>
      </c>
      <c r="AR373" s="170" t="s">
        <v>425</v>
      </c>
      <c r="AT373" s="170" t="s">
        <v>834</v>
      </c>
      <c r="AU373" s="170" t="s">
        <v>81</v>
      </c>
      <c r="AY373" s="170" t="s">
        <v>164</v>
      </c>
      <c r="BE373" s="266">
        <f>IF(N373="základní",J373,0)</f>
        <v>0</v>
      </c>
      <c r="BF373" s="266">
        <v>0</v>
      </c>
      <c r="BG373" s="266">
        <f>IF(N373="zákl. přenesená",J373,0)</f>
        <v>0</v>
      </c>
      <c r="BH373" s="266">
        <f>IF(N373="sníž. přenesená",J373,0)</f>
        <v>0</v>
      </c>
      <c r="BI373" s="266">
        <v>0</v>
      </c>
      <c r="BJ373" s="170" t="s">
        <v>24</v>
      </c>
      <c r="BK373" s="266">
        <f>ROUND(I373*H373,2)</f>
        <v>0</v>
      </c>
      <c r="BL373" s="170" t="s">
        <v>298</v>
      </c>
      <c r="BM373" s="170" t="s">
        <v>1227</v>
      </c>
    </row>
    <row r="374" spans="2:47" s="84" customFormat="1" ht="36">
      <c r="B374" s="105"/>
      <c r="C374" s="174"/>
      <c r="D374" s="194" t="s">
        <v>173</v>
      </c>
      <c r="E374" s="174"/>
      <c r="F374" s="195" t="s">
        <v>1228</v>
      </c>
      <c r="G374" s="174"/>
      <c r="H374" s="174"/>
      <c r="I374" s="215"/>
      <c r="J374" s="174"/>
      <c r="K374" s="174"/>
      <c r="L374" s="214"/>
      <c r="M374" s="238"/>
      <c r="N374" s="106"/>
      <c r="O374" s="106"/>
      <c r="P374" s="106"/>
      <c r="Q374" s="106"/>
      <c r="R374" s="106"/>
      <c r="S374" s="106"/>
      <c r="T374" s="255"/>
      <c r="AT374" s="170" t="s">
        <v>173</v>
      </c>
      <c r="AU374" s="170" t="s">
        <v>81</v>
      </c>
    </row>
    <row r="375" spans="2:51" s="91" customFormat="1" ht="13.5">
      <c r="B375" s="200"/>
      <c r="C375" s="201"/>
      <c r="D375" s="207" t="s">
        <v>184</v>
      </c>
      <c r="E375" s="201"/>
      <c r="F375" s="212" t="s">
        <v>1229</v>
      </c>
      <c r="G375" s="201"/>
      <c r="H375" s="213">
        <v>29.56</v>
      </c>
      <c r="I375" s="243"/>
      <c r="J375" s="201"/>
      <c r="K375" s="201"/>
      <c r="L375" s="244"/>
      <c r="M375" s="245"/>
      <c r="N375" s="246"/>
      <c r="O375" s="246"/>
      <c r="P375" s="246"/>
      <c r="Q375" s="246"/>
      <c r="R375" s="246"/>
      <c r="S375" s="246"/>
      <c r="T375" s="257"/>
      <c r="AT375" s="262" t="s">
        <v>184</v>
      </c>
      <c r="AU375" s="262" t="s">
        <v>81</v>
      </c>
      <c r="AV375" s="91" t="s">
        <v>81</v>
      </c>
      <c r="AW375" s="91" t="s">
        <v>6</v>
      </c>
      <c r="AX375" s="91" t="s">
        <v>24</v>
      </c>
      <c r="AY375" s="262" t="s">
        <v>164</v>
      </c>
    </row>
    <row r="376" spans="2:65" s="84" customFormat="1" ht="28.8" customHeight="1">
      <c r="B376" s="105"/>
      <c r="C376" s="189" t="s">
        <v>472</v>
      </c>
      <c r="D376" s="189" t="s">
        <v>166</v>
      </c>
      <c r="E376" s="190" t="s">
        <v>1230</v>
      </c>
      <c r="F376" s="191" t="s">
        <v>1231</v>
      </c>
      <c r="G376" s="192" t="s">
        <v>181</v>
      </c>
      <c r="H376" s="193">
        <v>83.005</v>
      </c>
      <c r="I376" s="233"/>
      <c r="J376" s="234">
        <f>ROUND(I376*H376,2)</f>
        <v>0</v>
      </c>
      <c r="K376" s="191" t="s">
        <v>170</v>
      </c>
      <c r="L376" s="214"/>
      <c r="M376" s="235" t="s">
        <v>22</v>
      </c>
      <c r="N376" s="236" t="s">
        <v>44</v>
      </c>
      <c r="O376" s="106"/>
      <c r="P376" s="237">
        <f>O376*H376</f>
        <v>0</v>
      </c>
      <c r="Q376" s="237">
        <v>2.45329</v>
      </c>
      <c r="R376" s="237">
        <f>Q376*H376</f>
        <v>203.63533645</v>
      </c>
      <c r="S376" s="237">
        <v>0</v>
      </c>
      <c r="T376" s="254">
        <f>S376*H376</f>
        <v>0</v>
      </c>
      <c r="AR376" s="170" t="s">
        <v>171</v>
      </c>
      <c r="AT376" s="170" t="s">
        <v>166</v>
      </c>
      <c r="AU376" s="170" t="s">
        <v>81</v>
      </c>
      <c r="AY376" s="170" t="s">
        <v>164</v>
      </c>
      <c r="BE376" s="266">
        <v>0</v>
      </c>
      <c r="BF376" s="266">
        <f>IF(N376="snížená",J376,0)</f>
        <v>0</v>
      </c>
      <c r="BG376" s="266">
        <f>IF(N376="zákl. přenesená",J376,0)</f>
        <v>0</v>
      </c>
      <c r="BH376" s="266">
        <f>IF(N376="sníž. přenesená",J376,0)</f>
        <v>0</v>
      </c>
      <c r="BI376" s="266">
        <f>IF(N376="nulová",J376,0)</f>
        <v>0</v>
      </c>
      <c r="BJ376" s="170" t="s">
        <v>24</v>
      </c>
      <c r="BK376" s="266">
        <f>ROUND(I376*H376,2)</f>
        <v>0</v>
      </c>
      <c r="BL376" s="170" t="s">
        <v>171</v>
      </c>
      <c r="BM376" s="170" t="s">
        <v>1232</v>
      </c>
    </row>
    <row r="377" spans="2:47" s="84" customFormat="1" ht="24">
      <c r="B377" s="105"/>
      <c r="C377" s="174"/>
      <c r="D377" s="194" t="s">
        <v>173</v>
      </c>
      <c r="E377" s="174"/>
      <c r="F377" s="195" t="s">
        <v>1233</v>
      </c>
      <c r="G377" s="174"/>
      <c r="H377" s="174"/>
      <c r="I377" s="215"/>
      <c r="J377" s="174"/>
      <c r="K377" s="174"/>
      <c r="L377" s="214"/>
      <c r="M377" s="238"/>
      <c r="N377" s="106"/>
      <c r="O377" s="106"/>
      <c r="P377" s="106"/>
      <c r="Q377" s="106"/>
      <c r="R377" s="106"/>
      <c r="S377" s="106"/>
      <c r="T377" s="255"/>
      <c r="AT377" s="170" t="s">
        <v>173</v>
      </c>
      <c r="AU377" s="170" t="s">
        <v>81</v>
      </c>
    </row>
    <row r="378" spans="2:51" s="91" customFormat="1" ht="36">
      <c r="B378" s="200"/>
      <c r="C378" s="201"/>
      <c r="D378" s="194" t="s">
        <v>184</v>
      </c>
      <c r="E378" s="202" t="s">
        <v>22</v>
      </c>
      <c r="F378" s="203" t="s">
        <v>1234</v>
      </c>
      <c r="G378" s="201"/>
      <c r="H378" s="204">
        <v>58.741</v>
      </c>
      <c r="I378" s="243"/>
      <c r="J378" s="201"/>
      <c r="K378" s="201"/>
      <c r="L378" s="244"/>
      <c r="M378" s="245"/>
      <c r="N378" s="246"/>
      <c r="O378" s="246"/>
      <c r="P378" s="246"/>
      <c r="Q378" s="246"/>
      <c r="R378" s="246"/>
      <c r="S378" s="246"/>
      <c r="T378" s="257"/>
      <c r="AT378" s="262" t="s">
        <v>184</v>
      </c>
      <c r="AU378" s="262" t="s">
        <v>81</v>
      </c>
      <c r="AV378" s="91" t="s">
        <v>81</v>
      </c>
      <c r="AW378" s="91" t="s">
        <v>37</v>
      </c>
      <c r="AX378" s="91" t="s">
        <v>73</v>
      </c>
      <c r="AY378" s="262" t="s">
        <v>164</v>
      </c>
    </row>
    <row r="379" spans="2:51" s="91" customFormat="1" ht="13.5">
      <c r="B379" s="200"/>
      <c r="C379" s="201"/>
      <c r="D379" s="194" t="s">
        <v>184</v>
      </c>
      <c r="E379" s="202" t="s">
        <v>22</v>
      </c>
      <c r="F379" s="203" t="s">
        <v>1235</v>
      </c>
      <c r="G379" s="201"/>
      <c r="H379" s="204">
        <v>6.468</v>
      </c>
      <c r="I379" s="243"/>
      <c r="J379" s="201"/>
      <c r="K379" s="201"/>
      <c r="L379" s="244"/>
      <c r="M379" s="245"/>
      <c r="N379" s="246"/>
      <c r="O379" s="246"/>
      <c r="P379" s="246"/>
      <c r="Q379" s="246"/>
      <c r="R379" s="246"/>
      <c r="S379" s="246"/>
      <c r="T379" s="257"/>
      <c r="AT379" s="262" t="s">
        <v>184</v>
      </c>
      <c r="AU379" s="262" t="s">
        <v>81</v>
      </c>
      <c r="AV379" s="91" t="s">
        <v>81</v>
      </c>
      <c r="AW379" s="91" t="s">
        <v>37</v>
      </c>
      <c r="AX379" s="91" t="s">
        <v>73</v>
      </c>
      <c r="AY379" s="262" t="s">
        <v>164</v>
      </c>
    </row>
    <row r="380" spans="2:51" s="91" customFormat="1" ht="13.5">
      <c r="B380" s="200"/>
      <c r="C380" s="201"/>
      <c r="D380" s="194" t="s">
        <v>184</v>
      </c>
      <c r="E380" s="202" t="s">
        <v>22</v>
      </c>
      <c r="F380" s="203" t="s">
        <v>1236</v>
      </c>
      <c r="G380" s="201"/>
      <c r="H380" s="204">
        <v>17.796</v>
      </c>
      <c r="I380" s="243"/>
      <c r="J380" s="201"/>
      <c r="K380" s="201"/>
      <c r="L380" s="244"/>
      <c r="M380" s="245"/>
      <c r="N380" s="246"/>
      <c r="O380" s="246"/>
      <c r="P380" s="246"/>
      <c r="Q380" s="246"/>
      <c r="R380" s="246"/>
      <c r="S380" s="246"/>
      <c r="T380" s="257"/>
      <c r="AT380" s="262" t="s">
        <v>184</v>
      </c>
      <c r="AU380" s="262" t="s">
        <v>81</v>
      </c>
      <c r="AV380" s="91" t="s">
        <v>81</v>
      </c>
      <c r="AW380" s="91" t="s">
        <v>37</v>
      </c>
      <c r="AX380" s="91" t="s">
        <v>73</v>
      </c>
      <c r="AY380" s="262" t="s">
        <v>164</v>
      </c>
    </row>
    <row r="381" spans="2:51" s="92" customFormat="1" ht="13.5">
      <c r="B381" s="205"/>
      <c r="C381" s="206"/>
      <c r="D381" s="207" t="s">
        <v>184</v>
      </c>
      <c r="E381" s="208" t="s">
        <v>22</v>
      </c>
      <c r="F381" s="209" t="s">
        <v>187</v>
      </c>
      <c r="G381" s="206"/>
      <c r="H381" s="210">
        <v>83.005</v>
      </c>
      <c r="I381" s="247"/>
      <c r="J381" s="206"/>
      <c r="K381" s="206"/>
      <c r="L381" s="248"/>
      <c r="M381" s="249"/>
      <c r="N381" s="250"/>
      <c r="O381" s="250"/>
      <c r="P381" s="250"/>
      <c r="Q381" s="250"/>
      <c r="R381" s="250"/>
      <c r="S381" s="250"/>
      <c r="T381" s="258"/>
      <c r="AT381" s="263" t="s">
        <v>184</v>
      </c>
      <c r="AU381" s="263" t="s">
        <v>81</v>
      </c>
      <c r="AV381" s="92" t="s">
        <v>171</v>
      </c>
      <c r="AW381" s="92" t="s">
        <v>37</v>
      </c>
      <c r="AX381" s="92" t="s">
        <v>24</v>
      </c>
      <c r="AY381" s="263" t="s">
        <v>164</v>
      </c>
    </row>
    <row r="382" spans="2:65" s="84" customFormat="1" ht="20.4" customHeight="1">
      <c r="B382" s="105"/>
      <c r="C382" s="189" t="s">
        <v>477</v>
      </c>
      <c r="D382" s="189" t="s">
        <v>166</v>
      </c>
      <c r="E382" s="190" t="s">
        <v>1237</v>
      </c>
      <c r="F382" s="191" t="s">
        <v>1238</v>
      </c>
      <c r="G382" s="192" t="s">
        <v>181</v>
      </c>
      <c r="H382" s="193">
        <v>83.005</v>
      </c>
      <c r="I382" s="233"/>
      <c r="J382" s="234">
        <f>ROUND(I382*H382,2)</f>
        <v>0</v>
      </c>
      <c r="K382" s="191" t="s">
        <v>170</v>
      </c>
      <c r="L382" s="214"/>
      <c r="M382" s="235" t="s">
        <v>22</v>
      </c>
      <c r="N382" s="236" t="s">
        <v>44</v>
      </c>
      <c r="O382" s="106"/>
      <c r="P382" s="237">
        <f>O382*H382</f>
        <v>0</v>
      </c>
      <c r="Q382" s="237">
        <v>0</v>
      </c>
      <c r="R382" s="237">
        <f>Q382*H382</f>
        <v>0</v>
      </c>
      <c r="S382" s="237">
        <v>0</v>
      </c>
      <c r="T382" s="254">
        <f>S382*H382</f>
        <v>0</v>
      </c>
      <c r="AR382" s="170" t="s">
        <v>171</v>
      </c>
      <c r="AT382" s="170" t="s">
        <v>166</v>
      </c>
      <c r="AU382" s="170" t="s">
        <v>81</v>
      </c>
      <c r="AY382" s="170" t="s">
        <v>164</v>
      </c>
      <c r="BE382" s="266">
        <f>IF(N382="základní",J382,0)</f>
        <v>0</v>
      </c>
      <c r="BF382" s="266">
        <f>IF(N382="snížená",J382,0)</f>
        <v>0</v>
      </c>
      <c r="BG382" s="266">
        <f>IF(N382="zákl. přenesená",J382,0)</f>
        <v>0</v>
      </c>
      <c r="BH382" s="266">
        <f>IF(N382="sníž. přenesená",J382,0)</f>
        <v>0</v>
      </c>
      <c r="BI382" s="266">
        <f>IF(N382="nulová",J382,0)</f>
        <v>0</v>
      </c>
      <c r="BJ382" s="170" t="s">
        <v>24</v>
      </c>
      <c r="BK382" s="266">
        <f>ROUND(I382*H382,2)</f>
        <v>0</v>
      </c>
      <c r="BL382" s="170" t="s">
        <v>171</v>
      </c>
      <c r="BM382" s="170" t="s">
        <v>1239</v>
      </c>
    </row>
    <row r="383" spans="2:47" s="84" customFormat="1" ht="24">
      <c r="B383" s="105"/>
      <c r="C383" s="174"/>
      <c r="D383" s="194" t="s">
        <v>173</v>
      </c>
      <c r="E383" s="174"/>
      <c r="F383" s="195" t="s">
        <v>1240</v>
      </c>
      <c r="G383" s="174"/>
      <c r="H383" s="174"/>
      <c r="I383" s="215"/>
      <c r="J383" s="174"/>
      <c r="K383" s="174"/>
      <c r="L383" s="214"/>
      <c r="M383" s="238"/>
      <c r="N383" s="106"/>
      <c r="O383" s="106"/>
      <c r="P383" s="106"/>
      <c r="Q383" s="106"/>
      <c r="R383" s="106"/>
      <c r="S383" s="106"/>
      <c r="T383" s="255"/>
      <c r="AT383" s="170" t="s">
        <v>173</v>
      </c>
      <c r="AU383" s="170" t="s">
        <v>81</v>
      </c>
    </row>
    <row r="384" spans="2:51" s="91" customFormat="1" ht="36">
      <c r="B384" s="200"/>
      <c r="C384" s="201"/>
      <c r="D384" s="194" t="s">
        <v>184</v>
      </c>
      <c r="E384" s="202" t="s">
        <v>22</v>
      </c>
      <c r="F384" s="203" t="s">
        <v>1234</v>
      </c>
      <c r="G384" s="201"/>
      <c r="H384" s="204">
        <v>58.741</v>
      </c>
      <c r="I384" s="243"/>
      <c r="J384" s="201"/>
      <c r="K384" s="201"/>
      <c r="L384" s="244"/>
      <c r="M384" s="245"/>
      <c r="N384" s="246"/>
      <c r="O384" s="246"/>
      <c r="P384" s="246"/>
      <c r="Q384" s="246"/>
      <c r="R384" s="246"/>
      <c r="S384" s="246"/>
      <c r="T384" s="257"/>
      <c r="AT384" s="262" t="s">
        <v>184</v>
      </c>
      <c r="AU384" s="262" t="s">
        <v>81</v>
      </c>
      <c r="AV384" s="91" t="s">
        <v>81</v>
      </c>
      <c r="AW384" s="91" t="s">
        <v>37</v>
      </c>
      <c r="AX384" s="91" t="s">
        <v>73</v>
      </c>
      <c r="AY384" s="262" t="s">
        <v>164</v>
      </c>
    </row>
    <row r="385" spans="2:51" s="91" customFormat="1" ht="13.5">
      <c r="B385" s="200"/>
      <c r="C385" s="201"/>
      <c r="D385" s="194" t="s">
        <v>184</v>
      </c>
      <c r="E385" s="202" t="s">
        <v>22</v>
      </c>
      <c r="F385" s="203" t="s">
        <v>1235</v>
      </c>
      <c r="G385" s="201"/>
      <c r="H385" s="204">
        <v>6.468</v>
      </c>
      <c r="I385" s="243"/>
      <c r="J385" s="201"/>
      <c r="K385" s="201"/>
      <c r="L385" s="244"/>
      <c r="M385" s="245"/>
      <c r="N385" s="246"/>
      <c r="O385" s="246"/>
      <c r="P385" s="246"/>
      <c r="Q385" s="246"/>
      <c r="R385" s="246"/>
      <c r="S385" s="246"/>
      <c r="T385" s="257"/>
      <c r="AT385" s="262" t="s">
        <v>184</v>
      </c>
      <c r="AU385" s="262" t="s">
        <v>81</v>
      </c>
      <c r="AV385" s="91" t="s">
        <v>81</v>
      </c>
      <c r="AW385" s="91" t="s">
        <v>37</v>
      </c>
      <c r="AX385" s="91" t="s">
        <v>73</v>
      </c>
      <c r="AY385" s="262" t="s">
        <v>164</v>
      </c>
    </row>
    <row r="386" spans="2:51" s="91" customFormat="1" ht="13.5">
      <c r="B386" s="200"/>
      <c r="C386" s="201"/>
      <c r="D386" s="194" t="s">
        <v>184</v>
      </c>
      <c r="E386" s="202" t="s">
        <v>22</v>
      </c>
      <c r="F386" s="203" t="s">
        <v>1236</v>
      </c>
      <c r="G386" s="201"/>
      <c r="H386" s="204">
        <v>17.796</v>
      </c>
      <c r="I386" s="243"/>
      <c r="J386" s="201"/>
      <c r="K386" s="201"/>
      <c r="L386" s="244"/>
      <c r="M386" s="245"/>
      <c r="N386" s="246"/>
      <c r="O386" s="246"/>
      <c r="P386" s="246"/>
      <c r="Q386" s="246"/>
      <c r="R386" s="246"/>
      <c r="S386" s="246"/>
      <c r="T386" s="257"/>
      <c r="AT386" s="262" t="s">
        <v>184</v>
      </c>
      <c r="AU386" s="262" t="s">
        <v>81</v>
      </c>
      <c r="AV386" s="91" t="s">
        <v>81</v>
      </c>
      <c r="AW386" s="91" t="s">
        <v>37</v>
      </c>
      <c r="AX386" s="91" t="s">
        <v>73</v>
      </c>
      <c r="AY386" s="262" t="s">
        <v>164</v>
      </c>
    </row>
    <row r="387" spans="2:51" s="92" customFormat="1" ht="13.5">
      <c r="B387" s="205"/>
      <c r="C387" s="206"/>
      <c r="D387" s="207" t="s">
        <v>184</v>
      </c>
      <c r="E387" s="208" t="s">
        <v>22</v>
      </c>
      <c r="F387" s="209" t="s">
        <v>187</v>
      </c>
      <c r="G387" s="206"/>
      <c r="H387" s="210">
        <v>83.005</v>
      </c>
      <c r="I387" s="247"/>
      <c r="J387" s="206"/>
      <c r="K387" s="206"/>
      <c r="L387" s="248"/>
      <c r="M387" s="249"/>
      <c r="N387" s="250"/>
      <c r="O387" s="250"/>
      <c r="P387" s="250"/>
      <c r="Q387" s="250"/>
      <c r="R387" s="250"/>
      <c r="S387" s="250"/>
      <c r="T387" s="258"/>
      <c r="AT387" s="263" t="s">
        <v>184</v>
      </c>
      <c r="AU387" s="263" t="s">
        <v>81</v>
      </c>
      <c r="AV387" s="92" t="s">
        <v>171</v>
      </c>
      <c r="AW387" s="92" t="s">
        <v>37</v>
      </c>
      <c r="AX387" s="92" t="s">
        <v>24</v>
      </c>
      <c r="AY387" s="263" t="s">
        <v>164</v>
      </c>
    </row>
    <row r="388" spans="2:65" s="84" customFormat="1" ht="28.8" customHeight="1">
      <c r="B388" s="105"/>
      <c r="C388" s="189" t="s">
        <v>483</v>
      </c>
      <c r="D388" s="189" t="s">
        <v>166</v>
      </c>
      <c r="E388" s="190" t="s">
        <v>1241</v>
      </c>
      <c r="F388" s="191" t="s">
        <v>1242</v>
      </c>
      <c r="G388" s="192" t="s">
        <v>181</v>
      </c>
      <c r="H388" s="193">
        <v>83.005</v>
      </c>
      <c r="I388" s="233"/>
      <c r="J388" s="234">
        <f>ROUND(I388*H388,2)</f>
        <v>0</v>
      </c>
      <c r="K388" s="191" t="s">
        <v>170</v>
      </c>
      <c r="L388" s="214"/>
      <c r="M388" s="235" t="s">
        <v>22</v>
      </c>
      <c r="N388" s="236" t="s">
        <v>44</v>
      </c>
      <c r="O388" s="106"/>
      <c r="P388" s="237">
        <f>O388*H388</f>
        <v>0</v>
      </c>
      <c r="Q388" s="237">
        <v>0</v>
      </c>
      <c r="R388" s="237">
        <f>Q388*H388</f>
        <v>0</v>
      </c>
      <c r="S388" s="237">
        <v>0</v>
      </c>
      <c r="T388" s="254">
        <f>S388*H388</f>
        <v>0</v>
      </c>
      <c r="AR388" s="170" t="s">
        <v>171</v>
      </c>
      <c r="AT388" s="170" t="s">
        <v>166</v>
      </c>
      <c r="AU388" s="170" t="s">
        <v>81</v>
      </c>
      <c r="AY388" s="170" t="s">
        <v>164</v>
      </c>
      <c r="BE388" s="266">
        <f>IF(N388="základní",J388,0)</f>
        <v>0</v>
      </c>
      <c r="BF388" s="266">
        <f>IF(N388="snížená",J388,0)</f>
        <v>0</v>
      </c>
      <c r="BG388" s="266">
        <f>IF(N388="zákl. přenesená",J388,0)</f>
        <v>0</v>
      </c>
      <c r="BH388" s="266">
        <f>IF(N388="sníž. přenesená",J388,0)</f>
        <v>0</v>
      </c>
      <c r="BI388" s="266">
        <f>IF(N388="nulová",J388,0)</f>
        <v>0</v>
      </c>
      <c r="BJ388" s="170" t="s">
        <v>24</v>
      </c>
      <c r="BK388" s="266">
        <f>ROUND(I388*H388,2)</f>
        <v>0</v>
      </c>
      <c r="BL388" s="170" t="s">
        <v>171</v>
      </c>
      <c r="BM388" s="170" t="s">
        <v>1243</v>
      </c>
    </row>
    <row r="389" spans="2:47" s="84" customFormat="1" ht="24">
      <c r="B389" s="105"/>
      <c r="C389" s="174"/>
      <c r="D389" s="194" t="s">
        <v>173</v>
      </c>
      <c r="E389" s="174"/>
      <c r="F389" s="195" t="s">
        <v>1244</v>
      </c>
      <c r="G389" s="174"/>
      <c r="H389" s="174"/>
      <c r="I389" s="215"/>
      <c r="J389" s="174"/>
      <c r="K389" s="174"/>
      <c r="L389" s="214"/>
      <c r="M389" s="238"/>
      <c r="N389" s="106"/>
      <c r="O389" s="106"/>
      <c r="P389" s="106"/>
      <c r="Q389" s="106"/>
      <c r="R389" s="106"/>
      <c r="S389" s="106"/>
      <c r="T389" s="255"/>
      <c r="AT389" s="170" t="s">
        <v>173</v>
      </c>
      <c r="AU389" s="170" t="s">
        <v>81</v>
      </c>
    </row>
    <row r="390" spans="2:51" s="91" customFormat="1" ht="36">
      <c r="B390" s="200"/>
      <c r="C390" s="201"/>
      <c r="D390" s="194" t="s">
        <v>184</v>
      </c>
      <c r="E390" s="202" t="s">
        <v>22</v>
      </c>
      <c r="F390" s="203" t="s">
        <v>1234</v>
      </c>
      <c r="G390" s="201"/>
      <c r="H390" s="204">
        <v>58.741</v>
      </c>
      <c r="I390" s="243"/>
      <c r="J390" s="201"/>
      <c r="K390" s="201"/>
      <c r="L390" s="244"/>
      <c r="M390" s="245"/>
      <c r="N390" s="246"/>
      <c r="O390" s="246"/>
      <c r="P390" s="246"/>
      <c r="Q390" s="246"/>
      <c r="R390" s="246"/>
      <c r="S390" s="246"/>
      <c r="T390" s="257"/>
      <c r="AT390" s="262" t="s">
        <v>184</v>
      </c>
      <c r="AU390" s="262" t="s">
        <v>81</v>
      </c>
      <c r="AV390" s="91" t="s">
        <v>81</v>
      </c>
      <c r="AW390" s="91" t="s">
        <v>37</v>
      </c>
      <c r="AX390" s="91" t="s">
        <v>73</v>
      </c>
      <c r="AY390" s="262" t="s">
        <v>164</v>
      </c>
    </row>
    <row r="391" spans="2:51" s="91" customFormat="1" ht="13.5">
      <c r="B391" s="200"/>
      <c r="C391" s="201"/>
      <c r="D391" s="194" t="s">
        <v>184</v>
      </c>
      <c r="E391" s="202" t="s">
        <v>22</v>
      </c>
      <c r="F391" s="203" t="s">
        <v>1235</v>
      </c>
      <c r="G391" s="201"/>
      <c r="H391" s="204">
        <v>6.468</v>
      </c>
      <c r="I391" s="243"/>
      <c r="J391" s="201"/>
      <c r="K391" s="201"/>
      <c r="L391" s="244"/>
      <c r="M391" s="245"/>
      <c r="N391" s="246"/>
      <c r="O391" s="246"/>
      <c r="P391" s="246"/>
      <c r="Q391" s="246"/>
      <c r="R391" s="246"/>
      <c r="S391" s="246"/>
      <c r="T391" s="257"/>
      <c r="AT391" s="262" t="s">
        <v>184</v>
      </c>
      <c r="AU391" s="262" t="s">
        <v>81</v>
      </c>
      <c r="AV391" s="91" t="s">
        <v>81</v>
      </c>
      <c r="AW391" s="91" t="s">
        <v>37</v>
      </c>
      <c r="AX391" s="91" t="s">
        <v>73</v>
      </c>
      <c r="AY391" s="262" t="s">
        <v>164</v>
      </c>
    </row>
    <row r="392" spans="2:51" s="91" customFormat="1" ht="13.5">
      <c r="B392" s="200"/>
      <c r="C392" s="201"/>
      <c r="D392" s="194" t="s">
        <v>184</v>
      </c>
      <c r="E392" s="202" t="s">
        <v>22</v>
      </c>
      <c r="F392" s="203" t="s">
        <v>1236</v>
      </c>
      <c r="G392" s="201"/>
      <c r="H392" s="204">
        <v>17.796</v>
      </c>
      <c r="I392" s="243"/>
      <c r="J392" s="201"/>
      <c r="K392" s="201"/>
      <c r="L392" s="244"/>
      <c r="M392" s="245"/>
      <c r="N392" s="246"/>
      <c r="O392" s="246"/>
      <c r="P392" s="246"/>
      <c r="Q392" s="246"/>
      <c r="R392" s="246"/>
      <c r="S392" s="246"/>
      <c r="T392" s="257"/>
      <c r="AT392" s="262" t="s">
        <v>184</v>
      </c>
      <c r="AU392" s="262" t="s">
        <v>81</v>
      </c>
      <c r="AV392" s="91" t="s">
        <v>81</v>
      </c>
      <c r="AW392" s="91" t="s">
        <v>37</v>
      </c>
      <c r="AX392" s="91" t="s">
        <v>73</v>
      </c>
      <c r="AY392" s="262" t="s">
        <v>164</v>
      </c>
    </row>
    <row r="393" spans="2:51" s="92" customFormat="1" ht="13.5">
      <c r="B393" s="205"/>
      <c r="C393" s="206"/>
      <c r="D393" s="207" t="s">
        <v>184</v>
      </c>
      <c r="E393" s="208" t="s">
        <v>22</v>
      </c>
      <c r="F393" s="209" t="s">
        <v>187</v>
      </c>
      <c r="G393" s="206"/>
      <c r="H393" s="210">
        <v>83.005</v>
      </c>
      <c r="I393" s="247"/>
      <c r="J393" s="206"/>
      <c r="K393" s="206"/>
      <c r="L393" s="248"/>
      <c r="M393" s="249"/>
      <c r="N393" s="250"/>
      <c r="O393" s="250"/>
      <c r="P393" s="250"/>
      <c r="Q393" s="250"/>
      <c r="R393" s="250"/>
      <c r="S393" s="250"/>
      <c r="T393" s="258"/>
      <c r="AT393" s="263" t="s">
        <v>184</v>
      </c>
      <c r="AU393" s="263" t="s">
        <v>81</v>
      </c>
      <c r="AV393" s="92" t="s">
        <v>171</v>
      </c>
      <c r="AW393" s="92" t="s">
        <v>37</v>
      </c>
      <c r="AX393" s="92" t="s">
        <v>24</v>
      </c>
      <c r="AY393" s="263" t="s">
        <v>164</v>
      </c>
    </row>
    <row r="394" spans="2:65" s="84" customFormat="1" ht="20.4" customHeight="1">
      <c r="B394" s="105"/>
      <c r="C394" s="189" t="s">
        <v>489</v>
      </c>
      <c r="D394" s="189" t="s">
        <v>166</v>
      </c>
      <c r="E394" s="190" t="s">
        <v>1245</v>
      </c>
      <c r="F394" s="191" t="s">
        <v>1246</v>
      </c>
      <c r="G394" s="192" t="s">
        <v>623</v>
      </c>
      <c r="H394" s="193">
        <v>8.301</v>
      </c>
      <c r="I394" s="233"/>
      <c r="J394" s="234">
        <f>ROUND(I394*H394,2)</f>
        <v>0</v>
      </c>
      <c r="K394" s="191" t="s">
        <v>170</v>
      </c>
      <c r="L394" s="214"/>
      <c r="M394" s="235" t="s">
        <v>22</v>
      </c>
      <c r="N394" s="236" t="s">
        <v>44</v>
      </c>
      <c r="O394" s="106"/>
      <c r="P394" s="237">
        <f>O394*H394</f>
        <v>0</v>
      </c>
      <c r="Q394" s="237">
        <v>1.05306</v>
      </c>
      <c r="R394" s="237">
        <f>Q394*H394</f>
        <v>8.74145106</v>
      </c>
      <c r="S394" s="237">
        <v>0</v>
      </c>
      <c r="T394" s="254">
        <f>S394*H394</f>
        <v>0</v>
      </c>
      <c r="AR394" s="170" t="s">
        <v>171</v>
      </c>
      <c r="AT394" s="170" t="s">
        <v>166</v>
      </c>
      <c r="AU394" s="170" t="s">
        <v>81</v>
      </c>
      <c r="AY394" s="170" t="s">
        <v>164</v>
      </c>
      <c r="BE394" s="266">
        <f>IF(N394="základní",J394,0)</f>
        <v>0</v>
      </c>
      <c r="BF394" s="266">
        <v>0</v>
      </c>
      <c r="BG394" s="266">
        <f>IF(N394="zákl. přenesená",J394,0)</f>
        <v>0</v>
      </c>
      <c r="BH394" s="266">
        <f>IF(N394="sníž. přenesená",J394,0)</f>
        <v>0</v>
      </c>
      <c r="BI394" s="266">
        <f>IF(N394="nulová",J394,0)</f>
        <v>0</v>
      </c>
      <c r="BJ394" s="170" t="s">
        <v>24</v>
      </c>
      <c r="BK394" s="266">
        <f>ROUND(I394*H394,2)</f>
        <v>0</v>
      </c>
      <c r="BL394" s="170" t="s">
        <v>171</v>
      </c>
      <c r="BM394" s="170" t="s">
        <v>1247</v>
      </c>
    </row>
    <row r="395" spans="2:47" s="84" customFormat="1" ht="13.5">
      <c r="B395" s="105"/>
      <c r="C395" s="174"/>
      <c r="D395" s="194" t="s">
        <v>173</v>
      </c>
      <c r="E395" s="174"/>
      <c r="F395" s="195" t="s">
        <v>1248</v>
      </c>
      <c r="G395" s="174"/>
      <c r="H395" s="174"/>
      <c r="I395" s="215"/>
      <c r="J395" s="174"/>
      <c r="K395" s="174"/>
      <c r="L395" s="214"/>
      <c r="M395" s="238"/>
      <c r="N395" s="106"/>
      <c r="O395" s="106"/>
      <c r="P395" s="106"/>
      <c r="Q395" s="106"/>
      <c r="R395" s="106"/>
      <c r="S395" s="106"/>
      <c r="T395" s="255"/>
      <c r="AT395" s="170" t="s">
        <v>173</v>
      </c>
      <c r="AU395" s="170" t="s">
        <v>81</v>
      </c>
    </row>
    <row r="396" spans="2:51" s="91" customFormat="1" ht="36">
      <c r="B396" s="200"/>
      <c r="C396" s="201"/>
      <c r="D396" s="194" t="s">
        <v>184</v>
      </c>
      <c r="E396" s="202" t="s">
        <v>22</v>
      </c>
      <c r="F396" s="203" t="s">
        <v>1234</v>
      </c>
      <c r="G396" s="201"/>
      <c r="H396" s="204">
        <v>58.741</v>
      </c>
      <c r="I396" s="243"/>
      <c r="J396" s="201"/>
      <c r="K396" s="201"/>
      <c r="L396" s="244"/>
      <c r="M396" s="245"/>
      <c r="N396" s="246"/>
      <c r="O396" s="246"/>
      <c r="P396" s="246"/>
      <c r="Q396" s="246"/>
      <c r="R396" s="246"/>
      <c r="S396" s="246"/>
      <c r="T396" s="257"/>
      <c r="AT396" s="262" t="s">
        <v>184</v>
      </c>
      <c r="AU396" s="262" t="s">
        <v>81</v>
      </c>
      <c r="AV396" s="91" t="s">
        <v>81</v>
      </c>
      <c r="AW396" s="91" t="s">
        <v>37</v>
      </c>
      <c r="AX396" s="91" t="s">
        <v>73</v>
      </c>
      <c r="AY396" s="262" t="s">
        <v>164</v>
      </c>
    </row>
    <row r="397" spans="2:51" s="91" customFormat="1" ht="13.5">
      <c r="B397" s="200"/>
      <c r="C397" s="201"/>
      <c r="D397" s="194" t="s">
        <v>184</v>
      </c>
      <c r="E397" s="202" t="s">
        <v>22</v>
      </c>
      <c r="F397" s="203" t="s">
        <v>1235</v>
      </c>
      <c r="G397" s="201"/>
      <c r="H397" s="204">
        <v>6.468</v>
      </c>
      <c r="I397" s="243"/>
      <c r="J397" s="201"/>
      <c r="K397" s="201"/>
      <c r="L397" s="244"/>
      <c r="M397" s="245"/>
      <c r="N397" s="246"/>
      <c r="O397" s="246"/>
      <c r="P397" s="246"/>
      <c r="Q397" s="246"/>
      <c r="R397" s="246"/>
      <c r="S397" s="246"/>
      <c r="T397" s="257"/>
      <c r="AT397" s="262" t="s">
        <v>184</v>
      </c>
      <c r="AU397" s="262" t="s">
        <v>81</v>
      </c>
      <c r="AV397" s="91" t="s">
        <v>81</v>
      </c>
      <c r="AW397" s="91" t="s">
        <v>37</v>
      </c>
      <c r="AX397" s="91" t="s">
        <v>73</v>
      </c>
      <c r="AY397" s="262" t="s">
        <v>164</v>
      </c>
    </row>
    <row r="398" spans="2:51" s="91" customFormat="1" ht="13.5">
      <c r="B398" s="200"/>
      <c r="C398" s="201"/>
      <c r="D398" s="194" t="s">
        <v>184</v>
      </c>
      <c r="E398" s="202" t="s">
        <v>22</v>
      </c>
      <c r="F398" s="203" t="s">
        <v>1236</v>
      </c>
      <c r="G398" s="201"/>
      <c r="H398" s="204">
        <v>17.796</v>
      </c>
      <c r="I398" s="243"/>
      <c r="J398" s="201"/>
      <c r="K398" s="201"/>
      <c r="L398" s="244"/>
      <c r="M398" s="245"/>
      <c r="N398" s="246"/>
      <c r="O398" s="246"/>
      <c r="P398" s="246"/>
      <c r="Q398" s="246"/>
      <c r="R398" s="246"/>
      <c r="S398" s="246"/>
      <c r="T398" s="257"/>
      <c r="AT398" s="262" t="s">
        <v>184</v>
      </c>
      <c r="AU398" s="262" t="s">
        <v>81</v>
      </c>
      <c r="AV398" s="91" t="s">
        <v>81</v>
      </c>
      <c r="AW398" s="91" t="s">
        <v>37</v>
      </c>
      <c r="AX398" s="91" t="s">
        <v>73</v>
      </c>
      <c r="AY398" s="262" t="s">
        <v>164</v>
      </c>
    </row>
    <row r="399" spans="2:51" s="293" customFormat="1" ht="13.5">
      <c r="B399" s="294"/>
      <c r="C399" s="295"/>
      <c r="D399" s="194" t="s">
        <v>184</v>
      </c>
      <c r="E399" s="296" t="s">
        <v>22</v>
      </c>
      <c r="F399" s="297" t="s">
        <v>249</v>
      </c>
      <c r="G399" s="295"/>
      <c r="H399" s="298">
        <v>83.005</v>
      </c>
      <c r="I399" s="299"/>
      <c r="J399" s="295"/>
      <c r="K399" s="295"/>
      <c r="L399" s="300"/>
      <c r="M399" s="301"/>
      <c r="N399" s="302"/>
      <c r="O399" s="302"/>
      <c r="P399" s="302"/>
      <c r="Q399" s="302"/>
      <c r="R399" s="302"/>
      <c r="S399" s="302"/>
      <c r="T399" s="303"/>
      <c r="AT399" s="304" t="s">
        <v>184</v>
      </c>
      <c r="AU399" s="304" t="s">
        <v>81</v>
      </c>
      <c r="AV399" s="293" t="s">
        <v>120</v>
      </c>
      <c r="AW399" s="293" t="s">
        <v>37</v>
      </c>
      <c r="AX399" s="293" t="s">
        <v>73</v>
      </c>
      <c r="AY399" s="304" t="s">
        <v>164</v>
      </c>
    </row>
    <row r="400" spans="2:51" s="91" customFormat="1" ht="13.5">
      <c r="B400" s="200"/>
      <c r="C400" s="201"/>
      <c r="D400" s="207" t="s">
        <v>184</v>
      </c>
      <c r="E400" s="211" t="s">
        <v>22</v>
      </c>
      <c r="F400" s="212" t="s">
        <v>1249</v>
      </c>
      <c r="G400" s="201"/>
      <c r="H400" s="213">
        <v>8.301</v>
      </c>
      <c r="I400" s="243"/>
      <c r="J400" s="201"/>
      <c r="K400" s="201"/>
      <c r="L400" s="244"/>
      <c r="M400" s="245"/>
      <c r="N400" s="246"/>
      <c r="O400" s="246"/>
      <c r="P400" s="246"/>
      <c r="Q400" s="246"/>
      <c r="R400" s="246"/>
      <c r="S400" s="246"/>
      <c r="T400" s="257"/>
      <c r="AT400" s="262" t="s">
        <v>184</v>
      </c>
      <c r="AU400" s="262" t="s">
        <v>81</v>
      </c>
      <c r="AV400" s="91" t="s">
        <v>81</v>
      </c>
      <c r="AW400" s="91" t="s">
        <v>37</v>
      </c>
      <c r="AX400" s="91" t="s">
        <v>24</v>
      </c>
      <c r="AY400" s="262" t="s">
        <v>164</v>
      </c>
    </row>
    <row r="401" spans="2:65" s="84" customFormat="1" ht="20.4" customHeight="1">
      <c r="B401" s="105"/>
      <c r="C401" s="189" t="s">
        <v>495</v>
      </c>
      <c r="D401" s="189" t="s">
        <v>166</v>
      </c>
      <c r="E401" s="190" t="s">
        <v>1250</v>
      </c>
      <c r="F401" s="191" t="s">
        <v>1251</v>
      </c>
      <c r="G401" s="192" t="s">
        <v>169</v>
      </c>
      <c r="H401" s="193">
        <v>19</v>
      </c>
      <c r="I401" s="233"/>
      <c r="J401" s="234">
        <f aca="true" t="shared" si="8" ref="J401:J406">ROUND(I401*H401,2)</f>
        <v>0</v>
      </c>
      <c r="K401" s="191" t="s">
        <v>170</v>
      </c>
      <c r="L401" s="214"/>
      <c r="M401" s="235" t="s">
        <v>22</v>
      </c>
      <c r="N401" s="236" t="s">
        <v>44</v>
      </c>
      <c r="O401" s="106"/>
      <c r="P401" s="237">
        <f aca="true" t="shared" si="9" ref="P401:P406">O401*H401</f>
        <v>0</v>
      </c>
      <c r="Q401" s="237">
        <v>0.01698</v>
      </c>
      <c r="R401" s="237">
        <f aca="true" t="shared" si="10" ref="R401:R406">Q401*H401</f>
        <v>0.32262</v>
      </c>
      <c r="S401" s="237">
        <v>0</v>
      </c>
      <c r="T401" s="254">
        <f aca="true" t="shared" si="11" ref="T401:T406">S401*H401</f>
        <v>0</v>
      </c>
      <c r="AR401" s="170" t="s">
        <v>171</v>
      </c>
      <c r="AT401" s="170" t="s">
        <v>166</v>
      </c>
      <c r="AU401" s="170" t="s">
        <v>81</v>
      </c>
      <c r="AY401" s="170" t="s">
        <v>164</v>
      </c>
      <c r="BE401" s="266">
        <f aca="true" t="shared" si="12" ref="BE401:BE406">IF(N401="základní",J401,0)</f>
        <v>0</v>
      </c>
      <c r="BF401" s="266">
        <f aca="true" t="shared" si="13" ref="BF401:BF406">IF(N401="snížená",J401,0)</f>
        <v>0</v>
      </c>
      <c r="BG401" s="266">
        <f aca="true" t="shared" si="14" ref="BG401:BG406">IF(N401="zákl. přenesená",J401,0)</f>
        <v>0</v>
      </c>
      <c r="BH401" s="266">
        <f aca="true" t="shared" si="15" ref="BH401:BH406">IF(N401="sníž. přenesená",J401,0)</f>
        <v>0</v>
      </c>
      <c r="BI401" s="266">
        <f aca="true" t="shared" si="16" ref="BI401:BI406">IF(N401="nulová",J401,0)</f>
        <v>0</v>
      </c>
      <c r="BJ401" s="170" t="s">
        <v>24</v>
      </c>
      <c r="BK401" s="266">
        <f aca="true" t="shared" si="17" ref="BK401:BK406">ROUND(I401*H401,2)</f>
        <v>0</v>
      </c>
      <c r="BL401" s="170" t="s">
        <v>171</v>
      </c>
      <c r="BM401" s="170" t="s">
        <v>1252</v>
      </c>
    </row>
    <row r="402" spans="2:47" s="84" customFormat="1" ht="24">
      <c r="B402" s="105"/>
      <c r="C402" s="174"/>
      <c r="D402" s="207" t="s">
        <v>173</v>
      </c>
      <c r="E402" s="174"/>
      <c r="F402" s="270" t="s">
        <v>1253</v>
      </c>
      <c r="G402" s="174"/>
      <c r="H402" s="174"/>
      <c r="I402" s="215"/>
      <c r="J402" s="174"/>
      <c r="K402" s="174"/>
      <c r="L402" s="214"/>
      <c r="M402" s="238"/>
      <c r="N402" s="106"/>
      <c r="O402" s="106"/>
      <c r="P402" s="106"/>
      <c r="Q402" s="106"/>
      <c r="R402" s="106"/>
      <c r="S402" s="106"/>
      <c r="T402" s="255"/>
      <c r="AT402" s="170" t="s">
        <v>173</v>
      </c>
      <c r="AU402" s="170" t="s">
        <v>81</v>
      </c>
    </row>
    <row r="403" spans="2:65" s="84" customFormat="1" ht="20.4" customHeight="1">
      <c r="B403" s="105"/>
      <c r="C403" s="281" t="s">
        <v>504</v>
      </c>
      <c r="D403" s="281" t="s">
        <v>834</v>
      </c>
      <c r="E403" s="282" t="s">
        <v>1254</v>
      </c>
      <c r="F403" s="283" t="s">
        <v>1255</v>
      </c>
      <c r="G403" s="284" t="s">
        <v>169</v>
      </c>
      <c r="H403" s="285">
        <v>1</v>
      </c>
      <c r="I403" s="286"/>
      <c r="J403" s="287">
        <f t="shared" si="8"/>
        <v>0</v>
      </c>
      <c r="K403" s="283" t="s">
        <v>170</v>
      </c>
      <c r="L403" s="288"/>
      <c r="M403" s="289" t="s">
        <v>22</v>
      </c>
      <c r="N403" s="290" t="s">
        <v>44</v>
      </c>
      <c r="O403" s="106"/>
      <c r="P403" s="237">
        <f t="shared" si="9"/>
        <v>0</v>
      </c>
      <c r="Q403" s="237">
        <v>0.0136</v>
      </c>
      <c r="R403" s="237">
        <f t="shared" si="10"/>
        <v>0.0136</v>
      </c>
      <c r="S403" s="237">
        <v>0</v>
      </c>
      <c r="T403" s="254">
        <f t="shared" si="11"/>
        <v>0</v>
      </c>
      <c r="AR403" s="170" t="s">
        <v>217</v>
      </c>
      <c r="AT403" s="170" t="s">
        <v>834</v>
      </c>
      <c r="AU403" s="170" t="s">
        <v>81</v>
      </c>
      <c r="AY403" s="170" t="s">
        <v>164</v>
      </c>
      <c r="BE403" s="266">
        <f t="shared" si="12"/>
        <v>0</v>
      </c>
      <c r="BF403" s="266">
        <f t="shared" si="13"/>
        <v>0</v>
      </c>
      <c r="BG403" s="266">
        <f t="shared" si="14"/>
        <v>0</v>
      </c>
      <c r="BH403" s="266">
        <f t="shared" si="15"/>
        <v>0</v>
      </c>
      <c r="BI403" s="266">
        <f t="shared" si="16"/>
        <v>0</v>
      </c>
      <c r="BJ403" s="170" t="s">
        <v>24</v>
      </c>
      <c r="BK403" s="266">
        <f t="shared" si="17"/>
        <v>0</v>
      </c>
      <c r="BL403" s="170" t="s">
        <v>171</v>
      </c>
      <c r="BM403" s="170" t="s">
        <v>1256</v>
      </c>
    </row>
    <row r="404" spans="2:47" s="84" customFormat="1" ht="13.5">
      <c r="B404" s="105"/>
      <c r="C404" s="174"/>
      <c r="D404" s="194" t="s">
        <v>173</v>
      </c>
      <c r="E404" s="174"/>
      <c r="F404" s="195" t="s">
        <v>1257</v>
      </c>
      <c r="G404" s="174"/>
      <c r="H404" s="174"/>
      <c r="I404" s="215"/>
      <c r="J404" s="174"/>
      <c r="K404" s="174"/>
      <c r="L404" s="214"/>
      <c r="M404" s="238"/>
      <c r="N404" s="106"/>
      <c r="O404" s="106"/>
      <c r="P404" s="106"/>
      <c r="Q404" s="106"/>
      <c r="R404" s="106"/>
      <c r="S404" s="106"/>
      <c r="T404" s="255"/>
      <c r="AT404" s="170" t="s">
        <v>173</v>
      </c>
      <c r="AU404" s="170" t="s">
        <v>81</v>
      </c>
    </row>
    <row r="405" spans="2:51" s="91" customFormat="1" ht="13.5">
      <c r="B405" s="200"/>
      <c r="C405" s="201"/>
      <c r="D405" s="207" t="s">
        <v>184</v>
      </c>
      <c r="E405" s="211" t="s">
        <v>22</v>
      </c>
      <c r="F405" s="212" t="s">
        <v>24</v>
      </c>
      <c r="G405" s="201"/>
      <c r="H405" s="213">
        <v>1</v>
      </c>
      <c r="I405" s="243"/>
      <c r="J405" s="201"/>
      <c r="K405" s="201"/>
      <c r="L405" s="244"/>
      <c r="M405" s="245"/>
      <c r="N405" s="246"/>
      <c r="O405" s="246"/>
      <c r="P405" s="246"/>
      <c r="Q405" s="246"/>
      <c r="R405" s="246"/>
      <c r="S405" s="246"/>
      <c r="T405" s="257"/>
      <c r="AT405" s="262" t="s">
        <v>184</v>
      </c>
      <c r="AU405" s="262" t="s">
        <v>81</v>
      </c>
      <c r="AV405" s="91" t="s">
        <v>81</v>
      </c>
      <c r="AW405" s="91" t="s">
        <v>37</v>
      </c>
      <c r="AX405" s="91" t="s">
        <v>24</v>
      </c>
      <c r="AY405" s="262" t="s">
        <v>164</v>
      </c>
    </row>
    <row r="406" spans="2:65" s="84" customFormat="1" ht="20.4" customHeight="1">
      <c r="B406" s="105"/>
      <c r="C406" s="281" t="s">
        <v>509</v>
      </c>
      <c r="D406" s="281" t="s">
        <v>834</v>
      </c>
      <c r="E406" s="282" t="s">
        <v>1258</v>
      </c>
      <c r="F406" s="283" t="s">
        <v>1259</v>
      </c>
      <c r="G406" s="284" t="s">
        <v>169</v>
      </c>
      <c r="H406" s="285">
        <v>10</v>
      </c>
      <c r="I406" s="286"/>
      <c r="J406" s="287">
        <f t="shared" si="8"/>
        <v>0</v>
      </c>
      <c r="K406" s="283" t="s">
        <v>170</v>
      </c>
      <c r="L406" s="288"/>
      <c r="M406" s="289" t="s">
        <v>22</v>
      </c>
      <c r="N406" s="290" t="s">
        <v>44</v>
      </c>
      <c r="O406" s="106"/>
      <c r="P406" s="237">
        <f t="shared" si="9"/>
        <v>0</v>
      </c>
      <c r="Q406" s="237">
        <v>0.0137</v>
      </c>
      <c r="R406" s="237">
        <f t="shared" si="10"/>
        <v>0.137</v>
      </c>
      <c r="S406" s="237">
        <v>0</v>
      </c>
      <c r="T406" s="254">
        <f t="shared" si="11"/>
        <v>0</v>
      </c>
      <c r="AR406" s="170" t="s">
        <v>217</v>
      </c>
      <c r="AT406" s="170" t="s">
        <v>834</v>
      </c>
      <c r="AU406" s="170" t="s">
        <v>81</v>
      </c>
      <c r="AY406" s="170" t="s">
        <v>164</v>
      </c>
      <c r="BE406" s="266">
        <f t="shared" si="12"/>
        <v>0</v>
      </c>
      <c r="BF406" s="266">
        <f t="shared" si="13"/>
        <v>0</v>
      </c>
      <c r="BG406" s="266">
        <f t="shared" si="14"/>
        <v>0</v>
      </c>
      <c r="BH406" s="266">
        <f t="shared" si="15"/>
        <v>0</v>
      </c>
      <c r="BI406" s="266">
        <f t="shared" si="16"/>
        <v>0</v>
      </c>
      <c r="BJ406" s="170" t="s">
        <v>24</v>
      </c>
      <c r="BK406" s="266">
        <f t="shared" si="17"/>
        <v>0</v>
      </c>
      <c r="BL406" s="170" t="s">
        <v>171</v>
      </c>
      <c r="BM406" s="170" t="s">
        <v>1260</v>
      </c>
    </row>
    <row r="407" spans="2:47" s="84" customFormat="1" ht="13.5">
      <c r="B407" s="105"/>
      <c r="C407" s="174"/>
      <c r="D407" s="194" t="s">
        <v>173</v>
      </c>
      <c r="E407" s="174"/>
      <c r="F407" s="195" t="s">
        <v>1261</v>
      </c>
      <c r="G407" s="174"/>
      <c r="H407" s="174"/>
      <c r="I407" s="215"/>
      <c r="J407" s="174"/>
      <c r="K407" s="174"/>
      <c r="L407" s="214"/>
      <c r="M407" s="238"/>
      <c r="N407" s="106"/>
      <c r="O407" s="106"/>
      <c r="P407" s="106"/>
      <c r="Q407" s="106"/>
      <c r="R407" s="106"/>
      <c r="S407" s="106"/>
      <c r="T407" s="255"/>
      <c r="AT407" s="170" t="s">
        <v>173</v>
      </c>
      <c r="AU407" s="170" t="s">
        <v>81</v>
      </c>
    </row>
    <row r="408" spans="2:51" s="91" customFormat="1" ht="13.5">
      <c r="B408" s="200"/>
      <c r="C408" s="201"/>
      <c r="D408" s="207" t="s">
        <v>184</v>
      </c>
      <c r="E408" s="211" t="s">
        <v>22</v>
      </c>
      <c r="F408" s="212" t="s">
        <v>1262</v>
      </c>
      <c r="G408" s="201"/>
      <c r="H408" s="213">
        <v>10</v>
      </c>
      <c r="I408" s="243"/>
      <c r="J408" s="201"/>
      <c r="K408" s="201"/>
      <c r="L408" s="244"/>
      <c r="M408" s="245"/>
      <c r="N408" s="246"/>
      <c r="O408" s="246"/>
      <c r="P408" s="246"/>
      <c r="Q408" s="246"/>
      <c r="R408" s="246"/>
      <c r="S408" s="246"/>
      <c r="T408" s="257"/>
      <c r="AT408" s="262" t="s">
        <v>184</v>
      </c>
      <c r="AU408" s="262" t="s">
        <v>81</v>
      </c>
      <c r="AV408" s="91" t="s">
        <v>81</v>
      </c>
      <c r="AW408" s="91" t="s">
        <v>37</v>
      </c>
      <c r="AX408" s="91" t="s">
        <v>24</v>
      </c>
      <c r="AY408" s="262" t="s">
        <v>164</v>
      </c>
    </row>
    <row r="409" spans="2:65" s="84" customFormat="1" ht="20.4" customHeight="1">
      <c r="B409" s="105"/>
      <c r="C409" s="281" t="s">
        <v>517</v>
      </c>
      <c r="D409" s="281" t="s">
        <v>834</v>
      </c>
      <c r="E409" s="282" t="s">
        <v>1263</v>
      </c>
      <c r="F409" s="283" t="s">
        <v>1264</v>
      </c>
      <c r="G409" s="284" t="s">
        <v>169</v>
      </c>
      <c r="H409" s="285">
        <v>5</v>
      </c>
      <c r="I409" s="286"/>
      <c r="J409" s="287">
        <f>ROUND(I409*H409,2)</f>
        <v>0</v>
      </c>
      <c r="K409" s="283" t="s">
        <v>170</v>
      </c>
      <c r="L409" s="288"/>
      <c r="M409" s="289" t="s">
        <v>22</v>
      </c>
      <c r="N409" s="290" t="s">
        <v>44</v>
      </c>
      <c r="O409" s="106"/>
      <c r="P409" s="237">
        <f>O409*H409</f>
        <v>0</v>
      </c>
      <c r="Q409" s="237">
        <v>0.0138</v>
      </c>
      <c r="R409" s="237">
        <f>Q409*H409</f>
        <v>0.069</v>
      </c>
      <c r="S409" s="237">
        <v>0</v>
      </c>
      <c r="T409" s="254">
        <f>S409*H409</f>
        <v>0</v>
      </c>
      <c r="AR409" s="170" t="s">
        <v>217</v>
      </c>
      <c r="AT409" s="170" t="s">
        <v>834</v>
      </c>
      <c r="AU409" s="170" t="s">
        <v>81</v>
      </c>
      <c r="AY409" s="170" t="s">
        <v>164</v>
      </c>
      <c r="BE409" s="266">
        <f>IF(N409="základní",J409,0)</f>
        <v>0</v>
      </c>
      <c r="BF409" s="266">
        <f>IF(N409="snížená",J409,0)</f>
        <v>0</v>
      </c>
      <c r="BG409" s="266">
        <f>IF(N409="zákl. přenesená",J409,0)</f>
        <v>0</v>
      </c>
      <c r="BH409" s="266">
        <f>IF(N409="sníž. přenesená",J409,0)</f>
        <v>0</v>
      </c>
      <c r="BI409" s="266">
        <f>IF(N409="nulová",J409,0)</f>
        <v>0</v>
      </c>
      <c r="BJ409" s="170" t="s">
        <v>24</v>
      </c>
      <c r="BK409" s="266">
        <f>ROUND(I409*H409,2)</f>
        <v>0</v>
      </c>
      <c r="BL409" s="170" t="s">
        <v>171</v>
      </c>
      <c r="BM409" s="170" t="s">
        <v>1265</v>
      </c>
    </row>
    <row r="410" spans="2:47" s="84" customFormat="1" ht="13.5">
      <c r="B410" s="105"/>
      <c r="C410" s="174"/>
      <c r="D410" s="194" t="s">
        <v>173</v>
      </c>
      <c r="E410" s="174"/>
      <c r="F410" s="195" t="s">
        <v>1266</v>
      </c>
      <c r="G410" s="174"/>
      <c r="H410" s="174"/>
      <c r="I410" s="215"/>
      <c r="J410" s="174"/>
      <c r="K410" s="174"/>
      <c r="L410" s="214"/>
      <c r="M410" s="238"/>
      <c r="N410" s="106"/>
      <c r="O410" s="106"/>
      <c r="P410" s="106"/>
      <c r="Q410" s="106"/>
      <c r="R410" s="106"/>
      <c r="S410" s="106"/>
      <c r="T410" s="255"/>
      <c r="AT410" s="170" t="s">
        <v>173</v>
      </c>
      <c r="AU410" s="170" t="s">
        <v>81</v>
      </c>
    </row>
    <row r="411" spans="2:51" s="91" customFormat="1" ht="13.5">
      <c r="B411" s="200"/>
      <c r="C411" s="201"/>
      <c r="D411" s="207" t="s">
        <v>184</v>
      </c>
      <c r="E411" s="211" t="s">
        <v>22</v>
      </c>
      <c r="F411" s="212" t="s">
        <v>1267</v>
      </c>
      <c r="G411" s="201"/>
      <c r="H411" s="213">
        <v>5</v>
      </c>
      <c r="I411" s="243"/>
      <c r="J411" s="201"/>
      <c r="K411" s="201"/>
      <c r="L411" s="244"/>
      <c r="M411" s="245"/>
      <c r="N411" s="246"/>
      <c r="O411" s="246"/>
      <c r="P411" s="246"/>
      <c r="Q411" s="246"/>
      <c r="R411" s="246"/>
      <c r="S411" s="246"/>
      <c r="T411" s="257"/>
      <c r="AT411" s="262" t="s">
        <v>184</v>
      </c>
      <c r="AU411" s="262" t="s">
        <v>81</v>
      </c>
      <c r="AV411" s="91" t="s">
        <v>81</v>
      </c>
      <c r="AW411" s="91" t="s">
        <v>37</v>
      </c>
      <c r="AX411" s="91" t="s">
        <v>24</v>
      </c>
      <c r="AY411" s="262" t="s">
        <v>164</v>
      </c>
    </row>
    <row r="412" spans="2:65" s="84" customFormat="1" ht="20.4" customHeight="1">
      <c r="B412" s="105"/>
      <c r="C412" s="281" t="s">
        <v>524</v>
      </c>
      <c r="D412" s="281" t="s">
        <v>834</v>
      </c>
      <c r="E412" s="282" t="s">
        <v>1268</v>
      </c>
      <c r="F412" s="283" t="s">
        <v>1269</v>
      </c>
      <c r="G412" s="284" t="s">
        <v>169</v>
      </c>
      <c r="H412" s="285">
        <v>3</v>
      </c>
      <c r="I412" s="286"/>
      <c r="J412" s="287">
        <f aca="true" t="shared" si="18" ref="J412:J417">ROUND(I412*H412,2)</f>
        <v>0</v>
      </c>
      <c r="K412" s="283" t="s">
        <v>170</v>
      </c>
      <c r="L412" s="288"/>
      <c r="M412" s="289" t="s">
        <v>22</v>
      </c>
      <c r="N412" s="290" t="s">
        <v>44</v>
      </c>
      <c r="O412" s="106"/>
      <c r="P412" s="237">
        <f aca="true" t="shared" si="19" ref="P412:P417">O412*H412</f>
        <v>0</v>
      </c>
      <c r="Q412" s="237">
        <v>0.0145</v>
      </c>
      <c r="R412" s="237">
        <f aca="true" t="shared" si="20" ref="R412:R417">Q412*H412</f>
        <v>0.0435</v>
      </c>
      <c r="S412" s="237">
        <v>0</v>
      </c>
      <c r="T412" s="254">
        <f aca="true" t="shared" si="21" ref="T412:T417">S412*H412</f>
        <v>0</v>
      </c>
      <c r="AR412" s="170" t="s">
        <v>217</v>
      </c>
      <c r="AT412" s="170" t="s">
        <v>834</v>
      </c>
      <c r="AU412" s="170" t="s">
        <v>81</v>
      </c>
      <c r="AY412" s="170" t="s">
        <v>164</v>
      </c>
      <c r="BE412" s="266">
        <f aca="true" t="shared" si="22" ref="BE412:BE417">IF(N412="základní",J412,0)</f>
        <v>0</v>
      </c>
      <c r="BF412" s="266">
        <f aca="true" t="shared" si="23" ref="BF412:BF417">IF(N412="snížená",J412,0)</f>
        <v>0</v>
      </c>
      <c r="BG412" s="266">
        <f aca="true" t="shared" si="24" ref="BG412:BG417">IF(N412="zákl. přenesená",J412,0)</f>
        <v>0</v>
      </c>
      <c r="BH412" s="266">
        <f aca="true" t="shared" si="25" ref="BH412:BH417">IF(N412="sníž. přenesená",J412,0)</f>
        <v>0</v>
      </c>
      <c r="BI412" s="266">
        <f aca="true" t="shared" si="26" ref="BI412:BI417">IF(N412="nulová",J412,0)</f>
        <v>0</v>
      </c>
      <c r="BJ412" s="170" t="s">
        <v>24</v>
      </c>
      <c r="BK412" s="266">
        <f aca="true" t="shared" si="27" ref="BK412:BK417">ROUND(I412*H412,2)</f>
        <v>0</v>
      </c>
      <c r="BL412" s="170" t="s">
        <v>171</v>
      </c>
      <c r="BM412" s="170" t="s">
        <v>1270</v>
      </c>
    </row>
    <row r="413" spans="2:47" s="84" customFormat="1" ht="13.5">
      <c r="B413" s="105"/>
      <c r="C413" s="174"/>
      <c r="D413" s="194" t="s">
        <v>173</v>
      </c>
      <c r="E413" s="174"/>
      <c r="F413" s="195" t="s">
        <v>1271</v>
      </c>
      <c r="G413" s="174"/>
      <c r="H413" s="174"/>
      <c r="I413" s="215"/>
      <c r="J413" s="174"/>
      <c r="K413" s="174"/>
      <c r="L413" s="214"/>
      <c r="M413" s="238"/>
      <c r="N413" s="106"/>
      <c r="O413" s="106"/>
      <c r="P413" s="106"/>
      <c r="Q413" s="106"/>
      <c r="R413" s="106"/>
      <c r="S413" s="106"/>
      <c r="T413" s="255"/>
      <c r="AT413" s="170" t="s">
        <v>173</v>
      </c>
      <c r="AU413" s="170" t="s">
        <v>81</v>
      </c>
    </row>
    <row r="414" spans="2:51" s="91" customFormat="1" ht="13.5">
      <c r="B414" s="200"/>
      <c r="C414" s="201"/>
      <c r="D414" s="207" t="s">
        <v>184</v>
      </c>
      <c r="E414" s="211" t="s">
        <v>22</v>
      </c>
      <c r="F414" s="212" t="s">
        <v>120</v>
      </c>
      <c r="G414" s="201"/>
      <c r="H414" s="213">
        <v>3</v>
      </c>
      <c r="I414" s="243"/>
      <c r="J414" s="201"/>
      <c r="K414" s="201"/>
      <c r="L414" s="244"/>
      <c r="M414" s="245"/>
      <c r="N414" s="246"/>
      <c r="O414" s="246"/>
      <c r="P414" s="246"/>
      <c r="Q414" s="246"/>
      <c r="R414" s="246"/>
      <c r="S414" s="246"/>
      <c r="T414" s="257"/>
      <c r="AT414" s="262" t="s">
        <v>184</v>
      </c>
      <c r="AU414" s="262" t="s">
        <v>81</v>
      </c>
      <c r="AV414" s="91" t="s">
        <v>81</v>
      </c>
      <c r="AW414" s="91" t="s">
        <v>37</v>
      </c>
      <c r="AX414" s="91" t="s">
        <v>24</v>
      </c>
      <c r="AY414" s="262" t="s">
        <v>164</v>
      </c>
    </row>
    <row r="415" spans="2:65" s="84" customFormat="1" ht="20.4" customHeight="1">
      <c r="B415" s="105"/>
      <c r="C415" s="189" t="s">
        <v>545</v>
      </c>
      <c r="D415" s="189" t="s">
        <v>166</v>
      </c>
      <c r="E415" s="190" t="s">
        <v>1272</v>
      </c>
      <c r="F415" s="191" t="s">
        <v>1273</v>
      </c>
      <c r="G415" s="192" t="s">
        <v>169</v>
      </c>
      <c r="H415" s="193">
        <v>13</v>
      </c>
      <c r="I415" s="233"/>
      <c r="J415" s="234">
        <f t="shared" si="18"/>
        <v>0</v>
      </c>
      <c r="K415" s="191" t="s">
        <v>170</v>
      </c>
      <c r="L415" s="214"/>
      <c r="M415" s="235" t="s">
        <v>22</v>
      </c>
      <c r="N415" s="236" t="s">
        <v>44</v>
      </c>
      <c r="O415" s="106"/>
      <c r="P415" s="237">
        <f t="shared" si="19"/>
        <v>0</v>
      </c>
      <c r="Q415" s="237">
        <v>0.03373</v>
      </c>
      <c r="R415" s="237">
        <f t="shared" si="20"/>
        <v>0.43849</v>
      </c>
      <c r="S415" s="237">
        <v>0</v>
      </c>
      <c r="T415" s="254">
        <f t="shared" si="21"/>
        <v>0</v>
      </c>
      <c r="AR415" s="170" t="s">
        <v>171</v>
      </c>
      <c r="AT415" s="170" t="s">
        <v>166</v>
      </c>
      <c r="AU415" s="170" t="s">
        <v>81</v>
      </c>
      <c r="AY415" s="170" t="s">
        <v>164</v>
      </c>
      <c r="BE415" s="266">
        <f t="shared" si="22"/>
        <v>0</v>
      </c>
      <c r="BF415" s="266">
        <f t="shared" si="23"/>
        <v>0</v>
      </c>
      <c r="BG415" s="266">
        <f t="shared" si="24"/>
        <v>0</v>
      </c>
      <c r="BH415" s="266">
        <f t="shared" si="25"/>
        <v>0</v>
      </c>
      <c r="BI415" s="266">
        <f t="shared" si="26"/>
        <v>0</v>
      </c>
      <c r="BJ415" s="170" t="s">
        <v>24</v>
      </c>
      <c r="BK415" s="266">
        <f t="shared" si="27"/>
        <v>0</v>
      </c>
      <c r="BL415" s="170" t="s">
        <v>171</v>
      </c>
      <c r="BM415" s="170" t="s">
        <v>1274</v>
      </c>
    </row>
    <row r="416" spans="2:47" s="84" customFormat="1" ht="24">
      <c r="B416" s="105"/>
      <c r="C416" s="174"/>
      <c r="D416" s="207" t="s">
        <v>173</v>
      </c>
      <c r="E416" s="174"/>
      <c r="F416" s="270" t="s">
        <v>1275</v>
      </c>
      <c r="G416" s="174"/>
      <c r="H416" s="174"/>
      <c r="I416" s="215"/>
      <c r="J416" s="174"/>
      <c r="K416" s="174"/>
      <c r="L416" s="214"/>
      <c r="M416" s="238"/>
      <c r="N416" s="106"/>
      <c r="O416" s="106"/>
      <c r="P416" s="106"/>
      <c r="Q416" s="106"/>
      <c r="R416" s="106"/>
      <c r="S416" s="106"/>
      <c r="T416" s="255"/>
      <c r="AT416" s="170" t="s">
        <v>173</v>
      </c>
      <c r="AU416" s="170" t="s">
        <v>81</v>
      </c>
    </row>
    <row r="417" spans="2:65" s="84" customFormat="1" ht="20.4" customHeight="1">
      <c r="B417" s="105"/>
      <c r="C417" s="281" t="s">
        <v>553</v>
      </c>
      <c r="D417" s="281" t="s">
        <v>834</v>
      </c>
      <c r="E417" s="282" t="s">
        <v>1276</v>
      </c>
      <c r="F417" s="283" t="s">
        <v>1277</v>
      </c>
      <c r="G417" s="284" t="s">
        <v>169</v>
      </c>
      <c r="H417" s="285">
        <v>2</v>
      </c>
      <c r="I417" s="286"/>
      <c r="J417" s="287">
        <f t="shared" si="18"/>
        <v>0</v>
      </c>
      <c r="K417" s="283" t="s">
        <v>170</v>
      </c>
      <c r="L417" s="288"/>
      <c r="M417" s="289" t="s">
        <v>22</v>
      </c>
      <c r="N417" s="290" t="s">
        <v>44</v>
      </c>
      <c r="O417" s="106"/>
      <c r="P417" s="237">
        <f t="shared" si="19"/>
        <v>0</v>
      </c>
      <c r="Q417" s="237">
        <v>0.0159</v>
      </c>
      <c r="R417" s="237">
        <f t="shared" si="20"/>
        <v>0.0318</v>
      </c>
      <c r="S417" s="237">
        <v>0</v>
      </c>
      <c r="T417" s="254">
        <f t="shared" si="21"/>
        <v>0</v>
      </c>
      <c r="AR417" s="170" t="s">
        <v>217</v>
      </c>
      <c r="AT417" s="170" t="s">
        <v>834</v>
      </c>
      <c r="AU417" s="170" t="s">
        <v>81</v>
      </c>
      <c r="AY417" s="170" t="s">
        <v>164</v>
      </c>
      <c r="BE417" s="266">
        <f t="shared" si="22"/>
        <v>0</v>
      </c>
      <c r="BF417" s="266">
        <f t="shared" si="23"/>
        <v>0</v>
      </c>
      <c r="BG417" s="266">
        <f t="shared" si="24"/>
        <v>0</v>
      </c>
      <c r="BH417" s="266">
        <f t="shared" si="25"/>
        <v>0</v>
      </c>
      <c r="BI417" s="266">
        <f t="shared" si="26"/>
        <v>0</v>
      </c>
      <c r="BJ417" s="170" t="s">
        <v>24</v>
      </c>
      <c r="BK417" s="266">
        <f t="shared" si="27"/>
        <v>0</v>
      </c>
      <c r="BL417" s="170" t="s">
        <v>171</v>
      </c>
      <c r="BM417" s="170" t="s">
        <v>1278</v>
      </c>
    </row>
    <row r="418" spans="2:47" s="84" customFormat="1" ht="13.5">
      <c r="B418" s="105"/>
      <c r="C418" s="174"/>
      <c r="D418" s="194" t="s">
        <v>173</v>
      </c>
      <c r="E418" s="174"/>
      <c r="F418" s="195" t="s">
        <v>1279</v>
      </c>
      <c r="G418" s="174"/>
      <c r="H418" s="174"/>
      <c r="I418" s="215"/>
      <c r="J418" s="174"/>
      <c r="K418" s="174"/>
      <c r="L418" s="214"/>
      <c r="M418" s="238"/>
      <c r="N418" s="106"/>
      <c r="O418" s="106"/>
      <c r="P418" s="106"/>
      <c r="Q418" s="106"/>
      <c r="R418" s="106"/>
      <c r="S418" s="106"/>
      <c r="T418" s="255"/>
      <c r="AT418" s="170" t="s">
        <v>173</v>
      </c>
      <c r="AU418" s="170" t="s">
        <v>81</v>
      </c>
    </row>
    <row r="419" spans="2:51" s="91" customFormat="1" ht="13.5">
      <c r="B419" s="200"/>
      <c r="C419" s="201"/>
      <c r="D419" s="207" t="s">
        <v>184</v>
      </c>
      <c r="E419" s="211" t="s">
        <v>22</v>
      </c>
      <c r="F419" s="212" t="s">
        <v>81</v>
      </c>
      <c r="G419" s="201"/>
      <c r="H419" s="213">
        <v>2</v>
      </c>
      <c r="I419" s="243"/>
      <c r="J419" s="201"/>
      <c r="K419" s="201"/>
      <c r="L419" s="244"/>
      <c r="M419" s="245"/>
      <c r="N419" s="246"/>
      <c r="O419" s="246"/>
      <c r="P419" s="246"/>
      <c r="Q419" s="246"/>
      <c r="R419" s="246"/>
      <c r="S419" s="246"/>
      <c r="T419" s="257"/>
      <c r="AT419" s="262" t="s">
        <v>184</v>
      </c>
      <c r="AU419" s="262" t="s">
        <v>81</v>
      </c>
      <c r="AV419" s="91" t="s">
        <v>81</v>
      </c>
      <c r="AW419" s="91" t="s">
        <v>37</v>
      </c>
      <c r="AX419" s="91" t="s">
        <v>24</v>
      </c>
      <c r="AY419" s="262" t="s">
        <v>164</v>
      </c>
    </row>
    <row r="420" spans="2:65" s="84" customFormat="1" ht="20.4" customHeight="1">
      <c r="B420" s="105"/>
      <c r="C420" s="281" t="s">
        <v>557</v>
      </c>
      <c r="D420" s="281" t="s">
        <v>834</v>
      </c>
      <c r="E420" s="282" t="s">
        <v>1280</v>
      </c>
      <c r="F420" s="283" t="s">
        <v>1281</v>
      </c>
      <c r="G420" s="284" t="s">
        <v>169</v>
      </c>
      <c r="H420" s="285">
        <v>11</v>
      </c>
      <c r="I420" s="286"/>
      <c r="J420" s="287">
        <f>ROUND(I420*H420,2)</f>
        <v>0</v>
      </c>
      <c r="K420" s="283" t="s">
        <v>170</v>
      </c>
      <c r="L420" s="288"/>
      <c r="M420" s="289" t="s">
        <v>22</v>
      </c>
      <c r="N420" s="290" t="s">
        <v>44</v>
      </c>
      <c r="O420" s="106"/>
      <c r="P420" s="237">
        <f>O420*H420</f>
        <v>0</v>
      </c>
      <c r="Q420" s="237">
        <v>0.0168</v>
      </c>
      <c r="R420" s="237">
        <f>Q420*H420</f>
        <v>0.1848</v>
      </c>
      <c r="S420" s="237">
        <v>0</v>
      </c>
      <c r="T420" s="254">
        <f>S420*H420</f>
        <v>0</v>
      </c>
      <c r="AR420" s="170" t="s">
        <v>217</v>
      </c>
      <c r="AT420" s="170" t="s">
        <v>834</v>
      </c>
      <c r="AU420" s="170" t="s">
        <v>81</v>
      </c>
      <c r="AY420" s="170" t="s">
        <v>164</v>
      </c>
      <c r="BE420" s="266">
        <f>IF(N420="základní",J420,0)</f>
        <v>0</v>
      </c>
      <c r="BF420" s="266">
        <f>IF(N420="snížená",J420,0)</f>
        <v>0</v>
      </c>
      <c r="BG420" s="266">
        <f>IF(N420="zákl. přenesená",J420,0)</f>
        <v>0</v>
      </c>
      <c r="BH420" s="266">
        <f>IF(N420="sníž. přenesená",J420,0)</f>
        <v>0</v>
      </c>
      <c r="BI420" s="266">
        <f>IF(N420="nulová",J420,0)</f>
        <v>0</v>
      </c>
      <c r="BJ420" s="170" t="s">
        <v>24</v>
      </c>
      <c r="BK420" s="266">
        <f>ROUND(I420*H420,2)</f>
        <v>0</v>
      </c>
      <c r="BL420" s="170" t="s">
        <v>171</v>
      </c>
      <c r="BM420" s="170" t="s">
        <v>1282</v>
      </c>
    </row>
    <row r="421" spans="2:47" s="84" customFormat="1" ht="13.5">
      <c r="B421" s="105"/>
      <c r="C421" s="174"/>
      <c r="D421" s="194" t="s">
        <v>173</v>
      </c>
      <c r="E421" s="174"/>
      <c r="F421" s="195" t="s">
        <v>1283</v>
      </c>
      <c r="G421" s="174"/>
      <c r="H421" s="174"/>
      <c r="I421" s="215"/>
      <c r="J421" s="174"/>
      <c r="K421" s="174"/>
      <c r="L421" s="214"/>
      <c r="M421" s="238"/>
      <c r="N421" s="106"/>
      <c r="O421" s="106"/>
      <c r="P421" s="106"/>
      <c r="Q421" s="106"/>
      <c r="R421" s="106"/>
      <c r="S421" s="106"/>
      <c r="T421" s="255"/>
      <c r="AT421" s="170" t="s">
        <v>173</v>
      </c>
      <c r="AU421" s="170" t="s">
        <v>81</v>
      </c>
    </row>
    <row r="422" spans="2:51" s="91" customFormat="1" ht="13.5">
      <c r="B422" s="200"/>
      <c r="C422" s="201"/>
      <c r="D422" s="194" t="s">
        <v>184</v>
      </c>
      <c r="E422" s="202" t="s">
        <v>22</v>
      </c>
      <c r="F422" s="203" t="s">
        <v>260</v>
      </c>
      <c r="G422" s="201"/>
      <c r="H422" s="204">
        <v>11</v>
      </c>
      <c r="I422" s="243"/>
      <c r="J422" s="201"/>
      <c r="K422" s="201"/>
      <c r="L422" s="244"/>
      <c r="M422" s="245"/>
      <c r="N422" s="246"/>
      <c r="O422" s="246"/>
      <c r="P422" s="246"/>
      <c r="Q422" s="246"/>
      <c r="R422" s="246"/>
      <c r="S422" s="246"/>
      <c r="T422" s="257"/>
      <c r="AT422" s="262" t="s">
        <v>184</v>
      </c>
      <c r="AU422" s="262" t="s">
        <v>81</v>
      </c>
      <c r="AV422" s="91" t="s">
        <v>81</v>
      </c>
      <c r="AW422" s="91" t="s">
        <v>37</v>
      </c>
      <c r="AX422" s="91" t="s">
        <v>24</v>
      </c>
      <c r="AY422" s="262" t="s">
        <v>164</v>
      </c>
    </row>
    <row r="423" spans="2:63" s="89" customFormat="1" ht="29.9" customHeight="1">
      <c r="B423" s="183"/>
      <c r="C423" s="184"/>
      <c r="D423" s="187" t="s">
        <v>72</v>
      </c>
      <c r="E423" s="188" t="s">
        <v>200</v>
      </c>
      <c r="F423" s="188" t="s">
        <v>913</v>
      </c>
      <c r="G423" s="184"/>
      <c r="H423" s="184"/>
      <c r="I423" s="226"/>
      <c r="J423" s="232">
        <f>BK423</f>
        <v>0</v>
      </c>
      <c r="K423" s="184"/>
      <c r="L423" s="228"/>
      <c r="M423" s="229"/>
      <c r="N423" s="230"/>
      <c r="O423" s="230"/>
      <c r="P423" s="231">
        <f aca="true" t="shared" si="28" ref="P423:T423">SUM(P424:P547)</f>
        <v>0</v>
      </c>
      <c r="Q423" s="230"/>
      <c r="R423" s="231">
        <f t="shared" si="28"/>
        <v>2.7021298</v>
      </c>
      <c r="S423" s="230"/>
      <c r="T423" s="253">
        <f t="shared" si="28"/>
        <v>2.99112</v>
      </c>
      <c r="AR423" s="259" t="s">
        <v>24</v>
      </c>
      <c r="AT423" s="260" t="s">
        <v>72</v>
      </c>
      <c r="AU423" s="260" t="s">
        <v>24</v>
      </c>
      <c r="AY423" s="259" t="s">
        <v>164</v>
      </c>
      <c r="BK423" s="265">
        <f>SUM(BK424:BK547)</f>
        <v>0</v>
      </c>
    </row>
    <row r="424" spans="2:65" s="84" customFormat="1" ht="20.4" customHeight="1">
      <c r="B424" s="105"/>
      <c r="C424" s="189" t="s">
        <v>562</v>
      </c>
      <c r="D424" s="189" t="s">
        <v>166</v>
      </c>
      <c r="E424" s="190" t="s">
        <v>1284</v>
      </c>
      <c r="F424" s="191" t="s">
        <v>1285</v>
      </c>
      <c r="G424" s="192" t="s">
        <v>569</v>
      </c>
      <c r="H424" s="193">
        <v>30</v>
      </c>
      <c r="I424" s="233"/>
      <c r="J424" s="234">
        <f aca="true" t="shared" si="29" ref="J424:J429">ROUND(I424*H424,2)</f>
        <v>0</v>
      </c>
      <c r="K424" s="191" t="s">
        <v>170</v>
      </c>
      <c r="L424" s="214"/>
      <c r="M424" s="235" t="s">
        <v>22</v>
      </c>
      <c r="N424" s="236" t="s">
        <v>44</v>
      </c>
      <c r="O424" s="106"/>
      <c r="P424" s="237">
        <f aca="true" t="shared" si="30" ref="P424:P429">O424*H424</f>
        <v>0</v>
      </c>
      <c r="Q424" s="237">
        <v>0</v>
      </c>
      <c r="R424" s="237">
        <f aca="true" t="shared" si="31" ref="R424:R429">Q424*H424</f>
        <v>0</v>
      </c>
      <c r="S424" s="237">
        <v>0</v>
      </c>
      <c r="T424" s="254">
        <f aca="true" t="shared" si="32" ref="T424:T429">S424*H424</f>
        <v>0</v>
      </c>
      <c r="AR424" s="170" t="s">
        <v>171</v>
      </c>
      <c r="AT424" s="170" t="s">
        <v>166</v>
      </c>
      <c r="AU424" s="170" t="s">
        <v>81</v>
      </c>
      <c r="AY424" s="170" t="s">
        <v>164</v>
      </c>
      <c r="BE424" s="266">
        <f aca="true" t="shared" si="33" ref="BE424:BE429">IF(N424="základní",J424,0)</f>
        <v>0</v>
      </c>
      <c r="BF424" s="266">
        <f aca="true" t="shared" si="34" ref="BF424:BF429">IF(N424="snížená",J424,0)</f>
        <v>0</v>
      </c>
      <c r="BG424" s="266">
        <f aca="true" t="shared" si="35" ref="BG424:BG429">IF(N424="zákl. přenesená",J424,0)</f>
        <v>0</v>
      </c>
      <c r="BH424" s="266">
        <f aca="true" t="shared" si="36" ref="BH424:BH429">IF(N424="sníž. přenesená",J424,0)</f>
        <v>0</v>
      </c>
      <c r="BI424" s="266">
        <f aca="true" t="shared" si="37" ref="BI424:BI429">IF(N424="nulová",J424,0)</f>
        <v>0</v>
      </c>
      <c r="BJ424" s="170" t="s">
        <v>24</v>
      </c>
      <c r="BK424" s="266">
        <f aca="true" t="shared" si="38" ref="BK424:BK429">ROUND(I424*H424,2)</f>
        <v>0</v>
      </c>
      <c r="BL424" s="170" t="s">
        <v>171</v>
      </c>
      <c r="BM424" s="170" t="s">
        <v>1286</v>
      </c>
    </row>
    <row r="425" spans="2:47" s="84" customFormat="1" ht="24">
      <c r="B425" s="105"/>
      <c r="C425" s="174"/>
      <c r="D425" s="207" t="s">
        <v>173</v>
      </c>
      <c r="E425" s="174"/>
      <c r="F425" s="270" t="s">
        <v>1287</v>
      </c>
      <c r="G425" s="174"/>
      <c r="H425" s="174"/>
      <c r="I425" s="215"/>
      <c r="J425" s="174"/>
      <c r="K425" s="174"/>
      <c r="L425" s="214"/>
      <c r="M425" s="238"/>
      <c r="N425" s="106"/>
      <c r="O425" s="106"/>
      <c r="P425" s="106"/>
      <c r="Q425" s="106"/>
      <c r="R425" s="106"/>
      <c r="S425" s="106"/>
      <c r="T425" s="255"/>
      <c r="AT425" s="170" t="s">
        <v>173</v>
      </c>
      <c r="AU425" s="170" t="s">
        <v>81</v>
      </c>
    </row>
    <row r="426" spans="2:65" s="84" customFormat="1" ht="28.8" customHeight="1">
      <c r="B426" s="105"/>
      <c r="C426" s="189" t="s">
        <v>566</v>
      </c>
      <c r="D426" s="189" t="s">
        <v>166</v>
      </c>
      <c r="E426" s="190" t="s">
        <v>1288</v>
      </c>
      <c r="F426" s="191" t="s">
        <v>1289</v>
      </c>
      <c r="G426" s="192" t="s">
        <v>192</v>
      </c>
      <c r="H426" s="193">
        <v>3132</v>
      </c>
      <c r="I426" s="233"/>
      <c r="J426" s="234">
        <f t="shared" si="29"/>
        <v>0</v>
      </c>
      <c r="K426" s="191" t="s">
        <v>170</v>
      </c>
      <c r="L426" s="214"/>
      <c r="M426" s="235" t="s">
        <v>22</v>
      </c>
      <c r="N426" s="236" t="s">
        <v>44</v>
      </c>
      <c r="O426" s="106"/>
      <c r="P426" s="237">
        <f t="shared" si="30"/>
        <v>0</v>
      </c>
      <c r="Q426" s="237">
        <v>0.00013</v>
      </c>
      <c r="R426" s="237">
        <f t="shared" si="31"/>
        <v>0.40716</v>
      </c>
      <c r="S426" s="237">
        <v>0</v>
      </c>
      <c r="T426" s="254">
        <f t="shared" si="32"/>
        <v>0</v>
      </c>
      <c r="AR426" s="170" t="s">
        <v>171</v>
      </c>
      <c r="AT426" s="170" t="s">
        <v>166</v>
      </c>
      <c r="AU426" s="170" t="s">
        <v>81</v>
      </c>
      <c r="AY426" s="170" t="s">
        <v>164</v>
      </c>
      <c r="BE426" s="266">
        <f t="shared" si="33"/>
        <v>0</v>
      </c>
      <c r="BF426" s="266">
        <f t="shared" si="34"/>
        <v>0</v>
      </c>
      <c r="BG426" s="266">
        <f t="shared" si="35"/>
        <v>0</v>
      </c>
      <c r="BH426" s="266">
        <f t="shared" si="36"/>
        <v>0</v>
      </c>
      <c r="BI426" s="266">
        <f t="shared" si="37"/>
        <v>0</v>
      </c>
      <c r="BJ426" s="170" t="s">
        <v>24</v>
      </c>
      <c r="BK426" s="266">
        <f t="shared" si="38"/>
        <v>0</v>
      </c>
      <c r="BL426" s="170" t="s">
        <v>171</v>
      </c>
      <c r="BM426" s="170" t="s">
        <v>1290</v>
      </c>
    </row>
    <row r="427" spans="2:47" s="84" customFormat="1" ht="24">
      <c r="B427" s="105"/>
      <c r="C427" s="174"/>
      <c r="D427" s="194" t="s">
        <v>173</v>
      </c>
      <c r="E427" s="174"/>
      <c r="F427" s="195" t="s">
        <v>1291</v>
      </c>
      <c r="G427" s="174"/>
      <c r="H427" s="174"/>
      <c r="I427" s="215"/>
      <c r="J427" s="174"/>
      <c r="K427" s="174"/>
      <c r="L427" s="214"/>
      <c r="M427" s="238"/>
      <c r="N427" s="106"/>
      <c r="O427" s="106"/>
      <c r="P427" s="106"/>
      <c r="Q427" s="106"/>
      <c r="R427" s="106"/>
      <c r="S427" s="106"/>
      <c r="T427" s="255"/>
      <c r="AT427" s="170" t="s">
        <v>173</v>
      </c>
      <c r="AU427" s="170" t="s">
        <v>81</v>
      </c>
    </row>
    <row r="428" spans="2:51" s="91" customFormat="1" ht="13.5">
      <c r="B428" s="200"/>
      <c r="C428" s="201"/>
      <c r="D428" s="207" t="s">
        <v>184</v>
      </c>
      <c r="E428" s="211" t="s">
        <v>22</v>
      </c>
      <c r="F428" s="212" t="s">
        <v>1292</v>
      </c>
      <c r="G428" s="201"/>
      <c r="H428" s="213">
        <v>3132</v>
      </c>
      <c r="I428" s="243"/>
      <c r="J428" s="201"/>
      <c r="K428" s="201"/>
      <c r="L428" s="244"/>
      <c r="M428" s="245"/>
      <c r="N428" s="246"/>
      <c r="O428" s="246"/>
      <c r="P428" s="246"/>
      <c r="Q428" s="246"/>
      <c r="R428" s="246"/>
      <c r="S428" s="246"/>
      <c r="T428" s="257"/>
      <c r="AT428" s="262" t="s">
        <v>184</v>
      </c>
      <c r="AU428" s="262" t="s">
        <v>81</v>
      </c>
      <c r="AV428" s="91" t="s">
        <v>81</v>
      </c>
      <c r="AW428" s="91" t="s">
        <v>37</v>
      </c>
      <c r="AX428" s="91" t="s">
        <v>24</v>
      </c>
      <c r="AY428" s="262" t="s">
        <v>164</v>
      </c>
    </row>
    <row r="429" spans="2:65" s="84" customFormat="1" ht="20.4" customHeight="1">
      <c r="B429" s="105"/>
      <c r="C429" s="189" t="s">
        <v>571</v>
      </c>
      <c r="D429" s="189" t="s">
        <v>166</v>
      </c>
      <c r="E429" s="190" t="s">
        <v>1293</v>
      </c>
      <c r="F429" s="191" t="s">
        <v>1294</v>
      </c>
      <c r="G429" s="192" t="s">
        <v>192</v>
      </c>
      <c r="H429" s="193">
        <v>3273.495</v>
      </c>
      <c r="I429" s="233"/>
      <c r="J429" s="234">
        <f t="shared" si="29"/>
        <v>0</v>
      </c>
      <c r="K429" s="191" t="s">
        <v>170</v>
      </c>
      <c r="L429" s="214"/>
      <c r="M429" s="235" t="s">
        <v>22</v>
      </c>
      <c r="N429" s="236" t="s">
        <v>44</v>
      </c>
      <c r="O429" s="106"/>
      <c r="P429" s="237">
        <f t="shared" si="30"/>
        <v>0</v>
      </c>
      <c r="Q429" s="237">
        <v>4E-05</v>
      </c>
      <c r="R429" s="237">
        <f t="shared" si="31"/>
        <v>0.1309398</v>
      </c>
      <c r="S429" s="237">
        <v>0</v>
      </c>
      <c r="T429" s="254">
        <f t="shared" si="32"/>
        <v>0</v>
      </c>
      <c r="AR429" s="170" t="s">
        <v>298</v>
      </c>
      <c r="AT429" s="170" t="s">
        <v>166</v>
      </c>
      <c r="AU429" s="170" t="s">
        <v>81</v>
      </c>
      <c r="AY429" s="170" t="s">
        <v>164</v>
      </c>
      <c r="BE429" s="266">
        <f t="shared" si="33"/>
        <v>0</v>
      </c>
      <c r="BF429" s="266">
        <f t="shared" si="34"/>
        <v>0</v>
      </c>
      <c r="BG429" s="266">
        <f t="shared" si="35"/>
        <v>0</v>
      </c>
      <c r="BH429" s="266">
        <f t="shared" si="36"/>
        <v>0</v>
      </c>
      <c r="BI429" s="266">
        <f t="shared" si="37"/>
        <v>0</v>
      </c>
      <c r="BJ429" s="170" t="s">
        <v>24</v>
      </c>
      <c r="BK429" s="266">
        <f t="shared" si="38"/>
        <v>0</v>
      </c>
      <c r="BL429" s="170" t="s">
        <v>298</v>
      </c>
      <c r="BM429" s="170" t="s">
        <v>1295</v>
      </c>
    </row>
    <row r="430" spans="2:47" s="84" customFormat="1" ht="72">
      <c r="B430" s="105"/>
      <c r="C430" s="174"/>
      <c r="D430" s="194" t="s">
        <v>173</v>
      </c>
      <c r="E430" s="174"/>
      <c r="F430" s="195" t="s">
        <v>1296</v>
      </c>
      <c r="G430" s="174"/>
      <c r="H430" s="174"/>
      <c r="I430" s="215"/>
      <c r="J430" s="174"/>
      <c r="K430" s="174"/>
      <c r="L430" s="214"/>
      <c r="M430" s="238"/>
      <c r="N430" s="106"/>
      <c r="O430" s="106"/>
      <c r="P430" s="106"/>
      <c r="Q430" s="106"/>
      <c r="R430" s="106"/>
      <c r="S430" s="106"/>
      <c r="T430" s="255"/>
      <c r="AT430" s="170" t="s">
        <v>173</v>
      </c>
      <c r="AU430" s="170" t="s">
        <v>81</v>
      </c>
    </row>
    <row r="431" spans="2:51" s="91" customFormat="1" ht="13.5">
      <c r="B431" s="200"/>
      <c r="C431" s="201"/>
      <c r="D431" s="194" t="s">
        <v>184</v>
      </c>
      <c r="E431" s="202" t="s">
        <v>22</v>
      </c>
      <c r="F431" s="203" t="s">
        <v>1297</v>
      </c>
      <c r="G431" s="201"/>
      <c r="H431" s="204">
        <v>16.91</v>
      </c>
      <c r="I431" s="243"/>
      <c r="J431" s="201"/>
      <c r="K431" s="201"/>
      <c r="L431" s="244"/>
      <c r="M431" s="245"/>
      <c r="N431" s="246"/>
      <c r="O431" s="246"/>
      <c r="P431" s="246"/>
      <c r="Q431" s="246"/>
      <c r="R431" s="246"/>
      <c r="S431" s="246"/>
      <c r="T431" s="257"/>
      <c r="AT431" s="262" t="s">
        <v>184</v>
      </c>
      <c r="AU431" s="262" t="s">
        <v>81</v>
      </c>
      <c r="AV431" s="91" t="s">
        <v>81</v>
      </c>
      <c r="AW431" s="91" t="s">
        <v>37</v>
      </c>
      <c r="AX431" s="91" t="s">
        <v>73</v>
      </c>
      <c r="AY431" s="262" t="s">
        <v>164</v>
      </c>
    </row>
    <row r="432" spans="2:51" s="91" customFormat="1" ht="13.5">
      <c r="B432" s="200"/>
      <c r="C432" s="201"/>
      <c r="D432" s="194" t="s">
        <v>184</v>
      </c>
      <c r="E432" s="202" t="s">
        <v>22</v>
      </c>
      <c r="F432" s="203" t="s">
        <v>1298</v>
      </c>
      <c r="G432" s="201"/>
      <c r="H432" s="204">
        <v>46.34</v>
      </c>
      <c r="I432" s="243"/>
      <c r="J432" s="201"/>
      <c r="K432" s="201"/>
      <c r="L432" s="244"/>
      <c r="M432" s="245"/>
      <c r="N432" s="246"/>
      <c r="O432" s="246"/>
      <c r="P432" s="246"/>
      <c r="Q432" s="246"/>
      <c r="R432" s="246"/>
      <c r="S432" s="246"/>
      <c r="T432" s="257"/>
      <c r="AT432" s="262" t="s">
        <v>184</v>
      </c>
      <c r="AU432" s="262" t="s">
        <v>81</v>
      </c>
      <c r="AV432" s="91" t="s">
        <v>81</v>
      </c>
      <c r="AW432" s="91" t="s">
        <v>37</v>
      </c>
      <c r="AX432" s="91" t="s">
        <v>73</v>
      </c>
      <c r="AY432" s="262" t="s">
        <v>164</v>
      </c>
    </row>
    <row r="433" spans="2:51" s="91" customFormat="1" ht="13.5">
      <c r="B433" s="200"/>
      <c r="C433" s="201"/>
      <c r="D433" s="194" t="s">
        <v>184</v>
      </c>
      <c r="E433" s="202" t="s">
        <v>22</v>
      </c>
      <c r="F433" s="203" t="s">
        <v>1299</v>
      </c>
      <c r="G433" s="201"/>
      <c r="H433" s="204">
        <v>60.39</v>
      </c>
      <c r="I433" s="243"/>
      <c r="J433" s="201"/>
      <c r="K433" s="201"/>
      <c r="L433" s="244"/>
      <c r="M433" s="245"/>
      <c r="N433" s="246"/>
      <c r="O433" s="246"/>
      <c r="P433" s="246"/>
      <c r="Q433" s="246"/>
      <c r="R433" s="246"/>
      <c r="S433" s="246"/>
      <c r="T433" s="257"/>
      <c r="AT433" s="262" t="s">
        <v>184</v>
      </c>
      <c r="AU433" s="262" t="s">
        <v>81</v>
      </c>
      <c r="AV433" s="91" t="s">
        <v>81</v>
      </c>
      <c r="AW433" s="91" t="s">
        <v>37</v>
      </c>
      <c r="AX433" s="91" t="s">
        <v>73</v>
      </c>
      <c r="AY433" s="262" t="s">
        <v>164</v>
      </c>
    </row>
    <row r="434" spans="2:51" s="91" customFormat="1" ht="13.5">
      <c r="B434" s="200"/>
      <c r="C434" s="201"/>
      <c r="D434" s="194" t="s">
        <v>184</v>
      </c>
      <c r="E434" s="202" t="s">
        <v>22</v>
      </c>
      <c r="F434" s="203" t="s">
        <v>1300</v>
      </c>
      <c r="G434" s="201"/>
      <c r="H434" s="204">
        <v>9.14</v>
      </c>
      <c r="I434" s="243"/>
      <c r="J434" s="201"/>
      <c r="K434" s="201"/>
      <c r="L434" s="244"/>
      <c r="M434" s="245"/>
      <c r="N434" s="246"/>
      <c r="O434" s="246"/>
      <c r="P434" s="246"/>
      <c r="Q434" s="246"/>
      <c r="R434" s="246"/>
      <c r="S434" s="246"/>
      <c r="T434" s="257"/>
      <c r="AT434" s="262" t="s">
        <v>184</v>
      </c>
      <c r="AU434" s="262" t="s">
        <v>81</v>
      </c>
      <c r="AV434" s="91" t="s">
        <v>81</v>
      </c>
      <c r="AW434" s="91" t="s">
        <v>37</v>
      </c>
      <c r="AX434" s="91" t="s">
        <v>73</v>
      </c>
      <c r="AY434" s="262" t="s">
        <v>164</v>
      </c>
    </row>
    <row r="435" spans="2:51" s="91" customFormat="1" ht="13.5">
      <c r="B435" s="200"/>
      <c r="C435" s="201"/>
      <c r="D435" s="194" t="s">
        <v>184</v>
      </c>
      <c r="E435" s="202" t="s">
        <v>22</v>
      </c>
      <c r="F435" s="203" t="s">
        <v>1301</v>
      </c>
      <c r="G435" s="201"/>
      <c r="H435" s="204">
        <v>20.41</v>
      </c>
      <c r="I435" s="243"/>
      <c r="J435" s="201"/>
      <c r="K435" s="201"/>
      <c r="L435" s="244"/>
      <c r="M435" s="245"/>
      <c r="N435" s="246"/>
      <c r="O435" s="246"/>
      <c r="P435" s="246"/>
      <c r="Q435" s="246"/>
      <c r="R435" s="246"/>
      <c r="S435" s="246"/>
      <c r="T435" s="257"/>
      <c r="AT435" s="262" t="s">
        <v>184</v>
      </c>
      <c r="AU435" s="262" t="s">
        <v>81</v>
      </c>
      <c r="AV435" s="91" t="s">
        <v>81</v>
      </c>
      <c r="AW435" s="91" t="s">
        <v>37</v>
      </c>
      <c r="AX435" s="91" t="s">
        <v>73</v>
      </c>
      <c r="AY435" s="262" t="s">
        <v>164</v>
      </c>
    </row>
    <row r="436" spans="2:51" s="91" customFormat="1" ht="13.5">
      <c r="B436" s="200"/>
      <c r="C436" s="201"/>
      <c r="D436" s="194" t="s">
        <v>184</v>
      </c>
      <c r="E436" s="202" t="s">
        <v>22</v>
      </c>
      <c r="F436" s="203" t="s">
        <v>1302</v>
      </c>
      <c r="G436" s="201"/>
      <c r="H436" s="204">
        <v>16.91</v>
      </c>
      <c r="I436" s="243"/>
      <c r="J436" s="201"/>
      <c r="K436" s="201"/>
      <c r="L436" s="244"/>
      <c r="M436" s="245"/>
      <c r="N436" s="246"/>
      <c r="O436" s="246"/>
      <c r="P436" s="246"/>
      <c r="Q436" s="246"/>
      <c r="R436" s="246"/>
      <c r="S436" s="246"/>
      <c r="T436" s="257"/>
      <c r="AT436" s="262" t="s">
        <v>184</v>
      </c>
      <c r="AU436" s="262" t="s">
        <v>81</v>
      </c>
      <c r="AV436" s="91" t="s">
        <v>81</v>
      </c>
      <c r="AW436" s="91" t="s">
        <v>37</v>
      </c>
      <c r="AX436" s="91" t="s">
        <v>73</v>
      </c>
      <c r="AY436" s="262" t="s">
        <v>164</v>
      </c>
    </row>
    <row r="437" spans="2:51" s="91" customFormat="1" ht="13.5">
      <c r="B437" s="200"/>
      <c r="C437" s="201"/>
      <c r="D437" s="194" t="s">
        <v>184</v>
      </c>
      <c r="E437" s="202" t="s">
        <v>22</v>
      </c>
      <c r="F437" s="203" t="s">
        <v>1303</v>
      </c>
      <c r="G437" s="201"/>
      <c r="H437" s="204">
        <v>33.44</v>
      </c>
      <c r="I437" s="243"/>
      <c r="J437" s="201"/>
      <c r="K437" s="201"/>
      <c r="L437" s="244"/>
      <c r="M437" s="245"/>
      <c r="N437" s="246"/>
      <c r="O437" s="246"/>
      <c r="P437" s="246"/>
      <c r="Q437" s="246"/>
      <c r="R437" s="246"/>
      <c r="S437" s="246"/>
      <c r="T437" s="257"/>
      <c r="AT437" s="262" t="s">
        <v>184</v>
      </c>
      <c r="AU437" s="262" t="s">
        <v>81</v>
      </c>
      <c r="AV437" s="91" t="s">
        <v>81</v>
      </c>
      <c r="AW437" s="91" t="s">
        <v>37</v>
      </c>
      <c r="AX437" s="91" t="s">
        <v>73</v>
      </c>
      <c r="AY437" s="262" t="s">
        <v>164</v>
      </c>
    </row>
    <row r="438" spans="2:51" s="91" customFormat="1" ht="13.5">
      <c r="B438" s="200"/>
      <c r="C438" s="201"/>
      <c r="D438" s="194" t="s">
        <v>184</v>
      </c>
      <c r="E438" s="202" t="s">
        <v>22</v>
      </c>
      <c r="F438" s="203" t="s">
        <v>1304</v>
      </c>
      <c r="G438" s="201"/>
      <c r="H438" s="204">
        <v>17.74</v>
      </c>
      <c r="I438" s="243"/>
      <c r="J438" s="201"/>
      <c r="K438" s="201"/>
      <c r="L438" s="244"/>
      <c r="M438" s="245"/>
      <c r="N438" s="246"/>
      <c r="O438" s="246"/>
      <c r="P438" s="246"/>
      <c r="Q438" s="246"/>
      <c r="R438" s="246"/>
      <c r="S438" s="246"/>
      <c r="T438" s="257"/>
      <c r="AT438" s="262" t="s">
        <v>184</v>
      </c>
      <c r="AU438" s="262" t="s">
        <v>81</v>
      </c>
      <c r="AV438" s="91" t="s">
        <v>81</v>
      </c>
      <c r="AW438" s="91" t="s">
        <v>37</v>
      </c>
      <c r="AX438" s="91" t="s">
        <v>73</v>
      </c>
      <c r="AY438" s="262" t="s">
        <v>164</v>
      </c>
    </row>
    <row r="439" spans="2:51" s="91" customFormat="1" ht="13.5">
      <c r="B439" s="200"/>
      <c r="C439" s="201"/>
      <c r="D439" s="194" t="s">
        <v>184</v>
      </c>
      <c r="E439" s="202" t="s">
        <v>22</v>
      </c>
      <c r="F439" s="203" t="s">
        <v>1305</v>
      </c>
      <c r="G439" s="201"/>
      <c r="H439" s="204">
        <v>120.78</v>
      </c>
      <c r="I439" s="243"/>
      <c r="J439" s="201"/>
      <c r="K439" s="201"/>
      <c r="L439" s="244"/>
      <c r="M439" s="245"/>
      <c r="N439" s="246"/>
      <c r="O439" s="246"/>
      <c r="P439" s="246"/>
      <c r="Q439" s="246"/>
      <c r="R439" s="246"/>
      <c r="S439" s="246"/>
      <c r="T439" s="257"/>
      <c r="AT439" s="262" t="s">
        <v>184</v>
      </c>
      <c r="AU439" s="262" t="s">
        <v>81</v>
      </c>
      <c r="AV439" s="91" t="s">
        <v>81</v>
      </c>
      <c r="AW439" s="91" t="s">
        <v>37</v>
      </c>
      <c r="AX439" s="91" t="s">
        <v>73</v>
      </c>
      <c r="AY439" s="262" t="s">
        <v>164</v>
      </c>
    </row>
    <row r="440" spans="2:51" s="91" customFormat="1" ht="13.5">
      <c r="B440" s="200"/>
      <c r="C440" s="201"/>
      <c r="D440" s="194" t="s">
        <v>184</v>
      </c>
      <c r="E440" s="202" t="s">
        <v>22</v>
      </c>
      <c r="F440" s="203" t="s">
        <v>1306</v>
      </c>
      <c r="G440" s="201"/>
      <c r="H440" s="204">
        <v>18.19</v>
      </c>
      <c r="I440" s="243"/>
      <c r="J440" s="201"/>
      <c r="K440" s="201"/>
      <c r="L440" s="244"/>
      <c r="M440" s="245"/>
      <c r="N440" s="246"/>
      <c r="O440" s="246"/>
      <c r="P440" s="246"/>
      <c r="Q440" s="246"/>
      <c r="R440" s="246"/>
      <c r="S440" s="246"/>
      <c r="T440" s="257"/>
      <c r="AT440" s="262" t="s">
        <v>184</v>
      </c>
      <c r="AU440" s="262" t="s">
        <v>81</v>
      </c>
      <c r="AV440" s="91" t="s">
        <v>81</v>
      </c>
      <c r="AW440" s="91" t="s">
        <v>37</v>
      </c>
      <c r="AX440" s="91" t="s">
        <v>73</v>
      </c>
      <c r="AY440" s="262" t="s">
        <v>164</v>
      </c>
    </row>
    <row r="441" spans="2:51" s="91" customFormat="1" ht="13.5">
      <c r="B441" s="200"/>
      <c r="C441" s="201"/>
      <c r="D441" s="194" t="s">
        <v>184</v>
      </c>
      <c r="E441" s="202" t="s">
        <v>22</v>
      </c>
      <c r="F441" s="203" t="s">
        <v>1307</v>
      </c>
      <c r="G441" s="201"/>
      <c r="H441" s="204">
        <v>120.78</v>
      </c>
      <c r="I441" s="243"/>
      <c r="J441" s="201"/>
      <c r="K441" s="201"/>
      <c r="L441" s="244"/>
      <c r="M441" s="245"/>
      <c r="N441" s="246"/>
      <c r="O441" s="246"/>
      <c r="P441" s="246"/>
      <c r="Q441" s="246"/>
      <c r="R441" s="246"/>
      <c r="S441" s="246"/>
      <c r="T441" s="257"/>
      <c r="AT441" s="262" t="s">
        <v>184</v>
      </c>
      <c r="AU441" s="262" t="s">
        <v>81</v>
      </c>
      <c r="AV441" s="91" t="s">
        <v>81</v>
      </c>
      <c r="AW441" s="91" t="s">
        <v>37</v>
      </c>
      <c r="AX441" s="91" t="s">
        <v>73</v>
      </c>
      <c r="AY441" s="262" t="s">
        <v>164</v>
      </c>
    </row>
    <row r="442" spans="2:51" s="91" customFormat="1" ht="13.5">
      <c r="B442" s="200"/>
      <c r="C442" s="201"/>
      <c r="D442" s="194" t="s">
        <v>184</v>
      </c>
      <c r="E442" s="202" t="s">
        <v>22</v>
      </c>
      <c r="F442" s="203" t="s">
        <v>1308</v>
      </c>
      <c r="G442" s="201"/>
      <c r="H442" s="204">
        <v>8.19</v>
      </c>
      <c r="I442" s="243"/>
      <c r="J442" s="201"/>
      <c r="K442" s="201"/>
      <c r="L442" s="244"/>
      <c r="M442" s="245"/>
      <c r="N442" s="246"/>
      <c r="O442" s="246"/>
      <c r="P442" s="246"/>
      <c r="Q442" s="246"/>
      <c r="R442" s="246"/>
      <c r="S442" s="246"/>
      <c r="T442" s="257"/>
      <c r="AT442" s="262" t="s">
        <v>184</v>
      </c>
      <c r="AU442" s="262" t="s">
        <v>81</v>
      </c>
      <c r="AV442" s="91" t="s">
        <v>81</v>
      </c>
      <c r="AW442" s="91" t="s">
        <v>37</v>
      </c>
      <c r="AX442" s="91" t="s">
        <v>73</v>
      </c>
      <c r="AY442" s="262" t="s">
        <v>164</v>
      </c>
    </row>
    <row r="443" spans="2:51" s="91" customFormat="1" ht="13.5">
      <c r="B443" s="200"/>
      <c r="C443" s="201"/>
      <c r="D443" s="194" t="s">
        <v>184</v>
      </c>
      <c r="E443" s="202" t="s">
        <v>22</v>
      </c>
      <c r="F443" s="203" t="s">
        <v>1309</v>
      </c>
      <c r="G443" s="201"/>
      <c r="H443" s="204">
        <v>102.04</v>
      </c>
      <c r="I443" s="243"/>
      <c r="J443" s="201"/>
      <c r="K443" s="201"/>
      <c r="L443" s="244"/>
      <c r="M443" s="245"/>
      <c r="N443" s="246"/>
      <c r="O443" s="246"/>
      <c r="P443" s="246"/>
      <c r="Q443" s="246"/>
      <c r="R443" s="246"/>
      <c r="S443" s="246"/>
      <c r="T443" s="257"/>
      <c r="AT443" s="262" t="s">
        <v>184</v>
      </c>
      <c r="AU443" s="262" t="s">
        <v>81</v>
      </c>
      <c r="AV443" s="91" t="s">
        <v>81</v>
      </c>
      <c r="AW443" s="91" t="s">
        <v>37</v>
      </c>
      <c r="AX443" s="91" t="s">
        <v>73</v>
      </c>
      <c r="AY443" s="262" t="s">
        <v>164</v>
      </c>
    </row>
    <row r="444" spans="2:51" s="91" customFormat="1" ht="13.5">
      <c r="B444" s="200"/>
      <c r="C444" s="201"/>
      <c r="D444" s="194" t="s">
        <v>184</v>
      </c>
      <c r="E444" s="202" t="s">
        <v>22</v>
      </c>
      <c r="F444" s="203" t="s">
        <v>1310</v>
      </c>
      <c r="G444" s="201"/>
      <c r="H444" s="204">
        <v>34.62</v>
      </c>
      <c r="I444" s="243"/>
      <c r="J444" s="201"/>
      <c r="K444" s="201"/>
      <c r="L444" s="244"/>
      <c r="M444" s="245"/>
      <c r="N444" s="246"/>
      <c r="O444" s="246"/>
      <c r="P444" s="246"/>
      <c r="Q444" s="246"/>
      <c r="R444" s="246"/>
      <c r="S444" s="246"/>
      <c r="T444" s="257"/>
      <c r="AT444" s="262" t="s">
        <v>184</v>
      </c>
      <c r="AU444" s="262" t="s">
        <v>81</v>
      </c>
      <c r="AV444" s="91" t="s">
        <v>81</v>
      </c>
      <c r="AW444" s="91" t="s">
        <v>37</v>
      </c>
      <c r="AX444" s="91" t="s">
        <v>73</v>
      </c>
      <c r="AY444" s="262" t="s">
        <v>164</v>
      </c>
    </row>
    <row r="445" spans="2:51" s="91" customFormat="1" ht="13.5">
      <c r="B445" s="200"/>
      <c r="C445" s="201"/>
      <c r="D445" s="194" t="s">
        <v>184</v>
      </c>
      <c r="E445" s="202" t="s">
        <v>22</v>
      </c>
      <c r="F445" s="203" t="s">
        <v>1311</v>
      </c>
      <c r="G445" s="201"/>
      <c r="H445" s="204">
        <v>138.16</v>
      </c>
      <c r="I445" s="243"/>
      <c r="J445" s="201"/>
      <c r="K445" s="201"/>
      <c r="L445" s="244"/>
      <c r="M445" s="245"/>
      <c r="N445" s="246"/>
      <c r="O445" s="246"/>
      <c r="P445" s="246"/>
      <c r="Q445" s="246"/>
      <c r="R445" s="246"/>
      <c r="S445" s="246"/>
      <c r="T445" s="257"/>
      <c r="AT445" s="262" t="s">
        <v>184</v>
      </c>
      <c r="AU445" s="262" t="s">
        <v>81</v>
      </c>
      <c r="AV445" s="91" t="s">
        <v>81</v>
      </c>
      <c r="AW445" s="91" t="s">
        <v>37</v>
      </c>
      <c r="AX445" s="91" t="s">
        <v>73</v>
      </c>
      <c r="AY445" s="262" t="s">
        <v>164</v>
      </c>
    </row>
    <row r="446" spans="2:51" s="91" customFormat="1" ht="13.5">
      <c r="B446" s="200"/>
      <c r="C446" s="201"/>
      <c r="D446" s="194" t="s">
        <v>184</v>
      </c>
      <c r="E446" s="202" t="s">
        <v>22</v>
      </c>
      <c r="F446" s="203" t="s">
        <v>1312</v>
      </c>
      <c r="G446" s="201"/>
      <c r="H446" s="204">
        <v>95.01</v>
      </c>
      <c r="I446" s="243"/>
      <c r="J446" s="201"/>
      <c r="K446" s="201"/>
      <c r="L446" s="244"/>
      <c r="M446" s="245"/>
      <c r="N446" s="246"/>
      <c r="O446" s="246"/>
      <c r="P446" s="246"/>
      <c r="Q446" s="246"/>
      <c r="R446" s="246"/>
      <c r="S446" s="246"/>
      <c r="T446" s="257"/>
      <c r="AT446" s="262" t="s">
        <v>184</v>
      </c>
      <c r="AU446" s="262" t="s">
        <v>81</v>
      </c>
      <c r="AV446" s="91" t="s">
        <v>81</v>
      </c>
      <c r="AW446" s="91" t="s">
        <v>37</v>
      </c>
      <c r="AX446" s="91" t="s">
        <v>73</v>
      </c>
      <c r="AY446" s="262" t="s">
        <v>164</v>
      </c>
    </row>
    <row r="447" spans="2:51" s="91" customFormat="1" ht="13.5">
      <c r="B447" s="200"/>
      <c r="C447" s="201"/>
      <c r="D447" s="194" t="s">
        <v>184</v>
      </c>
      <c r="E447" s="202" t="s">
        <v>22</v>
      </c>
      <c r="F447" s="203" t="s">
        <v>1313</v>
      </c>
      <c r="G447" s="201"/>
      <c r="H447" s="204">
        <v>6.76</v>
      </c>
      <c r="I447" s="243"/>
      <c r="J447" s="201"/>
      <c r="K447" s="201"/>
      <c r="L447" s="244"/>
      <c r="M447" s="245"/>
      <c r="N447" s="246"/>
      <c r="O447" s="246"/>
      <c r="P447" s="246"/>
      <c r="Q447" s="246"/>
      <c r="R447" s="246"/>
      <c r="S447" s="246"/>
      <c r="T447" s="257"/>
      <c r="AT447" s="262" t="s">
        <v>184</v>
      </c>
      <c r="AU447" s="262" t="s">
        <v>81</v>
      </c>
      <c r="AV447" s="91" t="s">
        <v>81</v>
      </c>
      <c r="AW447" s="91" t="s">
        <v>37</v>
      </c>
      <c r="AX447" s="91" t="s">
        <v>73</v>
      </c>
      <c r="AY447" s="262" t="s">
        <v>164</v>
      </c>
    </row>
    <row r="448" spans="2:51" s="91" customFormat="1" ht="13.5">
      <c r="B448" s="200"/>
      <c r="C448" s="201"/>
      <c r="D448" s="194" t="s">
        <v>184</v>
      </c>
      <c r="E448" s="202" t="s">
        <v>22</v>
      </c>
      <c r="F448" s="203" t="s">
        <v>1314</v>
      </c>
      <c r="G448" s="201"/>
      <c r="H448" s="204">
        <v>85</v>
      </c>
      <c r="I448" s="243"/>
      <c r="J448" s="201"/>
      <c r="K448" s="201"/>
      <c r="L448" s="244"/>
      <c r="M448" s="245"/>
      <c r="N448" s="246"/>
      <c r="O448" s="246"/>
      <c r="P448" s="246"/>
      <c r="Q448" s="246"/>
      <c r="R448" s="246"/>
      <c r="S448" s="246"/>
      <c r="T448" s="257"/>
      <c r="AT448" s="262" t="s">
        <v>184</v>
      </c>
      <c r="AU448" s="262" t="s">
        <v>81</v>
      </c>
      <c r="AV448" s="91" t="s">
        <v>81</v>
      </c>
      <c r="AW448" s="91" t="s">
        <v>37</v>
      </c>
      <c r="AX448" s="91" t="s">
        <v>73</v>
      </c>
      <c r="AY448" s="262" t="s">
        <v>164</v>
      </c>
    </row>
    <row r="449" spans="2:51" s="91" customFormat="1" ht="13.5">
      <c r="B449" s="200"/>
      <c r="C449" s="201"/>
      <c r="D449" s="194" t="s">
        <v>184</v>
      </c>
      <c r="E449" s="202" t="s">
        <v>22</v>
      </c>
      <c r="F449" s="203" t="s">
        <v>1315</v>
      </c>
      <c r="G449" s="201"/>
      <c r="H449" s="204">
        <v>6.1</v>
      </c>
      <c r="I449" s="243"/>
      <c r="J449" s="201"/>
      <c r="K449" s="201"/>
      <c r="L449" s="244"/>
      <c r="M449" s="245"/>
      <c r="N449" s="246"/>
      <c r="O449" s="246"/>
      <c r="P449" s="246"/>
      <c r="Q449" s="246"/>
      <c r="R449" s="246"/>
      <c r="S449" s="246"/>
      <c r="T449" s="257"/>
      <c r="AT449" s="262" t="s">
        <v>184</v>
      </c>
      <c r="AU449" s="262" t="s">
        <v>81</v>
      </c>
      <c r="AV449" s="91" t="s">
        <v>81</v>
      </c>
      <c r="AW449" s="91" t="s">
        <v>37</v>
      </c>
      <c r="AX449" s="91" t="s">
        <v>73</v>
      </c>
      <c r="AY449" s="262" t="s">
        <v>164</v>
      </c>
    </row>
    <row r="450" spans="2:51" s="91" customFormat="1" ht="13.5">
      <c r="B450" s="200"/>
      <c r="C450" s="201"/>
      <c r="D450" s="194" t="s">
        <v>184</v>
      </c>
      <c r="E450" s="202" t="s">
        <v>22</v>
      </c>
      <c r="F450" s="203" t="s">
        <v>1316</v>
      </c>
      <c r="G450" s="201"/>
      <c r="H450" s="204">
        <v>14.1</v>
      </c>
      <c r="I450" s="243"/>
      <c r="J450" s="201"/>
      <c r="K450" s="201"/>
      <c r="L450" s="244"/>
      <c r="M450" s="245"/>
      <c r="N450" s="246"/>
      <c r="O450" s="246"/>
      <c r="P450" s="246"/>
      <c r="Q450" s="246"/>
      <c r="R450" s="246"/>
      <c r="S450" s="246"/>
      <c r="T450" s="257"/>
      <c r="AT450" s="262" t="s">
        <v>184</v>
      </c>
      <c r="AU450" s="262" t="s">
        <v>81</v>
      </c>
      <c r="AV450" s="91" t="s">
        <v>81</v>
      </c>
      <c r="AW450" s="91" t="s">
        <v>37</v>
      </c>
      <c r="AX450" s="91" t="s">
        <v>73</v>
      </c>
      <c r="AY450" s="262" t="s">
        <v>164</v>
      </c>
    </row>
    <row r="451" spans="2:51" s="91" customFormat="1" ht="13.5">
      <c r="B451" s="200"/>
      <c r="C451" s="201"/>
      <c r="D451" s="194" t="s">
        <v>184</v>
      </c>
      <c r="E451" s="202" t="s">
        <v>22</v>
      </c>
      <c r="F451" s="203" t="s">
        <v>1317</v>
      </c>
      <c r="G451" s="201"/>
      <c r="H451" s="204">
        <v>129.02</v>
      </c>
      <c r="I451" s="243"/>
      <c r="J451" s="201"/>
      <c r="K451" s="201"/>
      <c r="L451" s="244"/>
      <c r="M451" s="245"/>
      <c r="N451" s="246"/>
      <c r="O451" s="246"/>
      <c r="P451" s="246"/>
      <c r="Q451" s="246"/>
      <c r="R451" s="246"/>
      <c r="S451" s="246"/>
      <c r="T451" s="257"/>
      <c r="AT451" s="262" t="s">
        <v>184</v>
      </c>
      <c r="AU451" s="262" t="s">
        <v>81</v>
      </c>
      <c r="AV451" s="91" t="s">
        <v>81</v>
      </c>
      <c r="AW451" s="91" t="s">
        <v>37</v>
      </c>
      <c r="AX451" s="91" t="s">
        <v>73</v>
      </c>
      <c r="AY451" s="262" t="s">
        <v>164</v>
      </c>
    </row>
    <row r="452" spans="2:51" s="91" customFormat="1" ht="13.5">
      <c r="B452" s="200"/>
      <c r="C452" s="201"/>
      <c r="D452" s="194" t="s">
        <v>184</v>
      </c>
      <c r="E452" s="202" t="s">
        <v>22</v>
      </c>
      <c r="F452" s="203" t="s">
        <v>1318</v>
      </c>
      <c r="G452" s="201"/>
      <c r="H452" s="204">
        <v>10.58</v>
      </c>
      <c r="I452" s="243"/>
      <c r="J452" s="201"/>
      <c r="K452" s="201"/>
      <c r="L452" s="244"/>
      <c r="M452" s="245"/>
      <c r="N452" s="246"/>
      <c r="O452" s="246"/>
      <c r="P452" s="246"/>
      <c r="Q452" s="246"/>
      <c r="R452" s="246"/>
      <c r="S452" s="246"/>
      <c r="T452" s="257"/>
      <c r="AT452" s="262" t="s">
        <v>184</v>
      </c>
      <c r="AU452" s="262" t="s">
        <v>81</v>
      </c>
      <c r="AV452" s="91" t="s">
        <v>81</v>
      </c>
      <c r="AW452" s="91" t="s">
        <v>37</v>
      </c>
      <c r="AX452" s="91" t="s">
        <v>73</v>
      </c>
      <c r="AY452" s="262" t="s">
        <v>164</v>
      </c>
    </row>
    <row r="453" spans="2:51" s="91" customFormat="1" ht="13.5">
      <c r="B453" s="200"/>
      <c r="C453" s="201"/>
      <c r="D453" s="194" t="s">
        <v>184</v>
      </c>
      <c r="E453" s="202" t="s">
        <v>22</v>
      </c>
      <c r="F453" s="203" t="s">
        <v>1319</v>
      </c>
      <c r="G453" s="201"/>
      <c r="H453" s="204">
        <v>129.02</v>
      </c>
      <c r="I453" s="243"/>
      <c r="J453" s="201"/>
      <c r="K453" s="201"/>
      <c r="L453" s="244"/>
      <c r="M453" s="245"/>
      <c r="N453" s="246"/>
      <c r="O453" s="246"/>
      <c r="P453" s="246"/>
      <c r="Q453" s="246"/>
      <c r="R453" s="246"/>
      <c r="S453" s="246"/>
      <c r="T453" s="257"/>
      <c r="AT453" s="262" t="s">
        <v>184</v>
      </c>
      <c r="AU453" s="262" t="s">
        <v>81</v>
      </c>
      <c r="AV453" s="91" t="s">
        <v>81</v>
      </c>
      <c r="AW453" s="91" t="s">
        <v>37</v>
      </c>
      <c r="AX453" s="91" t="s">
        <v>73</v>
      </c>
      <c r="AY453" s="262" t="s">
        <v>164</v>
      </c>
    </row>
    <row r="454" spans="2:51" s="91" customFormat="1" ht="13.5">
      <c r="B454" s="200"/>
      <c r="C454" s="201"/>
      <c r="D454" s="194" t="s">
        <v>184</v>
      </c>
      <c r="E454" s="202" t="s">
        <v>22</v>
      </c>
      <c r="F454" s="203" t="s">
        <v>1320</v>
      </c>
      <c r="G454" s="201"/>
      <c r="H454" s="204">
        <v>10.58</v>
      </c>
      <c r="I454" s="243"/>
      <c r="J454" s="201"/>
      <c r="K454" s="201"/>
      <c r="L454" s="244"/>
      <c r="M454" s="245"/>
      <c r="N454" s="246"/>
      <c r="O454" s="246"/>
      <c r="P454" s="246"/>
      <c r="Q454" s="246"/>
      <c r="R454" s="246"/>
      <c r="S454" s="246"/>
      <c r="T454" s="257"/>
      <c r="AT454" s="262" t="s">
        <v>184</v>
      </c>
      <c r="AU454" s="262" t="s">
        <v>81</v>
      </c>
      <c r="AV454" s="91" t="s">
        <v>81</v>
      </c>
      <c r="AW454" s="91" t="s">
        <v>37</v>
      </c>
      <c r="AX454" s="91" t="s">
        <v>73</v>
      </c>
      <c r="AY454" s="262" t="s">
        <v>164</v>
      </c>
    </row>
    <row r="455" spans="2:51" s="91" customFormat="1" ht="13.5">
      <c r="B455" s="200"/>
      <c r="C455" s="201"/>
      <c r="D455" s="194" t="s">
        <v>184</v>
      </c>
      <c r="E455" s="202" t="s">
        <v>22</v>
      </c>
      <c r="F455" s="203" t="s">
        <v>1321</v>
      </c>
      <c r="G455" s="201"/>
      <c r="H455" s="204">
        <v>129.21</v>
      </c>
      <c r="I455" s="243"/>
      <c r="J455" s="201"/>
      <c r="K455" s="201"/>
      <c r="L455" s="244"/>
      <c r="M455" s="245"/>
      <c r="N455" s="246"/>
      <c r="O455" s="246"/>
      <c r="P455" s="246"/>
      <c r="Q455" s="246"/>
      <c r="R455" s="246"/>
      <c r="S455" s="246"/>
      <c r="T455" s="257"/>
      <c r="AT455" s="262" t="s">
        <v>184</v>
      </c>
      <c r="AU455" s="262" t="s">
        <v>81</v>
      </c>
      <c r="AV455" s="91" t="s">
        <v>81</v>
      </c>
      <c r="AW455" s="91" t="s">
        <v>37</v>
      </c>
      <c r="AX455" s="91" t="s">
        <v>73</v>
      </c>
      <c r="AY455" s="262" t="s">
        <v>164</v>
      </c>
    </row>
    <row r="456" spans="2:51" s="91" customFormat="1" ht="13.5">
      <c r="B456" s="200"/>
      <c r="C456" s="201"/>
      <c r="D456" s="194" t="s">
        <v>184</v>
      </c>
      <c r="E456" s="202" t="s">
        <v>22</v>
      </c>
      <c r="F456" s="203" t="s">
        <v>1322</v>
      </c>
      <c r="G456" s="201"/>
      <c r="H456" s="204">
        <v>10.58</v>
      </c>
      <c r="I456" s="243"/>
      <c r="J456" s="201"/>
      <c r="K456" s="201"/>
      <c r="L456" s="244"/>
      <c r="M456" s="245"/>
      <c r="N456" s="246"/>
      <c r="O456" s="246"/>
      <c r="P456" s="246"/>
      <c r="Q456" s="246"/>
      <c r="R456" s="246"/>
      <c r="S456" s="246"/>
      <c r="T456" s="257"/>
      <c r="AT456" s="262" t="s">
        <v>184</v>
      </c>
      <c r="AU456" s="262" t="s">
        <v>81</v>
      </c>
      <c r="AV456" s="91" t="s">
        <v>81</v>
      </c>
      <c r="AW456" s="91" t="s">
        <v>37</v>
      </c>
      <c r="AX456" s="91" t="s">
        <v>73</v>
      </c>
      <c r="AY456" s="262" t="s">
        <v>164</v>
      </c>
    </row>
    <row r="457" spans="2:51" s="91" customFormat="1" ht="13.5">
      <c r="B457" s="200"/>
      <c r="C457" s="201"/>
      <c r="D457" s="194" t="s">
        <v>184</v>
      </c>
      <c r="E457" s="202" t="s">
        <v>22</v>
      </c>
      <c r="F457" s="203" t="s">
        <v>1323</v>
      </c>
      <c r="G457" s="201"/>
      <c r="H457" s="204">
        <v>105.56</v>
      </c>
      <c r="I457" s="243"/>
      <c r="J457" s="201"/>
      <c r="K457" s="201"/>
      <c r="L457" s="244"/>
      <c r="M457" s="245"/>
      <c r="N457" s="246"/>
      <c r="O457" s="246"/>
      <c r="P457" s="246"/>
      <c r="Q457" s="246"/>
      <c r="R457" s="246"/>
      <c r="S457" s="246"/>
      <c r="T457" s="257"/>
      <c r="AT457" s="262" t="s">
        <v>184</v>
      </c>
      <c r="AU457" s="262" t="s">
        <v>81</v>
      </c>
      <c r="AV457" s="91" t="s">
        <v>81</v>
      </c>
      <c r="AW457" s="91" t="s">
        <v>37</v>
      </c>
      <c r="AX457" s="91" t="s">
        <v>73</v>
      </c>
      <c r="AY457" s="262" t="s">
        <v>164</v>
      </c>
    </row>
    <row r="458" spans="2:51" s="91" customFormat="1" ht="13.5">
      <c r="B458" s="200"/>
      <c r="C458" s="201"/>
      <c r="D458" s="194" t="s">
        <v>184</v>
      </c>
      <c r="E458" s="202" t="s">
        <v>22</v>
      </c>
      <c r="F458" s="203" t="s">
        <v>1324</v>
      </c>
      <c r="G458" s="201"/>
      <c r="H458" s="204">
        <v>50.62</v>
      </c>
      <c r="I458" s="243"/>
      <c r="J458" s="201"/>
      <c r="K458" s="201"/>
      <c r="L458" s="244"/>
      <c r="M458" s="245"/>
      <c r="N458" s="246"/>
      <c r="O458" s="246"/>
      <c r="P458" s="246"/>
      <c r="Q458" s="246"/>
      <c r="R458" s="246"/>
      <c r="S458" s="246"/>
      <c r="T458" s="257"/>
      <c r="AT458" s="262" t="s">
        <v>184</v>
      </c>
      <c r="AU458" s="262" t="s">
        <v>81</v>
      </c>
      <c r="AV458" s="91" t="s">
        <v>81</v>
      </c>
      <c r="AW458" s="91" t="s">
        <v>37</v>
      </c>
      <c r="AX458" s="91" t="s">
        <v>73</v>
      </c>
      <c r="AY458" s="262" t="s">
        <v>164</v>
      </c>
    </row>
    <row r="459" spans="2:51" s="91" customFormat="1" ht="13.5">
      <c r="B459" s="200"/>
      <c r="C459" s="201"/>
      <c r="D459" s="194" t="s">
        <v>184</v>
      </c>
      <c r="E459" s="202" t="s">
        <v>22</v>
      </c>
      <c r="F459" s="203" t="s">
        <v>1325</v>
      </c>
      <c r="G459" s="201"/>
      <c r="H459" s="204">
        <v>29.24</v>
      </c>
      <c r="I459" s="243"/>
      <c r="J459" s="201"/>
      <c r="K459" s="201"/>
      <c r="L459" s="244"/>
      <c r="M459" s="245"/>
      <c r="N459" s="246"/>
      <c r="O459" s="246"/>
      <c r="P459" s="246"/>
      <c r="Q459" s="246"/>
      <c r="R459" s="246"/>
      <c r="S459" s="246"/>
      <c r="T459" s="257"/>
      <c r="AT459" s="262" t="s">
        <v>184</v>
      </c>
      <c r="AU459" s="262" t="s">
        <v>81</v>
      </c>
      <c r="AV459" s="91" t="s">
        <v>81</v>
      </c>
      <c r="AW459" s="91" t="s">
        <v>37</v>
      </c>
      <c r="AX459" s="91" t="s">
        <v>73</v>
      </c>
      <c r="AY459" s="262" t="s">
        <v>164</v>
      </c>
    </row>
    <row r="460" spans="2:51" s="91" customFormat="1" ht="13.5">
      <c r="B460" s="200"/>
      <c r="C460" s="201"/>
      <c r="D460" s="194" t="s">
        <v>184</v>
      </c>
      <c r="E460" s="202" t="s">
        <v>22</v>
      </c>
      <c r="F460" s="203" t="s">
        <v>1326</v>
      </c>
      <c r="G460" s="201"/>
      <c r="H460" s="204">
        <v>75.97</v>
      </c>
      <c r="I460" s="243"/>
      <c r="J460" s="201"/>
      <c r="K460" s="201"/>
      <c r="L460" s="244"/>
      <c r="M460" s="245"/>
      <c r="N460" s="246"/>
      <c r="O460" s="246"/>
      <c r="P460" s="246"/>
      <c r="Q460" s="246"/>
      <c r="R460" s="246"/>
      <c r="S460" s="246"/>
      <c r="T460" s="257"/>
      <c r="AT460" s="262" t="s">
        <v>184</v>
      </c>
      <c r="AU460" s="262" t="s">
        <v>81</v>
      </c>
      <c r="AV460" s="91" t="s">
        <v>81</v>
      </c>
      <c r="AW460" s="91" t="s">
        <v>37</v>
      </c>
      <c r="AX460" s="91" t="s">
        <v>73</v>
      </c>
      <c r="AY460" s="262" t="s">
        <v>164</v>
      </c>
    </row>
    <row r="461" spans="2:51" s="91" customFormat="1" ht="13.5">
      <c r="B461" s="200"/>
      <c r="C461" s="201"/>
      <c r="D461" s="194" t="s">
        <v>184</v>
      </c>
      <c r="E461" s="202" t="s">
        <v>22</v>
      </c>
      <c r="F461" s="203" t="s">
        <v>1327</v>
      </c>
      <c r="G461" s="201"/>
      <c r="H461" s="204">
        <v>49.99</v>
      </c>
      <c r="I461" s="243"/>
      <c r="J461" s="201"/>
      <c r="K461" s="201"/>
      <c r="L461" s="244"/>
      <c r="M461" s="245"/>
      <c r="N461" s="246"/>
      <c r="O461" s="246"/>
      <c r="P461" s="246"/>
      <c r="Q461" s="246"/>
      <c r="R461" s="246"/>
      <c r="S461" s="246"/>
      <c r="T461" s="257"/>
      <c r="AT461" s="262" t="s">
        <v>184</v>
      </c>
      <c r="AU461" s="262" t="s">
        <v>81</v>
      </c>
      <c r="AV461" s="91" t="s">
        <v>81</v>
      </c>
      <c r="AW461" s="91" t="s">
        <v>37</v>
      </c>
      <c r="AX461" s="91" t="s">
        <v>73</v>
      </c>
      <c r="AY461" s="262" t="s">
        <v>164</v>
      </c>
    </row>
    <row r="462" spans="2:51" s="91" customFormat="1" ht="13.5">
      <c r="B462" s="200"/>
      <c r="C462" s="201"/>
      <c r="D462" s="194" t="s">
        <v>184</v>
      </c>
      <c r="E462" s="202" t="s">
        <v>22</v>
      </c>
      <c r="F462" s="203" t="s">
        <v>1328</v>
      </c>
      <c r="G462" s="201"/>
      <c r="H462" s="204">
        <v>6.49</v>
      </c>
      <c r="I462" s="243"/>
      <c r="J462" s="201"/>
      <c r="K462" s="201"/>
      <c r="L462" s="244"/>
      <c r="M462" s="245"/>
      <c r="N462" s="246"/>
      <c r="O462" s="246"/>
      <c r="P462" s="246"/>
      <c r="Q462" s="246"/>
      <c r="R462" s="246"/>
      <c r="S462" s="246"/>
      <c r="T462" s="257"/>
      <c r="AT462" s="262" t="s">
        <v>184</v>
      </c>
      <c r="AU462" s="262" t="s">
        <v>81</v>
      </c>
      <c r="AV462" s="91" t="s">
        <v>81</v>
      </c>
      <c r="AW462" s="91" t="s">
        <v>37</v>
      </c>
      <c r="AX462" s="91" t="s">
        <v>73</v>
      </c>
      <c r="AY462" s="262" t="s">
        <v>164</v>
      </c>
    </row>
    <row r="463" spans="2:51" s="91" customFormat="1" ht="13.5">
      <c r="B463" s="200"/>
      <c r="C463" s="201"/>
      <c r="D463" s="194" t="s">
        <v>184</v>
      </c>
      <c r="E463" s="202" t="s">
        <v>22</v>
      </c>
      <c r="F463" s="203" t="s">
        <v>1329</v>
      </c>
      <c r="G463" s="201"/>
      <c r="H463" s="204">
        <v>6.74</v>
      </c>
      <c r="I463" s="243"/>
      <c r="J463" s="201"/>
      <c r="K463" s="201"/>
      <c r="L463" s="244"/>
      <c r="M463" s="245"/>
      <c r="N463" s="246"/>
      <c r="O463" s="246"/>
      <c r="P463" s="246"/>
      <c r="Q463" s="246"/>
      <c r="R463" s="246"/>
      <c r="S463" s="246"/>
      <c r="T463" s="257"/>
      <c r="AT463" s="262" t="s">
        <v>184</v>
      </c>
      <c r="AU463" s="262" t="s">
        <v>81</v>
      </c>
      <c r="AV463" s="91" t="s">
        <v>81</v>
      </c>
      <c r="AW463" s="91" t="s">
        <v>37</v>
      </c>
      <c r="AX463" s="91" t="s">
        <v>73</v>
      </c>
      <c r="AY463" s="262" t="s">
        <v>164</v>
      </c>
    </row>
    <row r="464" spans="2:51" s="91" customFormat="1" ht="13.5">
      <c r="B464" s="200"/>
      <c r="C464" s="201"/>
      <c r="D464" s="194" t="s">
        <v>184</v>
      </c>
      <c r="E464" s="202" t="s">
        <v>22</v>
      </c>
      <c r="F464" s="203" t="s">
        <v>1330</v>
      </c>
      <c r="G464" s="201"/>
      <c r="H464" s="204">
        <v>22.39</v>
      </c>
      <c r="I464" s="243"/>
      <c r="J464" s="201"/>
      <c r="K464" s="201"/>
      <c r="L464" s="244"/>
      <c r="M464" s="245"/>
      <c r="N464" s="246"/>
      <c r="O464" s="246"/>
      <c r="P464" s="246"/>
      <c r="Q464" s="246"/>
      <c r="R464" s="246"/>
      <c r="S464" s="246"/>
      <c r="T464" s="257"/>
      <c r="AT464" s="262" t="s">
        <v>184</v>
      </c>
      <c r="AU464" s="262" t="s">
        <v>81</v>
      </c>
      <c r="AV464" s="91" t="s">
        <v>81</v>
      </c>
      <c r="AW464" s="91" t="s">
        <v>37</v>
      </c>
      <c r="AX464" s="91" t="s">
        <v>73</v>
      </c>
      <c r="AY464" s="262" t="s">
        <v>164</v>
      </c>
    </row>
    <row r="465" spans="2:51" s="91" customFormat="1" ht="13.5">
      <c r="B465" s="200"/>
      <c r="C465" s="201"/>
      <c r="D465" s="194" t="s">
        <v>184</v>
      </c>
      <c r="E465" s="202" t="s">
        <v>22</v>
      </c>
      <c r="F465" s="203" t="s">
        <v>1331</v>
      </c>
      <c r="G465" s="201"/>
      <c r="H465" s="204">
        <v>2.2</v>
      </c>
      <c r="I465" s="243"/>
      <c r="J465" s="201"/>
      <c r="K465" s="201"/>
      <c r="L465" s="244"/>
      <c r="M465" s="245"/>
      <c r="N465" s="246"/>
      <c r="O465" s="246"/>
      <c r="P465" s="246"/>
      <c r="Q465" s="246"/>
      <c r="R465" s="246"/>
      <c r="S465" s="246"/>
      <c r="T465" s="257"/>
      <c r="AT465" s="262" t="s">
        <v>184</v>
      </c>
      <c r="AU465" s="262" t="s">
        <v>81</v>
      </c>
      <c r="AV465" s="91" t="s">
        <v>81</v>
      </c>
      <c r="AW465" s="91" t="s">
        <v>37</v>
      </c>
      <c r="AX465" s="91" t="s">
        <v>73</v>
      </c>
      <c r="AY465" s="262" t="s">
        <v>164</v>
      </c>
    </row>
    <row r="466" spans="2:51" s="91" customFormat="1" ht="13.5">
      <c r="B466" s="200"/>
      <c r="C466" s="201"/>
      <c r="D466" s="194" t="s">
        <v>184</v>
      </c>
      <c r="E466" s="202" t="s">
        <v>22</v>
      </c>
      <c r="F466" s="203" t="s">
        <v>1332</v>
      </c>
      <c r="G466" s="201"/>
      <c r="H466" s="204">
        <v>66</v>
      </c>
      <c r="I466" s="243"/>
      <c r="J466" s="201"/>
      <c r="K466" s="201"/>
      <c r="L466" s="244"/>
      <c r="M466" s="245"/>
      <c r="N466" s="246"/>
      <c r="O466" s="246"/>
      <c r="P466" s="246"/>
      <c r="Q466" s="246"/>
      <c r="R466" s="246"/>
      <c r="S466" s="246"/>
      <c r="T466" s="257"/>
      <c r="AT466" s="262" t="s">
        <v>184</v>
      </c>
      <c r="AU466" s="262" t="s">
        <v>81</v>
      </c>
      <c r="AV466" s="91" t="s">
        <v>81</v>
      </c>
      <c r="AW466" s="91" t="s">
        <v>37</v>
      </c>
      <c r="AX466" s="91" t="s">
        <v>73</v>
      </c>
      <c r="AY466" s="262" t="s">
        <v>164</v>
      </c>
    </row>
    <row r="467" spans="2:51" s="91" customFormat="1" ht="13.5">
      <c r="B467" s="200"/>
      <c r="C467" s="201"/>
      <c r="D467" s="194" t="s">
        <v>184</v>
      </c>
      <c r="E467" s="202" t="s">
        <v>22</v>
      </c>
      <c r="F467" s="203" t="s">
        <v>1333</v>
      </c>
      <c r="G467" s="201"/>
      <c r="H467" s="204">
        <v>9.095</v>
      </c>
      <c r="I467" s="243"/>
      <c r="J467" s="201"/>
      <c r="K467" s="201"/>
      <c r="L467" s="244"/>
      <c r="M467" s="245"/>
      <c r="N467" s="246"/>
      <c r="O467" s="246"/>
      <c r="P467" s="246"/>
      <c r="Q467" s="246"/>
      <c r="R467" s="246"/>
      <c r="S467" s="246"/>
      <c r="T467" s="257"/>
      <c r="AT467" s="262" t="s">
        <v>184</v>
      </c>
      <c r="AU467" s="262" t="s">
        <v>81</v>
      </c>
      <c r="AV467" s="91" t="s">
        <v>81</v>
      </c>
      <c r="AW467" s="91" t="s">
        <v>37</v>
      </c>
      <c r="AX467" s="91" t="s">
        <v>73</v>
      </c>
      <c r="AY467" s="262" t="s">
        <v>164</v>
      </c>
    </row>
    <row r="468" spans="2:51" s="293" customFormat="1" ht="13.5">
      <c r="B468" s="294"/>
      <c r="C468" s="295"/>
      <c r="D468" s="194" t="s">
        <v>184</v>
      </c>
      <c r="E468" s="296" t="s">
        <v>22</v>
      </c>
      <c r="F468" s="297" t="s">
        <v>249</v>
      </c>
      <c r="G468" s="295"/>
      <c r="H468" s="298">
        <v>1814.295</v>
      </c>
      <c r="I468" s="299"/>
      <c r="J468" s="295"/>
      <c r="K468" s="295"/>
      <c r="L468" s="300"/>
      <c r="M468" s="301"/>
      <c r="N468" s="302"/>
      <c r="O468" s="302"/>
      <c r="P468" s="302"/>
      <c r="Q468" s="302"/>
      <c r="R468" s="302"/>
      <c r="S468" s="302"/>
      <c r="T468" s="303"/>
      <c r="AT468" s="304" t="s">
        <v>184</v>
      </c>
      <c r="AU468" s="304" t="s">
        <v>81</v>
      </c>
      <c r="AV468" s="293" t="s">
        <v>120</v>
      </c>
      <c r="AW468" s="293" t="s">
        <v>37</v>
      </c>
      <c r="AX468" s="293" t="s">
        <v>73</v>
      </c>
      <c r="AY468" s="304" t="s">
        <v>164</v>
      </c>
    </row>
    <row r="469" spans="2:51" s="91" customFormat="1" ht="13.5">
      <c r="B469" s="200"/>
      <c r="C469" s="201"/>
      <c r="D469" s="194" t="s">
        <v>184</v>
      </c>
      <c r="E469" s="202" t="s">
        <v>22</v>
      </c>
      <c r="F469" s="203" t="s">
        <v>1334</v>
      </c>
      <c r="G469" s="201"/>
      <c r="H469" s="204">
        <v>7.7</v>
      </c>
      <c r="I469" s="243"/>
      <c r="J469" s="201"/>
      <c r="K469" s="201"/>
      <c r="L469" s="244"/>
      <c r="M469" s="245"/>
      <c r="N469" s="246"/>
      <c r="O469" s="246"/>
      <c r="P469" s="246"/>
      <c r="Q469" s="246"/>
      <c r="R469" s="246"/>
      <c r="S469" s="246"/>
      <c r="T469" s="257"/>
      <c r="AT469" s="262" t="s">
        <v>184</v>
      </c>
      <c r="AU469" s="262" t="s">
        <v>81</v>
      </c>
      <c r="AV469" s="91" t="s">
        <v>81</v>
      </c>
      <c r="AW469" s="91" t="s">
        <v>37</v>
      </c>
      <c r="AX469" s="91" t="s">
        <v>73</v>
      </c>
      <c r="AY469" s="262" t="s">
        <v>164</v>
      </c>
    </row>
    <row r="470" spans="2:51" s="91" customFormat="1" ht="13.5">
      <c r="B470" s="200"/>
      <c r="C470" s="201"/>
      <c r="D470" s="194" t="s">
        <v>184</v>
      </c>
      <c r="E470" s="202" t="s">
        <v>22</v>
      </c>
      <c r="F470" s="203" t="s">
        <v>1335</v>
      </c>
      <c r="G470" s="201"/>
      <c r="H470" s="204">
        <v>84.92</v>
      </c>
      <c r="I470" s="243"/>
      <c r="J470" s="201"/>
      <c r="K470" s="201"/>
      <c r="L470" s="244"/>
      <c r="M470" s="245"/>
      <c r="N470" s="246"/>
      <c r="O470" s="246"/>
      <c r="P470" s="246"/>
      <c r="Q470" s="246"/>
      <c r="R470" s="246"/>
      <c r="S470" s="246"/>
      <c r="T470" s="257"/>
      <c r="AT470" s="262" t="s">
        <v>184</v>
      </c>
      <c r="AU470" s="262" t="s">
        <v>81</v>
      </c>
      <c r="AV470" s="91" t="s">
        <v>81</v>
      </c>
      <c r="AW470" s="91" t="s">
        <v>37</v>
      </c>
      <c r="AX470" s="91" t="s">
        <v>73</v>
      </c>
      <c r="AY470" s="262" t="s">
        <v>164</v>
      </c>
    </row>
    <row r="471" spans="2:51" s="91" customFormat="1" ht="13.5">
      <c r="B471" s="200"/>
      <c r="C471" s="201"/>
      <c r="D471" s="194" t="s">
        <v>184</v>
      </c>
      <c r="E471" s="202" t="s">
        <v>22</v>
      </c>
      <c r="F471" s="203" t="s">
        <v>1336</v>
      </c>
      <c r="G471" s="201"/>
      <c r="H471" s="204">
        <v>17.93</v>
      </c>
      <c r="I471" s="243"/>
      <c r="J471" s="201"/>
      <c r="K471" s="201"/>
      <c r="L471" s="244"/>
      <c r="M471" s="245"/>
      <c r="N471" s="246"/>
      <c r="O471" s="246"/>
      <c r="P471" s="246"/>
      <c r="Q471" s="246"/>
      <c r="R471" s="246"/>
      <c r="S471" s="246"/>
      <c r="T471" s="257"/>
      <c r="AT471" s="262" t="s">
        <v>184</v>
      </c>
      <c r="AU471" s="262" t="s">
        <v>81</v>
      </c>
      <c r="AV471" s="91" t="s">
        <v>81</v>
      </c>
      <c r="AW471" s="91" t="s">
        <v>37</v>
      </c>
      <c r="AX471" s="91" t="s">
        <v>73</v>
      </c>
      <c r="AY471" s="262" t="s">
        <v>164</v>
      </c>
    </row>
    <row r="472" spans="2:51" s="91" customFormat="1" ht="13.5">
      <c r="B472" s="200"/>
      <c r="C472" s="201"/>
      <c r="D472" s="194" t="s">
        <v>184</v>
      </c>
      <c r="E472" s="202" t="s">
        <v>22</v>
      </c>
      <c r="F472" s="203" t="s">
        <v>1337</v>
      </c>
      <c r="G472" s="201"/>
      <c r="H472" s="204">
        <v>49.68</v>
      </c>
      <c r="I472" s="243"/>
      <c r="J472" s="201"/>
      <c r="K472" s="201"/>
      <c r="L472" s="244"/>
      <c r="M472" s="245"/>
      <c r="N472" s="246"/>
      <c r="O472" s="246"/>
      <c r="P472" s="246"/>
      <c r="Q472" s="246"/>
      <c r="R472" s="246"/>
      <c r="S472" s="246"/>
      <c r="T472" s="257"/>
      <c r="AT472" s="262" t="s">
        <v>184</v>
      </c>
      <c r="AU472" s="262" t="s">
        <v>81</v>
      </c>
      <c r="AV472" s="91" t="s">
        <v>81</v>
      </c>
      <c r="AW472" s="91" t="s">
        <v>37</v>
      </c>
      <c r="AX472" s="91" t="s">
        <v>73</v>
      </c>
      <c r="AY472" s="262" t="s">
        <v>164</v>
      </c>
    </row>
    <row r="473" spans="2:51" s="91" customFormat="1" ht="13.5">
      <c r="B473" s="200"/>
      <c r="C473" s="201"/>
      <c r="D473" s="194" t="s">
        <v>184</v>
      </c>
      <c r="E473" s="202" t="s">
        <v>22</v>
      </c>
      <c r="F473" s="203" t="s">
        <v>1338</v>
      </c>
      <c r="G473" s="201"/>
      <c r="H473" s="204">
        <v>20.71</v>
      </c>
      <c r="I473" s="243"/>
      <c r="J473" s="201"/>
      <c r="K473" s="201"/>
      <c r="L473" s="244"/>
      <c r="M473" s="245"/>
      <c r="N473" s="246"/>
      <c r="O473" s="246"/>
      <c r="P473" s="246"/>
      <c r="Q473" s="246"/>
      <c r="R473" s="246"/>
      <c r="S473" s="246"/>
      <c r="T473" s="257"/>
      <c r="AT473" s="262" t="s">
        <v>184</v>
      </c>
      <c r="AU473" s="262" t="s">
        <v>81</v>
      </c>
      <c r="AV473" s="91" t="s">
        <v>81</v>
      </c>
      <c r="AW473" s="91" t="s">
        <v>37</v>
      </c>
      <c r="AX473" s="91" t="s">
        <v>73</v>
      </c>
      <c r="AY473" s="262" t="s">
        <v>164</v>
      </c>
    </row>
    <row r="474" spans="2:51" s="91" customFormat="1" ht="13.5">
      <c r="B474" s="200"/>
      <c r="C474" s="201"/>
      <c r="D474" s="194" t="s">
        <v>184</v>
      </c>
      <c r="E474" s="202" t="s">
        <v>22</v>
      </c>
      <c r="F474" s="203" t="s">
        <v>1339</v>
      </c>
      <c r="G474" s="201"/>
      <c r="H474" s="204">
        <v>12.6</v>
      </c>
      <c r="I474" s="243"/>
      <c r="J474" s="201"/>
      <c r="K474" s="201"/>
      <c r="L474" s="244"/>
      <c r="M474" s="245"/>
      <c r="N474" s="246"/>
      <c r="O474" s="246"/>
      <c r="P474" s="246"/>
      <c r="Q474" s="246"/>
      <c r="R474" s="246"/>
      <c r="S474" s="246"/>
      <c r="T474" s="257"/>
      <c r="AT474" s="262" t="s">
        <v>184</v>
      </c>
      <c r="AU474" s="262" t="s">
        <v>81</v>
      </c>
      <c r="AV474" s="91" t="s">
        <v>81</v>
      </c>
      <c r="AW474" s="91" t="s">
        <v>37</v>
      </c>
      <c r="AX474" s="91" t="s">
        <v>73</v>
      </c>
      <c r="AY474" s="262" t="s">
        <v>164</v>
      </c>
    </row>
    <row r="475" spans="2:51" s="91" customFormat="1" ht="13.5">
      <c r="B475" s="200"/>
      <c r="C475" s="201"/>
      <c r="D475" s="194" t="s">
        <v>184</v>
      </c>
      <c r="E475" s="202" t="s">
        <v>22</v>
      </c>
      <c r="F475" s="203" t="s">
        <v>1340</v>
      </c>
      <c r="G475" s="201"/>
      <c r="H475" s="204">
        <v>7.53</v>
      </c>
      <c r="I475" s="243"/>
      <c r="J475" s="201"/>
      <c r="K475" s="201"/>
      <c r="L475" s="244"/>
      <c r="M475" s="245"/>
      <c r="N475" s="246"/>
      <c r="O475" s="246"/>
      <c r="P475" s="246"/>
      <c r="Q475" s="246"/>
      <c r="R475" s="246"/>
      <c r="S475" s="246"/>
      <c r="T475" s="257"/>
      <c r="AT475" s="262" t="s">
        <v>184</v>
      </c>
      <c r="AU475" s="262" t="s">
        <v>81</v>
      </c>
      <c r="AV475" s="91" t="s">
        <v>81</v>
      </c>
      <c r="AW475" s="91" t="s">
        <v>37</v>
      </c>
      <c r="AX475" s="91" t="s">
        <v>73</v>
      </c>
      <c r="AY475" s="262" t="s">
        <v>164</v>
      </c>
    </row>
    <row r="476" spans="2:51" s="91" customFormat="1" ht="13.5">
      <c r="B476" s="200"/>
      <c r="C476" s="201"/>
      <c r="D476" s="194" t="s">
        <v>184</v>
      </c>
      <c r="E476" s="202" t="s">
        <v>22</v>
      </c>
      <c r="F476" s="203" t="s">
        <v>1341</v>
      </c>
      <c r="G476" s="201"/>
      <c r="H476" s="204">
        <v>30.5</v>
      </c>
      <c r="I476" s="243"/>
      <c r="J476" s="201"/>
      <c r="K476" s="201"/>
      <c r="L476" s="244"/>
      <c r="M476" s="245"/>
      <c r="N476" s="246"/>
      <c r="O476" s="246"/>
      <c r="P476" s="246"/>
      <c r="Q476" s="246"/>
      <c r="R476" s="246"/>
      <c r="S476" s="246"/>
      <c r="T476" s="257"/>
      <c r="AT476" s="262" t="s">
        <v>184</v>
      </c>
      <c r="AU476" s="262" t="s">
        <v>81</v>
      </c>
      <c r="AV476" s="91" t="s">
        <v>81</v>
      </c>
      <c r="AW476" s="91" t="s">
        <v>37</v>
      </c>
      <c r="AX476" s="91" t="s">
        <v>73</v>
      </c>
      <c r="AY476" s="262" t="s">
        <v>164</v>
      </c>
    </row>
    <row r="477" spans="2:51" s="91" customFormat="1" ht="13.5">
      <c r="B477" s="200"/>
      <c r="C477" s="201"/>
      <c r="D477" s="194" t="s">
        <v>184</v>
      </c>
      <c r="E477" s="202" t="s">
        <v>22</v>
      </c>
      <c r="F477" s="203" t="s">
        <v>1342</v>
      </c>
      <c r="G477" s="201"/>
      <c r="H477" s="204">
        <v>20.35</v>
      </c>
      <c r="I477" s="243"/>
      <c r="J477" s="201"/>
      <c r="K477" s="201"/>
      <c r="L477" s="244"/>
      <c r="M477" s="245"/>
      <c r="N477" s="246"/>
      <c r="O477" s="246"/>
      <c r="P477" s="246"/>
      <c r="Q477" s="246"/>
      <c r="R477" s="246"/>
      <c r="S477" s="246"/>
      <c r="T477" s="257"/>
      <c r="AT477" s="262" t="s">
        <v>184</v>
      </c>
      <c r="AU477" s="262" t="s">
        <v>81</v>
      </c>
      <c r="AV477" s="91" t="s">
        <v>81</v>
      </c>
      <c r="AW477" s="91" t="s">
        <v>37</v>
      </c>
      <c r="AX477" s="91" t="s">
        <v>73</v>
      </c>
      <c r="AY477" s="262" t="s">
        <v>164</v>
      </c>
    </row>
    <row r="478" spans="2:51" s="91" customFormat="1" ht="13.5">
      <c r="B478" s="200"/>
      <c r="C478" s="201"/>
      <c r="D478" s="194" t="s">
        <v>184</v>
      </c>
      <c r="E478" s="202" t="s">
        <v>22</v>
      </c>
      <c r="F478" s="203" t="s">
        <v>1343</v>
      </c>
      <c r="G478" s="201"/>
      <c r="H478" s="204">
        <v>105.62</v>
      </c>
      <c r="I478" s="243"/>
      <c r="J478" s="201"/>
      <c r="K478" s="201"/>
      <c r="L478" s="244"/>
      <c r="M478" s="245"/>
      <c r="N478" s="246"/>
      <c r="O478" s="246"/>
      <c r="P478" s="246"/>
      <c r="Q478" s="246"/>
      <c r="R478" s="246"/>
      <c r="S478" s="246"/>
      <c r="T478" s="257"/>
      <c r="AT478" s="262" t="s">
        <v>184</v>
      </c>
      <c r="AU478" s="262" t="s">
        <v>81</v>
      </c>
      <c r="AV478" s="91" t="s">
        <v>81</v>
      </c>
      <c r="AW478" s="91" t="s">
        <v>37</v>
      </c>
      <c r="AX478" s="91" t="s">
        <v>73</v>
      </c>
      <c r="AY478" s="262" t="s">
        <v>164</v>
      </c>
    </row>
    <row r="479" spans="2:51" s="91" customFormat="1" ht="13.5">
      <c r="B479" s="200"/>
      <c r="C479" s="201"/>
      <c r="D479" s="194" t="s">
        <v>184</v>
      </c>
      <c r="E479" s="202" t="s">
        <v>22</v>
      </c>
      <c r="F479" s="203" t="s">
        <v>1344</v>
      </c>
      <c r="G479" s="201"/>
      <c r="H479" s="204">
        <v>18.97</v>
      </c>
      <c r="I479" s="243"/>
      <c r="J479" s="201"/>
      <c r="K479" s="201"/>
      <c r="L479" s="244"/>
      <c r="M479" s="245"/>
      <c r="N479" s="246"/>
      <c r="O479" s="246"/>
      <c r="P479" s="246"/>
      <c r="Q479" s="246"/>
      <c r="R479" s="246"/>
      <c r="S479" s="246"/>
      <c r="T479" s="257"/>
      <c r="AT479" s="262" t="s">
        <v>184</v>
      </c>
      <c r="AU479" s="262" t="s">
        <v>81</v>
      </c>
      <c r="AV479" s="91" t="s">
        <v>81</v>
      </c>
      <c r="AW479" s="91" t="s">
        <v>37</v>
      </c>
      <c r="AX479" s="91" t="s">
        <v>73</v>
      </c>
      <c r="AY479" s="262" t="s">
        <v>164</v>
      </c>
    </row>
    <row r="480" spans="2:51" s="91" customFormat="1" ht="13.5">
      <c r="B480" s="200"/>
      <c r="C480" s="201"/>
      <c r="D480" s="194" t="s">
        <v>184</v>
      </c>
      <c r="E480" s="202" t="s">
        <v>22</v>
      </c>
      <c r="F480" s="203" t="s">
        <v>1345</v>
      </c>
      <c r="G480" s="201"/>
      <c r="H480" s="204">
        <v>58.45</v>
      </c>
      <c r="I480" s="243"/>
      <c r="J480" s="201"/>
      <c r="K480" s="201"/>
      <c r="L480" s="244"/>
      <c r="M480" s="245"/>
      <c r="N480" s="246"/>
      <c r="O480" s="246"/>
      <c r="P480" s="246"/>
      <c r="Q480" s="246"/>
      <c r="R480" s="246"/>
      <c r="S480" s="246"/>
      <c r="T480" s="257"/>
      <c r="AT480" s="262" t="s">
        <v>184</v>
      </c>
      <c r="AU480" s="262" t="s">
        <v>81</v>
      </c>
      <c r="AV480" s="91" t="s">
        <v>81</v>
      </c>
      <c r="AW480" s="91" t="s">
        <v>37</v>
      </c>
      <c r="AX480" s="91" t="s">
        <v>73</v>
      </c>
      <c r="AY480" s="262" t="s">
        <v>164</v>
      </c>
    </row>
    <row r="481" spans="2:51" s="91" customFormat="1" ht="13.5">
      <c r="B481" s="200"/>
      <c r="C481" s="201"/>
      <c r="D481" s="194" t="s">
        <v>184</v>
      </c>
      <c r="E481" s="202" t="s">
        <v>22</v>
      </c>
      <c r="F481" s="203" t="s">
        <v>1346</v>
      </c>
      <c r="G481" s="201"/>
      <c r="H481" s="204">
        <v>58.08</v>
      </c>
      <c r="I481" s="243"/>
      <c r="J481" s="201"/>
      <c r="K481" s="201"/>
      <c r="L481" s="244"/>
      <c r="M481" s="245"/>
      <c r="N481" s="246"/>
      <c r="O481" s="246"/>
      <c r="P481" s="246"/>
      <c r="Q481" s="246"/>
      <c r="R481" s="246"/>
      <c r="S481" s="246"/>
      <c r="T481" s="257"/>
      <c r="AT481" s="262" t="s">
        <v>184</v>
      </c>
      <c r="AU481" s="262" t="s">
        <v>81</v>
      </c>
      <c r="AV481" s="91" t="s">
        <v>81</v>
      </c>
      <c r="AW481" s="91" t="s">
        <v>37</v>
      </c>
      <c r="AX481" s="91" t="s">
        <v>73</v>
      </c>
      <c r="AY481" s="262" t="s">
        <v>164</v>
      </c>
    </row>
    <row r="482" spans="2:51" s="91" customFormat="1" ht="13.5">
      <c r="B482" s="200"/>
      <c r="C482" s="201"/>
      <c r="D482" s="194" t="s">
        <v>184</v>
      </c>
      <c r="E482" s="202" t="s">
        <v>22</v>
      </c>
      <c r="F482" s="203" t="s">
        <v>1347</v>
      </c>
      <c r="G482" s="201"/>
      <c r="H482" s="204">
        <v>60.32</v>
      </c>
      <c r="I482" s="243"/>
      <c r="J482" s="201"/>
      <c r="K482" s="201"/>
      <c r="L482" s="244"/>
      <c r="M482" s="245"/>
      <c r="N482" s="246"/>
      <c r="O482" s="246"/>
      <c r="P482" s="246"/>
      <c r="Q482" s="246"/>
      <c r="R482" s="246"/>
      <c r="S482" s="246"/>
      <c r="T482" s="257"/>
      <c r="AT482" s="262" t="s">
        <v>184</v>
      </c>
      <c r="AU482" s="262" t="s">
        <v>81</v>
      </c>
      <c r="AV482" s="91" t="s">
        <v>81</v>
      </c>
      <c r="AW482" s="91" t="s">
        <v>37</v>
      </c>
      <c r="AX482" s="91" t="s">
        <v>73</v>
      </c>
      <c r="AY482" s="262" t="s">
        <v>164</v>
      </c>
    </row>
    <row r="483" spans="2:51" s="91" customFormat="1" ht="13.5">
      <c r="B483" s="200"/>
      <c r="C483" s="201"/>
      <c r="D483" s="194" t="s">
        <v>184</v>
      </c>
      <c r="E483" s="202" t="s">
        <v>22</v>
      </c>
      <c r="F483" s="203" t="s">
        <v>1348</v>
      </c>
      <c r="G483" s="201"/>
      <c r="H483" s="204">
        <v>32.45</v>
      </c>
      <c r="I483" s="243"/>
      <c r="J483" s="201"/>
      <c r="K483" s="201"/>
      <c r="L483" s="244"/>
      <c r="M483" s="245"/>
      <c r="N483" s="246"/>
      <c r="O483" s="246"/>
      <c r="P483" s="246"/>
      <c r="Q483" s="246"/>
      <c r="R483" s="246"/>
      <c r="S483" s="246"/>
      <c r="T483" s="257"/>
      <c r="AT483" s="262" t="s">
        <v>184</v>
      </c>
      <c r="AU483" s="262" t="s">
        <v>81</v>
      </c>
      <c r="AV483" s="91" t="s">
        <v>81</v>
      </c>
      <c r="AW483" s="91" t="s">
        <v>37</v>
      </c>
      <c r="AX483" s="91" t="s">
        <v>73</v>
      </c>
      <c r="AY483" s="262" t="s">
        <v>164</v>
      </c>
    </row>
    <row r="484" spans="2:51" s="91" customFormat="1" ht="13.5">
      <c r="B484" s="200"/>
      <c r="C484" s="201"/>
      <c r="D484" s="194" t="s">
        <v>184</v>
      </c>
      <c r="E484" s="202" t="s">
        <v>22</v>
      </c>
      <c r="F484" s="203" t="s">
        <v>1349</v>
      </c>
      <c r="G484" s="201"/>
      <c r="H484" s="204">
        <v>18.6</v>
      </c>
      <c r="I484" s="243"/>
      <c r="J484" s="201"/>
      <c r="K484" s="201"/>
      <c r="L484" s="244"/>
      <c r="M484" s="245"/>
      <c r="N484" s="246"/>
      <c r="O484" s="246"/>
      <c r="P484" s="246"/>
      <c r="Q484" s="246"/>
      <c r="R484" s="246"/>
      <c r="S484" s="246"/>
      <c r="T484" s="257"/>
      <c r="AT484" s="262" t="s">
        <v>184</v>
      </c>
      <c r="AU484" s="262" t="s">
        <v>81</v>
      </c>
      <c r="AV484" s="91" t="s">
        <v>81</v>
      </c>
      <c r="AW484" s="91" t="s">
        <v>37</v>
      </c>
      <c r="AX484" s="91" t="s">
        <v>73</v>
      </c>
      <c r="AY484" s="262" t="s">
        <v>164</v>
      </c>
    </row>
    <row r="485" spans="2:51" s="91" customFormat="1" ht="13.5">
      <c r="B485" s="200"/>
      <c r="C485" s="201"/>
      <c r="D485" s="194" t="s">
        <v>184</v>
      </c>
      <c r="E485" s="202" t="s">
        <v>22</v>
      </c>
      <c r="F485" s="203" t="s">
        <v>1350</v>
      </c>
      <c r="G485" s="201"/>
      <c r="H485" s="204">
        <v>54.77</v>
      </c>
      <c r="I485" s="243"/>
      <c r="J485" s="201"/>
      <c r="K485" s="201"/>
      <c r="L485" s="244"/>
      <c r="M485" s="245"/>
      <c r="N485" s="246"/>
      <c r="O485" s="246"/>
      <c r="P485" s="246"/>
      <c r="Q485" s="246"/>
      <c r="R485" s="246"/>
      <c r="S485" s="246"/>
      <c r="T485" s="257"/>
      <c r="AT485" s="262" t="s">
        <v>184</v>
      </c>
      <c r="AU485" s="262" t="s">
        <v>81</v>
      </c>
      <c r="AV485" s="91" t="s">
        <v>81</v>
      </c>
      <c r="AW485" s="91" t="s">
        <v>37</v>
      </c>
      <c r="AX485" s="91" t="s">
        <v>73</v>
      </c>
      <c r="AY485" s="262" t="s">
        <v>164</v>
      </c>
    </row>
    <row r="486" spans="2:51" s="91" customFormat="1" ht="13.5">
      <c r="B486" s="200"/>
      <c r="C486" s="201"/>
      <c r="D486" s="194" t="s">
        <v>184</v>
      </c>
      <c r="E486" s="202" t="s">
        <v>22</v>
      </c>
      <c r="F486" s="203" t="s">
        <v>1351</v>
      </c>
      <c r="G486" s="201"/>
      <c r="H486" s="204">
        <v>52.83</v>
      </c>
      <c r="I486" s="243"/>
      <c r="J486" s="201"/>
      <c r="K486" s="201"/>
      <c r="L486" s="244"/>
      <c r="M486" s="245"/>
      <c r="N486" s="246"/>
      <c r="O486" s="246"/>
      <c r="P486" s="246"/>
      <c r="Q486" s="246"/>
      <c r="R486" s="246"/>
      <c r="S486" s="246"/>
      <c r="T486" s="257"/>
      <c r="AT486" s="262" t="s">
        <v>184</v>
      </c>
      <c r="AU486" s="262" t="s">
        <v>81</v>
      </c>
      <c r="AV486" s="91" t="s">
        <v>81</v>
      </c>
      <c r="AW486" s="91" t="s">
        <v>37</v>
      </c>
      <c r="AX486" s="91" t="s">
        <v>73</v>
      </c>
      <c r="AY486" s="262" t="s">
        <v>164</v>
      </c>
    </row>
    <row r="487" spans="2:51" s="91" customFormat="1" ht="13.5">
      <c r="B487" s="200"/>
      <c r="C487" s="201"/>
      <c r="D487" s="194" t="s">
        <v>184</v>
      </c>
      <c r="E487" s="202" t="s">
        <v>22</v>
      </c>
      <c r="F487" s="203" t="s">
        <v>1352</v>
      </c>
      <c r="G487" s="201"/>
      <c r="H487" s="204">
        <v>50.4</v>
      </c>
      <c r="I487" s="243"/>
      <c r="J487" s="201"/>
      <c r="K487" s="201"/>
      <c r="L487" s="244"/>
      <c r="M487" s="245"/>
      <c r="N487" s="246"/>
      <c r="O487" s="246"/>
      <c r="P487" s="246"/>
      <c r="Q487" s="246"/>
      <c r="R487" s="246"/>
      <c r="S487" s="246"/>
      <c r="T487" s="257"/>
      <c r="AT487" s="262" t="s">
        <v>184</v>
      </c>
      <c r="AU487" s="262" t="s">
        <v>81</v>
      </c>
      <c r="AV487" s="91" t="s">
        <v>81</v>
      </c>
      <c r="AW487" s="91" t="s">
        <v>37</v>
      </c>
      <c r="AX487" s="91" t="s">
        <v>73</v>
      </c>
      <c r="AY487" s="262" t="s">
        <v>164</v>
      </c>
    </row>
    <row r="488" spans="2:51" s="91" customFormat="1" ht="13.5">
      <c r="B488" s="200"/>
      <c r="C488" s="201"/>
      <c r="D488" s="194" t="s">
        <v>184</v>
      </c>
      <c r="E488" s="202" t="s">
        <v>22</v>
      </c>
      <c r="F488" s="203" t="s">
        <v>1353</v>
      </c>
      <c r="G488" s="201"/>
      <c r="H488" s="204">
        <v>19.93</v>
      </c>
      <c r="I488" s="243"/>
      <c r="J488" s="201"/>
      <c r="K488" s="201"/>
      <c r="L488" s="244"/>
      <c r="M488" s="245"/>
      <c r="N488" s="246"/>
      <c r="O488" s="246"/>
      <c r="P488" s="246"/>
      <c r="Q488" s="246"/>
      <c r="R488" s="246"/>
      <c r="S488" s="246"/>
      <c r="T488" s="257"/>
      <c r="AT488" s="262" t="s">
        <v>184</v>
      </c>
      <c r="AU488" s="262" t="s">
        <v>81</v>
      </c>
      <c r="AV488" s="91" t="s">
        <v>81</v>
      </c>
      <c r="AW488" s="91" t="s">
        <v>37</v>
      </c>
      <c r="AX488" s="91" t="s">
        <v>73</v>
      </c>
      <c r="AY488" s="262" t="s">
        <v>164</v>
      </c>
    </row>
    <row r="489" spans="2:51" s="91" customFormat="1" ht="13.5">
      <c r="B489" s="200"/>
      <c r="C489" s="201"/>
      <c r="D489" s="194" t="s">
        <v>184</v>
      </c>
      <c r="E489" s="202" t="s">
        <v>22</v>
      </c>
      <c r="F489" s="203" t="s">
        <v>1354</v>
      </c>
      <c r="G489" s="201"/>
      <c r="H489" s="204">
        <v>24.2</v>
      </c>
      <c r="I489" s="243"/>
      <c r="J489" s="201"/>
      <c r="K489" s="201"/>
      <c r="L489" s="244"/>
      <c r="M489" s="245"/>
      <c r="N489" s="246"/>
      <c r="O489" s="246"/>
      <c r="P489" s="246"/>
      <c r="Q489" s="246"/>
      <c r="R489" s="246"/>
      <c r="S489" s="246"/>
      <c r="T489" s="257"/>
      <c r="AT489" s="262" t="s">
        <v>184</v>
      </c>
      <c r="AU489" s="262" t="s">
        <v>81</v>
      </c>
      <c r="AV489" s="91" t="s">
        <v>81</v>
      </c>
      <c r="AW489" s="91" t="s">
        <v>37</v>
      </c>
      <c r="AX489" s="91" t="s">
        <v>73</v>
      </c>
      <c r="AY489" s="262" t="s">
        <v>164</v>
      </c>
    </row>
    <row r="490" spans="2:51" s="91" customFormat="1" ht="13.5">
      <c r="B490" s="200"/>
      <c r="C490" s="201"/>
      <c r="D490" s="194" t="s">
        <v>184</v>
      </c>
      <c r="E490" s="202" t="s">
        <v>22</v>
      </c>
      <c r="F490" s="203" t="s">
        <v>1355</v>
      </c>
      <c r="G490" s="201"/>
      <c r="H490" s="204">
        <v>5</v>
      </c>
      <c r="I490" s="243"/>
      <c r="J490" s="201"/>
      <c r="K490" s="201"/>
      <c r="L490" s="244"/>
      <c r="M490" s="245"/>
      <c r="N490" s="246"/>
      <c r="O490" s="246"/>
      <c r="P490" s="246"/>
      <c r="Q490" s="246"/>
      <c r="R490" s="246"/>
      <c r="S490" s="246"/>
      <c r="T490" s="257"/>
      <c r="AT490" s="262" t="s">
        <v>184</v>
      </c>
      <c r="AU490" s="262" t="s">
        <v>81</v>
      </c>
      <c r="AV490" s="91" t="s">
        <v>81</v>
      </c>
      <c r="AW490" s="91" t="s">
        <v>37</v>
      </c>
      <c r="AX490" s="91" t="s">
        <v>73</v>
      </c>
      <c r="AY490" s="262" t="s">
        <v>164</v>
      </c>
    </row>
    <row r="491" spans="2:51" s="91" customFormat="1" ht="13.5">
      <c r="B491" s="200"/>
      <c r="C491" s="201"/>
      <c r="D491" s="194" t="s">
        <v>184</v>
      </c>
      <c r="E491" s="202" t="s">
        <v>22</v>
      </c>
      <c r="F491" s="203" t="s">
        <v>1356</v>
      </c>
      <c r="G491" s="201"/>
      <c r="H491" s="204">
        <v>4.99</v>
      </c>
      <c r="I491" s="243"/>
      <c r="J491" s="201"/>
      <c r="K491" s="201"/>
      <c r="L491" s="244"/>
      <c r="M491" s="245"/>
      <c r="N491" s="246"/>
      <c r="O491" s="246"/>
      <c r="P491" s="246"/>
      <c r="Q491" s="246"/>
      <c r="R491" s="246"/>
      <c r="S491" s="246"/>
      <c r="T491" s="257"/>
      <c r="AT491" s="262" t="s">
        <v>184</v>
      </c>
      <c r="AU491" s="262" t="s">
        <v>81</v>
      </c>
      <c r="AV491" s="91" t="s">
        <v>81</v>
      </c>
      <c r="AW491" s="91" t="s">
        <v>37</v>
      </c>
      <c r="AX491" s="91" t="s">
        <v>73</v>
      </c>
      <c r="AY491" s="262" t="s">
        <v>164</v>
      </c>
    </row>
    <row r="492" spans="2:51" s="91" customFormat="1" ht="13.5">
      <c r="B492" s="200"/>
      <c r="C492" s="201"/>
      <c r="D492" s="194" t="s">
        <v>184</v>
      </c>
      <c r="E492" s="202" t="s">
        <v>22</v>
      </c>
      <c r="F492" s="203" t="s">
        <v>1357</v>
      </c>
      <c r="G492" s="201"/>
      <c r="H492" s="204">
        <v>9.3</v>
      </c>
      <c r="I492" s="243"/>
      <c r="J492" s="201"/>
      <c r="K492" s="201"/>
      <c r="L492" s="244"/>
      <c r="M492" s="245"/>
      <c r="N492" s="246"/>
      <c r="O492" s="246"/>
      <c r="P492" s="246"/>
      <c r="Q492" s="246"/>
      <c r="R492" s="246"/>
      <c r="S492" s="246"/>
      <c r="T492" s="257"/>
      <c r="AT492" s="262" t="s">
        <v>184</v>
      </c>
      <c r="AU492" s="262" t="s">
        <v>81</v>
      </c>
      <c r="AV492" s="91" t="s">
        <v>81</v>
      </c>
      <c r="AW492" s="91" t="s">
        <v>37</v>
      </c>
      <c r="AX492" s="91" t="s">
        <v>73</v>
      </c>
      <c r="AY492" s="262" t="s">
        <v>164</v>
      </c>
    </row>
    <row r="493" spans="2:51" s="91" customFormat="1" ht="13.5">
      <c r="B493" s="200"/>
      <c r="C493" s="201"/>
      <c r="D493" s="194" t="s">
        <v>184</v>
      </c>
      <c r="E493" s="202" t="s">
        <v>22</v>
      </c>
      <c r="F493" s="203" t="s">
        <v>1358</v>
      </c>
      <c r="G493" s="201"/>
      <c r="H493" s="204">
        <v>75.63</v>
      </c>
      <c r="I493" s="243"/>
      <c r="J493" s="201"/>
      <c r="K493" s="201"/>
      <c r="L493" s="244"/>
      <c r="M493" s="245"/>
      <c r="N493" s="246"/>
      <c r="O493" s="246"/>
      <c r="P493" s="246"/>
      <c r="Q493" s="246"/>
      <c r="R493" s="246"/>
      <c r="S493" s="246"/>
      <c r="T493" s="257"/>
      <c r="AT493" s="262" t="s">
        <v>184</v>
      </c>
      <c r="AU493" s="262" t="s">
        <v>81</v>
      </c>
      <c r="AV493" s="91" t="s">
        <v>81</v>
      </c>
      <c r="AW493" s="91" t="s">
        <v>37</v>
      </c>
      <c r="AX493" s="91" t="s">
        <v>73</v>
      </c>
      <c r="AY493" s="262" t="s">
        <v>164</v>
      </c>
    </row>
    <row r="494" spans="2:51" s="91" customFormat="1" ht="13.5">
      <c r="B494" s="200"/>
      <c r="C494" s="201"/>
      <c r="D494" s="194" t="s">
        <v>184</v>
      </c>
      <c r="E494" s="202" t="s">
        <v>22</v>
      </c>
      <c r="F494" s="203" t="s">
        <v>1359</v>
      </c>
      <c r="G494" s="201"/>
      <c r="H494" s="204">
        <v>56.58</v>
      </c>
      <c r="I494" s="243"/>
      <c r="J494" s="201"/>
      <c r="K494" s="201"/>
      <c r="L494" s="244"/>
      <c r="M494" s="245"/>
      <c r="N494" s="246"/>
      <c r="O494" s="246"/>
      <c r="P494" s="246"/>
      <c r="Q494" s="246"/>
      <c r="R494" s="246"/>
      <c r="S494" s="246"/>
      <c r="T494" s="257"/>
      <c r="AT494" s="262" t="s">
        <v>184</v>
      </c>
      <c r="AU494" s="262" t="s">
        <v>81</v>
      </c>
      <c r="AV494" s="91" t="s">
        <v>81</v>
      </c>
      <c r="AW494" s="91" t="s">
        <v>37</v>
      </c>
      <c r="AX494" s="91" t="s">
        <v>73</v>
      </c>
      <c r="AY494" s="262" t="s">
        <v>164</v>
      </c>
    </row>
    <row r="495" spans="2:51" s="91" customFormat="1" ht="13.5">
      <c r="B495" s="200"/>
      <c r="C495" s="201"/>
      <c r="D495" s="194" t="s">
        <v>184</v>
      </c>
      <c r="E495" s="202" t="s">
        <v>22</v>
      </c>
      <c r="F495" s="203" t="s">
        <v>1360</v>
      </c>
      <c r="G495" s="201"/>
      <c r="H495" s="204">
        <v>54.93</v>
      </c>
      <c r="I495" s="243"/>
      <c r="J495" s="201"/>
      <c r="K495" s="201"/>
      <c r="L495" s="244"/>
      <c r="M495" s="245"/>
      <c r="N495" s="246"/>
      <c r="O495" s="246"/>
      <c r="P495" s="246"/>
      <c r="Q495" s="246"/>
      <c r="R495" s="246"/>
      <c r="S495" s="246"/>
      <c r="T495" s="257"/>
      <c r="AT495" s="262" t="s">
        <v>184</v>
      </c>
      <c r="AU495" s="262" t="s">
        <v>81</v>
      </c>
      <c r="AV495" s="91" t="s">
        <v>81</v>
      </c>
      <c r="AW495" s="91" t="s">
        <v>37</v>
      </c>
      <c r="AX495" s="91" t="s">
        <v>73</v>
      </c>
      <c r="AY495" s="262" t="s">
        <v>164</v>
      </c>
    </row>
    <row r="496" spans="2:51" s="91" customFormat="1" ht="13.5">
      <c r="B496" s="200"/>
      <c r="C496" s="201"/>
      <c r="D496" s="194" t="s">
        <v>184</v>
      </c>
      <c r="E496" s="202" t="s">
        <v>22</v>
      </c>
      <c r="F496" s="203" t="s">
        <v>1361</v>
      </c>
      <c r="G496" s="201"/>
      <c r="H496" s="204">
        <v>54.93</v>
      </c>
      <c r="I496" s="243"/>
      <c r="J496" s="201"/>
      <c r="K496" s="201"/>
      <c r="L496" s="244"/>
      <c r="M496" s="245"/>
      <c r="N496" s="246"/>
      <c r="O496" s="246"/>
      <c r="P496" s="246"/>
      <c r="Q496" s="246"/>
      <c r="R496" s="246"/>
      <c r="S496" s="246"/>
      <c r="T496" s="257"/>
      <c r="AT496" s="262" t="s">
        <v>184</v>
      </c>
      <c r="AU496" s="262" t="s">
        <v>81</v>
      </c>
      <c r="AV496" s="91" t="s">
        <v>81</v>
      </c>
      <c r="AW496" s="91" t="s">
        <v>37</v>
      </c>
      <c r="AX496" s="91" t="s">
        <v>73</v>
      </c>
      <c r="AY496" s="262" t="s">
        <v>164</v>
      </c>
    </row>
    <row r="497" spans="2:51" s="91" customFormat="1" ht="13.5">
      <c r="B497" s="200"/>
      <c r="C497" s="201"/>
      <c r="D497" s="194" t="s">
        <v>184</v>
      </c>
      <c r="E497" s="202" t="s">
        <v>22</v>
      </c>
      <c r="F497" s="203" t="s">
        <v>1362</v>
      </c>
      <c r="G497" s="201"/>
      <c r="H497" s="204">
        <v>49.23</v>
      </c>
      <c r="I497" s="243"/>
      <c r="J497" s="201"/>
      <c r="K497" s="201"/>
      <c r="L497" s="244"/>
      <c r="M497" s="245"/>
      <c r="N497" s="246"/>
      <c r="O497" s="246"/>
      <c r="P497" s="246"/>
      <c r="Q497" s="246"/>
      <c r="R497" s="246"/>
      <c r="S497" s="246"/>
      <c r="T497" s="257"/>
      <c r="AT497" s="262" t="s">
        <v>184</v>
      </c>
      <c r="AU497" s="262" t="s">
        <v>81</v>
      </c>
      <c r="AV497" s="91" t="s">
        <v>81</v>
      </c>
      <c r="AW497" s="91" t="s">
        <v>37</v>
      </c>
      <c r="AX497" s="91" t="s">
        <v>73</v>
      </c>
      <c r="AY497" s="262" t="s">
        <v>164</v>
      </c>
    </row>
    <row r="498" spans="2:51" s="91" customFormat="1" ht="13.5">
      <c r="B498" s="200"/>
      <c r="C498" s="201"/>
      <c r="D498" s="194" t="s">
        <v>184</v>
      </c>
      <c r="E498" s="202" t="s">
        <v>22</v>
      </c>
      <c r="F498" s="203" t="s">
        <v>1363</v>
      </c>
      <c r="G498" s="201"/>
      <c r="H498" s="204">
        <v>103.43</v>
      </c>
      <c r="I498" s="243"/>
      <c r="J498" s="201"/>
      <c r="K498" s="201"/>
      <c r="L498" s="244"/>
      <c r="M498" s="245"/>
      <c r="N498" s="246"/>
      <c r="O498" s="246"/>
      <c r="P498" s="246"/>
      <c r="Q498" s="246"/>
      <c r="R498" s="246"/>
      <c r="S498" s="246"/>
      <c r="T498" s="257"/>
      <c r="AT498" s="262" t="s">
        <v>184</v>
      </c>
      <c r="AU498" s="262" t="s">
        <v>81</v>
      </c>
      <c r="AV498" s="91" t="s">
        <v>81</v>
      </c>
      <c r="AW498" s="91" t="s">
        <v>37</v>
      </c>
      <c r="AX498" s="91" t="s">
        <v>73</v>
      </c>
      <c r="AY498" s="262" t="s">
        <v>164</v>
      </c>
    </row>
    <row r="499" spans="2:51" s="91" customFormat="1" ht="13.5">
      <c r="B499" s="200"/>
      <c r="C499" s="201"/>
      <c r="D499" s="194" t="s">
        <v>184</v>
      </c>
      <c r="E499" s="202" t="s">
        <v>22</v>
      </c>
      <c r="F499" s="203" t="s">
        <v>1364</v>
      </c>
      <c r="G499" s="201"/>
      <c r="H499" s="204">
        <v>6.78</v>
      </c>
      <c r="I499" s="243"/>
      <c r="J499" s="201"/>
      <c r="K499" s="201"/>
      <c r="L499" s="244"/>
      <c r="M499" s="245"/>
      <c r="N499" s="246"/>
      <c r="O499" s="246"/>
      <c r="P499" s="246"/>
      <c r="Q499" s="246"/>
      <c r="R499" s="246"/>
      <c r="S499" s="246"/>
      <c r="T499" s="257"/>
      <c r="AT499" s="262" t="s">
        <v>184</v>
      </c>
      <c r="AU499" s="262" t="s">
        <v>81</v>
      </c>
      <c r="AV499" s="91" t="s">
        <v>81</v>
      </c>
      <c r="AW499" s="91" t="s">
        <v>37</v>
      </c>
      <c r="AX499" s="91" t="s">
        <v>73</v>
      </c>
      <c r="AY499" s="262" t="s">
        <v>164</v>
      </c>
    </row>
    <row r="500" spans="2:51" s="91" customFormat="1" ht="13.5">
      <c r="B500" s="200"/>
      <c r="C500" s="201"/>
      <c r="D500" s="194" t="s">
        <v>184</v>
      </c>
      <c r="E500" s="202" t="s">
        <v>22</v>
      </c>
      <c r="F500" s="203" t="s">
        <v>1365</v>
      </c>
      <c r="G500" s="201"/>
      <c r="H500" s="204">
        <v>102.06</v>
      </c>
      <c r="I500" s="243"/>
      <c r="J500" s="201"/>
      <c r="K500" s="201"/>
      <c r="L500" s="244"/>
      <c r="M500" s="245"/>
      <c r="N500" s="246"/>
      <c r="O500" s="246"/>
      <c r="P500" s="246"/>
      <c r="Q500" s="246"/>
      <c r="R500" s="246"/>
      <c r="S500" s="246"/>
      <c r="T500" s="257"/>
      <c r="AT500" s="262" t="s">
        <v>184</v>
      </c>
      <c r="AU500" s="262" t="s">
        <v>81</v>
      </c>
      <c r="AV500" s="91" t="s">
        <v>81</v>
      </c>
      <c r="AW500" s="91" t="s">
        <v>37</v>
      </c>
      <c r="AX500" s="91" t="s">
        <v>73</v>
      </c>
      <c r="AY500" s="262" t="s">
        <v>164</v>
      </c>
    </row>
    <row r="501" spans="2:51" s="91" customFormat="1" ht="13.5">
      <c r="B501" s="200"/>
      <c r="C501" s="201"/>
      <c r="D501" s="194" t="s">
        <v>184</v>
      </c>
      <c r="E501" s="202" t="s">
        <v>22</v>
      </c>
      <c r="F501" s="203" t="s">
        <v>1366</v>
      </c>
      <c r="G501" s="201"/>
      <c r="H501" s="204">
        <v>10.44</v>
      </c>
      <c r="I501" s="243"/>
      <c r="J501" s="201"/>
      <c r="K501" s="201"/>
      <c r="L501" s="244"/>
      <c r="M501" s="245"/>
      <c r="N501" s="246"/>
      <c r="O501" s="246"/>
      <c r="P501" s="246"/>
      <c r="Q501" s="246"/>
      <c r="R501" s="246"/>
      <c r="S501" s="246"/>
      <c r="T501" s="257"/>
      <c r="AT501" s="262" t="s">
        <v>184</v>
      </c>
      <c r="AU501" s="262" t="s">
        <v>81</v>
      </c>
      <c r="AV501" s="91" t="s">
        <v>81</v>
      </c>
      <c r="AW501" s="91" t="s">
        <v>37</v>
      </c>
      <c r="AX501" s="91" t="s">
        <v>73</v>
      </c>
      <c r="AY501" s="262" t="s">
        <v>164</v>
      </c>
    </row>
    <row r="502" spans="2:51" s="91" customFormat="1" ht="13.5">
      <c r="B502" s="200"/>
      <c r="C502" s="201"/>
      <c r="D502" s="194" t="s">
        <v>184</v>
      </c>
      <c r="E502" s="202" t="s">
        <v>22</v>
      </c>
      <c r="F502" s="203" t="s">
        <v>1367</v>
      </c>
      <c r="G502" s="201"/>
      <c r="H502" s="204">
        <v>102.75</v>
      </c>
      <c r="I502" s="243"/>
      <c r="J502" s="201"/>
      <c r="K502" s="201"/>
      <c r="L502" s="244"/>
      <c r="M502" s="245"/>
      <c r="N502" s="246"/>
      <c r="O502" s="246"/>
      <c r="P502" s="246"/>
      <c r="Q502" s="246"/>
      <c r="R502" s="246"/>
      <c r="S502" s="246"/>
      <c r="T502" s="257"/>
      <c r="AT502" s="262" t="s">
        <v>184</v>
      </c>
      <c r="AU502" s="262" t="s">
        <v>81</v>
      </c>
      <c r="AV502" s="91" t="s">
        <v>81</v>
      </c>
      <c r="AW502" s="91" t="s">
        <v>37</v>
      </c>
      <c r="AX502" s="91" t="s">
        <v>73</v>
      </c>
      <c r="AY502" s="262" t="s">
        <v>164</v>
      </c>
    </row>
    <row r="503" spans="2:51" s="91" customFormat="1" ht="13.5">
      <c r="B503" s="200"/>
      <c r="C503" s="201"/>
      <c r="D503" s="194" t="s">
        <v>184</v>
      </c>
      <c r="E503" s="202" t="s">
        <v>22</v>
      </c>
      <c r="F503" s="203" t="s">
        <v>1368</v>
      </c>
      <c r="G503" s="201"/>
      <c r="H503" s="204">
        <v>10.44</v>
      </c>
      <c r="I503" s="243"/>
      <c r="J503" s="201"/>
      <c r="K503" s="201"/>
      <c r="L503" s="244"/>
      <c r="M503" s="245"/>
      <c r="N503" s="246"/>
      <c r="O503" s="246"/>
      <c r="P503" s="246"/>
      <c r="Q503" s="246"/>
      <c r="R503" s="246"/>
      <c r="S503" s="246"/>
      <c r="T503" s="257"/>
      <c r="AT503" s="262" t="s">
        <v>184</v>
      </c>
      <c r="AU503" s="262" t="s">
        <v>81</v>
      </c>
      <c r="AV503" s="91" t="s">
        <v>81</v>
      </c>
      <c r="AW503" s="91" t="s">
        <v>37</v>
      </c>
      <c r="AX503" s="91" t="s">
        <v>73</v>
      </c>
      <c r="AY503" s="262" t="s">
        <v>164</v>
      </c>
    </row>
    <row r="504" spans="2:51" s="91" customFormat="1" ht="13.5">
      <c r="B504" s="200"/>
      <c r="C504" s="201"/>
      <c r="D504" s="194" t="s">
        <v>184</v>
      </c>
      <c r="E504" s="202" t="s">
        <v>22</v>
      </c>
      <c r="F504" s="203" t="s">
        <v>1369</v>
      </c>
      <c r="G504" s="201"/>
      <c r="H504" s="204">
        <v>6.17</v>
      </c>
      <c r="I504" s="243"/>
      <c r="J504" s="201"/>
      <c r="K504" s="201"/>
      <c r="L504" s="244"/>
      <c r="M504" s="245"/>
      <c r="N504" s="246"/>
      <c r="O504" s="246"/>
      <c r="P504" s="246"/>
      <c r="Q504" s="246"/>
      <c r="R504" s="246"/>
      <c r="S504" s="246"/>
      <c r="T504" s="257"/>
      <c r="AT504" s="262" t="s">
        <v>184</v>
      </c>
      <c r="AU504" s="262" t="s">
        <v>81</v>
      </c>
      <c r="AV504" s="91" t="s">
        <v>81</v>
      </c>
      <c r="AW504" s="91" t="s">
        <v>37</v>
      </c>
      <c r="AX504" s="91" t="s">
        <v>73</v>
      </c>
      <c r="AY504" s="262" t="s">
        <v>164</v>
      </c>
    </row>
    <row r="505" spans="2:51" s="293" customFormat="1" ht="13.5">
      <c r="B505" s="294"/>
      <c r="C505" s="295"/>
      <c r="D505" s="194" t="s">
        <v>184</v>
      </c>
      <c r="E505" s="296" t="s">
        <v>22</v>
      </c>
      <c r="F505" s="297" t="s">
        <v>249</v>
      </c>
      <c r="G505" s="295"/>
      <c r="H505" s="298">
        <v>1459.2</v>
      </c>
      <c r="I505" s="299"/>
      <c r="J505" s="295"/>
      <c r="K505" s="295"/>
      <c r="L505" s="300"/>
      <c r="M505" s="301"/>
      <c r="N505" s="302"/>
      <c r="O505" s="302"/>
      <c r="P505" s="302"/>
      <c r="Q505" s="302"/>
      <c r="R505" s="302"/>
      <c r="S505" s="302"/>
      <c r="T505" s="303"/>
      <c r="AT505" s="304" t="s">
        <v>184</v>
      </c>
      <c r="AU505" s="304" t="s">
        <v>81</v>
      </c>
      <c r="AV505" s="293" t="s">
        <v>120</v>
      </c>
      <c r="AW505" s="293" t="s">
        <v>37</v>
      </c>
      <c r="AX505" s="293" t="s">
        <v>73</v>
      </c>
      <c r="AY505" s="304" t="s">
        <v>164</v>
      </c>
    </row>
    <row r="506" spans="2:51" s="92" customFormat="1" ht="13.5">
      <c r="B506" s="205"/>
      <c r="C506" s="206"/>
      <c r="D506" s="207" t="s">
        <v>184</v>
      </c>
      <c r="E506" s="208" t="s">
        <v>22</v>
      </c>
      <c r="F506" s="209" t="s">
        <v>187</v>
      </c>
      <c r="G506" s="206"/>
      <c r="H506" s="210">
        <v>3273.495</v>
      </c>
      <c r="I506" s="247"/>
      <c r="J506" s="206"/>
      <c r="K506" s="206"/>
      <c r="L506" s="248"/>
      <c r="M506" s="249"/>
      <c r="N506" s="250"/>
      <c r="O506" s="250"/>
      <c r="P506" s="250"/>
      <c r="Q506" s="250"/>
      <c r="R506" s="250"/>
      <c r="S506" s="250"/>
      <c r="T506" s="258"/>
      <c r="AT506" s="263" t="s">
        <v>184</v>
      </c>
      <c r="AU506" s="263" t="s">
        <v>81</v>
      </c>
      <c r="AV506" s="92" t="s">
        <v>171</v>
      </c>
      <c r="AW506" s="92" t="s">
        <v>37</v>
      </c>
      <c r="AX506" s="92" t="s">
        <v>24</v>
      </c>
      <c r="AY506" s="263" t="s">
        <v>164</v>
      </c>
    </row>
    <row r="507" spans="2:65" s="84" customFormat="1" ht="20.4" customHeight="1">
      <c r="B507" s="105"/>
      <c r="C507" s="189" t="s">
        <v>576</v>
      </c>
      <c r="D507" s="189" t="s">
        <v>166</v>
      </c>
      <c r="E507" s="190" t="s">
        <v>1370</v>
      </c>
      <c r="F507" s="191" t="s">
        <v>1371</v>
      </c>
      <c r="G507" s="192" t="s">
        <v>169</v>
      </c>
      <c r="H507" s="193">
        <v>20</v>
      </c>
      <c r="I507" s="233"/>
      <c r="J507" s="234">
        <f>ROUND(I507*H507,2)</f>
        <v>0</v>
      </c>
      <c r="K507" s="191" t="s">
        <v>22</v>
      </c>
      <c r="L507" s="214"/>
      <c r="M507" s="235" t="s">
        <v>22</v>
      </c>
      <c r="N507" s="236" t="s">
        <v>44</v>
      </c>
      <c r="O507" s="106"/>
      <c r="P507" s="237">
        <f>O507*H507</f>
        <v>0</v>
      </c>
      <c r="Q507" s="237">
        <v>0</v>
      </c>
      <c r="R507" s="237">
        <f>Q507*H507</f>
        <v>0</v>
      </c>
      <c r="S507" s="237">
        <v>0</v>
      </c>
      <c r="T507" s="254">
        <f>S507*H507</f>
        <v>0</v>
      </c>
      <c r="AR507" s="170" t="s">
        <v>171</v>
      </c>
      <c r="AT507" s="170" t="s">
        <v>166</v>
      </c>
      <c r="AU507" s="170" t="s">
        <v>81</v>
      </c>
      <c r="AY507" s="170" t="s">
        <v>164</v>
      </c>
      <c r="BE507" s="266">
        <f>IF(N507="základní",J507,0)</f>
        <v>0</v>
      </c>
      <c r="BF507" s="266">
        <f>IF(N507="snížená",J507,0)</f>
        <v>0</v>
      </c>
      <c r="BG507" s="266">
        <f>IF(N507="zákl. přenesená",J507,0)</f>
        <v>0</v>
      </c>
      <c r="BH507" s="266">
        <f>IF(N507="sníž. přenesená",J507,0)</f>
        <v>0</v>
      </c>
      <c r="BI507" s="266">
        <f>IF(N507="nulová",J507,0)</f>
        <v>0</v>
      </c>
      <c r="BJ507" s="170" t="s">
        <v>24</v>
      </c>
      <c r="BK507" s="266">
        <f>ROUND(I507*H507,2)</f>
        <v>0</v>
      </c>
      <c r="BL507" s="170" t="s">
        <v>171</v>
      </c>
      <c r="BM507" s="170" t="s">
        <v>1372</v>
      </c>
    </row>
    <row r="508" spans="2:47" s="84" customFormat="1" ht="13.5">
      <c r="B508" s="105"/>
      <c r="C508" s="174"/>
      <c r="D508" s="194" t="s">
        <v>173</v>
      </c>
      <c r="E508" s="174"/>
      <c r="F508" s="195" t="s">
        <v>1371</v>
      </c>
      <c r="G508" s="174"/>
      <c r="H508" s="174"/>
      <c r="I508" s="215"/>
      <c r="J508" s="174"/>
      <c r="K508" s="174"/>
      <c r="L508" s="214"/>
      <c r="M508" s="238"/>
      <c r="N508" s="106"/>
      <c r="O508" s="106"/>
      <c r="P508" s="106"/>
      <c r="Q508" s="106"/>
      <c r="R508" s="106"/>
      <c r="S508" s="106"/>
      <c r="T508" s="255"/>
      <c r="AT508" s="170" t="s">
        <v>173</v>
      </c>
      <c r="AU508" s="170" t="s">
        <v>81</v>
      </c>
    </row>
    <row r="509" spans="2:51" s="91" customFormat="1" ht="13.5">
      <c r="B509" s="200"/>
      <c r="C509" s="201"/>
      <c r="D509" s="207" t="s">
        <v>184</v>
      </c>
      <c r="E509" s="211" t="s">
        <v>22</v>
      </c>
      <c r="F509" s="212" t="s">
        <v>1373</v>
      </c>
      <c r="G509" s="201"/>
      <c r="H509" s="213">
        <v>20</v>
      </c>
      <c r="I509" s="243"/>
      <c r="J509" s="201"/>
      <c r="K509" s="201"/>
      <c r="L509" s="244"/>
      <c r="M509" s="245"/>
      <c r="N509" s="246"/>
      <c r="O509" s="246"/>
      <c r="P509" s="246"/>
      <c r="Q509" s="246"/>
      <c r="R509" s="246"/>
      <c r="S509" s="246"/>
      <c r="T509" s="257"/>
      <c r="AT509" s="262" t="s">
        <v>184</v>
      </c>
      <c r="AU509" s="262" t="s">
        <v>81</v>
      </c>
      <c r="AV509" s="91" t="s">
        <v>81</v>
      </c>
      <c r="AW509" s="91" t="s">
        <v>37</v>
      </c>
      <c r="AX509" s="91" t="s">
        <v>24</v>
      </c>
      <c r="AY509" s="262" t="s">
        <v>164</v>
      </c>
    </row>
    <row r="510" spans="2:65" s="84" customFormat="1" ht="20.4" customHeight="1">
      <c r="B510" s="105"/>
      <c r="C510" s="189" t="s">
        <v>581</v>
      </c>
      <c r="D510" s="189" t="s">
        <v>166</v>
      </c>
      <c r="E510" s="190" t="s">
        <v>1374</v>
      </c>
      <c r="F510" s="191" t="s">
        <v>1375</v>
      </c>
      <c r="G510" s="192" t="s">
        <v>169</v>
      </c>
      <c r="H510" s="193">
        <v>5</v>
      </c>
      <c r="I510" s="233"/>
      <c r="J510" s="234">
        <f aca="true" t="shared" si="39" ref="J510:J515">ROUND(I510*H510,2)</f>
        <v>0</v>
      </c>
      <c r="K510" s="191" t="s">
        <v>22</v>
      </c>
      <c r="L510" s="214"/>
      <c r="M510" s="235" t="s">
        <v>22</v>
      </c>
      <c r="N510" s="236" t="s">
        <v>44</v>
      </c>
      <c r="O510" s="106"/>
      <c r="P510" s="237">
        <f aca="true" t="shared" si="40" ref="P510:P515">O510*H510</f>
        <v>0</v>
      </c>
      <c r="Q510" s="237">
        <v>0</v>
      </c>
      <c r="R510" s="237">
        <f aca="true" t="shared" si="41" ref="R510:R515">Q510*H510</f>
        <v>0</v>
      </c>
      <c r="S510" s="237">
        <v>0</v>
      </c>
      <c r="T510" s="254">
        <f aca="true" t="shared" si="42" ref="T510:T515">S510*H510</f>
        <v>0</v>
      </c>
      <c r="AR510" s="170" t="s">
        <v>171</v>
      </c>
      <c r="AT510" s="170" t="s">
        <v>166</v>
      </c>
      <c r="AU510" s="170" t="s">
        <v>81</v>
      </c>
      <c r="AY510" s="170" t="s">
        <v>164</v>
      </c>
      <c r="BE510" s="266">
        <f aca="true" t="shared" si="43" ref="BE510:BE515">IF(N510="základní",J510,0)</f>
        <v>0</v>
      </c>
      <c r="BF510" s="266">
        <f aca="true" t="shared" si="44" ref="BF510:BF515">IF(N510="snížená",J510,0)</f>
        <v>0</v>
      </c>
      <c r="BG510" s="266">
        <f aca="true" t="shared" si="45" ref="BG510:BG515">IF(N510="zákl. přenesená",J510,0)</f>
        <v>0</v>
      </c>
      <c r="BH510" s="266">
        <f>IF(N510="sníž. přenesená",J510,0)</f>
        <v>0</v>
      </c>
      <c r="BI510" s="266">
        <f aca="true" t="shared" si="46" ref="BI510:BI515">IF(N510="nulová",J510,0)</f>
        <v>0</v>
      </c>
      <c r="BJ510" s="170" t="s">
        <v>24</v>
      </c>
      <c r="BK510" s="266">
        <f aca="true" t="shared" si="47" ref="BK510:BK515">ROUND(I510*H510,2)</f>
        <v>0</v>
      </c>
      <c r="BL510" s="170" t="s">
        <v>171</v>
      </c>
      <c r="BM510" s="170" t="s">
        <v>1376</v>
      </c>
    </row>
    <row r="511" spans="2:47" s="84" customFormat="1" ht="13.5">
      <c r="B511" s="105"/>
      <c r="C511" s="174"/>
      <c r="D511" s="194" t="s">
        <v>173</v>
      </c>
      <c r="E511" s="174"/>
      <c r="F511" s="195" t="s">
        <v>1377</v>
      </c>
      <c r="G511" s="174"/>
      <c r="H511" s="174"/>
      <c r="I511" s="215"/>
      <c r="J511" s="174"/>
      <c r="K511" s="174"/>
      <c r="L511" s="214"/>
      <c r="M511" s="238"/>
      <c r="N511" s="106"/>
      <c r="O511" s="106"/>
      <c r="P511" s="106"/>
      <c r="Q511" s="106"/>
      <c r="R511" s="106"/>
      <c r="S511" s="106"/>
      <c r="T511" s="255"/>
      <c r="AT511" s="170" t="s">
        <v>173</v>
      </c>
      <c r="AU511" s="170" t="s">
        <v>81</v>
      </c>
    </row>
    <row r="512" spans="2:51" s="91" customFormat="1" ht="13.5">
      <c r="B512" s="200"/>
      <c r="C512" s="201"/>
      <c r="D512" s="207" t="s">
        <v>184</v>
      </c>
      <c r="E512" s="211" t="s">
        <v>22</v>
      </c>
      <c r="F512" s="212" t="s">
        <v>1378</v>
      </c>
      <c r="G512" s="201"/>
      <c r="H512" s="213">
        <v>5</v>
      </c>
      <c r="I512" s="243"/>
      <c r="J512" s="201"/>
      <c r="K512" s="201"/>
      <c r="L512" s="244"/>
      <c r="M512" s="245"/>
      <c r="N512" s="246"/>
      <c r="O512" s="246"/>
      <c r="P512" s="246"/>
      <c r="Q512" s="246"/>
      <c r="R512" s="246"/>
      <c r="S512" s="246"/>
      <c r="T512" s="257"/>
      <c r="AT512" s="262" t="s">
        <v>184</v>
      </c>
      <c r="AU512" s="262" t="s">
        <v>81</v>
      </c>
      <c r="AV512" s="91" t="s">
        <v>81</v>
      </c>
      <c r="AW512" s="91" t="s">
        <v>37</v>
      </c>
      <c r="AX512" s="91" t="s">
        <v>24</v>
      </c>
      <c r="AY512" s="262" t="s">
        <v>164</v>
      </c>
    </row>
    <row r="513" spans="2:65" s="84" customFormat="1" ht="20.4" customHeight="1">
      <c r="B513" s="105"/>
      <c r="C513" s="189" t="s">
        <v>589</v>
      </c>
      <c r="D513" s="189" t="s">
        <v>166</v>
      </c>
      <c r="E513" s="190" t="s">
        <v>1379</v>
      </c>
      <c r="F513" s="191" t="s">
        <v>1380</v>
      </c>
      <c r="G513" s="192" t="s">
        <v>574</v>
      </c>
      <c r="H513" s="193">
        <v>1</v>
      </c>
      <c r="I513" s="233"/>
      <c r="J513" s="234">
        <f t="shared" si="39"/>
        <v>0</v>
      </c>
      <c r="K513" s="191" t="s">
        <v>22</v>
      </c>
      <c r="L513" s="214"/>
      <c r="M513" s="235" t="s">
        <v>22</v>
      </c>
      <c r="N513" s="236" t="s">
        <v>44</v>
      </c>
      <c r="O513" s="106"/>
      <c r="P513" s="237">
        <f t="shared" si="40"/>
        <v>0</v>
      </c>
      <c r="Q513" s="237">
        <v>0</v>
      </c>
      <c r="R513" s="237">
        <f t="shared" si="41"/>
        <v>0</v>
      </c>
      <c r="S513" s="237">
        <v>0</v>
      </c>
      <c r="T513" s="254">
        <f t="shared" si="42"/>
        <v>0</v>
      </c>
      <c r="AR513" s="170" t="s">
        <v>171</v>
      </c>
      <c r="AT513" s="170" t="s">
        <v>166</v>
      </c>
      <c r="AU513" s="170" t="s">
        <v>81</v>
      </c>
      <c r="AY513" s="170" t="s">
        <v>164</v>
      </c>
      <c r="BE513" s="266">
        <f t="shared" si="43"/>
        <v>0</v>
      </c>
      <c r="BF513" s="266">
        <f t="shared" si="44"/>
        <v>0</v>
      </c>
      <c r="BG513" s="266">
        <f t="shared" si="45"/>
        <v>0</v>
      </c>
      <c r="BH513" s="266">
        <v>0</v>
      </c>
      <c r="BI513" s="266">
        <f t="shared" si="46"/>
        <v>0</v>
      </c>
      <c r="BJ513" s="170" t="s">
        <v>24</v>
      </c>
      <c r="BK513" s="266">
        <f t="shared" si="47"/>
        <v>0</v>
      </c>
      <c r="BL513" s="170" t="s">
        <v>171</v>
      </c>
      <c r="BM513" s="170" t="s">
        <v>1381</v>
      </c>
    </row>
    <row r="514" spans="2:47" s="84" customFormat="1" ht="13.5">
      <c r="B514" s="105"/>
      <c r="C514" s="174"/>
      <c r="D514" s="207" t="s">
        <v>173</v>
      </c>
      <c r="E514" s="174"/>
      <c r="F514" s="270" t="s">
        <v>1380</v>
      </c>
      <c r="G514" s="174"/>
      <c r="H514" s="174"/>
      <c r="I514" s="215"/>
      <c r="J514" s="174"/>
      <c r="K514" s="174"/>
      <c r="L514" s="214"/>
      <c r="M514" s="238"/>
      <c r="N514" s="106"/>
      <c r="O514" s="106"/>
      <c r="P514" s="106"/>
      <c r="Q514" s="106"/>
      <c r="R514" s="106"/>
      <c r="S514" s="106"/>
      <c r="T514" s="255"/>
      <c r="AT514" s="170" t="s">
        <v>173</v>
      </c>
      <c r="AU514" s="170" t="s">
        <v>81</v>
      </c>
    </row>
    <row r="515" spans="2:65" s="84" customFormat="1" ht="20.4" customHeight="1">
      <c r="B515" s="105"/>
      <c r="C515" s="189" t="s">
        <v>593</v>
      </c>
      <c r="D515" s="189" t="s">
        <v>166</v>
      </c>
      <c r="E515" s="190" t="s">
        <v>1382</v>
      </c>
      <c r="F515" s="191" t="s">
        <v>1383</v>
      </c>
      <c r="G515" s="192" t="s">
        <v>169</v>
      </c>
      <c r="H515" s="193">
        <v>2</v>
      </c>
      <c r="I515" s="233"/>
      <c r="J515" s="234">
        <f t="shared" si="39"/>
        <v>0</v>
      </c>
      <c r="K515" s="191" t="s">
        <v>22</v>
      </c>
      <c r="L515" s="214"/>
      <c r="M515" s="235" t="s">
        <v>22</v>
      </c>
      <c r="N515" s="236" t="s">
        <v>44</v>
      </c>
      <c r="O515" s="106"/>
      <c r="P515" s="237">
        <f t="shared" si="40"/>
        <v>0</v>
      </c>
      <c r="Q515" s="237">
        <v>0</v>
      </c>
      <c r="R515" s="237">
        <f t="shared" si="41"/>
        <v>0</v>
      </c>
      <c r="S515" s="237">
        <v>0</v>
      </c>
      <c r="T515" s="254">
        <f t="shared" si="42"/>
        <v>0</v>
      </c>
      <c r="AR515" s="170" t="s">
        <v>171</v>
      </c>
      <c r="AT515" s="170" t="s">
        <v>166</v>
      </c>
      <c r="AU515" s="170" t="s">
        <v>81</v>
      </c>
      <c r="AY515" s="170" t="s">
        <v>164</v>
      </c>
      <c r="BE515" s="266">
        <f t="shared" si="43"/>
        <v>0</v>
      </c>
      <c r="BF515" s="266">
        <f t="shared" si="44"/>
        <v>0</v>
      </c>
      <c r="BG515" s="266">
        <f t="shared" si="45"/>
        <v>0</v>
      </c>
      <c r="BH515" s="266">
        <f aca="true" t="shared" si="48" ref="BH515:BH520">IF(N515="sníž. přenesená",J515,0)</f>
        <v>0</v>
      </c>
      <c r="BI515" s="266">
        <f t="shared" si="46"/>
        <v>0</v>
      </c>
      <c r="BJ515" s="170" t="s">
        <v>24</v>
      </c>
      <c r="BK515" s="266">
        <f t="shared" si="47"/>
        <v>0</v>
      </c>
      <c r="BL515" s="170" t="s">
        <v>171</v>
      </c>
      <c r="BM515" s="170" t="s">
        <v>1384</v>
      </c>
    </row>
    <row r="516" spans="2:47" s="84" customFormat="1" ht="13.5">
      <c r="B516" s="105"/>
      <c r="C516" s="174"/>
      <c r="D516" s="194" t="s">
        <v>173</v>
      </c>
      <c r="E516" s="174"/>
      <c r="F516" s="195" t="s">
        <v>1377</v>
      </c>
      <c r="G516" s="174"/>
      <c r="H516" s="174"/>
      <c r="I516" s="215"/>
      <c r="J516" s="174"/>
      <c r="K516" s="174"/>
      <c r="L516" s="214"/>
      <c r="M516" s="238"/>
      <c r="N516" s="106"/>
      <c r="O516" s="106"/>
      <c r="P516" s="106"/>
      <c r="Q516" s="106"/>
      <c r="R516" s="106"/>
      <c r="S516" s="106"/>
      <c r="T516" s="255"/>
      <c r="AT516" s="170" t="s">
        <v>173</v>
      </c>
      <c r="AU516" s="170" t="s">
        <v>81</v>
      </c>
    </row>
    <row r="517" spans="2:51" s="91" customFormat="1" ht="13.5">
      <c r="B517" s="200"/>
      <c r="C517" s="201"/>
      <c r="D517" s="207" t="s">
        <v>184</v>
      </c>
      <c r="E517" s="211" t="s">
        <v>22</v>
      </c>
      <c r="F517" s="212" t="s">
        <v>1385</v>
      </c>
      <c r="G517" s="201"/>
      <c r="H517" s="213">
        <v>2</v>
      </c>
      <c r="I517" s="243"/>
      <c r="J517" s="201"/>
      <c r="K517" s="201"/>
      <c r="L517" s="244"/>
      <c r="M517" s="245"/>
      <c r="N517" s="246"/>
      <c r="O517" s="246"/>
      <c r="P517" s="246"/>
      <c r="Q517" s="246"/>
      <c r="R517" s="246"/>
      <c r="S517" s="246"/>
      <c r="T517" s="257"/>
      <c r="AT517" s="262" t="s">
        <v>184</v>
      </c>
      <c r="AU517" s="262" t="s">
        <v>81</v>
      </c>
      <c r="AV517" s="91" t="s">
        <v>81</v>
      </c>
      <c r="AW517" s="91" t="s">
        <v>37</v>
      </c>
      <c r="AX517" s="91" t="s">
        <v>24</v>
      </c>
      <c r="AY517" s="262" t="s">
        <v>164</v>
      </c>
    </row>
    <row r="518" spans="2:65" s="84" customFormat="1" ht="20.4" customHeight="1">
      <c r="B518" s="105"/>
      <c r="C518" s="189" t="s">
        <v>597</v>
      </c>
      <c r="D518" s="189" t="s">
        <v>166</v>
      </c>
      <c r="E518" s="190" t="s">
        <v>1386</v>
      </c>
      <c r="F518" s="191" t="s">
        <v>1387</v>
      </c>
      <c r="G518" s="192" t="s">
        <v>574</v>
      </c>
      <c r="H518" s="193">
        <v>1</v>
      </c>
      <c r="I518" s="233"/>
      <c r="J518" s="234">
        <f>ROUND(I518*H518,2)</f>
        <v>0</v>
      </c>
      <c r="K518" s="191" t="s">
        <v>22</v>
      </c>
      <c r="L518" s="214"/>
      <c r="M518" s="235" t="s">
        <v>22</v>
      </c>
      <c r="N518" s="236" t="s">
        <v>44</v>
      </c>
      <c r="O518" s="106"/>
      <c r="P518" s="237">
        <f>O518*H518</f>
        <v>0</v>
      </c>
      <c r="Q518" s="237">
        <v>0</v>
      </c>
      <c r="R518" s="237">
        <f>Q518*H518</f>
        <v>0</v>
      </c>
      <c r="S518" s="237">
        <v>0</v>
      </c>
      <c r="T518" s="254">
        <f>S518*H518</f>
        <v>0</v>
      </c>
      <c r="AR518" s="170" t="s">
        <v>171</v>
      </c>
      <c r="AT518" s="170" t="s">
        <v>166</v>
      </c>
      <c r="AU518" s="170" t="s">
        <v>81</v>
      </c>
      <c r="AY518" s="170" t="s">
        <v>164</v>
      </c>
      <c r="BE518" s="266">
        <f>IF(N518="základní",J518,0)</f>
        <v>0</v>
      </c>
      <c r="BF518" s="266">
        <f>IF(N518="snížená",J518,0)</f>
        <v>0</v>
      </c>
      <c r="BG518" s="266">
        <f>IF(N518="zákl. přenesená",J518,0)</f>
        <v>0</v>
      </c>
      <c r="BH518" s="266">
        <f t="shared" si="48"/>
        <v>0</v>
      </c>
      <c r="BI518" s="266">
        <f>IF(N518="nulová",J518,0)</f>
        <v>0</v>
      </c>
      <c r="BJ518" s="170" t="s">
        <v>24</v>
      </c>
      <c r="BK518" s="266">
        <f>ROUND(I518*H518,2)</f>
        <v>0</v>
      </c>
      <c r="BL518" s="170" t="s">
        <v>171</v>
      </c>
      <c r="BM518" s="170" t="s">
        <v>1388</v>
      </c>
    </row>
    <row r="519" spans="2:47" s="84" customFormat="1" ht="13.5">
      <c r="B519" s="105"/>
      <c r="C519" s="174"/>
      <c r="D519" s="207" t="s">
        <v>173</v>
      </c>
      <c r="E519" s="174"/>
      <c r="F519" s="270" t="s">
        <v>1377</v>
      </c>
      <c r="G519" s="174"/>
      <c r="H519" s="174"/>
      <c r="I519" s="215"/>
      <c r="J519" s="174"/>
      <c r="K519" s="174"/>
      <c r="L519" s="214"/>
      <c r="M519" s="238"/>
      <c r="N519" s="106"/>
      <c r="O519" s="106"/>
      <c r="P519" s="106"/>
      <c r="Q519" s="106"/>
      <c r="R519" s="106"/>
      <c r="S519" s="106"/>
      <c r="T519" s="255"/>
      <c r="AT519" s="170" t="s">
        <v>173</v>
      </c>
      <c r="AU519" s="170" t="s">
        <v>81</v>
      </c>
    </row>
    <row r="520" spans="2:65" s="84" customFormat="1" ht="20.4" customHeight="1">
      <c r="B520" s="105"/>
      <c r="C520" s="189" t="s">
        <v>606</v>
      </c>
      <c r="D520" s="189" t="s">
        <v>166</v>
      </c>
      <c r="E520" s="190" t="s">
        <v>1389</v>
      </c>
      <c r="F520" s="191" t="s">
        <v>1390</v>
      </c>
      <c r="G520" s="192" t="s">
        <v>192</v>
      </c>
      <c r="H520" s="193">
        <v>45.32</v>
      </c>
      <c r="I520" s="233"/>
      <c r="J520" s="234">
        <f>ROUND(I520*H520,2)</f>
        <v>0</v>
      </c>
      <c r="K520" s="191" t="s">
        <v>170</v>
      </c>
      <c r="L520" s="214"/>
      <c r="M520" s="235" t="s">
        <v>22</v>
      </c>
      <c r="N520" s="236" t="s">
        <v>44</v>
      </c>
      <c r="O520" s="106"/>
      <c r="P520" s="237">
        <f>O520*H520</f>
        <v>0</v>
      </c>
      <c r="Q520" s="237">
        <v>0</v>
      </c>
      <c r="R520" s="237">
        <f>Q520*H520</f>
        <v>0</v>
      </c>
      <c r="S520" s="237">
        <v>0.066</v>
      </c>
      <c r="T520" s="254">
        <f>S520*H520</f>
        <v>2.99112</v>
      </c>
      <c r="AR520" s="170" t="s">
        <v>171</v>
      </c>
      <c r="AT520" s="170" t="s">
        <v>166</v>
      </c>
      <c r="AU520" s="170" t="s">
        <v>81</v>
      </c>
      <c r="AY520" s="170" t="s">
        <v>164</v>
      </c>
      <c r="BE520" s="266">
        <f>IF(N520="základní",J520,0)</f>
        <v>0</v>
      </c>
      <c r="BF520" s="266">
        <f>IF(N520="snížená",J520,0)</f>
        <v>0</v>
      </c>
      <c r="BG520" s="266">
        <f>IF(N520="zákl. přenesená",J520,0)</f>
        <v>0</v>
      </c>
      <c r="BH520" s="266">
        <f t="shared" si="48"/>
        <v>0</v>
      </c>
      <c r="BI520" s="266">
        <f>IF(N520="nulová",J520,0)</f>
        <v>0</v>
      </c>
      <c r="BJ520" s="170" t="s">
        <v>24</v>
      </c>
      <c r="BK520" s="266">
        <f>ROUND(I520*H520,2)</f>
        <v>0</v>
      </c>
      <c r="BL520" s="170" t="s">
        <v>171</v>
      </c>
      <c r="BM520" s="170" t="s">
        <v>1391</v>
      </c>
    </row>
    <row r="521" spans="2:47" s="84" customFormat="1" ht="13.5">
      <c r="B521" s="105"/>
      <c r="C521" s="174"/>
      <c r="D521" s="194" t="s">
        <v>173</v>
      </c>
      <c r="E521" s="174"/>
      <c r="F521" s="195" t="s">
        <v>1392</v>
      </c>
      <c r="G521" s="174"/>
      <c r="H521" s="174"/>
      <c r="I521" s="215"/>
      <c r="J521" s="174"/>
      <c r="K521" s="174"/>
      <c r="L521" s="214"/>
      <c r="M521" s="238"/>
      <c r="N521" s="106"/>
      <c r="O521" s="106"/>
      <c r="P521" s="106"/>
      <c r="Q521" s="106"/>
      <c r="R521" s="106"/>
      <c r="S521" s="106"/>
      <c r="T521" s="255"/>
      <c r="AT521" s="170" t="s">
        <v>173</v>
      </c>
      <c r="AU521" s="170" t="s">
        <v>81</v>
      </c>
    </row>
    <row r="522" spans="2:51" s="91" customFormat="1" ht="13.5">
      <c r="B522" s="200"/>
      <c r="C522" s="201"/>
      <c r="D522" s="194" t="s">
        <v>184</v>
      </c>
      <c r="E522" s="202" t="s">
        <v>22</v>
      </c>
      <c r="F522" s="203" t="s">
        <v>1393</v>
      </c>
      <c r="G522" s="201"/>
      <c r="H522" s="204">
        <v>45.32</v>
      </c>
      <c r="I522" s="243"/>
      <c r="J522" s="201"/>
      <c r="K522" s="201"/>
      <c r="L522" s="244"/>
      <c r="M522" s="245"/>
      <c r="N522" s="246"/>
      <c r="O522" s="246"/>
      <c r="P522" s="246"/>
      <c r="Q522" s="246"/>
      <c r="R522" s="246"/>
      <c r="S522" s="246"/>
      <c r="T522" s="257"/>
      <c r="AT522" s="262" t="s">
        <v>184</v>
      </c>
      <c r="AU522" s="262" t="s">
        <v>81</v>
      </c>
      <c r="AV522" s="91" t="s">
        <v>81</v>
      </c>
      <c r="AW522" s="91" t="s">
        <v>37</v>
      </c>
      <c r="AX522" s="91" t="s">
        <v>73</v>
      </c>
      <c r="AY522" s="262" t="s">
        <v>164</v>
      </c>
    </row>
    <row r="523" spans="2:51" s="92" customFormat="1" ht="13.5">
      <c r="B523" s="205"/>
      <c r="C523" s="206"/>
      <c r="D523" s="207" t="s">
        <v>184</v>
      </c>
      <c r="E523" s="208" t="s">
        <v>22</v>
      </c>
      <c r="F523" s="209" t="s">
        <v>187</v>
      </c>
      <c r="G523" s="206"/>
      <c r="H523" s="210">
        <v>45.32</v>
      </c>
      <c r="I523" s="247"/>
      <c r="J523" s="206"/>
      <c r="K523" s="206"/>
      <c r="L523" s="248"/>
      <c r="M523" s="249"/>
      <c r="N523" s="250"/>
      <c r="O523" s="250"/>
      <c r="P523" s="250"/>
      <c r="Q523" s="250"/>
      <c r="R523" s="250"/>
      <c r="S523" s="250"/>
      <c r="T523" s="258"/>
      <c r="AT523" s="263" t="s">
        <v>184</v>
      </c>
      <c r="AU523" s="263" t="s">
        <v>81</v>
      </c>
      <c r="AV523" s="92" t="s">
        <v>171</v>
      </c>
      <c r="AW523" s="92" t="s">
        <v>37</v>
      </c>
      <c r="AX523" s="92" t="s">
        <v>24</v>
      </c>
      <c r="AY523" s="263" t="s">
        <v>164</v>
      </c>
    </row>
    <row r="524" spans="2:65" s="84" customFormat="1" ht="20.4" customHeight="1">
      <c r="B524" s="105"/>
      <c r="C524" s="189" t="s">
        <v>610</v>
      </c>
      <c r="D524" s="189" t="s">
        <v>166</v>
      </c>
      <c r="E524" s="190" t="s">
        <v>1394</v>
      </c>
      <c r="F524" s="191" t="s">
        <v>1395</v>
      </c>
      <c r="G524" s="192" t="s">
        <v>192</v>
      </c>
      <c r="H524" s="193">
        <v>45.32</v>
      </c>
      <c r="I524" s="233"/>
      <c r="J524" s="234">
        <f>ROUND(I524*H524,2)</f>
        <v>0</v>
      </c>
      <c r="K524" s="191" t="s">
        <v>170</v>
      </c>
      <c r="L524" s="214"/>
      <c r="M524" s="235" t="s">
        <v>22</v>
      </c>
      <c r="N524" s="236" t="s">
        <v>44</v>
      </c>
      <c r="O524" s="106"/>
      <c r="P524" s="237">
        <f>O524*H524</f>
        <v>0</v>
      </c>
      <c r="Q524" s="237">
        <v>0</v>
      </c>
      <c r="R524" s="237">
        <f>Q524*H524</f>
        <v>0</v>
      </c>
      <c r="S524" s="237">
        <v>0</v>
      </c>
      <c r="T524" s="254">
        <f>S524*H524</f>
        <v>0</v>
      </c>
      <c r="AR524" s="170" t="s">
        <v>171</v>
      </c>
      <c r="AT524" s="170" t="s">
        <v>166</v>
      </c>
      <c r="AU524" s="170" t="s">
        <v>81</v>
      </c>
      <c r="AY524" s="170" t="s">
        <v>164</v>
      </c>
      <c r="BE524" s="266">
        <f>IF(N524="základní",J524,0)</f>
        <v>0</v>
      </c>
      <c r="BF524" s="266">
        <f>IF(N524="snížená",J524,0)</f>
        <v>0</v>
      </c>
      <c r="BG524" s="266">
        <f>IF(N524="zákl. přenesená",J524,0)</f>
        <v>0</v>
      </c>
      <c r="BH524" s="266">
        <f>IF(N524="sníž. přenesená",J524,0)</f>
        <v>0</v>
      </c>
      <c r="BI524" s="266">
        <f>IF(N524="nulová",J524,0)</f>
        <v>0</v>
      </c>
      <c r="BJ524" s="170" t="s">
        <v>24</v>
      </c>
      <c r="BK524" s="266">
        <f>ROUND(I524*H524,2)</f>
        <v>0</v>
      </c>
      <c r="BL524" s="170" t="s">
        <v>171</v>
      </c>
      <c r="BM524" s="170" t="s">
        <v>1396</v>
      </c>
    </row>
    <row r="525" spans="2:47" s="84" customFormat="1" ht="24">
      <c r="B525" s="105"/>
      <c r="C525" s="174"/>
      <c r="D525" s="194" t="s">
        <v>173</v>
      </c>
      <c r="E525" s="174"/>
      <c r="F525" s="195" t="s">
        <v>1397</v>
      </c>
      <c r="G525" s="174"/>
      <c r="H525" s="174"/>
      <c r="I525" s="215"/>
      <c r="J525" s="174"/>
      <c r="K525" s="174"/>
      <c r="L525" s="214"/>
      <c r="M525" s="238"/>
      <c r="N525" s="106"/>
      <c r="O525" s="106"/>
      <c r="P525" s="106"/>
      <c r="Q525" s="106"/>
      <c r="R525" s="106"/>
      <c r="S525" s="106"/>
      <c r="T525" s="255"/>
      <c r="AT525" s="170" t="s">
        <v>173</v>
      </c>
      <c r="AU525" s="170" t="s">
        <v>81</v>
      </c>
    </row>
    <row r="526" spans="2:51" s="91" customFormat="1" ht="13.5">
      <c r="B526" s="200"/>
      <c r="C526" s="201"/>
      <c r="D526" s="194" t="s">
        <v>184</v>
      </c>
      <c r="E526" s="202" t="s">
        <v>22</v>
      </c>
      <c r="F526" s="203" t="s">
        <v>1393</v>
      </c>
      <c r="G526" s="201"/>
      <c r="H526" s="204">
        <v>45.32</v>
      </c>
      <c r="I526" s="243"/>
      <c r="J526" s="201"/>
      <c r="K526" s="201"/>
      <c r="L526" s="244"/>
      <c r="M526" s="245"/>
      <c r="N526" s="246"/>
      <c r="O526" s="246"/>
      <c r="P526" s="246"/>
      <c r="Q526" s="246"/>
      <c r="R526" s="246"/>
      <c r="S526" s="246"/>
      <c r="T526" s="257"/>
      <c r="AT526" s="262" t="s">
        <v>184</v>
      </c>
      <c r="AU526" s="262" t="s">
        <v>81</v>
      </c>
      <c r="AV526" s="91" t="s">
        <v>81</v>
      </c>
      <c r="AW526" s="91" t="s">
        <v>37</v>
      </c>
      <c r="AX526" s="91" t="s">
        <v>73</v>
      </c>
      <c r="AY526" s="262" t="s">
        <v>164</v>
      </c>
    </row>
    <row r="527" spans="2:51" s="92" customFormat="1" ht="13.5">
      <c r="B527" s="205"/>
      <c r="C527" s="206"/>
      <c r="D527" s="207" t="s">
        <v>184</v>
      </c>
      <c r="E527" s="208" t="s">
        <v>22</v>
      </c>
      <c r="F527" s="209" t="s">
        <v>187</v>
      </c>
      <c r="G527" s="206"/>
      <c r="H527" s="210">
        <v>45.32</v>
      </c>
      <c r="I527" s="247"/>
      <c r="J527" s="206"/>
      <c r="K527" s="206"/>
      <c r="L527" s="248"/>
      <c r="M527" s="249"/>
      <c r="N527" s="250"/>
      <c r="O527" s="250"/>
      <c r="P527" s="250"/>
      <c r="Q527" s="250"/>
      <c r="R527" s="250"/>
      <c r="S527" s="250"/>
      <c r="T527" s="258"/>
      <c r="AT527" s="263" t="s">
        <v>184</v>
      </c>
      <c r="AU527" s="263" t="s">
        <v>81</v>
      </c>
      <c r="AV527" s="92" t="s">
        <v>171</v>
      </c>
      <c r="AW527" s="92" t="s">
        <v>37</v>
      </c>
      <c r="AX527" s="92" t="s">
        <v>24</v>
      </c>
      <c r="AY527" s="263" t="s">
        <v>164</v>
      </c>
    </row>
    <row r="528" spans="2:65" s="84" customFormat="1" ht="20.4" customHeight="1">
      <c r="B528" s="105"/>
      <c r="C528" s="189" t="s">
        <v>614</v>
      </c>
      <c r="D528" s="189" t="s">
        <v>166</v>
      </c>
      <c r="E528" s="190" t="s">
        <v>1398</v>
      </c>
      <c r="F528" s="191" t="s">
        <v>1399</v>
      </c>
      <c r="G528" s="192" t="s">
        <v>192</v>
      </c>
      <c r="H528" s="193">
        <v>45.32</v>
      </c>
      <c r="I528" s="233"/>
      <c r="J528" s="234">
        <f>ROUND(I528*H528,2)</f>
        <v>0</v>
      </c>
      <c r="K528" s="191" t="s">
        <v>170</v>
      </c>
      <c r="L528" s="214"/>
      <c r="M528" s="235" t="s">
        <v>22</v>
      </c>
      <c r="N528" s="236" t="s">
        <v>44</v>
      </c>
      <c r="O528" s="106"/>
      <c r="P528" s="237">
        <f>O528*H528</f>
        <v>0</v>
      </c>
      <c r="Q528" s="237">
        <v>0</v>
      </c>
      <c r="R528" s="237">
        <f>Q528*H528</f>
        <v>0</v>
      </c>
      <c r="S528" s="237">
        <v>0</v>
      </c>
      <c r="T528" s="254">
        <f>S528*H528</f>
        <v>0</v>
      </c>
      <c r="AR528" s="170" t="s">
        <v>171</v>
      </c>
      <c r="AT528" s="170" t="s">
        <v>166</v>
      </c>
      <c r="AU528" s="170" t="s">
        <v>81</v>
      </c>
      <c r="AY528" s="170" t="s">
        <v>164</v>
      </c>
      <c r="BE528" s="266">
        <f>IF(N528="základní",J528,0)</f>
        <v>0</v>
      </c>
      <c r="BF528" s="266">
        <f>IF(N528="snížená",J528,0)</f>
        <v>0</v>
      </c>
      <c r="BG528" s="266">
        <f>IF(N528="zákl. přenesená",J528,0)</f>
        <v>0</v>
      </c>
      <c r="BH528" s="266">
        <f>IF(N528="sníž. přenesená",J528,0)</f>
        <v>0</v>
      </c>
      <c r="BI528" s="266">
        <f>IF(N528="nulová",J528,0)</f>
        <v>0</v>
      </c>
      <c r="BJ528" s="170" t="s">
        <v>24</v>
      </c>
      <c r="BK528" s="266">
        <f>ROUND(I528*H528,2)</f>
        <v>0</v>
      </c>
      <c r="BL528" s="170" t="s">
        <v>171</v>
      </c>
      <c r="BM528" s="170" t="s">
        <v>1400</v>
      </c>
    </row>
    <row r="529" spans="2:47" s="84" customFormat="1" ht="13.5">
      <c r="B529" s="105"/>
      <c r="C529" s="174"/>
      <c r="D529" s="194" t="s">
        <v>173</v>
      </c>
      <c r="E529" s="174"/>
      <c r="F529" s="195" t="s">
        <v>1399</v>
      </c>
      <c r="G529" s="174"/>
      <c r="H529" s="174"/>
      <c r="I529" s="215"/>
      <c r="J529" s="174"/>
      <c r="K529" s="174"/>
      <c r="L529" s="214"/>
      <c r="M529" s="238"/>
      <c r="N529" s="106"/>
      <c r="O529" s="106"/>
      <c r="P529" s="106"/>
      <c r="Q529" s="106"/>
      <c r="R529" s="106"/>
      <c r="S529" s="106"/>
      <c r="T529" s="255"/>
      <c r="AT529" s="170" t="s">
        <v>173</v>
      </c>
      <c r="AU529" s="170" t="s">
        <v>81</v>
      </c>
    </row>
    <row r="530" spans="2:51" s="91" customFormat="1" ht="13.5">
      <c r="B530" s="200"/>
      <c r="C530" s="201"/>
      <c r="D530" s="194" t="s">
        <v>184</v>
      </c>
      <c r="E530" s="202" t="s">
        <v>22</v>
      </c>
      <c r="F530" s="203" t="s">
        <v>1393</v>
      </c>
      <c r="G530" s="201"/>
      <c r="H530" s="204">
        <v>45.32</v>
      </c>
      <c r="I530" s="243"/>
      <c r="J530" s="201"/>
      <c r="K530" s="201"/>
      <c r="L530" s="244"/>
      <c r="M530" s="245"/>
      <c r="N530" s="246"/>
      <c r="O530" s="246"/>
      <c r="P530" s="246"/>
      <c r="Q530" s="246"/>
      <c r="R530" s="246"/>
      <c r="S530" s="246"/>
      <c r="T530" s="257"/>
      <c r="AT530" s="262" t="s">
        <v>184</v>
      </c>
      <c r="AU530" s="262" t="s">
        <v>81</v>
      </c>
      <c r="AV530" s="91" t="s">
        <v>81</v>
      </c>
      <c r="AW530" s="91" t="s">
        <v>37</v>
      </c>
      <c r="AX530" s="91" t="s">
        <v>73</v>
      </c>
      <c r="AY530" s="262" t="s">
        <v>164</v>
      </c>
    </row>
    <row r="531" spans="2:51" s="92" customFormat="1" ht="13.5">
      <c r="B531" s="205"/>
      <c r="C531" s="206"/>
      <c r="D531" s="207" t="s">
        <v>184</v>
      </c>
      <c r="E531" s="208" t="s">
        <v>22</v>
      </c>
      <c r="F531" s="209" t="s">
        <v>187</v>
      </c>
      <c r="G531" s="206"/>
      <c r="H531" s="210">
        <v>45.32</v>
      </c>
      <c r="I531" s="247"/>
      <c r="J531" s="206"/>
      <c r="K531" s="206"/>
      <c r="L531" s="248"/>
      <c r="M531" s="249"/>
      <c r="N531" s="250"/>
      <c r="O531" s="250"/>
      <c r="P531" s="250"/>
      <c r="Q531" s="250"/>
      <c r="R531" s="250"/>
      <c r="S531" s="250"/>
      <c r="T531" s="258"/>
      <c r="AT531" s="263" t="s">
        <v>184</v>
      </c>
      <c r="AU531" s="263" t="s">
        <v>81</v>
      </c>
      <c r="AV531" s="92" t="s">
        <v>171</v>
      </c>
      <c r="AW531" s="92" t="s">
        <v>37</v>
      </c>
      <c r="AX531" s="92" t="s">
        <v>24</v>
      </c>
      <c r="AY531" s="263" t="s">
        <v>164</v>
      </c>
    </row>
    <row r="532" spans="2:65" s="84" customFormat="1" ht="20.4" customHeight="1">
      <c r="B532" s="105"/>
      <c r="C532" s="189" t="s">
        <v>620</v>
      </c>
      <c r="D532" s="189" t="s">
        <v>166</v>
      </c>
      <c r="E532" s="190" t="s">
        <v>1401</v>
      </c>
      <c r="F532" s="191" t="s">
        <v>1402</v>
      </c>
      <c r="G532" s="192" t="s">
        <v>192</v>
      </c>
      <c r="H532" s="193">
        <v>45.32</v>
      </c>
      <c r="I532" s="233"/>
      <c r="J532" s="234">
        <f>ROUND(I532*H532,2)</f>
        <v>0</v>
      </c>
      <c r="K532" s="191" t="s">
        <v>170</v>
      </c>
      <c r="L532" s="214"/>
      <c r="M532" s="235" t="s">
        <v>22</v>
      </c>
      <c r="N532" s="236" t="s">
        <v>44</v>
      </c>
      <c r="O532" s="106"/>
      <c r="P532" s="237">
        <f>O532*H532</f>
        <v>0</v>
      </c>
      <c r="Q532" s="237">
        <v>0.03885</v>
      </c>
      <c r="R532" s="237">
        <f>Q532*H532</f>
        <v>1.760682</v>
      </c>
      <c r="S532" s="237">
        <v>0</v>
      </c>
      <c r="T532" s="254">
        <f>S532*H532</f>
        <v>0</v>
      </c>
      <c r="AR532" s="170" t="s">
        <v>171</v>
      </c>
      <c r="AT532" s="170" t="s">
        <v>166</v>
      </c>
      <c r="AU532" s="170" t="s">
        <v>81</v>
      </c>
      <c r="AY532" s="170" t="s">
        <v>164</v>
      </c>
      <c r="BE532" s="266">
        <f>IF(N532="základní",J532,0)</f>
        <v>0</v>
      </c>
      <c r="BF532" s="266">
        <f>IF(N532="snížená",J532,0)</f>
        <v>0</v>
      </c>
      <c r="BG532" s="266">
        <f>IF(N532="zákl. přenesená",J532,0)</f>
        <v>0</v>
      </c>
      <c r="BH532" s="266">
        <f>IF(N532="sníž. přenesená",J532,0)</f>
        <v>0</v>
      </c>
      <c r="BI532" s="266">
        <f>IF(N532="nulová",J532,0)</f>
        <v>0</v>
      </c>
      <c r="BJ532" s="170" t="s">
        <v>24</v>
      </c>
      <c r="BK532" s="266">
        <f>ROUND(I532*H532,2)</f>
        <v>0</v>
      </c>
      <c r="BL532" s="170" t="s">
        <v>171</v>
      </c>
      <c r="BM532" s="170" t="s">
        <v>1403</v>
      </c>
    </row>
    <row r="533" spans="2:47" s="84" customFormat="1" ht="24">
      <c r="B533" s="105"/>
      <c r="C533" s="174"/>
      <c r="D533" s="194" t="s">
        <v>173</v>
      </c>
      <c r="E533" s="174"/>
      <c r="F533" s="195" t="s">
        <v>1404</v>
      </c>
      <c r="G533" s="174"/>
      <c r="H533" s="174"/>
      <c r="I533" s="215"/>
      <c r="J533" s="174"/>
      <c r="K533" s="174"/>
      <c r="L533" s="214"/>
      <c r="M533" s="238"/>
      <c r="N533" s="106"/>
      <c r="O533" s="106"/>
      <c r="P533" s="106"/>
      <c r="Q533" s="106"/>
      <c r="R533" s="106"/>
      <c r="S533" s="106"/>
      <c r="T533" s="255"/>
      <c r="AT533" s="170" t="s">
        <v>173</v>
      </c>
      <c r="AU533" s="170" t="s">
        <v>81</v>
      </c>
    </row>
    <row r="534" spans="2:51" s="91" customFormat="1" ht="13.5">
      <c r="B534" s="200"/>
      <c r="C534" s="201"/>
      <c r="D534" s="194" t="s">
        <v>184</v>
      </c>
      <c r="E534" s="202" t="s">
        <v>22</v>
      </c>
      <c r="F534" s="203" t="s">
        <v>1393</v>
      </c>
      <c r="G534" s="201"/>
      <c r="H534" s="204">
        <v>45.32</v>
      </c>
      <c r="I534" s="243"/>
      <c r="J534" s="201"/>
      <c r="K534" s="201"/>
      <c r="L534" s="244"/>
      <c r="M534" s="245"/>
      <c r="N534" s="246"/>
      <c r="O534" s="246"/>
      <c r="P534" s="246"/>
      <c r="Q534" s="246"/>
      <c r="R534" s="246"/>
      <c r="S534" s="246"/>
      <c r="T534" s="257"/>
      <c r="AT534" s="262" t="s">
        <v>184</v>
      </c>
      <c r="AU534" s="262" t="s">
        <v>81</v>
      </c>
      <c r="AV534" s="91" t="s">
        <v>81</v>
      </c>
      <c r="AW534" s="91" t="s">
        <v>37</v>
      </c>
      <c r="AX534" s="91" t="s">
        <v>73</v>
      </c>
      <c r="AY534" s="262" t="s">
        <v>164</v>
      </c>
    </row>
    <row r="535" spans="2:51" s="92" customFormat="1" ht="13.5">
      <c r="B535" s="205"/>
      <c r="C535" s="206"/>
      <c r="D535" s="207" t="s">
        <v>184</v>
      </c>
      <c r="E535" s="208" t="s">
        <v>22</v>
      </c>
      <c r="F535" s="209" t="s">
        <v>187</v>
      </c>
      <c r="G535" s="206"/>
      <c r="H535" s="210">
        <v>45.32</v>
      </c>
      <c r="I535" s="247"/>
      <c r="J535" s="206"/>
      <c r="K535" s="206"/>
      <c r="L535" s="248"/>
      <c r="M535" s="249"/>
      <c r="N535" s="250"/>
      <c r="O535" s="250"/>
      <c r="P535" s="250"/>
      <c r="Q535" s="250"/>
      <c r="R535" s="250"/>
      <c r="S535" s="250"/>
      <c r="T535" s="258"/>
      <c r="AT535" s="263" t="s">
        <v>184</v>
      </c>
      <c r="AU535" s="263" t="s">
        <v>81</v>
      </c>
      <c r="AV535" s="92" t="s">
        <v>171</v>
      </c>
      <c r="AW535" s="92" t="s">
        <v>37</v>
      </c>
      <c r="AX535" s="92" t="s">
        <v>24</v>
      </c>
      <c r="AY535" s="263" t="s">
        <v>164</v>
      </c>
    </row>
    <row r="536" spans="2:65" s="84" customFormat="1" ht="20.4" customHeight="1">
      <c r="B536" s="105"/>
      <c r="C536" s="189" t="s">
        <v>626</v>
      </c>
      <c r="D536" s="189" t="s">
        <v>166</v>
      </c>
      <c r="E536" s="190" t="s">
        <v>1405</v>
      </c>
      <c r="F536" s="191" t="s">
        <v>1406</v>
      </c>
      <c r="G536" s="192" t="s">
        <v>192</v>
      </c>
      <c r="H536" s="193">
        <v>45.32</v>
      </c>
      <c r="I536" s="233"/>
      <c r="J536" s="234">
        <f>ROUND(I536*H536,2)</f>
        <v>0</v>
      </c>
      <c r="K536" s="191" t="s">
        <v>170</v>
      </c>
      <c r="L536" s="214"/>
      <c r="M536" s="235" t="s">
        <v>22</v>
      </c>
      <c r="N536" s="236" t="s">
        <v>44</v>
      </c>
      <c r="O536" s="106"/>
      <c r="P536" s="237">
        <f>O536*H536</f>
        <v>0</v>
      </c>
      <c r="Q536" s="237">
        <v>0</v>
      </c>
      <c r="R536" s="237">
        <f>Q536*H536</f>
        <v>0</v>
      </c>
      <c r="S536" s="237">
        <v>0</v>
      </c>
      <c r="T536" s="254">
        <f>S536*H536</f>
        <v>0</v>
      </c>
      <c r="AR536" s="170" t="s">
        <v>171</v>
      </c>
      <c r="AT536" s="170" t="s">
        <v>166</v>
      </c>
      <c r="AU536" s="170" t="s">
        <v>81</v>
      </c>
      <c r="AY536" s="170" t="s">
        <v>164</v>
      </c>
      <c r="BE536" s="266">
        <f>IF(N536="základní",J536,0)</f>
        <v>0</v>
      </c>
      <c r="BF536" s="266">
        <f>IF(N536="snížená",J536,0)</f>
        <v>0</v>
      </c>
      <c r="BG536" s="266">
        <f>IF(N536="zákl. přenesená",J536,0)</f>
        <v>0</v>
      </c>
      <c r="BH536" s="266">
        <f>IF(N536="sníž. přenesená",J536,0)</f>
        <v>0</v>
      </c>
      <c r="BI536" s="266">
        <f>IF(N536="nulová",J536,0)</f>
        <v>0</v>
      </c>
      <c r="BJ536" s="170" t="s">
        <v>24</v>
      </c>
      <c r="BK536" s="266">
        <v>0</v>
      </c>
      <c r="BL536" s="170" t="s">
        <v>171</v>
      </c>
      <c r="BM536" s="170" t="s">
        <v>1407</v>
      </c>
    </row>
    <row r="537" spans="2:47" s="84" customFormat="1" ht="24">
      <c r="B537" s="105"/>
      <c r="C537" s="174"/>
      <c r="D537" s="194" t="s">
        <v>173</v>
      </c>
      <c r="E537" s="174"/>
      <c r="F537" s="195" t="s">
        <v>1408</v>
      </c>
      <c r="G537" s="174"/>
      <c r="H537" s="174"/>
      <c r="I537" s="215"/>
      <c r="J537" s="174"/>
      <c r="K537" s="174"/>
      <c r="L537" s="214"/>
      <c r="M537" s="238"/>
      <c r="N537" s="106"/>
      <c r="O537" s="106"/>
      <c r="P537" s="106"/>
      <c r="Q537" s="106"/>
      <c r="R537" s="106"/>
      <c r="S537" s="106"/>
      <c r="T537" s="255"/>
      <c r="AT537" s="170" t="s">
        <v>173</v>
      </c>
      <c r="AU537" s="170" t="s">
        <v>81</v>
      </c>
    </row>
    <row r="538" spans="2:51" s="91" customFormat="1" ht="13.5">
      <c r="B538" s="200"/>
      <c r="C538" s="201"/>
      <c r="D538" s="194" t="s">
        <v>184</v>
      </c>
      <c r="E538" s="202" t="s">
        <v>22</v>
      </c>
      <c r="F538" s="203" t="s">
        <v>1393</v>
      </c>
      <c r="G538" s="201"/>
      <c r="H538" s="204">
        <v>45.32</v>
      </c>
      <c r="I538" s="243"/>
      <c r="J538" s="201"/>
      <c r="K538" s="201"/>
      <c r="L538" s="244"/>
      <c r="M538" s="245"/>
      <c r="N538" s="246"/>
      <c r="O538" s="246"/>
      <c r="P538" s="246"/>
      <c r="Q538" s="246"/>
      <c r="R538" s="246"/>
      <c r="S538" s="246"/>
      <c r="T538" s="257"/>
      <c r="AT538" s="262" t="s">
        <v>184</v>
      </c>
      <c r="AU538" s="262" t="s">
        <v>81</v>
      </c>
      <c r="AV538" s="91" t="s">
        <v>81</v>
      </c>
      <c r="AW538" s="91" t="s">
        <v>37</v>
      </c>
      <c r="AX538" s="91" t="s">
        <v>73</v>
      </c>
      <c r="AY538" s="262" t="s">
        <v>164</v>
      </c>
    </row>
    <row r="539" spans="2:51" s="92" customFormat="1" ht="13.5">
      <c r="B539" s="205"/>
      <c r="C539" s="206"/>
      <c r="D539" s="207" t="s">
        <v>184</v>
      </c>
      <c r="E539" s="208" t="s">
        <v>22</v>
      </c>
      <c r="F539" s="209" t="s">
        <v>187</v>
      </c>
      <c r="G539" s="206"/>
      <c r="H539" s="210">
        <v>45.32</v>
      </c>
      <c r="I539" s="247"/>
      <c r="J539" s="206"/>
      <c r="K539" s="206"/>
      <c r="L539" s="248"/>
      <c r="M539" s="249"/>
      <c r="N539" s="250"/>
      <c r="O539" s="250"/>
      <c r="P539" s="250"/>
      <c r="Q539" s="250"/>
      <c r="R539" s="250"/>
      <c r="S539" s="250"/>
      <c r="T539" s="258"/>
      <c r="AT539" s="263" t="s">
        <v>184</v>
      </c>
      <c r="AU539" s="263" t="s">
        <v>81</v>
      </c>
      <c r="AV539" s="92" t="s">
        <v>171</v>
      </c>
      <c r="AW539" s="92" t="s">
        <v>37</v>
      </c>
      <c r="AX539" s="92" t="s">
        <v>24</v>
      </c>
      <c r="AY539" s="263" t="s">
        <v>164</v>
      </c>
    </row>
    <row r="540" spans="2:65" s="84" customFormat="1" ht="20.4" customHeight="1">
      <c r="B540" s="105"/>
      <c r="C540" s="189" t="s">
        <v>631</v>
      </c>
      <c r="D540" s="189" t="s">
        <v>166</v>
      </c>
      <c r="E540" s="190" t="s">
        <v>1409</v>
      </c>
      <c r="F540" s="191" t="s">
        <v>1410</v>
      </c>
      <c r="G540" s="192" t="s">
        <v>192</v>
      </c>
      <c r="H540" s="193">
        <v>45.32</v>
      </c>
      <c r="I540" s="233"/>
      <c r="J540" s="234">
        <f>ROUND(I540*H540,2)</f>
        <v>0</v>
      </c>
      <c r="K540" s="191" t="s">
        <v>170</v>
      </c>
      <c r="L540" s="214"/>
      <c r="M540" s="235" t="s">
        <v>22</v>
      </c>
      <c r="N540" s="236" t="s">
        <v>44</v>
      </c>
      <c r="O540" s="106"/>
      <c r="P540" s="237">
        <f>O540*H540</f>
        <v>0</v>
      </c>
      <c r="Q540" s="237">
        <v>0.0089</v>
      </c>
      <c r="R540" s="237">
        <f>Q540*H540</f>
        <v>0.403348</v>
      </c>
      <c r="S540" s="237">
        <v>0</v>
      </c>
      <c r="T540" s="254">
        <f>S540*H540</f>
        <v>0</v>
      </c>
      <c r="AR540" s="170" t="s">
        <v>171</v>
      </c>
      <c r="AT540" s="170" t="s">
        <v>166</v>
      </c>
      <c r="AU540" s="170" t="s">
        <v>81</v>
      </c>
      <c r="AY540" s="170" t="s">
        <v>164</v>
      </c>
      <c r="BE540" s="266">
        <f>IF(N540="základní",J540,0)</f>
        <v>0</v>
      </c>
      <c r="BF540" s="266">
        <f>IF(N540="snížená",J540,0)</f>
        <v>0</v>
      </c>
      <c r="BG540" s="266">
        <f>IF(N540="zákl. přenesená",J540,0)</f>
        <v>0</v>
      </c>
      <c r="BH540" s="266">
        <f>IF(N540="sníž. přenesená",J540,0)</f>
        <v>0</v>
      </c>
      <c r="BI540" s="266">
        <f>IF(N540="nulová",J540,0)</f>
        <v>0</v>
      </c>
      <c r="BJ540" s="170" t="s">
        <v>24</v>
      </c>
      <c r="BK540" s="266">
        <f>ROUND(I540*H540,2)</f>
        <v>0</v>
      </c>
      <c r="BL540" s="170" t="s">
        <v>171</v>
      </c>
      <c r="BM540" s="170" t="s">
        <v>1411</v>
      </c>
    </row>
    <row r="541" spans="2:47" s="84" customFormat="1" ht="13.5">
      <c r="B541" s="105"/>
      <c r="C541" s="174"/>
      <c r="D541" s="194" t="s">
        <v>173</v>
      </c>
      <c r="E541" s="174"/>
      <c r="F541" s="195" t="s">
        <v>1412</v>
      </c>
      <c r="G541" s="174"/>
      <c r="H541" s="174"/>
      <c r="I541" s="215"/>
      <c r="J541" s="174"/>
      <c r="K541" s="174"/>
      <c r="L541" s="214"/>
      <c r="M541" s="238"/>
      <c r="N541" s="106"/>
      <c r="O541" s="106"/>
      <c r="P541" s="106"/>
      <c r="Q541" s="106"/>
      <c r="R541" s="106"/>
      <c r="S541" s="106"/>
      <c r="T541" s="255"/>
      <c r="AT541" s="170" t="s">
        <v>173</v>
      </c>
      <c r="AU541" s="170" t="s">
        <v>81</v>
      </c>
    </row>
    <row r="542" spans="2:51" s="91" customFormat="1" ht="13.5">
      <c r="B542" s="200"/>
      <c r="C542" s="201"/>
      <c r="D542" s="194" t="s">
        <v>184</v>
      </c>
      <c r="E542" s="202" t="s">
        <v>22</v>
      </c>
      <c r="F542" s="203" t="s">
        <v>1393</v>
      </c>
      <c r="G542" s="201"/>
      <c r="H542" s="204">
        <v>45.32</v>
      </c>
      <c r="I542" s="243"/>
      <c r="J542" s="201"/>
      <c r="K542" s="201"/>
      <c r="L542" s="244"/>
      <c r="M542" s="245"/>
      <c r="N542" s="246"/>
      <c r="O542" s="246"/>
      <c r="P542" s="246"/>
      <c r="Q542" s="246"/>
      <c r="R542" s="246"/>
      <c r="S542" s="246"/>
      <c r="T542" s="257"/>
      <c r="AT542" s="262" t="s">
        <v>184</v>
      </c>
      <c r="AU542" s="262" t="s">
        <v>81</v>
      </c>
      <c r="AV542" s="91" t="s">
        <v>81</v>
      </c>
      <c r="AW542" s="91" t="s">
        <v>37</v>
      </c>
      <c r="AX542" s="91" t="s">
        <v>73</v>
      </c>
      <c r="AY542" s="262" t="s">
        <v>164</v>
      </c>
    </row>
    <row r="543" spans="2:51" s="92" customFormat="1" ht="13.5">
      <c r="B543" s="205"/>
      <c r="C543" s="206"/>
      <c r="D543" s="207" t="s">
        <v>184</v>
      </c>
      <c r="E543" s="208" t="s">
        <v>22</v>
      </c>
      <c r="F543" s="209" t="s">
        <v>187</v>
      </c>
      <c r="G543" s="206"/>
      <c r="H543" s="210">
        <v>45.32</v>
      </c>
      <c r="I543" s="247"/>
      <c r="J543" s="206"/>
      <c r="K543" s="206"/>
      <c r="L543" s="248"/>
      <c r="M543" s="249"/>
      <c r="N543" s="250"/>
      <c r="O543" s="250"/>
      <c r="P543" s="250"/>
      <c r="Q543" s="250"/>
      <c r="R543" s="250"/>
      <c r="S543" s="250"/>
      <c r="T543" s="258"/>
      <c r="AT543" s="263" t="s">
        <v>184</v>
      </c>
      <c r="AU543" s="263" t="s">
        <v>81</v>
      </c>
      <c r="AV543" s="92" t="s">
        <v>171</v>
      </c>
      <c r="AW543" s="92" t="s">
        <v>37</v>
      </c>
      <c r="AX543" s="92" t="s">
        <v>24</v>
      </c>
      <c r="AY543" s="263" t="s">
        <v>164</v>
      </c>
    </row>
    <row r="544" spans="2:65" s="84" customFormat="1" ht="28.8" customHeight="1">
      <c r="B544" s="105"/>
      <c r="C544" s="189" t="s">
        <v>637</v>
      </c>
      <c r="D544" s="189" t="s">
        <v>166</v>
      </c>
      <c r="E544" s="190" t="s">
        <v>1413</v>
      </c>
      <c r="F544" s="191" t="s">
        <v>1414</v>
      </c>
      <c r="G544" s="192" t="s">
        <v>192</v>
      </c>
      <c r="H544" s="193">
        <v>45.32</v>
      </c>
      <c r="I544" s="233"/>
      <c r="J544" s="234">
        <f>ROUND(I544*H544,2)</f>
        <v>0</v>
      </c>
      <c r="K544" s="191" t="s">
        <v>170</v>
      </c>
      <c r="L544" s="214"/>
      <c r="M544" s="235" t="s">
        <v>22</v>
      </c>
      <c r="N544" s="236" t="s">
        <v>44</v>
      </c>
      <c r="O544" s="106"/>
      <c r="P544" s="237">
        <f>O544*H544</f>
        <v>0</v>
      </c>
      <c r="Q544" s="237">
        <v>0</v>
      </c>
      <c r="R544" s="237">
        <f>Q544*H544</f>
        <v>0</v>
      </c>
      <c r="S544" s="237">
        <v>0</v>
      </c>
      <c r="T544" s="254">
        <f>S544*H544</f>
        <v>0</v>
      </c>
      <c r="AR544" s="170" t="s">
        <v>171</v>
      </c>
      <c r="AT544" s="170" t="s">
        <v>166</v>
      </c>
      <c r="AU544" s="170" t="s">
        <v>81</v>
      </c>
      <c r="AY544" s="170" t="s">
        <v>164</v>
      </c>
      <c r="BE544" s="266">
        <f>IF(N544="základní",J544,0)</f>
        <v>0</v>
      </c>
      <c r="BF544" s="266">
        <f>IF(N544="snížená",J544,0)</f>
        <v>0</v>
      </c>
      <c r="BG544" s="266">
        <f>IF(N544="zákl. přenesená",J544,0)</f>
        <v>0</v>
      </c>
      <c r="BH544" s="266">
        <f>IF(N544="sníž. přenesená",J544,0)</f>
        <v>0</v>
      </c>
      <c r="BI544" s="266">
        <f>IF(N544="nulová",J544,0)</f>
        <v>0</v>
      </c>
      <c r="BJ544" s="170" t="s">
        <v>24</v>
      </c>
      <c r="BK544" s="266">
        <f>ROUND(I544*H544,2)</f>
        <v>0</v>
      </c>
      <c r="BL544" s="170" t="s">
        <v>171</v>
      </c>
      <c r="BM544" s="170" t="s">
        <v>1415</v>
      </c>
    </row>
    <row r="545" spans="2:47" s="84" customFormat="1" ht="24">
      <c r="B545" s="105"/>
      <c r="C545" s="174"/>
      <c r="D545" s="194" t="s">
        <v>173</v>
      </c>
      <c r="E545" s="174"/>
      <c r="F545" s="195" t="s">
        <v>1416</v>
      </c>
      <c r="G545" s="174"/>
      <c r="H545" s="174"/>
      <c r="I545" s="215"/>
      <c r="J545" s="174"/>
      <c r="K545" s="174"/>
      <c r="L545" s="214"/>
      <c r="M545" s="238"/>
      <c r="N545" s="106"/>
      <c r="O545" s="106"/>
      <c r="P545" s="106"/>
      <c r="Q545" s="106"/>
      <c r="R545" s="106"/>
      <c r="S545" s="106"/>
      <c r="T545" s="255"/>
      <c r="AT545" s="170" t="s">
        <v>173</v>
      </c>
      <c r="AU545" s="170" t="s">
        <v>81</v>
      </c>
    </row>
    <row r="546" spans="2:51" s="91" customFormat="1" ht="13.5">
      <c r="B546" s="200"/>
      <c r="C546" s="201"/>
      <c r="D546" s="194" t="s">
        <v>184</v>
      </c>
      <c r="E546" s="202" t="s">
        <v>22</v>
      </c>
      <c r="F546" s="203" t="s">
        <v>1393</v>
      </c>
      <c r="G546" s="201"/>
      <c r="H546" s="204">
        <v>45.32</v>
      </c>
      <c r="I546" s="243"/>
      <c r="J546" s="201"/>
      <c r="K546" s="201"/>
      <c r="L546" s="244"/>
      <c r="M546" s="245"/>
      <c r="N546" s="246"/>
      <c r="O546" s="246"/>
      <c r="P546" s="246"/>
      <c r="Q546" s="246"/>
      <c r="R546" s="246"/>
      <c r="S546" s="246"/>
      <c r="T546" s="257"/>
      <c r="AT546" s="262" t="s">
        <v>184</v>
      </c>
      <c r="AU546" s="262" t="s">
        <v>81</v>
      </c>
      <c r="AV546" s="91" t="s">
        <v>81</v>
      </c>
      <c r="AW546" s="91" t="s">
        <v>37</v>
      </c>
      <c r="AX546" s="91" t="s">
        <v>73</v>
      </c>
      <c r="AY546" s="262" t="s">
        <v>164</v>
      </c>
    </row>
    <row r="547" spans="2:51" s="92" customFormat="1" ht="13.5">
      <c r="B547" s="205"/>
      <c r="C547" s="206"/>
      <c r="D547" s="194" t="s">
        <v>184</v>
      </c>
      <c r="E547" s="267" t="s">
        <v>22</v>
      </c>
      <c r="F547" s="268" t="s">
        <v>187</v>
      </c>
      <c r="G547" s="206"/>
      <c r="H547" s="269">
        <v>45.32</v>
      </c>
      <c r="I547" s="247"/>
      <c r="J547" s="206"/>
      <c r="K547" s="206"/>
      <c r="L547" s="248"/>
      <c r="M547" s="249"/>
      <c r="N547" s="250"/>
      <c r="O547" s="250"/>
      <c r="P547" s="250"/>
      <c r="Q547" s="250"/>
      <c r="R547" s="250"/>
      <c r="S547" s="250"/>
      <c r="T547" s="258"/>
      <c r="AT547" s="263" t="s">
        <v>184</v>
      </c>
      <c r="AU547" s="263" t="s">
        <v>81</v>
      </c>
      <c r="AV547" s="92" t="s">
        <v>171</v>
      </c>
      <c r="AW547" s="92" t="s">
        <v>37</v>
      </c>
      <c r="AX547" s="92" t="s">
        <v>24</v>
      </c>
      <c r="AY547" s="263" t="s">
        <v>164</v>
      </c>
    </row>
    <row r="548" spans="2:63" s="89" customFormat="1" ht="29.9" customHeight="1">
      <c r="B548" s="183"/>
      <c r="C548" s="184"/>
      <c r="D548" s="187" t="s">
        <v>72</v>
      </c>
      <c r="E548" s="188" t="s">
        <v>938</v>
      </c>
      <c r="F548" s="188" t="s">
        <v>939</v>
      </c>
      <c r="G548" s="184"/>
      <c r="H548" s="184"/>
      <c r="I548" s="226"/>
      <c r="J548" s="232">
        <f aca="true" t="shared" si="49" ref="J548:J552">BK548</f>
        <v>0</v>
      </c>
      <c r="K548" s="184"/>
      <c r="L548" s="228"/>
      <c r="M548" s="229"/>
      <c r="N548" s="230"/>
      <c r="O548" s="230"/>
      <c r="P548" s="231">
        <f aca="true" t="shared" si="50" ref="P548:T548">SUM(P549:P550)</f>
        <v>0</v>
      </c>
      <c r="Q548" s="230"/>
      <c r="R548" s="231">
        <f t="shared" si="50"/>
        <v>0</v>
      </c>
      <c r="S548" s="230"/>
      <c r="T548" s="253">
        <f t="shared" si="50"/>
        <v>0</v>
      </c>
      <c r="AR548" s="259" t="s">
        <v>24</v>
      </c>
      <c r="AT548" s="260" t="s">
        <v>72</v>
      </c>
      <c r="AU548" s="260" t="s">
        <v>24</v>
      </c>
      <c r="AY548" s="259" t="s">
        <v>164</v>
      </c>
      <c r="BK548" s="265">
        <f>SUM(BK549:BK550)</f>
        <v>0</v>
      </c>
    </row>
    <row r="549" spans="2:65" s="84" customFormat="1" ht="20.4" customHeight="1">
      <c r="B549" s="105"/>
      <c r="C549" s="189" t="s">
        <v>642</v>
      </c>
      <c r="D549" s="189" t="s">
        <v>166</v>
      </c>
      <c r="E549" s="190" t="s">
        <v>940</v>
      </c>
      <c r="F549" s="191" t="s">
        <v>941</v>
      </c>
      <c r="G549" s="192" t="s">
        <v>623</v>
      </c>
      <c r="H549" s="193">
        <v>862.029</v>
      </c>
      <c r="I549" s="233"/>
      <c r="J549" s="234">
        <f>ROUND(I549*H549,2)</f>
        <v>0</v>
      </c>
      <c r="K549" s="191" t="s">
        <v>170</v>
      </c>
      <c r="L549" s="214"/>
      <c r="M549" s="235" t="s">
        <v>22</v>
      </c>
      <c r="N549" s="236" t="s">
        <v>44</v>
      </c>
      <c r="O549" s="106"/>
      <c r="P549" s="237">
        <f>O549*H549</f>
        <v>0</v>
      </c>
      <c r="Q549" s="237">
        <v>0</v>
      </c>
      <c r="R549" s="237">
        <f>Q549*H549</f>
        <v>0</v>
      </c>
      <c r="S549" s="237">
        <v>0</v>
      </c>
      <c r="T549" s="254">
        <f>S549*H549</f>
        <v>0</v>
      </c>
      <c r="AR549" s="170" t="s">
        <v>171</v>
      </c>
      <c r="AT549" s="170" t="s">
        <v>166</v>
      </c>
      <c r="AU549" s="170" t="s">
        <v>81</v>
      </c>
      <c r="AY549" s="170" t="s">
        <v>164</v>
      </c>
      <c r="BE549" s="266">
        <f>IF(N549="základní",J549,0)</f>
        <v>0</v>
      </c>
      <c r="BF549" s="266">
        <f>IF(N549="snížená",J549,0)</f>
        <v>0</v>
      </c>
      <c r="BG549" s="266">
        <f>IF(N549="zákl. přenesená",J549,0)</f>
        <v>0</v>
      </c>
      <c r="BH549" s="266">
        <f>IF(N549="sníž. přenesená",J549,0)</f>
        <v>0</v>
      </c>
      <c r="BI549" s="266">
        <f>IF(N549="nulová",J549,0)</f>
        <v>0</v>
      </c>
      <c r="BJ549" s="170" t="s">
        <v>24</v>
      </c>
      <c r="BK549" s="266">
        <f>ROUND(I549*H549,2)</f>
        <v>0</v>
      </c>
      <c r="BL549" s="170" t="s">
        <v>171</v>
      </c>
      <c r="BM549" s="170" t="s">
        <v>1417</v>
      </c>
    </row>
    <row r="550" spans="2:47" s="84" customFormat="1" ht="36">
      <c r="B550" s="105"/>
      <c r="C550" s="174"/>
      <c r="D550" s="194" t="s">
        <v>173</v>
      </c>
      <c r="E550" s="174"/>
      <c r="F550" s="195" t="s">
        <v>943</v>
      </c>
      <c r="G550" s="174"/>
      <c r="H550" s="174"/>
      <c r="I550" s="215"/>
      <c r="J550" s="174"/>
      <c r="K550" s="174"/>
      <c r="L550" s="214"/>
      <c r="M550" s="238"/>
      <c r="N550" s="106"/>
      <c r="O550" s="106"/>
      <c r="P550" s="106"/>
      <c r="Q550" s="106"/>
      <c r="R550" s="106"/>
      <c r="S550" s="106"/>
      <c r="T550" s="255"/>
      <c r="AT550" s="170" t="s">
        <v>173</v>
      </c>
      <c r="AU550" s="170" t="s">
        <v>81</v>
      </c>
    </row>
    <row r="551" spans="2:63" s="89" customFormat="1" ht="37.5" customHeight="1">
      <c r="B551" s="183"/>
      <c r="C551" s="184"/>
      <c r="D551" s="185" t="s">
        <v>72</v>
      </c>
      <c r="E551" s="186" t="s">
        <v>667</v>
      </c>
      <c r="F551" s="186" t="s">
        <v>668</v>
      </c>
      <c r="G551" s="184"/>
      <c r="H551" s="184"/>
      <c r="I551" s="226"/>
      <c r="J551" s="227">
        <f t="shared" si="49"/>
        <v>0</v>
      </c>
      <c r="K551" s="184"/>
      <c r="L551" s="228"/>
      <c r="M551" s="229"/>
      <c r="N551" s="230"/>
      <c r="O551" s="230"/>
      <c r="P551" s="231">
        <f aca="true" t="shared" si="51" ref="P551:T551">P552+P615+P624+P625+P631+P692+P772+P808+P894+P909+P1029+P1066+P1071</f>
        <v>0</v>
      </c>
      <c r="Q551" s="230"/>
      <c r="R551" s="231">
        <f t="shared" si="51"/>
        <v>70.44233658</v>
      </c>
      <c r="S551" s="230"/>
      <c r="T551" s="253">
        <f t="shared" si="51"/>
        <v>0</v>
      </c>
      <c r="AR551" s="259" t="s">
        <v>81</v>
      </c>
      <c r="AT551" s="260" t="s">
        <v>72</v>
      </c>
      <c r="AU551" s="260" t="s">
        <v>73</v>
      </c>
      <c r="AY551" s="259" t="s">
        <v>164</v>
      </c>
      <c r="BK551" s="265">
        <f>BK552+BK615+BK624+BK625+BK631+BK692+BK772+BK808+BK894+BK909+BK1029+BK1066+BK1071</f>
        <v>0</v>
      </c>
    </row>
    <row r="552" spans="2:63" s="89" customFormat="1" ht="19.9" customHeight="1">
      <c r="B552" s="183"/>
      <c r="C552" s="184"/>
      <c r="D552" s="187" t="s">
        <v>72</v>
      </c>
      <c r="E552" s="188" t="s">
        <v>669</v>
      </c>
      <c r="F552" s="188" t="s">
        <v>670</v>
      </c>
      <c r="G552" s="184"/>
      <c r="H552" s="184"/>
      <c r="I552" s="226"/>
      <c r="J552" s="232">
        <f t="shared" si="49"/>
        <v>0</v>
      </c>
      <c r="K552" s="184"/>
      <c r="L552" s="228"/>
      <c r="M552" s="229"/>
      <c r="N552" s="230"/>
      <c r="O552" s="230"/>
      <c r="P552" s="231">
        <f aca="true" t="shared" si="52" ref="P552:T552">SUM(P553:P614)</f>
        <v>0</v>
      </c>
      <c r="Q552" s="230"/>
      <c r="R552" s="231">
        <f t="shared" si="52"/>
        <v>1.20815864</v>
      </c>
      <c r="S552" s="230"/>
      <c r="T552" s="253">
        <f t="shared" si="52"/>
        <v>0</v>
      </c>
      <c r="AR552" s="259" t="s">
        <v>81</v>
      </c>
      <c r="AT552" s="260" t="s">
        <v>72</v>
      </c>
      <c r="AU552" s="260" t="s">
        <v>24</v>
      </c>
      <c r="AY552" s="259" t="s">
        <v>164</v>
      </c>
      <c r="BK552" s="265">
        <f>SUM(BK553:BK614)</f>
        <v>0</v>
      </c>
    </row>
    <row r="553" spans="2:65" s="84" customFormat="1" ht="28.8" customHeight="1">
      <c r="B553" s="105"/>
      <c r="C553" s="189" t="s">
        <v>647</v>
      </c>
      <c r="D553" s="189" t="s">
        <v>166</v>
      </c>
      <c r="E553" s="190" t="s">
        <v>1418</v>
      </c>
      <c r="F553" s="191" t="s">
        <v>1419</v>
      </c>
      <c r="G553" s="192" t="s">
        <v>192</v>
      </c>
      <c r="H553" s="193">
        <v>156.36</v>
      </c>
      <c r="I553" s="233"/>
      <c r="J553" s="234">
        <f>ROUND(I553*H553,2)</f>
        <v>0</v>
      </c>
      <c r="K553" s="191" t="s">
        <v>170</v>
      </c>
      <c r="L553" s="214"/>
      <c r="M553" s="235" t="s">
        <v>22</v>
      </c>
      <c r="N553" s="236" t="s">
        <v>44</v>
      </c>
      <c r="O553" s="106"/>
      <c r="P553" s="237">
        <f>O553*H553</f>
        <v>0</v>
      </c>
      <c r="Q553" s="237">
        <v>0</v>
      </c>
      <c r="R553" s="237">
        <f>Q553*H553</f>
        <v>0</v>
      </c>
      <c r="S553" s="237">
        <v>0</v>
      </c>
      <c r="T553" s="254">
        <f>S553*H553</f>
        <v>0</v>
      </c>
      <c r="AR553" s="170" t="s">
        <v>298</v>
      </c>
      <c r="AT553" s="170" t="s">
        <v>166</v>
      </c>
      <c r="AU553" s="170" t="s">
        <v>81</v>
      </c>
      <c r="AY553" s="170" t="s">
        <v>164</v>
      </c>
      <c r="BE553" s="266">
        <f>IF(N553="základní",J553,0)</f>
        <v>0</v>
      </c>
      <c r="BF553" s="266">
        <f>IF(N553="snížená",J553,0)</f>
        <v>0</v>
      </c>
      <c r="BG553" s="266">
        <f>IF(N553="zákl. přenesená",J553,0)</f>
        <v>0</v>
      </c>
      <c r="BH553" s="266">
        <f>IF(N553="sníž. přenesená",J553,0)</f>
        <v>0</v>
      </c>
      <c r="BI553" s="266">
        <f>IF(N553="nulová",J553,0)</f>
        <v>0</v>
      </c>
      <c r="BJ553" s="170" t="s">
        <v>24</v>
      </c>
      <c r="BK553" s="266">
        <f>ROUND(I553*H553,2)</f>
        <v>0</v>
      </c>
      <c r="BL553" s="170" t="s">
        <v>298</v>
      </c>
      <c r="BM553" s="170" t="s">
        <v>1420</v>
      </c>
    </row>
    <row r="554" spans="2:47" s="84" customFormat="1" ht="24">
      <c r="B554" s="105"/>
      <c r="C554" s="174"/>
      <c r="D554" s="194" t="s">
        <v>173</v>
      </c>
      <c r="E554" s="174"/>
      <c r="F554" s="195" t="s">
        <v>1421</v>
      </c>
      <c r="G554" s="174"/>
      <c r="H554" s="174"/>
      <c r="I554" s="215"/>
      <c r="J554" s="174"/>
      <c r="K554" s="174"/>
      <c r="L554" s="214"/>
      <c r="M554" s="238"/>
      <c r="N554" s="106"/>
      <c r="O554" s="106"/>
      <c r="P554" s="106"/>
      <c r="Q554" s="106"/>
      <c r="R554" s="106"/>
      <c r="S554" s="106"/>
      <c r="T554" s="255"/>
      <c r="AT554" s="170" t="s">
        <v>173</v>
      </c>
      <c r="AU554" s="170" t="s">
        <v>81</v>
      </c>
    </row>
    <row r="555" spans="2:51" s="91" customFormat="1" ht="13.5">
      <c r="B555" s="200"/>
      <c r="C555" s="201"/>
      <c r="D555" s="194" t="s">
        <v>184</v>
      </c>
      <c r="E555" s="202" t="s">
        <v>22</v>
      </c>
      <c r="F555" s="203" t="s">
        <v>677</v>
      </c>
      <c r="G555" s="201"/>
      <c r="H555" s="204">
        <v>8.4</v>
      </c>
      <c r="I555" s="243"/>
      <c r="J555" s="201"/>
      <c r="K555" s="201"/>
      <c r="L555" s="244"/>
      <c r="M555" s="245"/>
      <c r="N555" s="246"/>
      <c r="O555" s="246"/>
      <c r="P555" s="246"/>
      <c r="Q555" s="246"/>
      <c r="R555" s="246"/>
      <c r="S555" s="246"/>
      <c r="T555" s="257"/>
      <c r="AT555" s="262" t="s">
        <v>184</v>
      </c>
      <c r="AU555" s="262" t="s">
        <v>81</v>
      </c>
      <c r="AV555" s="91" t="s">
        <v>81</v>
      </c>
      <c r="AW555" s="91" t="s">
        <v>37</v>
      </c>
      <c r="AX555" s="91" t="s">
        <v>73</v>
      </c>
      <c r="AY555" s="262" t="s">
        <v>164</v>
      </c>
    </row>
    <row r="556" spans="2:51" s="90" customFormat="1" ht="13.5">
      <c r="B556" s="196"/>
      <c r="C556" s="197"/>
      <c r="D556" s="194" t="s">
        <v>184</v>
      </c>
      <c r="E556" s="198" t="s">
        <v>22</v>
      </c>
      <c r="F556" s="199" t="s">
        <v>310</v>
      </c>
      <c r="G556" s="197"/>
      <c r="H556" s="198" t="s">
        <v>22</v>
      </c>
      <c r="I556" s="239"/>
      <c r="J556" s="197"/>
      <c r="K556" s="197"/>
      <c r="L556" s="240"/>
      <c r="M556" s="241"/>
      <c r="N556" s="242"/>
      <c r="O556" s="242"/>
      <c r="P556" s="242"/>
      <c r="Q556" s="242"/>
      <c r="R556" s="242"/>
      <c r="S556" s="242"/>
      <c r="T556" s="256"/>
      <c r="AT556" s="261" t="s">
        <v>184</v>
      </c>
      <c r="AU556" s="261" t="s">
        <v>81</v>
      </c>
      <c r="AV556" s="90" t="s">
        <v>24</v>
      </c>
      <c r="AW556" s="90" t="s">
        <v>37</v>
      </c>
      <c r="AX556" s="90" t="s">
        <v>73</v>
      </c>
      <c r="AY556" s="261" t="s">
        <v>164</v>
      </c>
    </row>
    <row r="557" spans="2:51" s="91" customFormat="1" ht="13.5">
      <c r="B557" s="200"/>
      <c r="C557" s="201"/>
      <c r="D557" s="194" t="s">
        <v>184</v>
      </c>
      <c r="E557" s="202" t="s">
        <v>22</v>
      </c>
      <c r="F557" s="203" t="s">
        <v>311</v>
      </c>
      <c r="G557" s="201"/>
      <c r="H557" s="204">
        <v>52.1</v>
      </c>
      <c r="I557" s="243"/>
      <c r="J557" s="201"/>
      <c r="K557" s="201"/>
      <c r="L557" s="244"/>
      <c r="M557" s="245"/>
      <c r="N557" s="246"/>
      <c r="O557" s="246"/>
      <c r="P557" s="246"/>
      <c r="Q557" s="246"/>
      <c r="R557" s="246"/>
      <c r="S557" s="246"/>
      <c r="T557" s="257"/>
      <c r="AT557" s="262" t="s">
        <v>184</v>
      </c>
      <c r="AU557" s="262" t="s">
        <v>81</v>
      </c>
      <c r="AV557" s="91" t="s">
        <v>81</v>
      </c>
      <c r="AW557" s="91" t="s">
        <v>37</v>
      </c>
      <c r="AX557" s="91" t="s">
        <v>73</v>
      </c>
      <c r="AY557" s="262" t="s">
        <v>164</v>
      </c>
    </row>
    <row r="558" spans="2:51" s="90" customFormat="1" ht="13.5">
      <c r="B558" s="196"/>
      <c r="C558" s="197"/>
      <c r="D558" s="194" t="s">
        <v>184</v>
      </c>
      <c r="E558" s="198" t="s">
        <v>22</v>
      </c>
      <c r="F558" s="199" t="s">
        <v>312</v>
      </c>
      <c r="G558" s="197"/>
      <c r="H558" s="198" t="s">
        <v>22</v>
      </c>
      <c r="I558" s="239"/>
      <c r="J558" s="197"/>
      <c r="K558" s="197"/>
      <c r="L558" s="240"/>
      <c r="M558" s="241"/>
      <c r="N558" s="242"/>
      <c r="O558" s="242"/>
      <c r="P558" s="242"/>
      <c r="Q558" s="242"/>
      <c r="R558" s="242"/>
      <c r="S558" s="242"/>
      <c r="T558" s="256"/>
      <c r="AT558" s="261" t="s">
        <v>184</v>
      </c>
      <c r="AU558" s="261" t="s">
        <v>81</v>
      </c>
      <c r="AV558" s="90" t="s">
        <v>24</v>
      </c>
      <c r="AW558" s="90" t="s">
        <v>37</v>
      </c>
      <c r="AX558" s="90" t="s">
        <v>73</v>
      </c>
      <c r="AY558" s="261" t="s">
        <v>164</v>
      </c>
    </row>
    <row r="559" spans="2:51" s="91" customFormat="1" ht="13.5">
      <c r="B559" s="200"/>
      <c r="C559" s="201"/>
      <c r="D559" s="194" t="s">
        <v>184</v>
      </c>
      <c r="E559" s="202" t="s">
        <v>22</v>
      </c>
      <c r="F559" s="203" t="s">
        <v>313</v>
      </c>
      <c r="G559" s="201"/>
      <c r="H559" s="204">
        <v>19.17</v>
      </c>
      <c r="I559" s="243"/>
      <c r="J559" s="201"/>
      <c r="K559" s="201"/>
      <c r="L559" s="244"/>
      <c r="M559" s="245"/>
      <c r="N559" s="246"/>
      <c r="O559" s="246"/>
      <c r="P559" s="246"/>
      <c r="Q559" s="246"/>
      <c r="R559" s="246"/>
      <c r="S559" s="246"/>
      <c r="T559" s="257"/>
      <c r="AT559" s="262" t="s">
        <v>184</v>
      </c>
      <c r="AU559" s="262" t="s">
        <v>81</v>
      </c>
      <c r="AV559" s="91" t="s">
        <v>81</v>
      </c>
      <c r="AW559" s="91" t="s">
        <v>37</v>
      </c>
      <c r="AX559" s="91" t="s">
        <v>73</v>
      </c>
      <c r="AY559" s="262" t="s">
        <v>164</v>
      </c>
    </row>
    <row r="560" spans="2:51" s="90" customFormat="1" ht="13.5">
      <c r="B560" s="196"/>
      <c r="C560" s="197"/>
      <c r="D560" s="194" t="s">
        <v>184</v>
      </c>
      <c r="E560" s="198" t="s">
        <v>22</v>
      </c>
      <c r="F560" s="199" t="s">
        <v>314</v>
      </c>
      <c r="G560" s="197"/>
      <c r="H560" s="198" t="s">
        <v>22</v>
      </c>
      <c r="I560" s="239"/>
      <c r="J560" s="197"/>
      <c r="K560" s="197"/>
      <c r="L560" s="240"/>
      <c r="M560" s="241"/>
      <c r="N560" s="242"/>
      <c r="O560" s="242"/>
      <c r="P560" s="242"/>
      <c r="Q560" s="242"/>
      <c r="R560" s="242"/>
      <c r="S560" s="242"/>
      <c r="T560" s="256"/>
      <c r="AT560" s="261" t="s">
        <v>184</v>
      </c>
      <c r="AU560" s="261" t="s">
        <v>81</v>
      </c>
      <c r="AV560" s="90" t="s">
        <v>24</v>
      </c>
      <c r="AW560" s="90" t="s">
        <v>37</v>
      </c>
      <c r="AX560" s="90" t="s">
        <v>73</v>
      </c>
      <c r="AY560" s="261" t="s">
        <v>164</v>
      </c>
    </row>
    <row r="561" spans="2:51" s="91" customFormat="1" ht="13.5">
      <c r="B561" s="200"/>
      <c r="C561" s="201"/>
      <c r="D561" s="194" t="s">
        <v>184</v>
      </c>
      <c r="E561" s="202" t="s">
        <v>22</v>
      </c>
      <c r="F561" s="203" t="s">
        <v>315</v>
      </c>
      <c r="G561" s="201"/>
      <c r="H561" s="204">
        <v>18.51</v>
      </c>
      <c r="I561" s="243"/>
      <c r="J561" s="201"/>
      <c r="K561" s="201"/>
      <c r="L561" s="244"/>
      <c r="M561" s="245"/>
      <c r="N561" s="246"/>
      <c r="O561" s="246"/>
      <c r="P561" s="246"/>
      <c r="Q561" s="246"/>
      <c r="R561" s="246"/>
      <c r="S561" s="246"/>
      <c r="T561" s="257"/>
      <c r="AT561" s="262" t="s">
        <v>184</v>
      </c>
      <c r="AU561" s="262" t="s">
        <v>81</v>
      </c>
      <c r="AV561" s="91" t="s">
        <v>81</v>
      </c>
      <c r="AW561" s="91" t="s">
        <v>37</v>
      </c>
      <c r="AX561" s="91" t="s">
        <v>73</v>
      </c>
      <c r="AY561" s="262" t="s">
        <v>164</v>
      </c>
    </row>
    <row r="562" spans="2:51" s="90" customFormat="1" ht="13.5">
      <c r="B562" s="196"/>
      <c r="C562" s="197"/>
      <c r="D562" s="194" t="s">
        <v>184</v>
      </c>
      <c r="E562" s="198" t="s">
        <v>22</v>
      </c>
      <c r="F562" s="199" t="s">
        <v>316</v>
      </c>
      <c r="G562" s="197"/>
      <c r="H562" s="198" t="s">
        <v>22</v>
      </c>
      <c r="I562" s="239"/>
      <c r="J562" s="197"/>
      <c r="K562" s="197"/>
      <c r="L562" s="240"/>
      <c r="M562" s="241"/>
      <c r="N562" s="242"/>
      <c r="O562" s="242"/>
      <c r="P562" s="242"/>
      <c r="Q562" s="242"/>
      <c r="R562" s="242"/>
      <c r="S562" s="242"/>
      <c r="T562" s="256"/>
      <c r="AT562" s="261" t="s">
        <v>184</v>
      </c>
      <c r="AU562" s="261" t="s">
        <v>81</v>
      </c>
      <c r="AV562" s="90" t="s">
        <v>24</v>
      </c>
      <c r="AW562" s="90" t="s">
        <v>37</v>
      </c>
      <c r="AX562" s="90" t="s">
        <v>73</v>
      </c>
      <c r="AY562" s="261" t="s">
        <v>164</v>
      </c>
    </row>
    <row r="563" spans="2:51" s="91" customFormat="1" ht="13.5">
      <c r="B563" s="200"/>
      <c r="C563" s="201"/>
      <c r="D563" s="194" t="s">
        <v>184</v>
      </c>
      <c r="E563" s="202" t="s">
        <v>22</v>
      </c>
      <c r="F563" s="203" t="s">
        <v>317</v>
      </c>
      <c r="G563" s="201"/>
      <c r="H563" s="204">
        <v>9.15</v>
      </c>
      <c r="I563" s="243"/>
      <c r="J563" s="201"/>
      <c r="K563" s="201"/>
      <c r="L563" s="244"/>
      <c r="M563" s="245"/>
      <c r="N563" s="246"/>
      <c r="O563" s="246"/>
      <c r="P563" s="246"/>
      <c r="Q563" s="246"/>
      <c r="R563" s="246"/>
      <c r="S563" s="246"/>
      <c r="T563" s="257"/>
      <c r="AT563" s="262" t="s">
        <v>184</v>
      </c>
      <c r="AU563" s="262" t="s">
        <v>81</v>
      </c>
      <c r="AV563" s="91" t="s">
        <v>81</v>
      </c>
      <c r="AW563" s="91" t="s">
        <v>37</v>
      </c>
      <c r="AX563" s="91" t="s">
        <v>73</v>
      </c>
      <c r="AY563" s="262" t="s">
        <v>164</v>
      </c>
    </row>
    <row r="564" spans="2:51" s="90" customFormat="1" ht="13.5">
      <c r="B564" s="196"/>
      <c r="C564" s="197"/>
      <c r="D564" s="194" t="s">
        <v>184</v>
      </c>
      <c r="E564" s="198" t="s">
        <v>22</v>
      </c>
      <c r="F564" s="199" t="s">
        <v>318</v>
      </c>
      <c r="G564" s="197"/>
      <c r="H564" s="198" t="s">
        <v>22</v>
      </c>
      <c r="I564" s="239"/>
      <c r="J564" s="197"/>
      <c r="K564" s="197"/>
      <c r="L564" s="240"/>
      <c r="M564" s="241"/>
      <c r="N564" s="242"/>
      <c r="O564" s="242"/>
      <c r="P564" s="242"/>
      <c r="Q564" s="242"/>
      <c r="R564" s="242"/>
      <c r="S564" s="242"/>
      <c r="T564" s="256"/>
      <c r="AT564" s="261" t="s">
        <v>184</v>
      </c>
      <c r="AU564" s="261" t="s">
        <v>81</v>
      </c>
      <c r="AV564" s="90" t="s">
        <v>24</v>
      </c>
      <c r="AW564" s="90" t="s">
        <v>37</v>
      </c>
      <c r="AX564" s="90" t="s">
        <v>73</v>
      </c>
      <c r="AY564" s="261" t="s">
        <v>164</v>
      </c>
    </row>
    <row r="565" spans="2:51" s="91" customFormat="1" ht="13.5">
      <c r="B565" s="200"/>
      <c r="C565" s="201"/>
      <c r="D565" s="194" t="s">
        <v>184</v>
      </c>
      <c r="E565" s="202" t="s">
        <v>22</v>
      </c>
      <c r="F565" s="203" t="s">
        <v>319</v>
      </c>
      <c r="G565" s="201"/>
      <c r="H565" s="204">
        <v>10.63</v>
      </c>
      <c r="I565" s="243"/>
      <c r="J565" s="201"/>
      <c r="K565" s="201"/>
      <c r="L565" s="244"/>
      <c r="M565" s="245"/>
      <c r="N565" s="246"/>
      <c r="O565" s="246"/>
      <c r="P565" s="246"/>
      <c r="Q565" s="246"/>
      <c r="R565" s="246"/>
      <c r="S565" s="246"/>
      <c r="T565" s="257"/>
      <c r="AT565" s="262" t="s">
        <v>184</v>
      </c>
      <c r="AU565" s="262" t="s">
        <v>81</v>
      </c>
      <c r="AV565" s="91" t="s">
        <v>81</v>
      </c>
      <c r="AW565" s="91" t="s">
        <v>37</v>
      </c>
      <c r="AX565" s="91" t="s">
        <v>73</v>
      </c>
      <c r="AY565" s="262" t="s">
        <v>164</v>
      </c>
    </row>
    <row r="566" spans="2:51" s="90" customFormat="1" ht="13.5">
      <c r="B566" s="196"/>
      <c r="C566" s="197"/>
      <c r="D566" s="194" t="s">
        <v>184</v>
      </c>
      <c r="E566" s="198" t="s">
        <v>22</v>
      </c>
      <c r="F566" s="199" t="s">
        <v>290</v>
      </c>
      <c r="G566" s="197"/>
      <c r="H566" s="198" t="s">
        <v>22</v>
      </c>
      <c r="I566" s="239"/>
      <c r="J566" s="197"/>
      <c r="K566" s="197"/>
      <c r="L566" s="240"/>
      <c r="M566" s="241"/>
      <c r="N566" s="242"/>
      <c r="O566" s="242"/>
      <c r="P566" s="242"/>
      <c r="Q566" s="242"/>
      <c r="R566" s="242"/>
      <c r="S566" s="242"/>
      <c r="T566" s="256"/>
      <c r="AT566" s="261" t="s">
        <v>184</v>
      </c>
      <c r="AU566" s="261" t="s">
        <v>81</v>
      </c>
      <c r="AV566" s="90" t="s">
        <v>24</v>
      </c>
      <c r="AW566" s="90" t="s">
        <v>37</v>
      </c>
      <c r="AX566" s="90" t="s">
        <v>73</v>
      </c>
      <c r="AY566" s="261" t="s">
        <v>164</v>
      </c>
    </row>
    <row r="567" spans="2:51" s="91" customFormat="1" ht="13.5">
      <c r="B567" s="200"/>
      <c r="C567" s="201"/>
      <c r="D567" s="194" t="s">
        <v>184</v>
      </c>
      <c r="E567" s="202" t="s">
        <v>22</v>
      </c>
      <c r="F567" s="203" t="s">
        <v>320</v>
      </c>
      <c r="G567" s="201"/>
      <c r="H567" s="204">
        <v>38.4</v>
      </c>
      <c r="I567" s="243"/>
      <c r="J567" s="201"/>
      <c r="K567" s="201"/>
      <c r="L567" s="244"/>
      <c r="M567" s="245"/>
      <c r="N567" s="246"/>
      <c r="O567" s="246"/>
      <c r="P567" s="246"/>
      <c r="Q567" s="246"/>
      <c r="R567" s="246"/>
      <c r="S567" s="246"/>
      <c r="T567" s="257"/>
      <c r="AT567" s="262" t="s">
        <v>184</v>
      </c>
      <c r="AU567" s="262" t="s">
        <v>81</v>
      </c>
      <c r="AV567" s="91" t="s">
        <v>81</v>
      </c>
      <c r="AW567" s="91" t="s">
        <v>37</v>
      </c>
      <c r="AX567" s="91" t="s">
        <v>73</v>
      </c>
      <c r="AY567" s="262" t="s">
        <v>164</v>
      </c>
    </row>
    <row r="568" spans="2:51" s="92" customFormat="1" ht="13.5">
      <c r="B568" s="205"/>
      <c r="C568" s="206"/>
      <c r="D568" s="207" t="s">
        <v>184</v>
      </c>
      <c r="E568" s="208" t="s">
        <v>22</v>
      </c>
      <c r="F568" s="209" t="s">
        <v>187</v>
      </c>
      <c r="G568" s="206"/>
      <c r="H568" s="210">
        <v>156.36</v>
      </c>
      <c r="I568" s="247"/>
      <c r="J568" s="206"/>
      <c r="K568" s="206"/>
      <c r="L568" s="248"/>
      <c r="M568" s="249"/>
      <c r="N568" s="250"/>
      <c r="O568" s="250"/>
      <c r="P568" s="250"/>
      <c r="Q568" s="250"/>
      <c r="R568" s="250"/>
      <c r="S568" s="250"/>
      <c r="T568" s="258"/>
      <c r="AT568" s="263" t="s">
        <v>184</v>
      </c>
      <c r="AU568" s="263" t="s">
        <v>81</v>
      </c>
      <c r="AV568" s="92" t="s">
        <v>171</v>
      </c>
      <c r="AW568" s="92" t="s">
        <v>37</v>
      </c>
      <c r="AX568" s="92" t="s">
        <v>24</v>
      </c>
      <c r="AY568" s="263" t="s">
        <v>164</v>
      </c>
    </row>
    <row r="569" spans="2:65" s="84" customFormat="1" ht="20.4" customHeight="1">
      <c r="B569" s="105"/>
      <c r="C569" s="281" t="s">
        <v>652</v>
      </c>
      <c r="D569" s="281" t="s">
        <v>834</v>
      </c>
      <c r="E569" s="282" t="s">
        <v>1422</v>
      </c>
      <c r="F569" s="283" t="s">
        <v>1423</v>
      </c>
      <c r="G569" s="284" t="s">
        <v>623</v>
      </c>
      <c r="H569" s="285">
        <v>0.058</v>
      </c>
      <c r="I569" s="286"/>
      <c r="J569" s="287">
        <f>ROUND(I569*H569,2)</f>
        <v>0</v>
      </c>
      <c r="K569" s="283" t="s">
        <v>170</v>
      </c>
      <c r="L569" s="288"/>
      <c r="M569" s="289" t="s">
        <v>22</v>
      </c>
      <c r="N569" s="290" t="s">
        <v>44</v>
      </c>
      <c r="O569" s="106"/>
      <c r="P569" s="237">
        <f>O569*H569</f>
        <v>0</v>
      </c>
      <c r="Q569" s="237">
        <v>1</v>
      </c>
      <c r="R569" s="237">
        <f>Q569*H569</f>
        <v>0.058</v>
      </c>
      <c r="S569" s="237">
        <v>0</v>
      </c>
      <c r="T569" s="254">
        <f>S569*H569</f>
        <v>0</v>
      </c>
      <c r="AR569" s="170" t="s">
        <v>425</v>
      </c>
      <c r="AT569" s="170" t="s">
        <v>834</v>
      </c>
      <c r="AU569" s="170" t="s">
        <v>81</v>
      </c>
      <c r="AY569" s="170" t="s">
        <v>164</v>
      </c>
      <c r="BE569" s="266">
        <f>IF(N569="základní",J569,0)</f>
        <v>0</v>
      </c>
      <c r="BF569" s="266">
        <f>IF(N569="snížená",J569,0)</f>
        <v>0</v>
      </c>
      <c r="BG569" s="266">
        <f>IF(N569="zákl. přenesená",J569,0)</f>
        <v>0</v>
      </c>
      <c r="BH569" s="266">
        <f>IF(N569="sníž. přenesená",J569,0)</f>
        <v>0</v>
      </c>
      <c r="BI569" s="266">
        <f>IF(N569="nulová",J569,0)</f>
        <v>0</v>
      </c>
      <c r="BJ569" s="170" t="s">
        <v>24</v>
      </c>
      <c r="BK569" s="266">
        <f>ROUND(I569*H569,2)</f>
        <v>0</v>
      </c>
      <c r="BL569" s="170" t="s">
        <v>298</v>
      </c>
      <c r="BM569" s="170" t="s">
        <v>1424</v>
      </c>
    </row>
    <row r="570" spans="2:47" s="84" customFormat="1" ht="36">
      <c r="B570" s="105"/>
      <c r="C570" s="174"/>
      <c r="D570" s="194" t="s">
        <v>173</v>
      </c>
      <c r="E570" s="174"/>
      <c r="F570" s="195" t="s">
        <v>1425</v>
      </c>
      <c r="G570" s="174"/>
      <c r="H570" s="174"/>
      <c r="I570" s="215"/>
      <c r="J570" s="174"/>
      <c r="K570" s="174"/>
      <c r="L570" s="214"/>
      <c r="M570" s="238"/>
      <c r="N570" s="106"/>
      <c r="O570" s="106"/>
      <c r="P570" s="106"/>
      <c r="Q570" s="106"/>
      <c r="R570" s="106"/>
      <c r="S570" s="106"/>
      <c r="T570" s="255"/>
      <c r="AT570" s="170" t="s">
        <v>173</v>
      </c>
      <c r="AU570" s="170" t="s">
        <v>81</v>
      </c>
    </row>
    <row r="571" spans="2:47" s="84" customFormat="1" ht="24">
      <c r="B571" s="105"/>
      <c r="C571" s="174"/>
      <c r="D571" s="194" t="s">
        <v>1077</v>
      </c>
      <c r="E571" s="174"/>
      <c r="F571" s="279" t="s">
        <v>1426</v>
      </c>
      <c r="G571" s="174"/>
      <c r="H571" s="174"/>
      <c r="I571" s="215"/>
      <c r="J571" s="174"/>
      <c r="K571" s="174"/>
      <c r="L571" s="214"/>
      <c r="M571" s="238"/>
      <c r="N571" s="106"/>
      <c r="O571" s="106"/>
      <c r="P571" s="106"/>
      <c r="Q571" s="106"/>
      <c r="R571" s="106"/>
      <c r="S571" s="106"/>
      <c r="T571" s="255"/>
      <c r="AT571" s="170" t="s">
        <v>1077</v>
      </c>
      <c r="AU571" s="170" t="s">
        <v>81</v>
      </c>
    </row>
    <row r="572" spans="2:51" s="91" customFormat="1" ht="13.5">
      <c r="B572" s="200"/>
      <c r="C572" s="201"/>
      <c r="D572" s="207" t="s">
        <v>184</v>
      </c>
      <c r="E572" s="201"/>
      <c r="F572" s="212" t="s">
        <v>1427</v>
      </c>
      <c r="G572" s="201"/>
      <c r="H572" s="213">
        <v>0.058</v>
      </c>
      <c r="I572" s="243"/>
      <c r="J572" s="201"/>
      <c r="K572" s="201"/>
      <c r="L572" s="244"/>
      <c r="M572" s="245"/>
      <c r="N572" s="246"/>
      <c r="O572" s="246"/>
      <c r="P572" s="246"/>
      <c r="Q572" s="246"/>
      <c r="R572" s="246"/>
      <c r="S572" s="246"/>
      <c r="T572" s="257"/>
      <c r="AT572" s="262" t="s">
        <v>184</v>
      </c>
      <c r="AU572" s="262" t="s">
        <v>81</v>
      </c>
      <c r="AV572" s="91" t="s">
        <v>81</v>
      </c>
      <c r="AW572" s="91" t="s">
        <v>6</v>
      </c>
      <c r="AX572" s="91" t="s">
        <v>24</v>
      </c>
      <c r="AY572" s="262" t="s">
        <v>164</v>
      </c>
    </row>
    <row r="573" spans="2:65" s="84" customFormat="1" ht="20.4" customHeight="1">
      <c r="B573" s="105"/>
      <c r="C573" s="189" t="s">
        <v>657</v>
      </c>
      <c r="D573" s="189" t="s">
        <v>166</v>
      </c>
      <c r="E573" s="190" t="s">
        <v>1428</v>
      </c>
      <c r="F573" s="191" t="s">
        <v>1429</v>
      </c>
      <c r="G573" s="192" t="s">
        <v>192</v>
      </c>
      <c r="H573" s="193">
        <v>8.36</v>
      </c>
      <c r="I573" s="233"/>
      <c r="J573" s="234">
        <f>ROUND(I573*H573,2)</f>
        <v>0</v>
      </c>
      <c r="K573" s="191" t="s">
        <v>170</v>
      </c>
      <c r="L573" s="214"/>
      <c r="M573" s="235" t="s">
        <v>22</v>
      </c>
      <c r="N573" s="236" t="s">
        <v>44</v>
      </c>
      <c r="O573" s="106"/>
      <c r="P573" s="237">
        <f>O573*H573</f>
        <v>0</v>
      </c>
      <c r="Q573" s="237">
        <v>0</v>
      </c>
      <c r="R573" s="237">
        <f>Q573*H573</f>
        <v>0</v>
      </c>
      <c r="S573" s="237">
        <v>0</v>
      </c>
      <c r="T573" s="254">
        <f>S573*H573</f>
        <v>0</v>
      </c>
      <c r="AR573" s="170" t="s">
        <v>298</v>
      </c>
      <c r="AT573" s="170" t="s">
        <v>166</v>
      </c>
      <c r="AU573" s="170" t="s">
        <v>81</v>
      </c>
      <c r="AY573" s="170" t="s">
        <v>164</v>
      </c>
      <c r="BE573" s="266">
        <f>IF(N573="základní",J573,0)</f>
        <v>0</v>
      </c>
      <c r="BF573" s="266">
        <f>IF(N573="snížená",J573,0)</f>
        <v>0</v>
      </c>
      <c r="BG573" s="266">
        <f>IF(N573="zákl. přenesená",J573,0)</f>
        <v>0</v>
      </c>
      <c r="BH573" s="266">
        <f>IF(N573="sníž. přenesená",J573,0)</f>
        <v>0</v>
      </c>
      <c r="BI573" s="266">
        <f>IF(N573="nulová",J573,0)</f>
        <v>0</v>
      </c>
      <c r="BJ573" s="170" t="s">
        <v>24</v>
      </c>
      <c r="BK573" s="266">
        <f>ROUND(I573*H573,2)</f>
        <v>0</v>
      </c>
      <c r="BL573" s="170" t="s">
        <v>298</v>
      </c>
      <c r="BM573" s="170" t="s">
        <v>1430</v>
      </c>
    </row>
    <row r="574" spans="2:47" s="84" customFormat="1" ht="24">
      <c r="B574" s="105"/>
      <c r="C574" s="174"/>
      <c r="D574" s="194" t="s">
        <v>173</v>
      </c>
      <c r="E574" s="174"/>
      <c r="F574" s="195" t="s">
        <v>1431</v>
      </c>
      <c r="G574" s="174"/>
      <c r="H574" s="174"/>
      <c r="I574" s="215"/>
      <c r="J574" s="174"/>
      <c r="K574" s="174"/>
      <c r="L574" s="214"/>
      <c r="M574" s="238"/>
      <c r="N574" s="106"/>
      <c r="O574" s="106"/>
      <c r="P574" s="106"/>
      <c r="Q574" s="106"/>
      <c r="R574" s="106"/>
      <c r="S574" s="106"/>
      <c r="T574" s="255"/>
      <c r="AT574" s="170" t="s">
        <v>173</v>
      </c>
      <c r="AU574" s="170" t="s">
        <v>81</v>
      </c>
    </row>
    <row r="575" spans="2:51" s="91" customFormat="1" ht="13.5">
      <c r="B575" s="200"/>
      <c r="C575" s="201"/>
      <c r="D575" s="207" t="s">
        <v>184</v>
      </c>
      <c r="E575" s="211" t="s">
        <v>22</v>
      </c>
      <c r="F575" s="212" t="s">
        <v>1432</v>
      </c>
      <c r="G575" s="201"/>
      <c r="H575" s="213">
        <v>8.36</v>
      </c>
      <c r="I575" s="243"/>
      <c r="J575" s="201"/>
      <c r="K575" s="201"/>
      <c r="L575" s="244"/>
      <c r="M575" s="245"/>
      <c r="N575" s="246"/>
      <c r="O575" s="246"/>
      <c r="P575" s="246"/>
      <c r="Q575" s="246"/>
      <c r="R575" s="246"/>
      <c r="S575" s="246"/>
      <c r="T575" s="257"/>
      <c r="AT575" s="262" t="s">
        <v>184</v>
      </c>
      <c r="AU575" s="262" t="s">
        <v>81</v>
      </c>
      <c r="AV575" s="91" t="s">
        <v>81</v>
      </c>
      <c r="AW575" s="91" t="s">
        <v>37</v>
      </c>
      <c r="AX575" s="91" t="s">
        <v>24</v>
      </c>
      <c r="AY575" s="262" t="s">
        <v>164</v>
      </c>
    </row>
    <row r="576" spans="2:65" s="84" customFormat="1" ht="20.4" customHeight="1">
      <c r="B576" s="105"/>
      <c r="C576" s="189" t="s">
        <v>662</v>
      </c>
      <c r="D576" s="189" t="s">
        <v>166</v>
      </c>
      <c r="E576" s="190" t="s">
        <v>1433</v>
      </c>
      <c r="F576" s="191" t="s">
        <v>1434</v>
      </c>
      <c r="G576" s="192" t="s">
        <v>192</v>
      </c>
      <c r="H576" s="193">
        <v>63.18</v>
      </c>
      <c r="I576" s="233"/>
      <c r="J576" s="234">
        <f>ROUND(I576*H576,2)</f>
        <v>0</v>
      </c>
      <c r="K576" s="191" t="s">
        <v>170</v>
      </c>
      <c r="L576" s="214"/>
      <c r="M576" s="235" t="s">
        <v>22</v>
      </c>
      <c r="N576" s="236" t="s">
        <v>44</v>
      </c>
      <c r="O576" s="106"/>
      <c r="P576" s="237">
        <f>O576*H576</f>
        <v>0</v>
      </c>
      <c r="Q576" s="237">
        <v>0.003</v>
      </c>
      <c r="R576" s="237">
        <f>Q576*H576</f>
        <v>0.18954</v>
      </c>
      <c r="S576" s="237">
        <v>0</v>
      </c>
      <c r="T576" s="254">
        <f>S576*H576</f>
        <v>0</v>
      </c>
      <c r="AR576" s="170" t="s">
        <v>171</v>
      </c>
      <c r="AT576" s="170" t="s">
        <v>166</v>
      </c>
      <c r="AU576" s="170" t="s">
        <v>81</v>
      </c>
      <c r="AY576" s="170" t="s">
        <v>164</v>
      </c>
      <c r="BE576" s="266">
        <f>IF(N576="základní",J576,0)</f>
        <v>0</v>
      </c>
      <c r="BF576" s="266">
        <f>IF(N576="snížená",J576,0)</f>
        <v>0</v>
      </c>
      <c r="BG576" s="266">
        <f>IF(N576="zákl. přenesená",J576,0)</f>
        <v>0</v>
      </c>
      <c r="BH576" s="266">
        <f>IF(N576="sníž. přenesená",J576,0)</f>
        <v>0</v>
      </c>
      <c r="BI576" s="266">
        <f>IF(N576="nulová",J576,0)</f>
        <v>0</v>
      </c>
      <c r="BJ576" s="170" t="s">
        <v>24</v>
      </c>
      <c r="BK576" s="266">
        <f>ROUND(I576*H576,2)</f>
        <v>0</v>
      </c>
      <c r="BL576" s="170" t="s">
        <v>171</v>
      </c>
      <c r="BM576" s="170" t="s">
        <v>1435</v>
      </c>
    </row>
    <row r="577" spans="2:47" s="84" customFormat="1" ht="24">
      <c r="B577" s="105"/>
      <c r="C577" s="174"/>
      <c r="D577" s="194" t="s">
        <v>173</v>
      </c>
      <c r="E577" s="174"/>
      <c r="F577" s="195" t="s">
        <v>1436</v>
      </c>
      <c r="G577" s="174"/>
      <c r="H577" s="174"/>
      <c r="I577" s="215"/>
      <c r="J577" s="174"/>
      <c r="K577" s="174"/>
      <c r="L577" s="214"/>
      <c r="M577" s="238"/>
      <c r="N577" s="106"/>
      <c r="O577" s="106"/>
      <c r="P577" s="106"/>
      <c r="Q577" s="106"/>
      <c r="R577" s="106"/>
      <c r="S577" s="106"/>
      <c r="T577" s="255"/>
      <c r="AT577" s="170" t="s">
        <v>173</v>
      </c>
      <c r="AU577" s="170" t="s">
        <v>81</v>
      </c>
    </row>
    <row r="578" spans="2:51" s="91" customFormat="1" ht="13.5">
      <c r="B578" s="200"/>
      <c r="C578" s="201"/>
      <c r="D578" s="194" t="s">
        <v>184</v>
      </c>
      <c r="E578" s="202" t="s">
        <v>22</v>
      </c>
      <c r="F578" s="203" t="s">
        <v>1437</v>
      </c>
      <c r="G578" s="201"/>
      <c r="H578" s="204">
        <v>19.94</v>
      </c>
      <c r="I578" s="243"/>
      <c r="J578" s="201"/>
      <c r="K578" s="201"/>
      <c r="L578" s="244"/>
      <c r="M578" s="245"/>
      <c r="N578" s="246"/>
      <c r="O578" s="246"/>
      <c r="P578" s="246"/>
      <c r="Q578" s="246"/>
      <c r="R578" s="246"/>
      <c r="S578" s="246"/>
      <c r="T578" s="257"/>
      <c r="AT578" s="262" t="s">
        <v>184</v>
      </c>
      <c r="AU578" s="262" t="s">
        <v>81</v>
      </c>
      <c r="AV578" s="91" t="s">
        <v>81</v>
      </c>
      <c r="AW578" s="91" t="s">
        <v>37</v>
      </c>
      <c r="AX578" s="91" t="s">
        <v>73</v>
      </c>
      <c r="AY578" s="262" t="s">
        <v>164</v>
      </c>
    </row>
    <row r="579" spans="2:51" s="91" customFormat="1" ht="13.5">
      <c r="B579" s="200"/>
      <c r="C579" s="201"/>
      <c r="D579" s="194" t="s">
        <v>184</v>
      </c>
      <c r="E579" s="202" t="s">
        <v>22</v>
      </c>
      <c r="F579" s="203" t="s">
        <v>1354</v>
      </c>
      <c r="G579" s="201"/>
      <c r="H579" s="204">
        <v>24.2</v>
      </c>
      <c r="I579" s="243"/>
      <c r="J579" s="201"/>
      <c r="K579" s="201"/>
      <c r="L579" s="244"/>
      <c r="M579" s="245"/>
      <c r="N579" s="246"/>
      <c r="O579" s="246"/>
      <c r="P579" s="246"/>
      <c r="Q579" s="246"/>
      <c r="R579" s="246"/>
      <c r="S579" s="246"/>
      <c r="T579" s="257"/>
      <c r="AT579" s="262" t="s">
        <v>184</v>
      </c>
      <c r="AU579" s="262" t="s">
        <v>81</v>
      </c>
      <c r="AV579" s="91" t="s">
        <v>81</v>
      </c>
      <c r="AW579" s="91" t="s">
        <v>37</v>
      </c>
      <c r="AX579" s="91" t="s">
        <v>73</v>
      </c>
      <c r="AY579" s="262" t="s">
        <v>164</v>
      </c>
    </row>
    <row r="580" spans="2:51" s="91" customFormat="1" ht="13.5">
      <c r="B580" s="200"/>
      <c r="C580" s="201"/>
      <c r="D580" s="194" t="s">
        <v>184</v>
      </c>
      <c r="E580" s="202" t="s">
        <v>22</v>
      </c>
      <c r="F580" s="203" t="s">
        <v>1355</v>
      </c>
      <c r="G580" s="201"/>
      <c r="H580" s="204">
        <v>5</v>
      </c>
      <c r="I580" s="243"/>
      <c r="J580" s="201"/>
      <c r="K580" s="201"/>
      <c r="L580" s="244"/>
      <c r="M580" s="245"/>
      <c r="N580" s="246"/>
      <c r="O580" s="246"/>
      <c r="P580" s="246"/>
      <c r="Q580" s="246"/>
      <c r="R580" s="246"/>
      <c r="S580" s="246"/>
      <c r="T580" s="257"/>
      <c r="AT580" s="262" t="s">
        <v>184</v>
      </c>
      <c r="AU580" s="262" t="s">
        <v>81</v>
      </c>
      <c r="AV580" s="91" t="s">
        <v>81</v>
      </c>
      <c r="AW580" s="91" t="s">
        <v>37</v>
      </c>
      <c r="AX580" s="91" t="s">
        <v>73</v>
      </c>
      <c r="AY580" s="262" t="s">
        <v>164</v>
      </c>
    </row>
    <row r="581" spans="2:51" s="91" customFormat="1" ht="13.5">
      <c r="B581" s="200"/>
      <c r="C581" s="201"/>
      <c r="D581" s="194" t="s">
        <v>184</v>
      </c>
      <c r="E581" s="202" t="s">
        <v>22</v>
      </c>
      <c r="F581" s="203" t="s">
        <v>1438</v>
      </c>
      <c r="G581" s="201"/>
      <c r="H581" s="204">
        <v>4.98</v>
      </c>
      <c r="I581" s="243"/>
      <c r="J581" s="201"/>
      <c r="K581" s="201"/>
      <c r="L581" s="244"/>
      <c r="M581" s="245"/>
      <c r="N581" s="246"/>
      <c r="O581" s="246"/>
      <c r="P581" s="246"/>
      <c r="Q581" s="246"/>
      <c r="R581" s="246"/>
      <c r="S581" s="246"/>
      <c r="T581" s="257"/>
      <c r="AT581" s="262" t="s">
        <v>184</v>
      </c>
      <c r="AU581" s="262" t="s">
        <v>81</v>
      </c>
      <c r="AV581" s="91" t="s">
        <v>81</v>
      </c>
      <c r="AW581" s="91" t="s">
        <v>37</v>
      </c>
      <c r="AX581" s="91" t="s">
        <v>73</v>
      </c>
      <c r="AY581" s="262" t="s">
        <v>164</v>
      </c>
    </row>
    <row r="582" spans="2:51" s="91" customFormat="1" ht="13.5">
      <c r="B582" s="200"/>
      <c r="C582" s="201"/>
      <c r="D582" s="194" t="s">
        <v>184</v>
      </c>
      <c r="E582" s="202" t="s">
        <v>22</v>
      </c>
      <c r="F582" s="203" t="s">
        <v>1439</v>
      </c>
      <c r="G582" s="201"/>
      <c r="H582" s="204">
        <v>9.06</v>
      </c>
      <c r="I582" s="243"/>
      <c r="J582" s="201"/>
      <c r="K582" s="201"/>
      <c r="L582" s="244"/>
      <c r="M582" s="245"/>
      <c r="N582" s="246"/>
      <c r="O582" s="246"/>
      <c r="P582" s="246"/>
      <c r="Q582" s="246"/>
      <c r="R582" s="246"/>
      <c r="S582" s="246"/>
      <c r="T582" s="257"/>
      <c r="AT582" s="262" t="s">
        <v>184</v>
      </c>
      <c r="AU582" s="262" t="s">
        <v>81</v>
      </c>
      <c r="AV582" s="91" t="s">
        <v>81</v>
      </c>
      <c r="AW582" s="91" t="s">
        <v>37</v>
      </c>
      <c r="AX582" s="91" t="s">
        <v>73</v>
      </c>
      <c r="AY582" s="262" t="s">
        <v>164</v>
      </c>
    </row>
    <row r="583" spans="2:51" s="92" customFormat="1" ht="13.5">
      <c r="B583" s="205"/>
      <c r="C583" s="206"/>
      <c r="D583" s="207" t="s">
        <v>184</v>
      </c>
      <c r="E583" s="208" t="s">
        <v>22</v>
      </c>
      <c r="F583" s="209" t="s">
        <v>187</v>
      </c>
      <c r="G583" s="206"/>
      <c r="H583" s="210">
        <v>63.18</v>
      </c>
      <c r="I583" s="247"/>
      <c r="J583" s="206"/>
      <c r="K583" s="206"/>
      <c r="L583" s="248"/>
      <c r="M583" s="249"/>
      <c r="N583" s="250"/>
      <c r="O583" s="250"/>
      <c r="P583" s="250"/>
      <c r="Q583" s="250"/>
      <c r="R583" s="250"/>
      <c r="S583" s="250"/>
      <c r="T583" s="258"/>
      <c r="AT583" s="263" t="s">
        <v>184</v>
      </c>
      <c r="AU583" s="263" t="s">
        <v>81</v>
      </c>
      <c r="AV583" s="92" t="s">
        <v>171</v>
      </c>
      <c r="AW583" s="92" t="s">
        <v>37</v>
      </c>
      <c r="AX583" s="92" t="s">
        <v>24</v>
      </c>
      <c r="AY583" s="263" t="s">
        <v>164</v>
      </c>
    </row>
    <row r="584" spans="2:65" s="84" customFormat="1" ht="20.4" customHeight="1">
      <c r="B584" s="105"/>
      <c r="C584" s="189" t="s">
        <v>671</v>
      </c>
      <c r="D584" s="189" t="s">
        <v>166</v>
      </c>
      <c r="E584" s="190" t="s">
        <v>1440</v>
      </c>
      <c r="F584" s="191" t="s">
        <v>1441</v>
      </c>
      <c r="G584" s="192" t="s">
        <v>192</v>
      </c>
      <c r="H584" s="193">
        <v>53.25</v>
      </c>
      <c r="I584" s="233"/>
      <c r="J584" s="234">
        <f>ROUND(I584*H584,2)</f>
        <v>0</v>
      </c>
      <c r="K584" s="191" t="s">
        <v>170</v>
      </c>
      <c r="L584" s="214"/>
      <c r="M584" s="235" t="s">
        <v>22</v>
      </c>
      <c r="N584" s="236" t="s">
        <v>44</v>
      </c>
      <c r="O584" s="106"/>
      <c r="P584" s="237">
        <f>O584*H584</f>
        <v>0</v>
      </c>
      <c r="Q584" s="237">
        <v>0.003</v>
      </c>
      <c r="R584" s="237">
        <f>Q584*H584</f>
        <v>0.15975</v>
      </c>
      <c r="S584" s="237">
        <v>0</v>
      </c>
      <c r="T584" s="254">
        <f>S584*H584</f>
        <v>0</v>
      </c>
      <c r="AR584" s="170" t="s">
        <v>298</v>
      </c>
      <c r="AT584" s="170" t="s">
        <v>166</v>
      </c>
      <c r="AU584" s="170" t="s">
        <v>81</v>
      </c>
      <c r="AY584" s="170" t="s">
        <v>164</v>
      </c>
      <c r="BE584" s="266">
        <f>IF(N584="základní",J584,0)</f>
        <v>0</v>
      </c>
      <c r="BF584" s="266">
        <f>IF(N584="snížená",J584,0)</f>
        <v>0</v>
      </c>
      <c r="BG584" s="266">
        <f>IF(N584="zákl. přenesená",J584,0)</f>
        <v>0</v>
      </c>
      <c r="BH584" s="266">
        <f>IF(N584="sníž. přenesená",J584,0)</f>
        <v>0</v>
      </c>
      <c r="BI584" s="266">
        <f>IF(N584="nulová",J584,0)</f>
        <v>0</v>
      </c>
      <c r="BJ584" s="170" t="s">
        <v>24</v>
      </c>
      <c r="BK584" s="266">
        <f>ROUND(I584*H584,2)</f>
        <v>0</v>
      </c>
      <c r="BL584" s="170" t="s">
        <v>298</v>
      </c>
      <c r="BM584" s="170" t="s">
        <v>1442</v>
      </c>
    </row>
    <row r="585" spans="2:47" s="84" customFormat="1" ht="24">
      <c r="B585" s="105"/>
      <c r="C585" s="174"/>
      <c r="D585" s="194" t="s">
        <v>173</v>
      </c>
      <c r="E585" s="174"/>
      <c r="F585" s="195" t="s">
        <v>1443</v>
      </c>
      <c r="G585" s="174"/>
      <c r="H585" s="174"/>
      <c r="I585" s="215"/>
      <c r="J585" s="174"/>
      <c r="K585" s="174"/>
      <c r="L585" s="214"/>
      <c r="M585" s="238"/>
      <c r="N585" s="106"/>
      <c r="O585" s="106"/>
      <c r="P585" s="106"/>
      <c r="Q585" s="106"/>
      <c r="R585" s="106"/>
      <c r="S585" s="106"/>
      <c r="T585" s="255"/>
      <c r="AT585" s="170" t="s">
        <v>173</v>
      </c>
      <c r="AU585" s="170" t="s">
        <v>81</v>
      </c>
    </row>
    <row r="586" spans="2:51" s="91" customFormat="1" ht="13.5">
      <c r="B586" s="200"/>
      <c r="C586" s="201"/>
      <c r="D586" s="194" t="s">
        <v>184</v>
      </c>
      <c r="E586" s="202" t="s">
        <v>22</v>
      </c>
      <c r="F586" s="203" t="s">
        <v>1444</v>
      </c>
      <c r="G586" s="201"/>
      <c r="H586" s="204">
        <v>7.45</v>
      </c>
      <c r="I586" s="243"/>
      <c r="J586" s="201"/>
      <c r="K586" s="201"/>
      <c r="L586" s="244"/>
      <c r="M586" s="245"/>
      <c r="N586" s="246"/>
      <c r="O586" s="246"/>
      <c r="P586" s="246"/>
      <c r="Q586" s="246"/>
      <c r="R586" s="246"/>
      <c r="S586" s="246"/>
      <c r="T586" s="257"/>
      <c r="AT586" s="262" t="s">
        <v>184</v>
      </c>
      <c r="AU586" s="262" t="s">
        <v>81</v>
      </c>
      <c r="AV586" s="91" t="s">
        <v>81</v>
      </c>
      <c r="AW586" s="91" t="s">
        <v>37</v>
      </c>
      <c r="AX586" s="91" t="s">
        <v>73</v>
      </c>
      <c r="AY586" s="262" t="s">
        <v>164</v>
      </c>
    </row>
    <row r="587" spans="2:51" s="91" customFormat="1" ht="13.5">
      <c r="B587" s="200"/>
      <c r="C587" s="201"/>
      <c r="D587" s="194" t="s">
        <v>184</v>
      </c>
      <c r="E587" s="202" t="s">
        <v>22</v>
      </c>
      <c r="F587" s="203" t="s">
        <v>1445</v>
      </c>
      <c r="G587" s="201"/>
      <c r="H587" s="204">
        <v>30.6</v>
      </c>
      <c r="I587" s="243"/>
      <c r="J587" s="201"/>
      <c r="K587" s="201"/>
      <c r="L587" s="244"/>
      <c r="M587" s="245"/>
      <c r="N587" s="246"/>
      <c r="O587" s="246"/>
      <c r="P587" s="246"/>
      <c r="Q587" s="246"/>
      <c r="R587" s="246"/>
      <c r="S587" s="246"/>
      <c r="T587" s="257"/>
      <c r="AT587" s="262" t="s">
        <v>184</v>
      </c>
      <c r="AU587" s="262" t="s">
        <v>81</v>
      </c>
      <c r="AV587" s="91" t="s">
        <v>81</v>
      </c>
      <c r="AW587" s="91" t="s">
        <v>37</v>
      </c>
      <c r="AX587" s="91" t="s">
        <v>73</v>
      </c>
      <c r="AY587" s="262" t="s">
        <v>164</v>
      </c>
    </row>
    <row r="588" spans="2:51" s="91" customFormat="1" ht="13.5">
      <c r="B588" s="200"/>
      <c r="C588" s="201"/>
      <c r="D588" s="194" t="s">
        <v>184</v>
      </c>
      <c r="E588" s="202" t="s">
        <v>22</v>
      </c>
      <c r="F588" s="203" t="s">
        <v>1446</v>
      </c>
      <c r="G588" s="201"/>
      <c r="H588" s="204">
        <v>8</v>
      </c>
      <c r="I588" s="243"/>
      <c r="J588" s="201"/>
      <c r="K588" s="201"/>
      <c r="L588" s="244"/>
      <c r="M588" s="245"/>
      <c r="N588" s="246"/>
      <c r="O588" s="246"/>
      <c r="P588" s="246"/>
      <c r="Q588" s="246"/>
      <c r="R588" s="246"/>
      <c r="S588" s="246"/>
      <c r="T588" s="257"/>
      <c r="AT588" s="262" t="s">
        <v>184</v>
      </c>
      <c r="AU588" s="262" t="s">
        <v>81</v>
      </c>
      <c r="AV588" s="91" t="s">
        <v>81</v>
      </c>
      <c r="AW588" s="91" t="s">
        <v>37</v>
      </c>
      <c r="AX588" s="91" t="s">
        <v>73</v>
      </c>
      <c r="AY588" s="262" t="s">
        <v>164</v>
      </c>
    </row>
    <row r="589" spans="2:51" s="91" customFormat="1" ht="13.5">
      <c r="B589" s="200"/>
      <c r="C589" s="201"/>
      <c r="D589" s="194" t="s">
        <v>184</v>
      </c>
      <c r="E589" s="202" t="s">
        <v>22</v>
      </c>
      <c r="F589" s="203" t="s">
        <v>1447</v>
      </c>
      <c r="G589" s="201"/>
      <c r="H589" s="204">
        <v>7.2</v>
      </c>
      <c r="I589" s="243"/>
      <c r="J589" s="201"/>
      <c r="K589" s="201"/>
      <c r="L589" s="244"/>
      <c r="M589" s="245"/>
      <c r="N589" s="246"/>
      <c r="O589" s="246"/>
      <c r="P589" s="246"/>
      <c r="Q589" s="246"/>
      <c r="R589" s="246"/>
      <c r="S589" s="246"/>
      <c r="T589" s="257"/>
      <c r="AT589" s="262" t="s">
        <v>184</v>
      </c>
      <c r="AU589" s="262" t="s">
        <v>81</v>
      </c>
      <c r="AV589" s="91" t="s">
        <v>81</v>
      </c>
      <c r="AW589" s="91" t="s">
        <v>37</v>
      </c>
      <c r="AX589" s="91" t="s">
        <v>73</v>
      </c>
      <c r="AY589" s="262" t="s">
        <v>164</v>
      </c>
    </row>
    <row r="590" spans="2:51" s="92" customFormat="1" ht="13.5">
      <c r="B590" s="205"/>
      <c r="C590" s="206"/>
      <c r="D590" s="207" t="s">
        <v>184</v>
      </c>
      <c r="E590" s="208" t="s">
        <v>22</v>
      </c>
      <c r="F590" s="209" t="s">
        <v>187</v>
      </c>
      <c r="G590" s="206"/>
      <c r="H590" s="210">
        <v>53.25</v>
      </c>
      <c r="I590" s="247"/>
      <c r="J590" s="206"/>
      <c r="K590" s="206"/>
      <c r="L590" s="248"/>
      <c r="M590" s="249"/>
      <c r="N590" s="250"/>
      <c r="O590" s="250"/>
      <c r="P590" s="250"/>
      <c r="Q590" s="250"/>
      <c r="R590" s="250"/>
      <c r="S590" s="250"/>
      <c r="T590" s="258"/>
      <c r="AT590" s="263" t="s">
        <v>184</v>
      </c>
      <c r="AU590" s="263" t="s">
        <v>81</v>
      </c>
      <c r="AV590" s="92" t="s">
        <v>171</v>
      </c>
      <c r="AW590" s="92" t="s">
        <v>37</v>
      </c>
      <c r="AX590" s="92" t="s">
        <v>24</v>
      </c>
      <c r="AY590" s="263" t="s">
        <v>164</v>
      </c>
    </row>
    <row r="591" spans="2:65" s="84" customFormat="1" ht="20.4" customHeight="1">
      <c r="B591" s="105"/>
      <c r="C591" s="189" t="s">
        <v>680</v>
      </c>
      <c r="D591" s="189" t="s">
        <v>166</v>
      </c>
      <c r="E591" s="190" t="s">
        <v>1448</v>
      </c>
      <c r="F591" s="191" t="s">
        <v>1449</v>
      </c>
      <c r="G591" s="192" t="s">
        <v>192</v>
      </c>
      <c r="H591" s="193">
        <v>156.36</v>
      </c>
      <c r="I591" s="233"/>
      <c r="J591" s="234">
        <f>ROUND(I591*H591,2)</f>
        <v>0</v>
      </c>
      <c r="K591" s="191" t="s">
        <v>170</v>
      </c>
      <c r="L591" s="214"/>
      <c r="M591" s="235" t="s">
        <v>22</v>
      </c>
      <c r="N591" s="236" t="s">
        <v>44</v>
      </c>
      <c r="O591" s="106"/>
      <c r="P591" s="237">
        <f>O591*H591</f>
        <v>0</v>
      </c>
      <c r="Q591" s="237">
        <v>0.0004</v>
      </c>
      <c r="R591" s="237">
        <f>Q591*H591</f>
        <v>0.062544</v>
      </c>
      <c r="S591" s="237">
        <v>0</v>
      </c>
      <c r="T591" s="254">
        <f>S591*H591</f>
        <v>0</v>
      </c>
      <c r="AR591" s="170" t="s">
        <v>298</v>
      </c>
      <c r="AT591" s="170" t="s">
        <v>166</v>
      </c>
      <c r="AU591" s="170" t="s">
        <v>81</v>
      </c>
      <c r="AY591" s="170" t="s">
        <v>164</v>
      </c>
      <c r="BE591" s="266">
        <f>IF(N591="základní",J591,0)</f>
        <v>0</v>
      </c>
      <c r="BF591" s="266">
        <f>IF(N591="snížená",J591,0)</f>
        <v>0</v>
      </c>
      <c r="BG591" s="266">
        <f>IF(N591="zákl. přenesená",J591,0)</f>
        <v>0</v>
      </c>
      <c r="BH591" s="266">
        <f>IF(N591="sníž. přenesená",J591,0)</f>
        <v>0</v>
      </c>
      <c r="BI591" s="266">
        <f>IF(N591="nulová",J591,0)</f>
        <v>0</v>
      </c>
      <c r="BJ591" s="170" t="s">
        <v>24</v>
      </c>
      <c r="BK591" s="266">
        <f>ROUND(I591*H591,2)</f>
        <v>0</v>
      </c>
      <c r="BL591" s="170" t="s">
        <v>298</v>
      </c>
      <c r="BM591" s="170" t="s">
        <v>1450</v>
      </c>
    </row>
    <row r="592" spans="2:47" s="84" customFormat="1" ht="24">
      <c r="B592" s="105"/>
      <c r="C592" s="174"/>
      <c r="D592" s="194" t="s">
        <v>173</v>
      </c>
      <c r="E592" s="174"/>
      <c r="F592" s="195" t="s">
        <v>1451</v>
      </c>
      <c r="G592" s="174"/>
      <c r="H592" s="174"/>
      <c r="I592" s="215"/>
      <c r="J592" s="174"/>
      <c r="K592" s="174"/>
      <c r="L592" s="214"/>
      <c r="M592" s="238"/>
      <c r="N592" s="106"/>
      <c r="O592" s="106"/>
      <c r="P592" s="106"/>
      <c r="Q592" s="106"/>
      <c r="R592" s="106"/>
      <c r="S592" s="106"/>
      <c r="T592" s="255"/>
      <c r="AT592" s="170" t="s">
        <v>173</v>
      </c>
      <c r="AU592" s="170" t="s">
        <v>81</v>
      </c>
    </row>
    <row r="593" spans="2:51" s="91" customFormat="1" ht="13.5">
      <c r="B593" s="200"/>
      <c r="C593" s="201"/>
      <c r="D593" s="194" t="s">
        <v>184</v>
      </c>
      <c r="E593" s="202" t="s">
        <v>22</v>
      </c>
      <c r="F593" s="203" t="s">
        <v>677</v>
      </c>
      <c r="G593" s="201"/>
      <c r="H593" s="204">
        <v>8.4</v>
      </c>
      <c r="I593" s="243"/>
      <c r="J593" s="201"/>
      <c r="K593" s="201"/>
      <c r="L593" s="244"/>
      <c r="M593" s="245"/>
      <c r="N593" s="246"/>
      <c r="O593" s="246"/>
      <c r="P593" s="246"/>
      <c r="Q593" s="246"/>
      <c r="R593" s="246"/>
      <c r="S593" s="246"/>
      <c r="T593" s="257"/>
      <c r="AT593" s="262" t="s">
        <v>184</v>
      </c>
      <c r="AU593" s="262" t="s">
        <v>81</v>
      </c>
      <c r="AV593" s="91" t="s">
        <v>81</v>
      </c>
      <c r="AW593" s="91" t="s">
        <v>37</v>
      </c>
      <c r="AX593" s="91" t="s">
        <v>73</v>
      </c>
      <c r="AY593" s="262" t="s">
        <v>164</v>
      </c>
    </row>
    <row r="594" spans="2:51" s="90" customFormat="1" ht="13.5">
      <c r="B594" s="196"/>
      <c r="C594" s="197"/>
      <c r="D594" s="194" t="s">
        <v>184</v>
      </c>
      <c r="E594" s="198" t="s">
        <v>22</v>
      </c>
      <c r="F594" s="199" t="s">
        <v>310</v>
      </c>
      <c r="G594" s="197"/>
      <c r="H594" s="198" t="s">
        <v>22</v>
      </c>
      <c r="I594" s="239"/>
      <c r="J594" s="197"/>
      <c r="K594" s="197"/>
      <c r="L594" s="240"/>
      <c r="M594" s="241"/>
      <c r="N594" s="242"/>
      <c r="O594" s="242"/>
      <c r="P594" s="242"/>
      <c r="Q594" s="242"/>
      <c r="R594" s="242"/>
      <c r="S594" s="242"/>
      <c r="T594" s="256"/>
      <c r="AT594" s="261" t="s">
        <v>184</v>
      </c>
      <c r="AU594" s="261" t="s">
        <v>81</v>
      </c>
      <c r="AV594" s="90" t="s">
        <v>24</v>
      </c>
      <c r="AW594" s="90" t="s">
        <v>37</v>
      </c>
      <c r="AX594" s="90" t="s">
        <v>73</v>
      </c>
      <c r="AY594" s="261" t="s">
        <v>164</v>
      </c>
    </row>
    <row r="595" spans="2:51" s="91" customFormat="1" ht="13.5">
      <c r="B595" s="200"/>
      <c r="C595" s="201"/>
      <c r="D595" s="194" t="s">
        <v>184</v>
      </c>
      <c r="E595" s="202" t="s">
        <v>22</v>
      </c>
      <c r="F595" s="203" t="s">
        <v>311</v>
      </c>
      <c r="G595" s="201"/>
      <c r="H595" s="204">
        <v>52.1</v>
      </c>
      <c r="I595" s="243"/>
      <c r="J595" s="201"/>
      <c r="K595" s="201"/>
      <c r="L595" s="244"/>
      <c r="M595" s="245"/>
      <c r="N595" s="246"/>
      <c r="O595" s="246"/>
      <c r="P595" s="246"/>
      <c r="Q595" s="246"/>
      <c r="R595" s="246"/>
      <c r="S595" s="246"/>
      <c r="T595" s="257"/>
      <c r="AT595" s="262" t="s">
        <v>184</v>
      </c>
      <c r="AU595" s="262" t="s">
        <v>81</v>
      </c>
      <c r="AV595" s="91" t="s">
        <v>81</v>
      </c>
      <c r="AW595" s="91" t="s">
        <v>37</v>
      </c>
      <c r="AX595" s="91" t="s">
        <v>73</v>
      </c>
      <c r="AY595" s="262" t="s">
        <v>164</v>
      </c>
    </row>
    <row r="596" spans="2:51" s="90" customFormat="1" ht="13.5">
      <c r="B596" s="196"/>
      <c r="C596" s="197"/>
      <c r="D596" s="194" t="s">
        <v>184</v>
      </c>
      <c r="E596" s="198" t="s">
        <v>22</v>
      </c>
      <c r="F596" s="199" t="s">
        <v>312</v>
      </c>
      <c r="G596" s="197"/>
      <c r="H596" s="198" t="s">
        <v>22</v>
      </c>
      <c r="I596" s="239"/>
      <c r="J596" s="197"/>
      <c r="K596" s="197"/>
      <c r="L596" s="240"/>
      <c r="M596" s="241"/>
      <c r="N596" s="242"/>
      <c r="O596" s="242"/>
      <c r="P596" s="242"/>
      <c r="Q596" s="242"/>
      <c r="R596" s="242"/>
      <c r="S596" s="242"/>
      <c r="T596" s="256"/>
      <c r="AT596" s="261" t="s">
        <v>184</v>
      </c>
      <c r="AU596" s="261" t="s">
        <v>81</v>
      </c>
      <c r="AV596" s="90" t="s">
        <v>24</v>
      </c>
      <c r="AW596" s="90" t="s">
        <v>37</v>
      </c>
      <c r="AX596" s="90" t="s">
        <v>73</v>
      </c>
      <c r="AY596" s="261" t="s">
        <v>164</v>
      </c>
    </row>
    <row r="597" spans="2:51" s="91" customFormat="1" ht="13.5">
      <c r="B597" s="200"/>
      <c r="C597" s="201"/>
      <c r="D597" s="194" t="s">
        <v>184</v>
      </c>
      <c r="E597" s="202" t="s">
        <v>22</v>
      </c>
      <c r="F597" s="203" t="s">
        <v>313</v>
      </c>
      <c r="G597" s="201"/>
      <c r="H597" s="204">
        <v>19.17</v>
      </c>
      <c r="I597" s="243"/>
      <c r="J597" s="201"/>
      <c r="K597" s="201"/>
      <c r="L597" s="244"/>
      <c r="M597" s="245"/>
      <c r="N597" s="246"/>
      <c r="O597" s="246"/>
      <c r="P597" s="246"/>
      <c r="Q597" s="246"/>
      <c r="R597" s="246"/>
      <c r="S597" s="246"/>
      <c r="T597" s="257"/>
      <c r="AT597" s="262" t="s">
        <v>184</v>
      </c>
      <c r="AU597" s="262" t="s">
        <v>81</v>
      </c>
      <c r="AV597" s="91" t="s">
        <v>81</v>
      </c>
      <c r="AW597" s="91" t="s">
        <v>37</v>
      </c>
      <c r="AX597" s="91" t="s">
        <v>73</v>
      </c>
      <c r="AY597" s="262" t="s">
        <v>164</v>
      </c>
    </row>
    <row r="598" spans="2:51" s="90" customFormat="1" ht="13.5">
      <c r="B598" s="196"/>
      <c r="C598" s="197"/>
      <c r="D598" s="194" t="s">
        <v>184</v>
      </c>
      <c r="E598" s="198" t="s">
        <v>22</v>
      </c>
      <c r="F598" s="199" t="s">
        <v>314</v>
      </c>
      <c r="G598" s="197"/>
      <c r="H598" s="198" t="s">
        <v>22</v>
      </c>
      <c r="I598" s="239"/>
      <c r="J598" s="197"/>
      <c r="K598" s="197"/>
      <c r="L598" s="240"/>
      <c r="M598" s="241"/>
      <c r="N598" s="242"/>
      <c r="O598" s="242"/>
      <c r="P598" s="242"/>
      <c r="Q598" s="242"/>
      <c r="R598" s="242"/>
      <c r="S598" s="242"/>
      <c r="T598" s="256"/>
      <c r="AT598" s="261" t="s">
        <v>184</v>
      </c>
      <c r="AU598" s="261" t="s">
        <v>81</v>
      </c>
      <c r="AV598" s="90" t="s">
        <v>24</v>
      </c>
      <c r="AW598" s="90" t="s">
        <v>37</v>
      </c>
      <c r="AX598" s="90" t="s">
        <v>73</v>
      </c>
      <c r="AY598" s="261" t="s">
        <v>164</v>
      </c>
    </row>
    <row r="599" spans="2:51" s="91" customFormat="1" ht="13.5">
      <c r="B599" s="200"/>
      <c r="C599" s="201"/>
      <c r="D599" s="194" t="s">
        <v>184</v>
      </c>
      <c r="E599" s="202" t="s">
        <v>22</v>
      </c>
      <c r="F599" s="203" t="s">
        <v>315</v>
      </c>
      <c r="G599" s="201"/>
      <c r="H599" s="204">
        <v>18.51</v>
      </c>
      <c r="I599" s="243"/>
      <c r="J599" s="201"/>
      <c r="K599" s="201"/>
      <c r="L599" s="244"/>
      <c r="M599" s="245"/>
      <c r="N599" s="246"/>
      <c r="O599" s="246"/>
      <c r="P599" s="246"/>
      <c r="Q599" s="246"/>
      <c r="R599" s="246"/>
      <c r="S599" s="246"/>
      <c r="T599" s="257"/>
      <c r="AT599" s="262" t="s">
        <v>184</v>
      </c>
      <c r="AU599" s="262" t="s">
        <v>81</v>
      </c>
      <c r="AV599" s="91" t="s">
        <v>81</v>
      </c>
      <c r="AW599" s="91" t="s">
        <v>37</v>
      </c>
      <c r="AX599" s="91" t="s">
        <v>73</v>
      </c>
      <c r="AY599" s="262" t="s">
        <v>164</v>
      </c>
    </row>
    <row r="600" spans="2:51" s="90" customFormat="1" ht="13.5">
      <c r="B600" s="196"/>
      <c r="C600" s="197"/>
      <c r="D600" s="194" t="s">
        <v>184</v>
      </c>
      <c r="E600" s="198" t="s">
        <v>22</v>
      </c>
      <c r="F600" s="199" t="s">
        <v>316</v>
      </c>
      <c r="G600" s="197"/>
      <c r="H600" s="198" t="s">
        <v>22</v>
      </c>
      <c r="I600" s="239"/>
      <c r="J600" s="197"/>
      <c r="K600" s="197"/>
      <c r="L600" s="240"/>
      <c r="M600" s="241"/>
      <c r="N600" s="242"/>
      <c r="O600" s="242"/>
      <c r="P600" s="242"/>
      <c r="Q600" s="242"/>
      <c r="R600" s="242"/>
      <c r="S600" s="242"/>
      <c r="T600" s="256"/>
      <c r="AT600" s="261" t="s">
        <v>184</v>
      </c>
      <c r="AU600" s="261" t="s">
        <v>81</v>
      </c>
      <c r="AV600" s="90" t="s">
        <v>24</v>
      </c>
      <c r="AW600" s="90" t="s">
        <v>37</v>
      </c>
      <c r="AX600" s="90" t="s">
        <v>73</v>
      </c>
      <c r="AY600" s="261" t="s">
        <v>164</v>
      </c>
    </row>
    <row r="601" spans="2:51" s="91" customFormat="1" ht="13.5">
      <c r="B601" s="200"/>
      <c r="C601" s="201"/>
      <c r="D601" s="194" t="s">
        <v>184</v>
      </c>
      <c r="E601" s="202" t="s">
        <v>22</v>
      </c>
      <c r="F601" s="203" t="s">
        <v>317</v>
      </c>
      <c r="G601" s="201"/>
      <c r="H601" s="204">
        <v>9.15</v>
      </c>
      <c r="I601" s="243"/>
      <c r="J601" s="201"/>
      <c r="K601" s="201"/>
      <c r="L601" s="244"/>
      <c r="M601" s="245"/>
      <c r="N601" s="246"/>
      <c r="O601" s="246"/>
      <c r="P601" s="246"/>
      <c r="Q601" s="246"/>
      <c r="R601" s="246"/>
      <c r="S601" s="246"/>
      <c r="T601" s="257"/>
      <c r="AT601" s="262" t="s">
        <v>184</v>
      </c>
      <c r="AU601" s="262" t="s">
        <v>81</v>
      </c>
      <c r="AV601" s="91" t="s">
        <v>81</v>
      </c>
      <c r="AW601" s="91" t="s">
        <v>37</v>
      </c>
      <c r="AX601" s="91" t="s">
        <v>73</v>
      </c>
      <c r="AY601" s="262" t="s">
        <v>164</v>
      </c>
    </row>
    <row r="602" spans="2:51" s="90" customFormat="1" ht="13.5">
      <c r="B602" s="196"/>
      <c r="C602" s="197"/>
      <c r="D602" s="194" t="s">
        <v>184</v>
      </c>
      <c r="E602" s="198" t="s">
        <v>22</v>
      </c>
      <c r="F602" s="199" t="s">
        <v>318</v>
      </c>
      <c r="G602" s="197"/>
      <c r="H602" s="198" t="s">
        <v>22</v>
      </c>
      <c r="I602" s="239"/>
      <c r="J602" s="197"/>
      <c r="K602" s="197"/>
      <c r="L602" s="240"/>
      <c r="M602" s="241"/>
      <c r="N602" s="242"/>
      <c r="O602" s="242"/>
      <c r="P602" s="242"/>
      <c r="Q602" s="242"/>
      <c r="R602" s="242"/>
      <c r="S602" s="242"/>
      <c r="T602" s="256"/>
      <c r="AT602" s="261" t="s">
        <v>184</v>
      </c>
      <c r="AU602" s="261" t="s">
        <v>81</v>
      </c>
      <c r="AV602" s="90" t="s">
        <v>24</v>
      </c>
      <c r="AW602" s="90" t="s">
        <v>37</v>
      </c>
      <c r="AX602" s="90" t="s">
        <v>73</v>
      </c>
      <c r="AY602" s="261" t="s">
        <v>164</v>
      </c>
    </row>
    <row r="603" spans="2:51" s="91" customFormat="1" ht="13.5">
      <c r="B603" s="200"/>
      <c r="C603" s="201"/>
      <c r="D603" s="194" t="s">
        <v>184</v>
      </c>
      <c r="E603" s="202" t="s">
        <v>22</v>
      </c>
      <c r="F603" s="203" t="s">
        <v>319</v>
      </c>
      <c r="G603" s="201"/>
      <c r="H603" s="204">
        <v>10.63</v>
      </c>
      <c r="I603" s="243"/>
      <c r="J603" s="201"/>
      <c r="K603" s="201"/>
      <c r="L603" s="244"/>
      <c r="M603" s="245"/>
      <c r="N603" s="246"/>
      <c r="O603" s="246"/>
      <c r="P603" s="246"/>
      <c r="Q603" s="246"/>
      <c r="R603" s="246"/>
      <c r="S603" s="246"/>
      <c r="T603" s="257"/>
      <c r="AT603" s="262" t="s">
        <v>184</v>
      </c>
      <c r="AU603" s="262" t="s">
        <v>81</v>
      </c>
      <c r="AV603" s="91" t="s">
        <v>81</v>
      </c>
      <c r="AW603" s="91" t="s">
        <v>37</v>
      </c>
      <c r="AX603" s="91" t="s">
        <v>73</v>
      </c>
      <c r="AY603" s="262" t="s">
        <v>164</v>
      </c>
    </row>
    <row r="604" spans="2:51" s="90" customFormat="1" ht="13.5">
      <c r="B604" s="196"/>
      <c r="C604" s="197"/>
      <c r="D604" s="194" t="s">
        <v>184</v>
      </c>
      <c r="E604" s="198" t="s">
        <v>22</v>
      </c>
      <c r="F604" s="199" t="s">
        <v>290</v>
      </c>
      <c r="G604" s="197"/>
      <c r="H604" s="198" t="s">
        <v>22</v>
      </c>
      <c r="I604" s="239"/>
      <c r="J604" s="197"/>
      <c r="K604" s="197"/>
      <c r="L604" s="240"/>
      <c r="M604" s="241"/>
      <c r="N604" s="242"/>
      <c r="O604" s="242"/>
      <c r="P604" s="242"/>
      <c r="Q604" s="242"/>
      <c r="R604" s="242"/>
      <c r="S604" s="242"/>
      <c r="T604" s="256"/>
      <c r="AT604" s="261" t="s">
        <v>184</v>
      </c>
      <c r="AU604" s="261" t="s">
        <v>81</v>
      </c>
      <c r="AV604" s="90" t="s">
        <v>24</v>
      </c>
      <c r="AW604" s="90" t="s">
        <v>37</v>
      </c>
      <c r="AX604" s="90" t="s">
        <v>73</v>
      </c>
      <c r="AY604" s="261" t="s">
        <v>164</v>
      </c>
    </row>
    <row r="605" spans="2:51" s="91" customFormat="1" ht="13.5">
      <c r="B605" s="200"/>
      <c r="C605" s="201"/>
      <c r="D605" s="194" t="s">
        <v>184</v>
      </c>
      <c r="E605" s="202" t="s">
        <v>22</v>
      </c>
      <c r="F605" s="203" t="s">
        <v>320</v>
      </c>
      <c r="G605" s="201"/>
      <c r="H605" s="204">
        <v>38.4</v>
      </c>
      <c r="I605" s="243"/>
      <c r="J605" s="201"/>
      <c r="K605" s="201"/>
      <c r="L605" s="244"/>
      <c r="M605" s="245"/>
      <c r="N605" s="246"/>
      <c r="O605" s="246"/>
      <c r="P605" s="246"/>
      <c r="Q605" s="246"/>
      <c r="R605" s="246"/>
      <c r="S605" s="246"/>
      <c r="T605" s="257"/>
      <c r="AT605" s="262" t="s">
        <v>184</v>
      </c>
      <c r="AU605" s="262" t="s">
        <v>81</v>
      </c>
      <c r="AV605" s="91" t="s">
        <v>81</v>
      </c>
      <c r="AW605" s="91" t="s">
        <v>37</v>
      </c>
      <c r="AX605" s="91" t="s">
        <v>73</v>
      </c>
      <c r="AY605" s="262" t="s">
        <v>164</v>
      </c>
    </row>
    <row r="606" spans="2:51" s="92" customFormat="1" ht="13.5">
      <c r="B606" s="205"/>
      <c r="C606" s="206"/>
      <c r="D606" s="207" t="s">
        <v>184</v>
      </c>
      <c r="E606" s="208" t="s">
        <v>22</v>
      </c>
      <c r="F606" s="209" t="s">
        <v>187</v>
      </c>
      <c r="G606" s="206"/>
      <c r="H606" s="210">
        <v>156.36</v>
      </c>
      <c r="I606" s="247"/>
      <c r="J606" s="206"/>
      <c r="K606" s="206"/>
      <c r="L606" s="248"/>
      <c r="M606" s="249"/>
      <c r="N606" s="250"/>
      <c r="O606" s="250"/>
      <c r="P606" s="250"/>
      <c r="Q606" s="250"/>
      <c r="R606" s="250"/>
      <c r="S606" s="250"/>
      <c r="T606" s="258"/>
      <c r="AT606" s="263" t="s">
        <v>184</v>
      </c>
      <c r="AU606" s="263" t="s">
        <v>81</v>
      </c>
      <c r="AV606" s="92" t="s">
        <v>171</v>
      </c>
      <c r="AW606" s="92" t="s">
        <v>37</v>
      </c>
      <c r="AX606" s="92" t="s">
        <v>24</v>
      </c>
      <c r="AY606" s="263" t="s">
        <v>164</v>
      </c>
    </row>
    <row r="607" spans="2:65" s="84" customFormat="1" ht="20.4" customHeight="1">
      <c r="B607" s="105"/>
      <c r="C607" s="281" t="s">
        <v>693</v>
      </c>
      <c r="D607" s="281" t="s">
        <v>834</v>
      </c>
      <c r="E607" s="282" t="s">
        <v>1452</v>
      </c>
      <c r="F607" s="283" t="s">
        <v>1453</v>
      </c>
      <c r="G607" s="284" t="s">
        <v>192</v>
      </c>
      <c r="H607" s="285">
        <v>189.428</v>
      </c>
      <c r="I607" s="286"/>
      <c r="J607" s="287">
        <f>ROUND(I607*H607,2)</f>
        <v>0</v>
      </c>
      <c r="K607" s="283" t="s">
        <v>170</v>
      </c>
      <c r="L607" s="288"/>
      <c r="M607" s="289" t="s">
        <v>22</v>
      </c>
      <c r="N607" s="290" t="s">
        <v>44</v>
      </c>
      <c r="O607" s="106"/>
      <c r="P607" s="237">
        <f>O607*H607</f>
        <v>0</v>
      </c>
      <c r="Q607" s="237">
        <v>0.00388</v>
      </c>
      <c r="R607" s="237">
        <f>Q607*H607</f>
        <v>0.73498064</v>
      </c>
      <c r="S607" s="237">
        <v>0</v>
      </c>
      <c r="T607" s="254">
        <f>S607*H607</f>
        <v>0</v>
      </c>
      <c r="AR607" s="170" t="s">
        <v>425</v>
      </c>
      <c r="AT607" s="170" t="s">
        <v>834</v>
      </c>
      <c r="AU607" s="170" t="s">
        <v>81</v>
      </c>
      <c r="AY607" s="170" t="s">
        <v>164</v>
      </c>
      <c r="BE607" s="266">
        <f>IF(N607="základní",J607,0)</f>
        <v>0</v>
      </c>
      <c r="BF607" s="266">
        <f>IF(N607="snížená",J607,0)</f>
        <v>0</v>
      </c>
      <c r="BG607" s="266">
        <f>IF(N607="zákl. přenesená",J607,0)</f>
        <v>0</v>
      </c>
      <c r="BH607" s="266">
        <f>IF(N607="sníž. přenesená",J607,0)</f>
        <v>0</v>
      </c>
      <c r="BI607" s="266">
        <f>IF(N607="nulová",J607,0)</f>
        <v>0</v>
      </c>
      <c r="BJ607" s="170" t="s">
        <v>24</v>
      </c>
      <c r="BK607" s="266">
        <f>ROUND(I607*H607,2)</f>
        <v>0</v>
      </c>
      <c r="BL607" s="170" t="s">
        <v>298</v>
      </c>
      <c r="BM607" s="170" t="s">
        <v>1454</v>
      </c>
    </row>
    <row r="608" spans="2:47" s="84" customFormat="1" ht="13.5">
      <c r="B608" s="105"/>
      <c r="C608" s="174"/>
      <c r="D608" s="194" t="s">
        <v>173</v>
      </c>
      <c r="E608" s="174"/>
      <c r="F608" s="195" t="s">
        <v>1455</v>
      </c>
      <c r="G608" s="174"/>
      <c r="H608" s="174"/>
      <c r="I608" s="215"/>
      <c r="J608" s="174"/>
      <c r="K608" s="174"/>
      <c r="L608" s="214"/>
      <c r="M608" s="238"/>
      <c r="N608" s="106"/>
      <c r="O608" s="106"/>
      <c r="P608" s="106"/>
      <c r="Q608" s="106"/>
      <c r="R608" s="106"/>
      <c r="S608" s="106"/>
      <c r="T608" s="255"/>
      <c r="AT608" s="170" t="s">
        <v>173</v>
      </c>
      <c r="AU608" s="170" t="s">
        <v>81</v>
      </c>
    </row>
    <row r="609" spans="2:51" s="91" customFormat="1" ht="13.5">
      <c r="B609" s="200"/>
      <c r="C609" s="201"/>
      <c r="D609" s="207" t="s">
        <v>184</v>
      </c>
      <c r="E609" s="201"/>
      <c r="F609" s="212" t="s">
        <v>1456</v>
      </c>
      <c r="G609" s="201"/>
      <c r="H609" s="213">
        <v>189.428</v>
      </c>
      <c r="I609" s="243"/>
      <c r="J609" s="201"/>
      <c r="K609" s="201"/>
      <c r="L609" s="244"/>
      <c r="M609" s="245"/>
      <c r="N609" s="246"/>
      <c r="O609" s="246"/>
      <c r="P609" s="246"/>
      <c r="Q609" s="246"/>
      <c r="R609" s="246"/>
      <c r="S609" s="246"/>
      <c r="T609" s="257"/>
      <c r="AT609" s="262" t="s">
        <v>184</v>
      </c>
      <c r="AU609" s="262" t="s">
        <v>81</v>
      </c>
      <c r="AV609" s="91" t="s">
        <v>81</v>
      </c>
      <c r="AW609" s="91" t="s">
        <v>6</v>
      </c>
      <c r="AX609" s="91" t="s">
        <v>24</v>
      </c>
      <c r="AY609" s="262" t="s">
        <v>164</v>
      </c>
    </row>
    <row r="610" spans="2:65" s="84" customFormat="1" ht="20.4" customHeight="1">
      <c r="B610" s="105"/>
      <c r="C610" s="189" t="s">
        <v>700</v>
      </c>
      <c r="D610" s="189" t="s">
        <v>166</v>
      </c>
      <c r="E610" s="190" t="s">
        <v>1457</v>
      </c>
      <c r="F610" s="191" t="s">
        <v>1458</v>
      </c>
      <c r="G610" s="192" t="s">
        <v>192</v>
      </c>
      <c r="H610" s="193">
        <v>8.36</v>
      </c>
      <c r="I610" s="233"/>
      <c r="J610" s="234">
        <f>ROUND(I610*H610,2)</f>
        <v>0</v>
      </c>
      <c r="K610" s="191" t="s">
        <v>170</v>
      </c>
      <c r="L610" s="214"/>
      <c r="M610" s="235" t="s">
        <v>22</v>
      </c>
      <c r="N610" s="236" t="s">
        <v>44</v>
      </c>
      <c r="O610" s="106"/>
      <c r="P610" s="237">
        <f>O610*H610</f>
        <v>0</v>
      </c>
      <c r="Q610" s="237">
        <v>0.0004</v>
      </c>
      <c r="R610" s="237">
        <f>Q610*H610</f>
        <v>0.003344</v>
      </c>
      <c r="S610" s="237">
        <v>0</v>
      </c>
      <c r="T610" s="254">
        <f>S610*H610</f>
        <v>0</v>
      </c>
      <c r="AR610" s="170" t="s">
        <v>298</v>
      </c>
      <c r="AT610" s="170" t="s">
        <v>166</v>
      </c>
      <c r="AU610" s="170" t="s">
        <v>81</v>
      </c>
      <c r="AY610" s="170" t="s">
        <v>164</v>
      </c>
      <c r="BE610" s="266">
        <f>IF(N610="základní",J610,0)</f>
        <v>0</v>
      </c>
      <c r="BF610" s="266">
        <f>IF(N610="snížená",J610,0)</f>
        <v>0</v>
      </c>
      <c r="BG610" s="266">
        <f>IF(N610="zákl. přenesená",J610,0)</f>
        <v>0</v>
      </c>
      <c r="BH610" s="266">
        <f>IF(N610="sníž. přenesená",J610,0)</f>
        <v>0</v>
      </c>
      <c r="BI610" s="266">
        <f>IF(N610="nulová",J610,0)</f>
        <v>0</v>
      </c>
      <c r="BJ610" s="170" t="s">
        <v>24</v>
      </c>
      <c r="BK610" s="266">
        <f>ROUND(I610*H610,2)</f>
        <v>0</v>
      </c>
      <c r="BL610" s="170" t="s">
        <v>298</v>
      </c>
      <c r="BM610" s="170" t="s">
        <v>1459</v>
      </c>
    </row>
    <row r="611" spans="2:47" s="84" customFormat="1" ht="13.5">
      <c r="B611" s="105"/>
      <c r="C611" s="174"/>
      <c r="D611" s="194" t="s">
        <v>173</v>
      </c>
      <c r="E611" s="174"/>
      <c r="F611" s="195" t="s">
        <v>1460</v>
      </c>
      <c r="G611" s="174"/>
      <c r="H611" s="174"/>
      <c r="I611" s="215"/>
      <c r="J611" s="174"/>
      <c r="K611" s="174"/>
      <c r="L611" s="214"/>
      <c r="M611" s="238"/>
      <c r="N611" s="106"/>
      <c r="O611" s="106"/>
      <c r="P611" s="106"/>
      <c r="Q611" s="106"/>
      <c r="R611" s="106"/>
      <c r="S611" s="106"/>
      <c r="T611" s="255"/>
      <c r="AT611" s="170" t="s">
        <v>173</v>
      </c>
      <c r="AU611" s="170" t="s">
        <v>81</v>
      </c>
    </row>
    <row r="612" spans="2:51" s="91" customFormat="1" ht="13.5">
      <c r="B612" s="200"/>
      <c r="C612" s="201"/>
      <c r="D612" s="207" t="s">
        <v>184</v>
      </c>
      <c r="E612" s="211" t="s">
        <v>22</v>
      </c>
      <c r="F612" s="212" t="s">
        <v>1432</v>
      </c>
      <c r="G612" s="201"/>
      <c r="H612" s="213">
        <v>8.36</v>
      </c>
      <c r="I612" s="243"/>
      <c r="J612" s="201"/>
      <c r="K612" s="201"/>
      <c r="L612" s="244"/>
      <c r="M612" s="245"/>
      <c r="N612" s="246"/>
      <c r="O612" s="246"/>
      <c r="P612" s="246"/>
      <c r="Q612" s="246"/>
      <c r="R612" s="246"/>
      <c r="S612" s="246"/>
      <c r="T612" s="257"/>
      <c r="AT612" s="262" t="s">
        <v>184</v>
      </c>
      <c r="AU612" s="262" t="s">
        <v>81</v>
      </c>
      <c r="AV612" s="91" t="s">
        <v>81</v>
      </c>
      <c r="AW612" s="91" t="s">
        <v>37</v>
      </c>
      <c r="AX612" s="91" t="s">
        <v>24</v>
      </c>
      <c r="AY612" s="262" t="s">
        <v>164</v>
      </c>
    </row>
    <row r="613" spans="2:65" s="84" customFormat="1" ht="28.8" customHeight="1">
      <c r="B613" s="105"/>
      <c r="C613" s="189" t="s">
        <v>707</v>
      </c>
      <c r="D613" s="189" t="s">
        <v>166</v>
      </c>
      <c r="E613" s="190" t="s">
        <v>1461</v>
      </c>
      <c r="F613" s="191" t="s">
        <v>1462</v>
      </c>
      <c r="G613" s="192" t="s">
        <v>169</v>
      </c>
      <c r="H613" s="193">
        <v>1</v>
      </c>
      <c r="I613" s="233"/>
      <c r="J613" s="234">
        <f>ROUND(I613*H613,2)</f>
        <v>0</v>
      </c>
      <c r="K613" s="191" t="s">
        <v>170</v>
      </c>
      <c r="L613" s="214"/>
      <c r="M613" s="235" t="s">
        <v>22</v>
      </c>
      <c r="N613" s="236" t="s">
        <v>44</v>
      </c>
      <c r="O613" s="106"/>
      <c r="P613" s="237">
        <f>O613*H613</f>
        <v>0</v>
      </c>
      <c r="Q613" s="237">
        <v>0</v>
      </c>
      <c r="R613" s="237">
        <f>Q613*H613</f>
        <v>0</v>
      </c>
      <c r="S613" s="237">
        <v>0</v>
      </c>
      <c r="T613" s="254">
        <f>S613*H613</f>
        <v>0</v>
      </c>
      <c r="AR613" s="170" t="s">
        <v>298</v>
      </c>
      <c r="AT613" s="170" t="s">
        <v>166</v>
      </c>
      <c r="AU613" s="170" t="s">
        <v>81</v>
      </c>
      <c r="AY613" s="170" t="s">
        <v>164</v>
      </c>
      <c r="BE613" s="266">
        <f>IF(N613="základní",J613,0)</f>
        <v>0</v>
      </c>
      <c r="BF613" s="266">
        <f>IF(N613="snížená",J613,0)</f>
        <v>0</v>
      </c>
      <c r="BG613" s="266">
        <f>IF(N613="zákl. přenesená",J613,0)</f>
        <v>0</v>
      </c>
      <c r="BH613" s="266">
        <f>IF(N613="sníž. přenesená",J613,0)</f>
        <v>0</v>
      </c>
      <c r="BI613" s="266">
        <f>IF(N613="nulová",J613,0)</f>
        <v>0</v>
      </c>
      <c r="BJ613" s="170" t="s">
        <v>24</v>
      </c>
      <c r="BK613" s="266">
        <f>ROUND(I613*H613,2)</f>
        <v>0</v>
      </c>
      <c r="BL613" s="170" t="s">
        <v>298</v>
      </c>
      <c r="BM613" s="170" t="s">
        <v>1463</v>
      </c>
    </row>
    <row r="614" spans="2:47" s="84" customFormat="1" ht="24">
      <c r="B614" s="105"/>
      <c r="C614" s="174"/>
      <c r="D614" s="194" t="s">
        <v>173</v>
      </c>
      <c r="E614" s="174"/>
      <c r="F614" s="195" t="s">
        <v>1464</v>
      </c>
      <c r="G614" s="174"/>
      <c r="H614" s="174"/>
      <c r="I614" s="215"/>
      <c r="J614" s="174"/>
      <c r="K614" s="174"/>
      <c r="L614" s="214"/>
      <c r="M614" s="238"/>
      <c r="N614" s="106"/>
      <c r="O614" s="106"/>
      <c r="P614" s="106"/>
      <c r="Q614" s="106"/>
      <c r="R614" s="106"/>
      <c r="S614" s="106"/>
      <c r="T614" s="255"/>
      <c r="AT614" s="170" t="s">
        <v>173</v>
      </c>
      <c r="AU614" s="170" t="s">
        <v>81</v>
      </c>
    </row>
    <row r="615" spans="2:63" s="89" customFormat="1" ht="29.9" customHeight="1">
      <c r="B615" s="183"/>
      <c r="C615" s="184"/>
      <c r="D615" s="187" t="s">
        <v>72</v>
      </c>
      <c r="E615" s="188" t="s">
        <v>691</v>
      </c>
      <c r="F615" s="188" t="s">
        <v>692</v>
      </c>
      <c r="G615" s="184"/>
      <c r="H615" s="184"/>
      <c r="I615" s="226"/>
      <c r="J615" s="232">
        <f>BK615</f>
        <v>0</v>
      </c>
      <c r="K615" s="184"/>
      <c r="L615" s="228"/>
      <c r="M615" s="229"/>
      <c r="N615" s="230"/>
      <c r="O615" s="230"/>
      <c r="P615" s="231">
        <f aca="true" t="shared" si="53" ref="P615:T615">SUM(P616:P623)</f>
        <v>0</v>
      </c>
      <c r="Q615" s="230"/>
      <c r="R615" s="231">
        <f t="shared" si="53"/>
        <v>0.0353124</v>
      </c>
      <c r="S615" s="230"/>
      <c r="T615" s="253">
        <f t="shared" si="53"/>
        <v>0</v>
      </c>
      <c r="AR615" s="259" t="s">
        <v>81</v>
      </c>
      <c r="AT615" s="260" t="s">
        <v>72</v>
      </c>
      <c r="AU615" s="260" t="s">
        <v>24</v>
      </c>
      <c r="AY615" s="259" t="s">
        <v>164</v>
      </c>
      <c r="BK615" s="265">
        <f>SUM(BK616:BK623)</f>
        <v>0</v>
      </c>
    </row>
    <row r="616" spans="2:65" s="84" customFormat="1" ht="28.8" customHeight="1">
      <c r="B616" s="105"/>
      <c r="C616" s="189" t="s">
        <v>715</v>
      </c>
      <c r="D616" s="189" t="s">
        <v>166</v>
      </c>
      <c r="E616" s="190" t="s">
        <v>1465</v>
      </c>
      <c r="F616" s="191" t="s">
        <v>1466</v>
      </c>
      <c r="G616" s="192" t="s">
        <v>192</v>
      </c>
      <c r="H616" s="193">
        <v>8.36</v>
      </c>
      <c r="I616" s="233"/>
      <c r="J616" s="234">
        <f>ROUND(I616*H616,2)</f>
        <v>0</v>
      </c>
      <c r="K616" s="191" t="s">
        <v>170</v>
      </c>
      <c r="L616" s="214"/>
      <c r="M616" s="235" t="s">
        <v>22</v>
      </c>
      <c r="N616" s="236" t="s">
        <v>44</v>
      </c>
      <c r="O616" s="106"/>
      <c r="P616" s="237">
        <f>O616*H616</f>
        <v>0</v>
      </c>
      <c r="Q616" s="237">
        <v>0.003</v>
      </c>
      <c r="R616" s="237">
        <f>Q616*H616</f>
        <v>0.02508</v>
      </c>
      <c r="S616" s="237">
        <v>0</v>
      </c>
      <c r="T616" s="254">
        <f>S616*H616</f>
        <v>0</v>
      </c>
      <c r="AR616" s="170" t="s">
        <v>298</v>
      </c>
      <c r="AT616" s="170" t="s">
        <v>166</v>
      </c>
      <c r="AU616" s="170" t="s">
        <v>81</v>
      </c>
      <c r="AY616" s="170" t="s">
        <v>164</v>
      </c>
      <c r="BE616" s="266">
        <f>IF(N616="základní",J616,0)</f>
        <v>0</v>
      </c>
      <c r="BF616" s="266">
        <f>IF(N616="snížená",J616,0)</f>
        <v>0</v>
      </c>
      <c r="BG616" s="266">
        <f>IF(N616="zákl. přenesená",J616,0)</f>
        <v>0</v>
      </c>
      <c r="BH616" s="266">
        <f>IF(N616="sníž. přenesená",J616,0)</f>
        <v>0</v>
      </c>
      <c r="BI616" s="266">
        <f>IF(N616="nulová",J616,0)</f>
        <v>0</v>
      </c>
      <c r="BJ616" s="170" t="s">
        <v>24</v>
      </c>
      <c r="BK616" s="266">
        <f>ROUND(I616*H616,2)</f>
        <v>0</v>
      </c>
      <c r="BL616" s="170" t="s">
        <v>298</v>
      </c>
      <c r="BM616" s="170" t="s">
        <v>1467</v>
      </c>
    </row>
    <row r="617" spans="2:47" s="84" customFormat="1" ht="24">
      <c r="B617" s="105"/>
      <c r="C617" s="174"/>
      <c r="D617" s="194" t="s">
        <v>173</v>
      </c>
      <c r="E617" s="174"/>
      <c r="F617" s="195" t="s">
        <v>1468</v>
      </c>
      <c r="G617" s="174"/>
      <c r="H617" s="174"/>
      <c r="I617" s="215"/>
      <c r="J617" s="174"/>
      <c r="K617" s="174"/>
      <c r="L617" s="214"/>
      <c r="M617" s="238"/>
      <c r="N617" s="106"/>
      <c r="O617" s="106"/>
      <c r="P617" s="106"/>
      <c r="Q617" s="106"/>
      <c r="R617" s="106"/>
      <c r="S617" s="106"/>
      <c r="T617" s="255"/>
      <c r="AT617" s="170" t="s">
        <v>173</v>
      </c>
      <c r="AU617" s="170" t="s">
        <v>81</v>
      </c>
    </row>
    <row r="618" spans="2:51" s="91" customFormat="1" ht="13.5">
      <c r="B618" s="200"/>
      <c r="C618" s="201"/>
      <c r="D618" s="207" t="s">
        <v>184</v>
      </c>
      <c r="E618" s="211" t="s">
        <v>22</v>
      </c>
      <c r="F618" s="212" t="s">
        <v>1432</v>
      </c>
      <c r="G618" s="201"/>
      <c r="H618" s="213">
        <v>8.36</v>
      </c>
      <c r="I618" s="243"/>
      <c r="J618" s="201"/>
      <c r="K618" s="201"/>
      <c r="L618" s="244"/>
      <c r="M618" s="245"/>
      <c r="N618" s="246"/>
      <c r="O618" s="246"/>
      <c r="P618" s="246"/>
      <c r="Q618" s="246"/>
      <c r="R618" s="246"/>
      <c r="S618" s="246"/>
      <c r="T618" s="257"/>
      <c r="AT618" s="262" t="s">
        <v>184</v>
      </c>
      <c r="AU618" s="262" t="s">
        <v>81</v>
      </c>
      <c r="AV618" s="91" t="s">
        <v>81</v>
      </c>
      <c r="AW618" s="91" t="s">
        <v>37</v>
      </c>
      <c r="AX618" s="91" t="s">
        <v>24</v>
      </c>
      <c r="AY618" s="262" t="s">
        <v>164</v>
      </c>
    </row>
    <row r="619" spans="2:65" s="84" customFormat="1" ht="20.4" customHeight="1">
      <c r="B619" s="105"/>
      <c r="C619" s="281" t="s">
        <v>725</v>
      </c>
      <c r="D619" s="281" t="s">
        <v>834</v>
      </c>
      <c r="E619" s="282" t="s">
        <v>1469</v>
      </c>
      <c r="F619" s="283" t="s">
        <v>1470</v>
      </c>
      <c r="G619" s="284" t="s">
        <v>192</v>
      </c>
      <c r="H619" s="285">
        <v>8.527</v>
      </c>
      <c r="I619" s="286"/>
      <c r="J619" s="287">
        <f>ROUND(I619*H619,2)</f>
        <v>0</v>
      </c>
      <c r="K619" s="283" t="s">
        <v>170</v>
      </c>
      <c r="L619" s="288"/>
      <c r="M619" s="289" t="s">
        <v>22</v>
      </c>
      <c r="N619" s="290" t="s">
        <v>44</v>
      </c>
      <c r="O619" s="106"/>
      <c r="P619" s="237">
        <f>O619*H619</f>
        <v>0</v>
      </c>
      <c r="Q619" s="237">
        <v>0.0012</v>
      </c>
      <c r="R619" s="237">
        <f>Q619*H619</f>
        <v>0.0102324</v>
      </c>
      <c r="S619" s="237">
        <v>0</v>
      </c>
      <c r="T619" s="254">
        <f>S619*H619</f>
        <v>0</v>
      </c>
      <c r="AR619" s="170" t="s">
        <v>425</v>
      </c>
      <c r="AT619" s="170" t="s">
        <v>834</v>
      </c>
      <c r="AU619" s="170" t="s">
        <v>81</v>
      </c>
      <c r="AY619" s="170" t="s">
        <v>164</v>
      </c>
      <c r="BE619" s="266">
        <f>IF(N619="základní",J619,0)</f>
        <v>0</v>
      </c>
      <c r="BF619" s="266">
        <f>IF(N619="snížená",J619,0)</f>
        <v>0</v>
      </c>
      <c r="BG619" s="266">
        <f>IF(N619="zákl. přenesená",J619,0)</f>
        <v>0</v>
      </c>
      <c r="BH619" s="266">
        <f>IF(N619="sníž. přenesená",J619,0)</f>
        <v>0</v>
      </c>
      <c r="BI619" s="266">
        <f>IF(N619="nulová",J619,0)</f>
        <v>0</v>
      </c>
      <c r="BJ619" s="170" t="s">
        <v>24</v>
      </c>
      <c r="BK619" s="266">
        <f>ROUND(I619*H619,2)</f>
        <v>0</v>
      </c>
      <c r="BL619" s="170" t="s">
        <v>298</v>
      </c>
      <c r="BM619" s="170" t="s">
        <v>1471</v>
      </c>
    </row>
    <row r="620" spans="2:47" s="84" customFormat="1" ht="36">
      <c r="B620" s="105"/>
      <c r="C620" s="174"/>
      <c r="D620" s="194" t="s">
        <v>173</v>
      </c>
      <c r="E620" s="174"/>
      <c r="F620" s="195" t="s">
        <v>1472</v>
      </c>
      <c r="G620" s="174"/>
      <c r="H620" s="174"/>
      <c r="I620" s="215"/>
      <c r="J620" s="174"/>
      <c r="K620" s="174"/>
      <c r="L620" s="214"/>
      <c r="M620" s="238"/>
      <c r="N620" s="106"/>
      <c r="O620" s="106"/>
      <c r="P620" s="106"/>
      <c r="Q620" s="106"/>
      <c r="R620" s="106"/>
      <c r="S620" s="106"/>
      <c r="T620" s="255"/>
      <c r="AT620" s="170" t="s">
        <v>173</v>
      </c>
      <c r="AU620" s="170" t="s">
        <v>81</v>
      </c>
    </row>
    <row r="621" spans="2:51" s="91" customFormat="1" ht="13.5">
      <c r="B621" s="200"/>
      <c r="C621" s="201"/>
      <c r="D621" s="207" t="s">
        <v>184</v>
      </c>
      <c r="E621" s="201"/>
      <c r="F621" s="212" t="s">
        <v>1473</v>
      </c>
      <c r="G621" s="201"/>
      <c r="H621" s="213">
        <v>8.527</v>
      </c>
      <c r="I621" s="243"/>
      <c r="J621" s="201"/>
      <c r="K621" s="201"/>
      <c r="L621" s="244"/>
      <c r="M621" s="245"/>
      <c r="N621" s="246"/>
      <c r="O621" s="246"/>
      <c r="P621" s="246"/>
      <c r="Q621" s="246"/>
      <c r="R621" s="246"/>
      <c r="S621" s="246"/>
      <c r="T621" s="257"/>
      <c r="AT621" s="262" t="s">
        <v>184</v>
      </c>
      <c r="AU621" s="262" t="s">
        <v>81</v>
      </c>
      <c r="AV621" s="91" t="s">
        <v>81</v>
      </c>
      <c r="AW621" s="91" t="s">
        <v>6</v>
      </c>
      <c r="AX621" s="91" t="s">
        <v>24</v>
      </c>
      <c r="AY621" s="262" t="s">
        <v>164</v>
      </c>
    </row>
    <row r="622" spans="2:65" s="84" customFormat="1" ht="20.4" customHeight="1">
      <c r="B622" s="105"/>
      <c r="C622" s="189" t="s">
        <v>732</v>
      </c>
      <c r="D622" s="189" t="s">
        <v>166</v>
      </c>
      <c r="E622" s="190" t="s">
        <v>1474</v>
      </c>
      <c r="F622" s="191" t="s">
        <v>1475</v>
      </c>
      <c r="G622" s="192" t="s">
        <v>169</v>
      </c>
      <c r="H622" s="193">
        <v>1</v>
      </c>
      <c r="I622" s="233"/>
      <c r="J622" s="234">
        <f>ROUND(I622*H622,2)</f>
        <v>0</v>
      </c>
      <c r="K622" s="191" t="s">
        <v>170</v>
      </c>
      <c r="L622" s="214"/>
      <c r="M622" s="235" t="s">
        <v>22</v>
      </c>
      <c r="N622" s="236" t="s">
        <v>44</v>
      </c>
      <c r="O622" s="106"/>
      <c r="P622" s="237">
        <f>O622*H622</f>
        <v>0</v>
      </c>
      <c r="Q622" s="237">
        <v>0</v>
      </c>
      <c r="R622" s="237">
        <f>Q622*H622</f>
        <v>0</v>
      </c>
      <c r="S622" s="237">
        <v>0</v>
      </c>
      <c r="T622" s="254">
        <f>S622*H622</f>
        <v>0</v>
      </c>
      <c r="AR622" s="170" t="s">
        <v>298</v>
      </c>
      <c r="AT622" s="170" t="s">
        <v>166</v>
      </c>
      <c r="AU622" s="170" t="s">
        <v>81</v>
      </c>
      <c r="AY622" s="170" t="s">
        <v>164</v>
      </c>
      <c r="BE622" s="266">
        <f>IF(N622="základní",J622,0)</f>
        <v>0</v>
      </c>
      <c r="BF622" s="266">
        <f>IF(N622="snížená",J622,0)</f>
        <v>0</v>
      </c>
      <c r="BG622" s="266">
        <f>IF(N622="zákl. přenesená",J622,0)</f>
        <v>0</v>
      </c>
      <c r="BH622" s="266">
        <f>IF(N622="sníž. přenesená",J622,0)</f>
        <v>0</v>
      </c>
      <c r="BI622" s="266">
        <f>IF(N622="nulová",J622,0)</f>
        <v>0</v>
      </c>
      <c r="BJ622" s="170" t="s">
        <v>24</v>
      </c>
      <c r="BK622" s="266">
        <f>ROUND(I622*H622,2)</f>
        <v>0</v>
      </c>
      <c r="BL622" s="170" t="s">
        <v>298</v>
      </c>
      <c r="BM622" s="170" t="s">
        <v>1476</v>
      </c>
    </row>
    <row r="623" spans="2:47" s="84" customFormat="1" ht="24">
      <c r="B623" s="105"/>
      <c r="C623" s="174"/>
      <c r="D623" s="194" t="s">
        <v>173</v>
      </c>
      <c r="E623" s="174"/>
      <c r="F623" s="195" t="s">
        <v>1477</v>
      </c>
      <c r="G623" s="174"/>
      <c r="H623" s="174"/>
      <c r="I623" s="215"/>
      <c r="J623" s="174"/>
      <c r="K623" s="174"/>
      <c r="L623" s="214"/>
      <c r="M623" s="238"/>
      <c r="N623" s="106"/>
      <c r="O623" s="106"/>
      <c r="P623" s="106"/>
      <c r="Q623" s="106"/>
      <c r="R623" s="106"/>
      <c r="S623" s="106"/>
      <c r="T623" s="255"/>
      <c r="AT623" s="170" t="s">
        <v>173</v>
      </c>
      <c r="AU623" s="170" t="s">
        <v>81</v>
      </c>
    </row>
    <row r="624" spans="2:63" s="89" customFormat="1" ht="29.9" customHeight="1">
      <c r="B624" s="183"/>
      <c r="C624" s="184"/>
      <c r="D624" s="185" t="s">
        <v>72</v>
      </c>
      <c r="E624" s="305" t="s">
        <v>1478</v>
      </c>
      <c r="F624" s="305" t="s">
        <v>1479</v>
      </c>
      <c r="G624" s="184"/>
      <c r="H624" s="184"/>
      <c r="I624" s="226"/>
      <c r="J624" s="306">
        <f>BK624</f>
        <v>0</v>
      </c>
      <c r="K624" s="184"/>
      <c r="L624" s="228"/>
      <c r="M624" s="229"/>
      <c r="N624" s="230"/>
      <c r="O624" s="230"/>
      <c r="P624" s="231">
        <v>0</v>
      </c>
      <c r="Q624" s="230"/>
      <c r="R624" s="231">
        <v>0</v>
      </c>
      <c r="S624" s="230"/>
      <c r="T624" s="253">
        <v>0</v>
      </c>
      <c r="AR624" s="259" t="s">
        <v>81</v>
      </c>
      <c r="AT624" s="260" t="s">
        <v>72</v>
      </c>
      <c r="AU624" s="260" t="s">
        <v>24</v>
      </c>
      <c r="AY624" s="259" t="s">
        <v>164</v>
      </c>
      <c r="BK624" s="265">
        <v>0</v>
      </c>
    </row>
    <row r="625" spans="2:63" s="89" customFormat="1" ht="19.9" customHeight="1">
      <c r="B625" s="183"/>
      <c r="C625" s="184"/>
      <c r="D625" s="187" t="s">
        <v>72</v>
      </c>
      <c r="E625" s="188" t="s">
        <v>705</v>
      </c>
      <c r="F625" s="188" t="s">
        <v>706</v>
      </c>
      <c r="G625" s="184"/>
      <c r="H625" s="184"/>
      <c r="I625" s="226"/>
      <c r="J625" s="232">
        <f>BK625</f>
        <v>0</v>
      </c>
      <c r="K625" s="184"/>
      <c r="L625" s="228"/>
      <c r="M625" s="229"/>
      <c r="N625" s="230"/>
      <c r="O625" s="230"/>
      <c r="P625" s="231">
        <f aca="true" t="shared" si="54" ref="P625:T625">SUM(P626:P630)</f>
        <v>0</v>
      </c>
      <c r="Q625" s="230"/>
      <c r="R625" s="231">
        <f t="shared" si="54"/>
        <v>0.003</v>
      </c>
      <c r="S625" s="230"/>
      <c r="T625" s="253">
        <f t="shared" si="54"/>
        <v>0</v>
      </c>
      <c r="AR625" s="259" t="s">
        <v>81</v>
      </c>
      <c r="AT625" s="260" t="s">
        <v>72</v>
      </c>
      <c r="AU625" s="260" t="s">
        <v>24</v>
      </c>
      <c r="AY625" s="259" t="s">
        <v>164</v>
      </c>
      <c r="BK625" s="265">
        <f>SUM(BK626:BK630)</f>
        <v>0</v>
      </c>
    </row>
    <row r="626" spans="2:65" s="84" customFormat="1" ht="28.8" customHeight="1">
      <c r="B626" s="105"/>
      <c r="C626" s="189" t="s">
        <v>739</v>
      </c>
      <c r="D626" s="189" t="s">
        <v>166</v>
      </c>
      <c r="E626" s="190" t="s">
        <v>1480</v>
      </c>
      <c r="F626" s="191" t="s">
        <v>1481</v>
      </c>
      <c r="G626" s="192" t="s">
        <v>710</v>
      </c>
      <c r="H626" s="193">
        <v>1</v>
      </c>
      <c r="I626" s="233"/>
      <c r="J626" s="234">
        <f>ROUND(I626*H626,2)</f>
        <v>0</v>
      </c>
      <c r="K626" s="191" t="s">
        <v>22</v>
      </c>
      <c r="L626" s="214"/>
      <c r="M626" s="235" t="s">
        <v>22</v>
      </c>
      <c r="N626" s="236" t="s">
        <v>44</v>
      </c>
      <c r="O626" s="106"/>
      <c r="P626" s="237">
        <f>O626*H626</f>
        <v>0</v>
      </c>
      <c r="Q626" s="237">
        <v>0.003</v>
      </c>
      <c r="R626" s="237">
        <f>Q626*H626</f>
        <v>0.003</v>
      </c>
      <c r="S626" s="237">
        <v>0</v>
      </c>
      <c r="T626" s="254">
        <f>S626*H626</f>
        <v>0</v>
      </c>
      <c r="AR626" s="170" t="s">
        <v>298</v>
      </c>
      <c r="AT626" s="170" t="s">
        <v>166</v>
      </c>
      <c r="AU626" s="170" t="s">
        <v>81</v>
      </c>
      <c r="AY626" s="170" t="s">
        <v>164</v>
      </c>
      <c r="BE626" s="266">
        <f>IF(N626="základní",J626,0)</f>
        <v>0</v>
      </c>
      <c r="BF626" s="266">
        <f>IF(N626="snížená",J626,0)</f>
        <v>0</v>
      </c>
      <c r="BG626" s="266">
        <f>IF(N626="zákl. přenesená",J626,0)</f>
        <v>0</v>
      </c>
      <c r="BH626" s="266">
        <f>IF(N626="sníž. přenesená",J626,0)</f>
        <v>0</v>
      </c>
      <c r="BI626" s="266">
        <f>IF(N626="nulová",J626,0)</f>
        <v>0</v>
      </c>
      <c r="BJ626" s="170" t="s">
        <v>24</v>
      </c>
      <c r="BK626" s="266">
        <f>ROUND(I626*H626,2)</f>
        <v>0</v>
      </c>
      <c r="BL626" s="170" t="s">
        <v>298</v>
      </c>
      <c r="BM626" s="170" t="s">
        <v>1482</v>
      </c>
    </row>
    <row r="627" spans="2:47" s="84" customFormat="1" ht="13.5">
      <c r="B627" s="105"/>
      <c r="C627" s="174"/>
      <c r="D627" s="194" t="s">
        <v>173</v>
      </c>
      <c r="E627" s="174"/>
      <c r="F627" s="195" t="s">
        <v>1483</v>
      </c>
      <c r="G627" s="174"/>
      <c r="H627" s="174"/>
      <c r="I627" s="215"/>
      <c r="J627" s="174"/>
      <c r="K627" s="174"/>
      <c r="L627" s="214"/>
      <c r="M627" s="238"/>
      <c r="N627" s="106"/>
      <c r="O627" s="106"/>
      <c r="P627" s="106"/>
      <c r="Q627" s="106"/>
      <c r="R627" s="106"/>
      <c r="S627" s="106"/>
      <c r="T627" s="255"/>
      <c r="AT627" s="170" t="s">
        <v>173</v>
      </c>
      <c r="AU627" s="170" t="s">
        <v>81</v>
      </c>
    </row>
    <row r="628" spans="2:51" s="91" customFormat="1" ht="13.5">
      <c r="B628" s="200"/>
      <c r="C628" s="201"/>
      <c r="D628" s="207" t="s">
        <v>184</v>
      </c>
      <c r="E628" s="211" t="s">
        <v>22</v>
      </c>
      <c r="F628" s="212" t="s">
        <v>24</v>
      </c>
      <c r="G628" s="201"/>
      <c r="H628" s="213">
        <v>1</v>
      </c>
      <c r="I628" s="243"/>
      <c r="J628" s="201"/>
      <c r="K628" s="201"/>
      <c r="L628" s="244"/>
      <c r="M628" s="245"/>
      <c r="N628" s="246"/>
      <c r="O628" s="246"/>
      <c r="P628" s="246"/>
      <c r="Q628" s="246"/>
      <c r="R628" s="246"/>
      <c r="S628" s="246"/>
      <c r="T628" s="257"/>
      <c r="AT628" s="262" t="s">
        <v>184</v>
      </c>
      <c r="AU628" s="262" t="s">
        <v>81</v>
      </c>
      <c r="AV628" s="91" t="s">
        <v>81</v>
      </c>
      <c r="AW628" s="91" t="s">
        <v>37</v>
      </c>
      <c r="AX628" s="91" t="s">
        <v>24</v>
      </c>
      <c r="AY628" s="262" t="s">
        <v>164</v>
      </c>
    </row>
    <row r="629" spans="2:65" s="84" customFormat="1" ht="20.4" customHeight="1">
      <c r="B629" s="105"/>
      <c r="C629" s="189" t="s">
        <v>747</v>
      </c>
      <c r="D629" s="189" t="s">
        <v>166</v>
      </c>
      <c r="E629" s="190" t="s">
        <v>1484</v>
      </c>
      <c r="F629" s="191" t="s">
        <v>1485</v>
      </c>
      <c r="G629" s="192" t="s">
        <v>169</v>
      </c>
      <c r="H629" s="193">
        <v>1</v>
      </c>
      <c r="I629" s="233"/>
      <c r="J629" s="234">
        <f>ROUND(I629*H629,2)</f>
        <v>0</v>
      </c>
      <c r="K629" s="191" t="s">
        <v>170</v>
      </c>
      <c r="L629" s="214"/>
      <c r="M629" s="235" t="s">
        <v>22</v>
      </c>
      <c r="N629" s="236" t="s">
        <v>44</v>
      </c>
      <c r="O629" s="106"/>
      <c r="P629" s="237">
        <f>O629*H629</f>
        <v>0</v>
      </c>
      <c r="Q629" s="237">
        <v>0</v>
      </c>
      <c r="R629" s="237">
        <f>Q629*H629</f>
        <v>0</v>
      </c>
      <c r="S629" s="237">
        <v>0</v>
      </c>
      <c r="T629" s="254">
        <f>S629*H629</f>
        <v>0</v>
      </c>
      <c r="AR629" s="170" t="s">
        <v>298</v>
      </c>
      <c r="AT629" s="170" t="s">
        <v>166</v>
      </c>
      <c r="AU629" s="170" t="s">
        <v>81</v>
      </c>
      <c r="AY629" s="170" t="s">
        <v>164</v>
      </c>
      <c r="BE629" s="266">
        <f>IF(N629="základní",J629,0)</f>
        <v>0</v>
      </c>
      <c r="BF629" s="266">
        <f>IF(N629="snížená",J629,0)</f>
        <v>0</v>
      </c>
      <c r="BG629" s="266">
        <f>IF(N629="zákl. přenesená",J629,0)</f>
        <v>0</v>
      </c>
      <c r="BH629" s="266">
        <f>IF(N629="sníž. přenesená",J629,0)</f>
        <v>0</v>
      </c>
      <c r="BI629" s="266">
        <f>IF(N629="nulová",J629,0)</f>
        <v>0</v>
      </c>
      <c r="BJ629" s="170" t="s">
        <v>24</v>
      </c>
      <c r="BK629" s="266">
        <f>ROUND(I629*H629,2)</f>
        <v>0</v>
      </c>
      <c r="BL629" s="170" t="s">
        <v>298</v>
      </c>
      <c r="BM629" s="170" t="s">
        <v>1486</v>
      </c>
    </row>
    <row r="630" spans="2:47" s="84" customFormat="1" ht="24">
      <c r="B630" s="105"/>
      <c r="C630" s="174"/>
      <c r="D630" s="194" t="s">
        <v>173</v>
      </c>
      <c r="E630" s="174"/>
      <c r="F630" s="195" t="s">
        <v>1487</v>
      </c>
      <c r="G630" s="174"/>
      <c r="H630" s="174"/>
      <c r="I630" s="215"/>
      <c r="J630" s="174"/>
      <c r="K630" s="174"/>
      <c r="L630" s="214"/>
      <c r="M630" s="238"/>
      <c r="N630" s="106"/>
      <c r="O630" s="106"/>
      <c r="P630" s="106"/>
      <c r="Q630" s="106"/>
      <c r="R630" s="106"/>
      <c r="S630" s="106"/>
      <c r="T630" s="255"/>
      <c r="AT630" s="170" t="s">
        <v>173</v>
      </c>
      <c r="AU630" s="170" t="s">
        <v>81</v>
      </c>
    </row>
    <row r="631" spans="2:63" s="89" customFormat="1" ht="29.9" customHeight="1">
      <c r="B631" s="183"/>
      <c r="C631" s="184"/>
      <c r="D631" s="187" t="s">
        <v>72</v>
      </c>
      <c r="E631" s="188" t="s">
        <v>713</v>
      </c>
      <c r="F631" s="188" t="s">
        <v>714</v>
      </c>
      <c r="G631" s="184"/>
      <c r="H631" s="184"/>
      <c r="I631" s="226"/>
      <c r="J631" s="232">
        <f>BK631</f>
        <v>0</v>
      </c>
      <c r="K631" s="184"/>
      <c r="L631" s="228"/>
      <c r="M631" s="229"/>
      <c r="N631" s="230"/>
      <c r="O631" s="230"/>
      <c r="P631" s="231">
        <f aca="true" t="shared" si="55" ref="P631:T631">SUM(P632:P691)</f>
        <v>0</v>
      </c>
      <c r="Q631" s="230"/>
      <c r="R631" s="231">
        <f t="shared" si="55"/>
        <v>21.01195833</v>
      </c>
      <c r="S631" s="230"/>
      <c r="T631" s="253">
        <f t="shared" si="55"/>
        <v>0</v>
      </c>
      <c r="AR631" s="259" t="s">
        <v>81</v>
      </c>
      <c r="AT631" s="260" t="s">
        <v>72</v>
      </c>
      <c r="AU631" s="260" t="s">
        <v>24</v>
      </c>
      <c r="AY631" s="259" t="s">
        <v>164</v>
      </c>
      <c r="BK631" s="265">
        <f>SUM(BK632:BK691)</f>
        <v>0</v>
      </c>
    </row>
    <row r="632" spans="2:65" s="84" customFormat="1" ht="28.8" customHeight="1">
      <c r="B632" s="105"/>
      <c r="C632" s="189" t="s">
        <v>756</v>
      </c>
      <c r="D632" s="189" t="s">
        <v>166</v>
      </c>
      <c r="E632" s="190" t="s">
        <v>1488</v>
      </c>
      <c r="F632" s="191" t="s">
        <v>1489</v>
      </c>
      <c r="G632" s="192" t="s">
        <v>192</v>
      </c>
      <c r="H632" s="193">
        <v>65.94</v>
      </c>
      <c r="I632" s="233"/>
      <c r="J632" s="234">
        <f>ROUND(I632*H632,2)</f>
        <v>0</v>
      </c>
      <c r="K632" s="191" t="s">
        <v>170</v>
      </c>
      <c r="L632" s="214"/>
      <c r="M632" s="235" t="s">
        <v>22</v>
      </c>
      <c r="N632" s="236" t="s">
        <v>44</v>
      </c>
      <c r="O632" s="106"/>
      <c r="P632" s="237">
        <f>O632*H632</f>
        <v>0</v>
      </c>
      <c r="Q632" s="237">
        <v>0.04619</v>
      </c>
      <c r="R632" s="237">
        <f>Q632*H632</f>
        <v>3.0457686</v>
      </c>
      <c r="S632" s="237">
        <v>0</v>
      </c>
      <c r="T632" s="254">
        <f>S632*H632</f>
        <v>0</v>
      </c>
      <c r="AR632" s="170" t="s">
        <v>298</v>
      </c>
      <c r="AT632" s="170" t="s">
        <v>166</v>
      </c>
      <c r="AU632" s="170" t="s">
        <v>81</v>
      </c>
      <c r="AY632" s="170" t="s">
        <v>164</v>
      </c>
      <c r="BE632" s="266">
        <f>IF(N632="základní",J632,0)</f>
        <v>0</v>
      </c>
      <c r="BF632" s="266">
        <v>0</v>
      </c>
      <c r="BG632" s="266">
        <f>IF(N632="zákl. přenesená",J632,0)</f>
        <v>0</v>
      </c>
      <c r="BH632" s="266">
        <f>IF(N632="sníž. přenesená",J632,0)</f>
        <v>0</v>
      </c>
      <c r="BI632" s="266">
        <f>IF(N632="nulová",J632,0)</f>
        <v>0</v>
      </c>
      <c r="BJ632" s="170" t="s">
        <v>24</v>
      </c>
      <c r="BK632" s="266">
        <f>ROUND(I632*H632,2)</f>
        <v>0</v>
      </c>
      <c r="BL632" s="170" t="s">
        <v>298</v>
      </c>
      <c r="BM632" s="170" t="s">
        <v>1490</v>
      </c>
    </row>
    <row r="633" spans="2:47" s="84" customFormat="1" ht="36">
      <c r="B633" s="105"/>
      <c r="C633" s="174"/>
      <c r="D633" s="194" t="s">
        <v>173</v>
      </c>
      <c r="E633" s="174"/>
      <c r="F633" s="195" t="s">
        <v>1491</v>
      </c>
      <c r="G633" s="174"/>
      <c r="H633" s="174"/>
      <c r="I633" s="215"/>
      <c r="J633" s="174"/>
      <c r="K633" s="174"/>
      <c r="L633" s="214"/>
      <c r="M633" s="238"/>
      <c r="N633" s="106"/>
      <c r="O633" s="106"/>
      <c r="P633" s="106"/>
      <c r="Q633" s="106"/>
      <c r="R633" s="106"/>
      <c r="S633" s="106"/>
      <c r="T633" s="255"/>
      <c r="AT633" s="170" t="s">
        <v>173</v>
      </c>
      <c r="AU633" s="170" t="s">
        <v>81</v>
      </c>
    </row>
    <row r="634" spans="2:51" s="91" customFormat="1" ht="13.5">
      <c r="B634" s="200"/>
      <c r="C634" s="201"/>
      <c r="D634" s="194" t="s">
        <v>184</v>
      </c>
      <c r="E634" s="202" t="s">
        <v>22</v>
      </c>
      <c r="F634" s="203" t="s">
        <v>1492</v>
      </c>
      <c r="G634" s="201"/>
      <c r="H634" s="204">
        <v>12.18</v>
      </c>
      <c r="I634" s="243"/>
      <c r="J634" s="201"/>
      <c r="K634" s="201"/>
      <c r="L634" s="244"/>
      <c r="M634" s="245"/>
      <c r="N634" s="246"/>
      <c r="O634" s="246"/>
      <c r="P634" s="246"/>
      <c r="Q634" s="246"/>
      <c r="R634" s="246"/>
      <c r="S634" s="246"/>
      <c r="T634" s="257"/>
      <c r="AT634" s="262" t="s">
        <v>184</v>
      </c>
      <c r="AU634" s="262" t="s">
        <v>81</v>
      </c>
      <c r="AV634" s="91" t="s">
        <v>81</v>
      </c>
      <c r="AW634" s="91" t="s">
        <v>37</v>
      </c>
      <c r="AX634" s="91" t="s">
        <v>73</v>
      </c>
      <c r="AY634" s="262" t="s">
        <v>164</v>
      </c>
    </row>
    <row r="635" spans="2:51" s="91" customFormat="1" ht="13.5">
      <c r="B635" s="200"/>
      <c r="C635" s="201"/>
      <c r="D635" s="194" t="s">
        <v>184</v>
      </c>
      <c r="E635" s="202" t="s">
        <v>22</v>
      </c>
      <c r="F635" s="203" t="s">
        <v>1493</v>
      </c>
      <c r="G635" s="201"/>
      <c r="H635" s="204">
        <v>5.56</v>
      </c>
      <c r="I635" s="243"/>
      <c r="J635" s="201"/>
      <c r="K635" s="201"/>
      <c r="L635" s="244"/>
      <c r="M635" s="245"/>
      <c r="N635" s="246"/>
      <c r="O635" s="246"/>
      <c r="P635" s="246"/>
      <c r="Q635" s="246"/>
      <c r="R635" s="246"/>
      <c r="S635" s="246"/>
      <c r="T635" s="257"/>
      <c r="AT635" s="262" t="s">
        <v>184</v>
      </c>
      <c r="AU635" s="262" t="s">
        <v>81</v>
      </c>
      <c r="AV635" s="91" t="s">
        <v>81</v>
      </c>
      <c r="AW635" s="91" t="s">
        <v>37</v>
      </c>
      <c r="AX635" s="91" t="s">
        <v>73</v>
      </c>
      <c r="AY635" s="262" t="s">
        <v>164</v>
      </c>
    </row>
    <row r="636" spans="2:51" s="91" customFormat="1" ht="13.5">
      <c r="B636" s="200"/>
      <c r="C636" s="201"/>
      <c r="D636" s="194" t="s">
        <v>184</v>
      </c>
      <c r="E636" s="202" t="s">
        <v>22</v>
      </c>
      <c r="F636" s="203" t="s">
        <v>1494</v>
      </c>
      <c r="G636" s="201"/>
      <c r="H636" s="204">
        <v>35.09</v>
      </c>
      <c r="I636" s="243"/>
      <c r="J636" s="201"/>
      <c r="K636" s="201"/>
      <c r="L636" s="244"/>
      <c r="M636" s="245"/>
      <c r="N636" s="246"/>
      <c r="O636" s="246"/>
      <c r="P636" s="246"/>
      <c r="Q636" s="246"/>
      <c r="R636" s="246"/>
      <c r="S636" s="246"/>
      <c r="T636" s="257"/>
      <c r="AT636" s="262" t="s">
        <v>184</v>
      </c>
      <c r="AU636" s="262" t="s">
        <v>81</v>
      </c>
      <c r="AV636" s="91" t="s">
        <v>81</v>
      </c>
      <c r="AW636" s="91" t="s">
        <v>37</v>
      </c>
      <c r="AX636" s="91" t="s">
        <v>73</v>
      </c>
      <c r="AY636" s="262" t="s">
        <v>164</v>
      </c>
    </row>
    <row r="637" spans="2:51" s="91" customFormat="1" ht="13.5">
      <c r="B637" s="200"/>
      <c r="C637" s="201"/>
      <c r="D637" s="194" t="s">
        <v>184</v>
      </c>
      <c r="E637" s="202" t="s">
        <v>22</v>
      </c>
      <c r="F637" s="203" t="s">
        <v>1495</v>
      </c>
      <c r="G637" s="201"/>
      <c r="H637" s="204">
        <v>9</v>
      </c>
      <c r="I637" s="243"/>
      <c r="J637" s="201"/>
      <c r="K637" s="201"/>
      <c r="L637" s="244"/>
      <c r="M637" s="245"/>
      <c r="N637" s="246"/>
      <c r="O637" s="246"/>
      <c r="P637" s="246"/>
      <c r="Q637" s="246"/>
      <c r="R637" s="246"/>
      <c r="S637" s="246"/>
      <c r="T637" s="257"/>
      <c r="AT637" s="262" t="s">
        <v>184</v>
      </c>
      <c r="AU637" s="262" t="s">
        <v>81</v>
      </c>
      <c r="AV637" s="91" t="s">
        <v>81</v>
      </c>
      <c r="AW637" s="91" t="s">
        <v>37</v>
      </c>
      <c r="AX637" s="91" t="s">
        <v>73</v>
      </c>
      <c r="AY637" s="262" t="s">
        <v>164</v>
      </c>
    </row>
    <row r="638" spans="2:51" s="91" customFormat="1" ht="13.5">
      <c r="B638" s="200"/>
      <c r="C638" s="201"/>
      <c r="D638" s="194" t="s">
        <v>184</v>
      </c>
      <c r="E638" s="202" t="s">
        <v>22</v>
      </c>
      <c r="F638" s="203" t="s">
        <v>1496</v>
      </c>
      <c r="G638" s="201"/>
      <c r="H638" s="204">
        <v>4.11</v>
      </c>
      <c r="I638" s="243"/>
      <c r="J638" s="201"/>
      <c r="K638" s="201"/>
      <c r="L638" s="244"/>
      <c r="M638" s="245"/>
      <c r="N638" s="246"/>
      <c r="O638" s="246"/>
      <c r="P638" s="246"/>
      <c r="Q638" s="246"/>
      <c r="R638" s="246"/>
      <c r="S638" s="246"/>
      <c r="T638" s="257"/>
      <c r="AT638" s="262" t="s">
        <v>184</v>
      </c>
      <c r="AU638" s="262" t="s">
        <v>81</v>
      </c>
      <c r="AV638" s="91" t="s">
        <v>81</v>
      </c>
      <c r="AW638" s="91" t="s">
        <v>37</v>
      </c>
      <c r="AX638" s="91" t="s">
        <v>73</v>
      </c>
      <c r="AY638" s="262" t="s">
        <v>164</v>
      </c>
    </row>
    <row r="639" spans="2:51" s="92" customFormat="1" ht="13.5">
      <c r="B639" s="205"/>
      <c r="C639" s="206"/>
      <c r="D639" s="207" t="s">
        <v>184</v>
      </c>
      <c r="E639" s="208" t="s">
        <v>22</v>
      </c>
      <c r="F639" s="209" t="s">
        <v>187</v>
      </c>
      <c r="G639" s="206"/>
      <c r="H639" s="210">
        <v>65.94</v>
      </c>
      <c r="I639" s="247"/>
      <c r="J639" s="206"/>
      <c r="K639" s="206"/>
      <c r="L639" s="248"/>
      <c r="M639" s="249"/>
      <c r="N639" s="250"/>
      <c r="O639" s="250"/>
      <c r="P639" s="250"/>
      <c r="Q639" s="250"/>
      <c r="R639" s="250"/>
      <c r="S639" s="250"/>
      <c r="T639" s="258"/>
      <c r="AT639" s="263" t="s">
        <v>184</v>
      </c>
      <c r="AU639" s="263" t="s">
        <v>81</v>
      </c>
      <c r="AV639" s="92" t="s">
        <v>171</v>
      </c>
      <c r="AW639" s="92" t="s">
        <v>37</v>
      </c>
      <c r="AX639" s="92" t="s">
        <v>24</v>
      </c>
      <c r="AY639" s="263" t="s">
        <v>164</v>
      </c>
    </row>
    <row r="640" spans="2:65" s="84" customFormat="1" ht="28.8" customHeight="1">
      <c r="B640" s="105"/>
      <c r="C640" s="189" t="s">
        <v>765</v>
      </c>
      <c r="D640" s="189" t="s">
        <v>166</v>
      </c>
      <c r="E640" s="190" t="s">
        <v>1497</v>
      </c>
      <c r="F640" s="191" t="s">
        <v>1498</v>
      </c>
      <c r="G640" s="192" t="s">
        <v>192</v>
      </c>
      <c r="H640" s="193">
        <v>69.45</v>
      </c>
      <c r="I640" s="233"/>
      <c r="J640" s="234">
        <f>ROUND(I640*H640,2)</f>
        <v>0</v>
      </c>
      <c r="K640" s="191" t="s">
        <v>170</v>
      </c>
      <c r="L640" s="214"/>
      <c r="M640" s="235" t="s">
        <v>22</v>
      </c>
      <c r="N640" s="236" t="s">
        <v>44</v>
      </c>
      <c r="O640" s="106"/>
      <c r="P640" s="237">
        <f>O640*H640</f>
        <v>0</v>
      </c>
      <c r="Q640" s="237">
        <v>0.01699</v>
      </c>
      <c r="R640" s="237">
        <f>Q640*H640</f>
        <v>1.1799555</v>
      </c>
      <c r="S640" s="237">
        <v>0</v>
      </c>
      <c r="T640" s="254">
        <f>S640*H640</f>
        <v>0</v>
      </c>
      <c r="AR640" s="170" t="s">
        <v>298</v>
      </c>
      <c r="AT640" s="170" t="s">
        <v>166</v>
      </c>
      <c r="AU640" s="170" t="s">
        <v>81</v>
      </c>
      <c r="AY640" s="170" t="s">
        <v>164</v>
      </c>
      <c r="BE640" s="266">
        <f>IF(N640="základní",J640,0)</f>
        <v>0</v>
      </c>
      <c r="BF640" s="266">
        <f>IF(N640="snížená",J640,0)</f>
        <v>0</v>
      </c>
      <c r="BG640" s="266">
        <f>IF(N640="zákl. přenesená",J640,0)</f>
        <v>0</v>
      </c>
      <c r="BH640" s="266">
        <f>IF(N640="sníž. přenesená",J640,0)</f>
        <v>0</v>
      </c>
      <c r="BI640" s="266">
        <f>IF(N640="nulová",J640,0)</f>
        <v>0</v>
      </c>
      <c r="BJ640" s="170" t="s">
        <v>24</v>
      </c>
      <c r="BK640" s="266">
        <f>ROUND(I640*H640,2)</f>
        <v>0</v>
      </c>
      <c r="BL640" s="170" t="s">
        <v>298</v>
      </c>
      <c r="BM640" s="170" t="s">
        <v>1499</v>
      </c>
    </row>
    <row r="641" spans="2:47" s="84" customFormat="1" ht="36">
      <c r="B641" s="105"/>
      <c r="C641" s="174"/>
      <c r="D641" s="194" t="s">
        <v>173</v>
      </c>
      <c r="E641" s="174"/>
      <c r="F641" s="195" t="s">
        <v>1500</v>
      </c>
      <c r="G641" s="174"/>
      <c r="H641" s="174"/>
      <c r="I641" s="215"/>
      <c r="J641" s="174"/>
      <c r="K641" s="174"/>
      <c r="L641" s="214"/>
      <c r="M641" s="238"/>
      <c r="N641" s="106"/>
      <c r="O641" s="106"/>
      <c r="P641" s="106"/>
      <c r="Q641" s="106"/>
      <c r="R641" s="106"/>
      <c r="S641" s="106"/>
      <c r="T641" s="255"/>
      <c r="AT641" s="170" t="s">
        <v>173</v>
      </c>
      <c r="AU641" s="170" t="s">
        <v>81</v>
      </c>
    </row>
    <row r="642" spans="2:51" s="91" customFormat="1" ht="13.5">
      <c r="B642" s="200"/>
      <c r="C642" s="201"/>
      <c r="D642" s="194" t="s">
        <v>184</v>
      </c>
      <c r="E642" s="202" t="s">
        <v>22</v>
      </c>
      <c r="F642" s="203" t="s">
        <v>1501</v>
      </c>
      <c r="G642" s="201"/>
      <c r="H642" s="204">
        <v>32.7</v>
      </c>
      <c r="I642" s="243"/>
      <c r="J642" s="201"/>
      <c r="K642" s="201"/>
      <c r="L642" s="244"/>
      <c r="M642" s="245"/>
      <c r="N642" s="246"/>
      <c r="O642" s="246"/>
      <c r="P642" s="246"/>
      <c r="Q642" s="246"/>
      <c r="R642" s="246"/>
      <c r="S642" s="246"/>
      <c r="T642" s="257"/>
      <c r="AT642" s="262" t="s">
        <v>184</v>
      </c>
      <c r="AU642" s="262" t="s">
        <v>81</v>
      </c>
      <c r="AV642" s="91" t="s">
        <v>81</v>
      </c>
      <c r="AW642" s="91" t="s">
        <v>37</v>
      </c>
      <c r="AX642" s="91" t="s">
        <v>73</v>
      </c>
      <c r="AY642" s="262" t="s">
        <v>164</v>
      </c>
    </row>
    <row r="643" spans="2:51" s="91" customFormat="1" ht="13.5">
      <c r="B643" s="200"/>
      <c r="C643" s="201"/>
      <c r="D643" s="194" t="s">
        <v>184</v>
      </c>
      <c r="E643" s="202" t="s">
        <v>22</v>
      </c>
      <c r="F643" s="203" t="s">
        <v>1502</v>
      </c>
      <c r="G643" s="201"/>
      <c r="H643" s="204">
        <v>15</v>
      </c>
      <c r="I643" s="243"/>
      <c r="J643" s="201"/>
      <c r="K643" s="201"/>
      <c r="L643" s="244"/>
      <c r="M643" s="245"/>
      <c r="N643" s="246"/>
      <c r="O643" s="246"/>
      <c r="P643" s="246"/>
      <c r="Q643" s="246"/>
      <c r="R643" s="246"/>
      <c r="S643" s="246"/>
      <c r="T643" s="257"/>
      <c r="AT643" s="262" t="s">
        <v>184</v>
      </c>
      <c r="AU643" s="262" t="s">
        <v>81</v>
      </c>
      <c r="AV643" s="91" t="s">
        <v>81</v>
      </c>
      <c r="AW643" s="91" t="s">
        <v>37</v>
      </c>
      <c r="AX643" s="91" t="s">
        <v>73</v>
      </c>
      <c r="AY643" s="262" t="s">
        <v>164</v>
      </c>
    </row>
    <row r="644" spans="2:51" s="91" customFormat="1" ht="13.5">
      <c r="B644" s="200"/>
      <c r="C644" s="201"/>
      <c r="D644" s="194" t="s">
        <v>184</v>
      </c>
      <c r="E644" s="202" t="s">
        <v>22</v>
      </c>
      <c r="F644" s="203" t="s">
        <v>1503</v>
      </c>
      <c r="G644" s="201"/>
      <c r="H644" s="204">
        <v>11.25</v>
      </c>
      <c r="I644" s="243"/>
      <c r="J644" s="201"/>
      <c r="K644" s="201"/>
      <c r="L644" s="244"/>
      <c r="M644" s="245"/>
      <c r="N644" s="246"/>
      <c r="O644" s="246"/>
      <c r="P644" s="246"/>
      <c r="Q644" s="246"/>
      <c r="R644" s="246"/>
      <c r="S644" s="246"/>
      <c r="T644" s="257"/>
      <c r="AT644" s="262" t="s">
        <v>184</v>
      </c>
      <c r="AU644" s="262" t="s">
        <v>81</v>
      </c>
      <c r="AV644" s="91" t="s">
        <v>81</v>
      </c>
      <c r="AW644" s="91" t="s">
        <v>37</v>
      </c>
      <c r="AX644" s="91" t="s">
        <v>73</v>
      </c>
      <c r="AY644" s="262" t="s">
        <v>164</v>
      </c>
    </row>
    <row r="645" spans="2:51" s="91" customFormat="1" ht="13.5">
      <c r="B645" s="200"/>
      <c r="C645" s="201"/>
      <c r="D645" s="194" t="s">
        <v>184</v>
      </c>
      <c r="E645" s="202" t="s">
        <v>22</v>
      </c>
      <c r="F645" s="203" t="s">
        <v>1504</v>
      </c>
      <c r="G645" s="201"/>
      <c r="H645" s="204">
        <v>10.5</v>
      </c>
      <c r="I645" s="243"/>
      <c r="J645" s="201"/>
      <c r="K645" s="201"/>
      <c r="L645" s="244"/>
      <c r="M645" s="245"/>
      <c r="N645" s="246"/>
      <c r="O645" s="246"/>
      <c r="P645" s="246"/>
      <c r="Q645" s="246"/>
      <c r="R645" s="246"/>
      <c r="S645" s="246"/>
      <c r="T645" s="257"/>
      <c r="AT645" s="262" t="s">
        <v>184</v>
      </c>
      <c r="AU645" s="262" t="s">
        <v>81</v>
      </c>
      <c r="AV645" s="91" t="s">
        <v>81</v>
      </c>
      <c r="AW645" s="91" t="s">
        <v>37</v>
      </c>
      <c r="AX645" s="91" t="s">
        <v>73</v>
      </c>
      <c r="AY645" s="262" t="s">
        <v>164</v>
      </c>
    </row>
    <row r="646" spans="2:51" s="92" customFormat="1" ht="13.5">
      <c r="B646" s="205"/>
      <c r="C646" s="206"/>
      <c r="D646" s="207" t="s">
        <v>184</v>
      </c>
      <c r="E646" s="208" t="s">
        <v>22</v>
      </c>
      <c r="F646" s="209" t="s">
        <v>187</v>
      </c>
      <c r="G646" s="206"/>
      <c r="H646" s="210">
        <v>69.45</v>
      </c>
      <c r="I646" s="247"/>
      <c r="J646" s="206"/>
      <c r="K646" s="206"/>
      <c r="L646" s="248"/>
      <c r="M646" s="249"/>
      <c r="N646" s="250"/>
      <c r="O646" s="250"/>
      <c r="P646" s="250"/>
      <c r="Q646" s="250"/>
      <c r="R646" s="250"/>
      <c r="S646" s="250"/>
      <c r="T646" s="258"/>
      <c r="AT646" s="263" t="s">
        <v>184</v>
      </c>
      <c r="AU646" s="263" t="s">
        <v>81</v>
      </c>
      <c r="AV646" s="92" t="s">
        <v>171</v>
      </c>
      <c r="AW646" s="92" t="s">
        <v>37</v>
      </c>
      <c r="AX646" s="92" t="s">
        <v>24</v>
      </c>
      <c r="AY646" s="263" t="s">
        <v>164</v>
      </c>
    </row>
    <row r="647" spans="2:65" s="84" customFormat="1" ht="20.4" customHeight="1">
      <c r="B647" s="105"/>
      <c r="C647" s="189" t="s">
        <v>776</v>
      </c>
      <c r="D647" s="189" t="s">
        <v>166</v>
      </c>
      <c r="E647" s="190" t="s">
        <v>1505</v>
      </c>
      <c r="F647" s="191" t="s">
        <v>1506</v>
      </c>
      <c r="G647" s="192" t="s">
        <v>192</v>
      </c>
      <c r="H647" s="193">
        <v>933.275</v>
      </c>
      <c r="I647" s="233"/>
      <c r="J647" s="234">
        <f>ROUND(I647*H647,2)</f>
        <v>0</v>
      </c>
      <c r="K647" s="191" t="s">
        <v>170</v>
      </c>
      <c r="L647" s="214"/>
      <c r="M647" s="235" t="s">
        <v>22</v>
      </c>
      <c r="N647" s="236" t="s">
        <v>44</v>
      </c>
      <c r="O647" s="106"/>
      <c r="P647" s="237">
        <f>O647*H647</f>
        <v>0</v>
      </c>
      <c r="Q647" s="237">
        <v>0.01417</v>
      </c>
      <c r="R647" s="237">
        <f>Q647*H647</f>
        <v>13.22450675</v>
      </c>
      <c r="S647" s="237">
        <v>0</v>
      </c>
      <c r="T647" s="254">
        <f>S647*H647</f>
        <v>0</v>
      </c>
      <c r="AR647" s="170" t="s">
        <v>298</v>
      </c>
      <c r="AT647" s="170" t="s">
        <v>166</v>
      </c>
      <c r="AU647" s="170" t="s">
        <v>81</v>
      </c>
      <c r="AY647" s="170" t="s">
        <v>164</v>
      </c>
      <c r="BE647" s="266">
        <f>IF(N647="základní",J647,0)</f>
        <v>0</v>
      </c>
      <c r="BF647" s="266">
        <f>IF(N647="snížená",J647,0)</f>
        <v>0</v>
      </c>
      <c r="BG647" s="266">
        <f>IF(N647="zákl. přenesená",J647,0)</f>
        <v>0</v>
      </c>
      <c r="BH647" s="266">
        <f>IF(N647="sníž. přenesená",J647,0)</f>
        <v>0</v>
      </c>
      <c r="BI647" s="266">
        <f>IF(N647="nulová",J647,0)</f>
        <v>0</v>
      </c>
      <c r="BJ647" s="170" t="s">
        <v>24</v>
      </c>
      <c r="BK647" s="266">
        <f>ROUND(I647*H647,2)</f>
        <v>0</v>
      </c>
      <c r="BL647" s="170" t="s">
        <v>298</v>
      </c>
      <c r="BM647" s="170" t="s">
        <v>1507</v>
      </c>
    </row>
    <row r="648" spans="2:47" s="84" customFormat="1" ht="36">
      <c r="B648" s="105"/>
      <c r="C648" s="174"/>
      <c r="D648" s="194" t="s">
        <v>173</v>
      </c>
      <c r="E648" s="174"/>
      <c r="F648" s="195" t="s">
        <v>1508</v>
      </c>
      <c r="G648" s="174"/>
      <c r="H648" s="174"/>
      <c r="I648" s="215"/>
      <c r="J648" s="174"/>
      <c r="K648" s="174"/>
      <c r="L648" s="214"/>
      <c r="M648" s="238"/>
      <c r="N648" s="106"/>
      <c r="O648" s="106"/>
      <c r="P648" s="106"/>
      <c r="Q648" s="106"/>
      <c r="R648" s="106"/>
      <c r="S648" s="106"/>
      <c r="T648" s="255"/>
      <c r="AT648" s="170" t="s">
        <v>173</v>
      </c>
      <c r="AU648" s="170" t="s">
        <v>81</v>
      </c>
    </row>
    <row r="649" spans="2:51" s="91" customFormat="1" ht="13.5">
      <c r="B649" s="200"/>
      <c r="C649" s="201"/>
      <c r="D649" s="194" t="s">
        <v>184</v>
      </c>
      <c r="E649" s="202" t="s">
        <v>22</v>
      </c>
      <c r="F649" s="203" t="s">
        <v>1509</v>
      </c>
      <c r="G649" s="201"/>
      <c r="H649" s="204">
        <v>16.815</v>
      </c>
      <c r="I649" s="243"/>
      <c r="J649" s="201"/>
      <c r="K649" s="201"/>
      <c r="L649" s="244"/>
      <c r="M649" s="245"/>
      <c r="N649" s="246"/>
      <c r="O649" s="246"/>
      <c r="P649" s="246"/>
      <c r="Q649" s="246"/>
      <c r="R649" s="246"/>
      <c r="S649" s="246"/>
      <c r="T649" s="257"/>
      <c r="AT649" s="262" t="s">
        <v>184</v>
      </c>
      <c r="AU649" s="262" t="s">
        <v>81</v>
      </c>
      <c r="AV649" s="91" t="s">
        <v>81</v>
      </c>
      <c r="AW649" s="91" t="s">
        <v>37</v>
      </c>
      <c r="AX649" s="91" t="s">
        <v>73</v>
      </c>
      <c r="AY649" s="262" t="s">
        <v>164</v>
      </c>
    </row>
    <row r="650" spans="2:51" s="91" customFormat="1" ht="13.5">
      <c r="B650" s="200"/>
      <c r="C650" s="201"/>
      <c r="D650" s="194" t="s">
        <v>184</v>
      </c>
      <c r="E650" s="202" t="s">
        <v>22</v>
      </c>
      <c r="F650" s="203" t="s">
        <v>1510</v>
      </c>
      <c r="G650" s="201"/>
      <c r="H650" s="204">
        <v>122.96</v>
      </c>
      <c r="I650" s="243"/>
      <c r="J650" s="201"/>
      <c r="K650" s="201"/>
      <c r="L650" s="244"/>
      <c r="M650" s="245"/>
      <c r="N650" s="246"/>
      <c r="O650" s="246"/>
      <c r="P650" s="246"/>
      <c r="Q650" s="246"/>
      <c r="R650" s="246"/>
      <c r="S650" s="246"/>
      <c r="T650" s="257"/>
      <c r="AT650" s="262" t="s">
        <v>184</v>
      </c>
      <c r="AU650" s="262" t="s">
        <v>81</v>
      </c>
      <c r="AV650" s="91" t="s">
        <v>81</v>
      </c>
      <c r="AW650" s="91" t="s">
        <v>37</v>
      </c>
      <c r="AX650" s="91" t="s">
        <v>73</v>
      </c>
      <c r="AY650" s="262" t="s">
        <v>164</v>
      </c>
    </row>
    <row r="651" spans="2:51" s="91" customFormat="1" ht="13.5">
      <c r="B651" s="200"/>
      <c r="C651" s="201"/>
      <c r="D651" s="194" t="s">
        <v>184</v>
      </c>
      <c r="E651" s="202" t="s">
        <v>22</v>
      </c>
      <c r="F651" s="203" t="s">
        <v>1511</v>
      </c>
      <c r="G651" s="201"/>
      <c r="H651" s="204">
        <v>122.04</v>
      </c>
      <c r="I651" s="243"/>
      <c r="J651" s="201"/>
      <c r="K651" s="201"/>
      <c r="L651" s="244"/>
      <c r="M651" s="245"/>
      <c r="N651" s="246"/>
      <c r="O651" s="246"/>
      <c r="P651" s="246"/>
      <c r="Q651" s="246"/>
      <c r="R651" s="246"/>
      <c r="S651" s="246"/>
      <c r="T651" s="257"/>
      <c r="AT651" s="262" t="s">
        <v>184</v>
      </c>
      <c r="AU651" s="262" t="s">
        <v>81</v>
      </c>
      <c r="AV651" s="91" t="s">
        <v>81</v>
      </c>
      <c r="AW651" s="91" t="s">
        <v>37</v>
      </c>
      <c r="AX651" s="91" t="s">
        <v>73</v>
      </c>
      <c r="AY651" s="262" t="s">
        <v>164</v>
      </c>
    </row>
    <row r="652" spans="2:51" s="91" customFormat="1" ht="13.5">
      <c r="B652" s="200"/>
      <c r="C652" s="201"/>
      <c r="D652" s="194" t="s">
        <v>184</v>
      </c>
      <c r="E652" s="202" t="s">
        <v>22</v>
      </c>
      <c r="F652" s="203" t="s">
        <v>1512</v>
      </c>
      <c r="G652" s="201"/>
      <c r="H652" s="204">
        <v>120.83</v>
      </c>
      <c r="I652" s="243"/>
      <c r="J652" s="201"/>
      <c r="K652" s="201"/>
      <c r="L652" s="244"/>
      <c r="M652" s="245"/>
      <c r="N652" s="246"/>
      <c r="O652" s="246"/>
      <c r="P652" s="246"/>
      <c r="Q652" s="246"/>
      <c r="R652" s="246"/>
      <c r="S652" s="246"/>
      <c r="T652" s="257"/>
      <c r="AT652" s="262" t="s">
        <v>184</v>
      </c>
      <c r="AU652" s="262" t="s">
        <v>81</v>
      </c>
      <c r="AV652" s="91" t="s">
        <v>81</v>
      </c>
      <c r="AW652" s="91" t="s">
        <v>37</v>
      </c>
      <c r="AX652" s="91" t="s">
        <v>73</v>
      </c>
      <c r="AY652" s="262" t="s">
        <v>164</v>
      </c>
    </row>
    <row r="653" spans="2:51" s="91" customFormat="1" ht="13.5">
      <c r="B653" s="200"/>
      <c r="C653" s="201"/>
      <c r="D653" s="194" t="s">
        <v>184</v>
      </c>
      <c r="E653" s="202" t="s">
        <v>22</v>
      </c>
      <c r="F653" s="203" t="s">
        <v>1513</v>
      </c>
      <c r="G653" s="201"/>
      <c r="H653" s="204">
        <v>57.02</v>
      </c>
      <c r="I653" s="243"/>
      <c r="J653" s="201"/>
      <c r="K653" s="201"/>
      <c r="L653" s="244"/>
      <c r="M653" s="245"/>
      <c r="N653" s="246"/>
      <c r="O653" s="246"/>
      <c r="P653" s="246"/>
      <c r="Q653" s="246"/>
      <c r="R653" s="246"/>
      <c r="S653" s="246"/>
      <c r="T653" s="257"/>
      <c r="AT653" s="262" t="s">
        <v>184</v>
      </c>
      <c r="AU653" s="262" t="s">
        <v>81</v>
      </c>
      <c r="AV653" s="91" t="s">
        <v>81</v>
      </c>
      <c r="AW653" s="91" t="s">
        <v>37</v>
      </c>
      <c r="AX653" s="91" t="s">
        <v>73</v>
      </c>
      <c r="AY653" s="262" t="s">
        <v>164</v>
      </c>
    </row>
    <row r="654" spans="2:51" s="91" customFormat="1" ht="13.5">
      <c r="B654" s="200"/>
      <c r="C654" s="201"/>
      <c r="D654" s="194" t="s">
        <v>184</v>
      </c>
      <c r="E654" s="202" t="s">
        <v>22</v>
      </c>
      <c r="F654" s="203" t="s">
        <v>1514</v>
      </c>
      <c r="G654" s="201"/>
      <c r="H654" s="204">
        <v>58.69</v>
      </c>
      <c r="I654" s="243"/>
      <c r="J654" s="201"/>
      <c r="K654" s="201"/>
      <c r="L654" s="244"/>
      <c r="M654" s="245"/>
      <c r="N654" s="246"/>
      <c r="O654" s="246"/>
      <c r="P654" s="246"/>
      <c r="Q654" s="246"/>
      <c r="R654" s="246"/>
      <c r="S654" s="246"/>
      <c r="T654" s="257"/>
      <c r="AT654" s="262" t="s">
        <v>184</v>
      </c>
      <c r="AU654" s="262" t="s">
        <v>81</v>
      </c>
      <c r="AV654" s="91" t="s">
        <v>81</v>
      </c>
      <c r="AW654" s="91" t="s">
        <v>37</v>
      </c>
      <c r="AX654" s="91" t="s">
        <v>73</v>
      </c>
      <c r="AY654" s="262" t="s">
        <v>164</v>
      </c>
    </row>
    <row r="655" spans="2:51" s="91" customFormat="1" ht="13.5">
      <c r="B655" s="200"/>
      <c r="C655" s="201"/>
      <c r="D655" s="194" t="s">
        <v>184</v>
      </c>
      <c r="E655" s="202" t="s">
        <v>22</v>
      </c>
      <c r="F655" s="203" t="s">
        <v>1515</v>
      </c>
      <c r="G655" s="201"/>
      <c r="H655" s="204">
        <v>58.69</v>
      </c>
      <c r="I655" s="243"/>
      <c r="J655" s="201"/>
      <c r="K655" s="201"/>
      <c r="L655" s="244"/>
      <c r="M655" s="245"/>
      <c r="N655" s="246"/>
      <c r="O655" s="246"/>
      <c r="P655" s="246"/>
      <c r="Q655" s="246"/>
      <c r="R655" s="246"/>
      <c r="S655" s="246"/>
      <c r="T655" s="257"/>
      <c r="AT655" s="262" t="s">
        <v>184</v>
      </c>
      <c r="AU655" s="262" t="s">
        <v>81</v>
      </c>
      <c r="AV655" s="91" t="s">
        <v>81</v>
      </c>
      <c r="AW655" s="91" t="s">
        <v>37</v>
      </c>
      <c r="AX655" s="91" t="s">
        <v>73</v>
      </c>
      <c r="AY655" s="262" t="s">
        <v>164</v>
      </c>
    </row>
    <row r="656" spans="2:51" s="91" customFormat="1" ht="13.5">
      <c r="B656" s="200"/>
      <c r="C656" s="201"/>
      <c r="D656" s="194" t="s">
        <v>184</v>
      </c>
      <c r="E656" s="202" t="s">
        <v>22</v>
      </c>
      <c r="F656" s="203" t="s">
        <v>1516</v>
      </c>
      <c r="G656" s="201"/>
      <c r="H656" s="204">
        <v>60.27</v>
      </c>
      <c r="I656" s="243"/>
      <c r="J656" s="201"/>
      <c r="K656" s="201"/>
      <c r="L656" s="244"/>
      <c r="M656" s="245"/>
      <c r="N656" s="246"/>
      <c r="O656" s="246"/>
      <c r="P656" s="246"/>
      <c r="Q656" s="246"/>
      <c r="R656" s="246"/>
      <c r="S656" s="246"/>
      <c r="T656" s="257"/>
      <c r="AT656" s="262" t="s">
        <v>184</v>
      </c>
      <c r="AU656" s="262" t="s">
        <v>81</v>
      </c>
      <c r="AV656" s="91" t="s">
        <v>81</v>
      </c>
      <c r="AW656" s="91" t="s">
        <v>37</v>
      </c>
      <c r="AX656" s="91" t="s">
        <v>73</v>
      </c>
      <c r="AY656" s="262" t="s">
        <v>164</v>
      </c>
    </row>
    <row r="657" spans="2:51" s="293" customFormat="1" ht="13.5">
      <c r="B657" s="294"/>
      <c r="C657" s="295"/>
      <c r="D657" s="194" t="s">
        <v>184</v>
      </c>
      <c r="E657" s="296" t="s">
        <v>22</v>
      </c>
      <c r="F657" s="297" t="s">
        <v>249</v>
      </c>
      <c r="G657" s="295"/>
      <c r="H657" s="298">
        <v>617.315</v>
      </c>
      <c r="I657" s="299"/>
      <c r="J657" s="295"/>
      <c r="K657" s="295"/>
      <c r="L657" s="300"/>
      <c r="M657" s="301"/>
      <c r="N657" s="302"/>
      <c r="O657" s="302"/>
      <c r="P657" s="302"/>
      <c r="Q657" s="302"/>
      <c r="R657" s="302"/>
      <c r="S657" s="302"/>
      <c r="T657" s="303"/>
      <c r="AT657" s="304" t="s">
        <v>184</v>
      </c>
      <c r="AU657" s="304" t="s">
        <v>81</v>
      </c>
      <c r="AV657" s="293" t="s">
        <v>120</v>
      </c>
      <c r="AW657" s="293" t="s">
        <v>37</v>
      </c>
      <c r="AX657" s="293" t="s">
        <v>73</v>
      </c>
      <c r="AY657" s="304" t="s">
        <v>164</v>
      </c>
    </row>
    <row r="658" spans="2:51" s="91" customFormat="1" ht="13.5">
      <c r="B658" s="200"/>
      <c r="C658" s="201"/>
      <c r="D658" s="194" t="s">
        <v>184</v>
      </c>
      <c r="E658" s="202" t="s">
        <v>22</v>
      </c>
      <c r="F658" s="203" t="s">
        <v>1344</v>
      </c>
      <c r="G658" s="201"/>
      <c r="H658" s="204">
        <v>18.97</v>
      </c>
      <c r="I658" s="243"/>
      <c r="J658" s="201"/>
      <c r="K658" s="201"/>
      <c r="L658" s="244"/>
      <c r="M658" s="245"/>
      <c r="N658" s="246"/>
      <c r="O658" s="246"/>
      <c r="P658" s="246"/>
      <c r="Q658" s="246"/>
      <c r="R658" s="246"/>
      <c r="S658" s="246"/>
      <c r="T658" s="257"/>
      <c r="AT658" s="262" t="s">
        <v>184</v>
      </c>
      <c r="AU658" s="262" t="s">
        <v>81</v>
      </c>
      <c r="AV658" s="91" t="s">
        <v>81</v>
      </c>
      <c r="AW658" s="91" t="s">
        <v>37</v>
      </c>
      <c r="AX658" s="91" t="s">
        <v>73</v>
      </c>
      <c r="AY658" s="262" t="s">
        <v>164</v>
      </c>
    </row>
    <row r="659" spans="2:51" s="91" customFormat="1" ht="13.5">
      <c r="B659" s="200"/>
      <c r="C659" s="201"/>
      <c r="D659" s="194" t="s">
        <v>184</v>
      </c>
      <c r="E659" s="202" t="s">
        <v>22</v>
      </c>
      <c r="F659" s="203" t="s">
        <v>1348</v>
      </c>
      <c r="G659" s="201"/>
      <c r="H659" s="204">
        <v>32.45</v>
      </c>
      <c r="I659" s="243"/>
      <c r="J659" s="201"/>
      <c r="K659" s="201"/>
      <c r="L659" s="244"/>
      <c r="M659" s="245"/>
      <c r="N659" s="246"/>
      <c r="O659" s="246"/>
      <c r="P659" s="246"/>
      <c r="Q659" s="246"/>
      <c r="R659" s="246"/>
      <c r="S659" s="246"/>
      <c r="T659" s="257"/>
      <c r="AT659" s="262" t="s">
        <v>184</v>
      </c>
      <c r="AU659" s="262" t="s">
        <v>81</v>
      </c>
      <c r="AV659" s="91" t="s">
        <v>81</v>
      </c>
      <c r="AW659" s="91" t="s">
        <v>37</v>
      </c>
      <c r="AX659" s="91" t="s">
        <v>73</v>
      </c>
      <c r="AY659" s="262" t="s">
        <v>164</v>
      </c>
    </row>
    <row r="660" spans="2:51" s="91" customFormat="1" ht="13.5">
      <c r="B660" s="200"/>
      <c r="C660" s="201"/>
      <c r="D660" s="194" t="s">
        <v>184</v>
      </c>
      <c r="E660" s="202" t="s">
        <v>22</v>
      </c>
      <c r="F660" s="203" t="s">
        <v>1349</v>
      </c>
      <c r="G660" s="201"/>
      <c r="H660" s="204">
        <v>18.6</v>
      </c>
      <c r="I660" s="243"/>
      <c r="J660" s="201"/>
      <c r="K660" s="201"/>
      <c r="L660" s="244"/>
      <c r="M660" s="245"/>
      <c r="N660" s="246"/>
      <c r="O660" s="246"/>
      <c r="P660" s="246"/>
      <c r="Q660" s="246"/>
      <c r="R660" s="246"/>
      <c r="S660" s="246"/>
      <c r="T660" s="257"/>
      <c r="AT660" s="262" t="s">
        <v>184</v>
      </c>
      <c r="AU660" s="262" t="s">
        <v>81</v>
      </c>
      <c r="AV660" s="91" t="s">
        <v>81</v>
      </c>
      <c r="AW660" s="91" t="s">
        <v>37</v>
      </c>
      <c r="AX660" s="91" t="s">
        <v>73</v>
      </c>
      <c r="AY660" s="262" t="s">
        <v>164</v>
      </c>
    </row>
    <row r="661" spans="2:51" s="91" customFormat="1" ht="13.5">
      <c r="B661" s="200"/>
      <c r="C661" s="201"/>
      <c r="D661" s="194" t="s">
        <v>184</v>
      </c>
      <c r="E661" s="202" t="s">
        <v>22</v>
      </c>
      <c r="F661" s="203" t="s">
        <v>1517</v>
      </c>
      <c r="G661" s="201"/>
      <c r="H661" s="204">
        <v>54.76</v>
      </c>
      <c r="I661" s="243"/>
      <c r="J661" s="201"/>
      <c r="K661" s="201"/>
      <c r="L661" s="244"/>
      <c r="M661" s="245"/>
      <c r="N661" s="246"/>
      <c r="O661" s="246"/>
      <c r="P661" s="246"/>
      <c r="Q661" s="246"/>
      <c r="R661" s="246"/>
      <c r="S661" s="246"/>
      <c r="T661" s="257"/>
      <c r="AT661" s="262" t="s">
        <v>184</v>
      </c>
      <c r="AU661" s="262" t="s">
        <v>81</v>
      </c>
      <c r="AV661" s="91" t="s">
        <v>81</v>
      </c>
      <c r="AW661" s="91" t="s">
        <v>37</v>
      </c>
      <c r="AX661" s="91" t="s">
        <v>73</v>
      </c>
      <c r="AY661" s="262" t="s">
        <v>164</v>
      </c>
    </row>
    <row r="662" spans="2:51" s="91" customFormat="1" ht="13.5">
      <c r="B662" s="200"/>
      <c r="C662" s="201"/>
      <c r="D662" s="194" t="s">
        <v>184</v>
      </c>
      <c r="E662" s="202" t="s">
        <v>22</v>
      </c>
      <c r="F662" s="203" t="s">
        <v>1351</v>
      </c>
      <c r="G662" s="201"/>
      <c r="H662" s="204">
        <v>52.83</v>
      </c>
      <c r="I662" s="243"/>
      <c r="J662" s="201"/>
      <c r="K662" s="201"/>
      <c r="L662" s="244"/>
      <c r="M662" s="245"/>
      <c r="N662" s="246"/>
      <c r="O662" s="246"/>
      <c r="P662" s="246"/>
      <c r="Q662" s="246"/>
      <c r="R662" s="246"/>
      <c r="S662" s="246"/>
      <c r="T662" s="257"/>
      <c r="AT662" s="262" t="s">
        <v>184</v>
      </c>
      <c r="AU662" s="262" t="s">
        <v>81</v>
      </c>
      <c r="AV662" s="91" t="s">
        <v>81</v>
      </c>
      <c r="AW662" s="91" t="s">
        <v>37</v>
      </c>
      <c r="AX662" s="91" t="s">
        <v>73</v>
      </c>
      <c r="AY662" s="262" t="s">
        <v>164</v>
      </c>
    </row>
    <row r="663" spans="2:51" s="91" customFormat="1" ht="13.5">
      <c r="B663" s="200"/>
      <c r="C663" s="201"/>
      <c r="D663" s="194" t="s">
        <v>184</v>
      </c>
      <c r="E663" s="202" t="s">
        <v>22</v>
      </c>
      <c r="F663" s="203" t="s">
        <v>1352</v>
      </c>
      <c r="G663" s="201"/>
      <c r="H663" s="204">
        <v>50.4</v>
      </c>
      <c r="I663" s="243"/>
      <c r="J663" s="201"/>
      <c r="K663" s="201"/>
      <c r="L663" s="244"/>
      <c r="M663" s="245"/>
      <c r="N663" s="246"/>
      <c r="O663" s="246"/>
      <c r="P663" s="246"/>
      <c r="Q663" s="246"/>
      <c r="R663" s="246"/>
      <c r="S663" s="246"/>
      <c r="T663" s="257"/>
      <c r="AT663" s="262" t="s">
        <v>184</v>
      </c>
      <c r="AU663" s="262" t="s">
        <v>81</v>
      </c>
      <c r="AV663" s="91" t="s">
        <v>81</v>
      </c>
      <c r="AW663" s="91" t="s">
        <v>37</v>
      </c>
      <c r="AX663" s="91" t="s">
        <v>73</v>
      </c>
      <c r="AY663" s="262" t="s">
        <v>164</v>
      </c>
    </row>
    <row r="664" spans="2:51" s="91" customFormat="1" ht="13.5">
      <c r="B664" s="200"/>
      <c r="C664" s="201"/>
      <c r="D664" s="194" t="s">
        <v>184</v>
      </c>
      <c r="E664" s="202" t="s">
        <v>22</v>
      </c>
      <c r="F664" s="203" t="s">
        <v>1437</v>
      </c>
      <c r="G664" s="201"/>
      <c r="H664" s="204">
        <v>19.94</v>
      </c>
      <c r="I664" s="243"/>
      <c r="J664" s="201"/>
      <c r="K664" s="201"/>
      <c r="L664" s="244"/>
      <c r="M664" s="245"/>
      <c r="N664" s="246"/>
      <c r="O664" s="246"/>
      <c r="P664" s="246"/>
      <c r="Q664" s="246"/>
      <c r="R664" s="246"/>
      <c r="S664" s="246"/>
      <c r="T664" s="257"/>
      <c r="AT664" s="262" t="s">
        <v>184</v>
      </c>
      <c r="AU664" s="262" t="s">
        <v>81</v>
      </c>
      <c r="AV664" s="91" t="s">
        <v>81</v>
      </c>
      <c r="AW664" s="91" t="s">
        <v>37</v>
      </c>
      <c r="AX664" s="91" t="s">
        <v>73</v>
      </c>
      <c r="AY664" s="262" t="s">
        <v>164</v>
      </c>
    </row>
    <row r="665" spans="2:51" s="91" customFormat="1" ht="13.5">
      <c r="B665" s="200"/>
      <c r="C665" s="201"/>
      <c r="D665" s="194" t="s">
        <v>184</v>
      </c>
      <c r="E665" s="202" t="s">
        <v>22</v>
      </c>
      <c r="F665" s="203" t="s">
        <v>1354</v>
      </c>
      <c r="G665" s="201"/>
      <c r="H665" s="204">
        <v>24.2</v>
      </c>
      <c r="I665" s="243"/>
      <c r="J665" s="201"/>
      <c r="K665" s="201"/>
      <c r="L665" s="244"/>
      <c r="M665" s="245"/>
      <c r="N665" s="246"/>
      <c r="O665" s="246"/>
      <c r="P665" s="246"/>
      <c r="Q665" s="246"/>
      <c r="R665" s="246"/>
      <c r="S665" s="246"/>
      <c r="T665" s="257"/>
      <c r="AT665" s="262" t="s">
        <v>184</v>
      </c>
      <c r="AU665" s="262" t="s">
        <v>81</v>
      </c>
      <c r="AV665" s="91" t="s">
        <v>81</v>
      </c>
      <c r="AW665" s="91" t="s">
        <v>37</v>
      </c>
      <c r="AX665" s="91" t="s">
        <v>73</v>
      </c>
      <c r="AY665" s="262" t="s">
        <v>164</v>
      </c>
    </row>
    <row r="666" spans="2:51" s="91" customFormat="1" ht="13.5">
      <c r="B666" s="200"/>
      <c r="C666" s="201"/>
      <c r="D666" s="194" t="s">
        <v>184</v>
      </c>
      <c r="E666" s="202" t="s">
        <v>22</v>
      </c>
      <c r="F666" s="203" t="s">
        <v>1355</v>
      </c>
      <c r="G666" s="201"/>
      <c r="H666" s="204">
        <v>5</v>
      </c>
      <c r="I666" s="243"/>
      <c r="J666" s="201"/>
      <c r="K666" s="201"/>
      <c r="L666" s="244"/>
      <c r="M666" s="245"/>
      <c r="N666" s="246"/>
      <c r="O666" s="246"/>
      <c r="P666" s="246"/>
      <c r="Q666" s="246"/>
      <c r="R666" s="246"/>
      <c r="S666" s="246"/>
      <c r="T666" s="257"/>
      <c r="AT666" s="262" t="s">
        <v>184</v>
      </c>
      <c r="AU666" s="262" t="s">
        <v>81</v>
      </c>
      <c r="AV666" s="91" t="s">
        <v>81</v>
      </c>
      <c r="AW666" s="91" t="s">
        <v>37</v>
      </c>
      <c r="AX666" s="91" t="s">
        <v>73</v>
      </c>
      <c r="AY666" s="262" t="s">
        <v>164</v>
      </c>
    </row>
    <row r="667" spans="2:51" s="91" customFormat="1" ht="13.5">
      <c r="B667" s="200"/>
      <c r="C667" s="201"/>
      <c r="D667" s="194" t="s">
        <v>184</v>
      </c>
      <c r="E667" s="202" t="s">
        <v>22</v>
      </c>
      <c r="F667" s="203" t="s">
        <v>1438</v>
      </c>
      <c r="G667" s="201"/>
      <c r="H667" s="204">
        <v>4.98</v>
      </c>
      <c r="I667" s="243"/>
      <c r="J667" s="201"/>
      <c r="K667" s="201"/>
      <c r="L667" s="244"/>
      <c r="M667" s="245"/>
      <c r="N667" s="246"/>
      <c r="O667" s="246"/>
      <c r="P667" s="246"/>
      <c r="Q667" s="246"/>
      <c r="R667" s="246"/>
      <c r="S667" s="246"/>
      <c r="T667" s="257"/>
      <c r="AT667" s="262" t="s">
        <v>184</v>
      </c>
      <c r="AU667" s="262" t="s">
        <v>81</v>
      </c>
      <c r="AV667" s="91" t="s">
        <v>81</v>
      </c>
      <c r="AW667" s="91" t="s">
        <v>37</v>
      </c>
      <c r="AX667" s="91" t="s">
        <v>73</v>
      </c>
      <c r="AY667" s="262" t="s">
        <v>164</v>
      </c>
    </row>
    <row r="668" spans="2:51" s="91" customFormat="1" ht="13.5">
      <c r="B668" s="200"/>
      <c r="C668" s="201"/>
      <c r="D668" s="194" t="s">
        <v>184</v>
      </c>
      <c r="E668" s="202" t="s">
        <v>22</v>
      </c>
      <c r="F668" s="203" t="s">
        <v>1369</v>
      </c>
      <c r="G668" s="201"/>
      <c r="H668" s="204">
        <v>6.17</v>
      </c>
      <c r="I668" s="243"/>
      <c r="J668" s="201"/>
      <c r="K668" s="201"/>
      <c r="L668" s="244"/>
      <c r="M668" s="245"/>
      <c r="N668" s="246"/>
      <c r="O668" s="246"/>
      <c r="P668" s="246"/>
      <c r="Q668" s="246"/>
      <c r="R668" s="246"/>
      <c r="S668" s="246"/>
      <c r="T668" s="257"/>
      <c r="AT668" s="262" t="s">
        <v>184</v>
      </c>
      <c r="AU668" s="262" t="s">
        <v>81</v>
      </c>
      <c r="AV668" s="91" t="s">
        <v>81</v>
      </c>
      <c r="AW668" s="91" t="s">
        <v>37</v>
      </c>
      <c r="AX668" s="91" t="s">
        <v>73</v>
      </c>
      <c r="AY668" s="262" t="s">
        <v>164</v>
      </c>
    </row>
    <row r="669" spans="2:51" s="293" customFormat="1" ht="13.5">
      <c r="B669" s="294"/>
      <c r="C669" s="295"/>
      <c r="D669" s="194" t="s">
        <v>184</v>
      </c>
      <c r="E669" s="296" t="s">
        <v>22</v>
      </c>
      <c r="F669" s="297" t="s">
        <v>249</v>
      </c>
      <c r="G669" s="295"/>
      <c r="H669" s="298">
        <v>288.3</v>
      </c>
      <c r="I669" s="299"/>
      <c r="J669" s="295"/>
      <c r="K669" s="295"/>
      <c r="L669" s="300"/>
      <c r="M669" s="301"/>
      <c r="N669" s="302"/>
      <c r="O669" s="302"/>
      <c r="P669" s="302"/>
      <c r="Q669" s="302"/>
      <c r="R669" s="302"/>
      <c r="S669" s="302"/>
      <c r="T669" s="303"/>
      <c r="AT669" s="304" t="s">
        <v>184</v>
      </c>
      <c r="AU669" s="304" t="s">
        <v>81</v>
      </c>
      <c r="AV669" s="293" t="s">
        <v>120</v>
      </c>
      <c r="AW669" s="293" t="s">
        <v>37</v>
      </c>
      <c r="AX669" s="293" t="s">
        <v>73</v>
      </c>
      <c r="AY669" s="304" t="s">
        <v>164</v>
      </c>
    </row>
    <row r="670" spans="2:51" s="90" customFormat="1" ht="13.5">
      <c r="B670" s="196"/>
      <c r="C670" s="197"/>
      <c r="D670" s="194" t="s">
        <v>184</v>
      </c>
      <c r="E670" s="198" t="s">
        <v>22</v>
      </c>
      <c r="F670" s="199" t="s">
        <v>1518</v>
      </c>
      <c r="G670" s="197"/>
      <c r="H670" s="198" t="s">
        <v>22</v>
      </c>
      <c r="I670" s="239"/>
      <c r="J670" s="197"/>
      <c r="K670" s="197"/>
      <c r="L670" s="240"/>
      <c r="M670" s="241"/>
      <c r="N670" s="242"/>
      <c r="O670" s="242"/>
      <c r="P670" s="242"/>
      <c r="Q670" s="242"/>
      <c r="R670" s="242"/>
      <c r="S670" s="242"/>
      <c r="T670" s="256"/>
      <c r="AT670" s="261" t="s">
        <v>184</v>
      </c>
      <c r="AU670" s="261" t="s">
        <v>81</v>
      </c>
      <c r="AV670" s="90" t="s">
        <v>24</v>
      </c>
      <c r="AW670" s="90" t="s">
        <v>37</v>
      </c>
      <c r="AX670" s="90" t="s">
        <v>73</v>
      </c>
      <c r="AY670" s="261" t="s">
        <v>164</v>
      </c>
    </row>
    <row r="671" spans="2:51" s="91" customFormat="1" ht="13.5">
      <c r="B671" s="200"/>
      <c r="C671" s="201"/>
      <c r="D671" s="194" t="s">
        <v>184</v>
      </c>
      <c r="E671" s="202" t="s">
        <v>22</v>
      </c>
      <c r="F671" s="203" t="s">
        <v>1519</v>
      </c>
      <c r="G671" s="201"/>
      <c r="H671" s="204">
        <v>27.66</v>
      </c>
      <c r="I671" s="243"/>
      <c r="J671" s="201"/>
      <c r="K671" s="201"/>
      <c r="L671" s="244"/>
      <c r="M671" s="245"/>
      <c r="N671" s="246"/>
      <c r="O671" s="246"/>
      <c r="P671" s="246"/>
      <c r="Q671" s="246"/>
      <c r="R671" s="246"/>
      <c r="S671" s="246"/>
      <c r="T671" s="257"/>
      <c r="AT671" s="262" t="s">
        <v>184</v>
      </c>
      <c r="AU671" s="262" t="s">
        <v>81</v>
      </c>
      <c r="AV671" s="91" t="s">
        <v>81</v>
      </c>
      <c r="AW671" s="91" t="s">
        <v>37</v>
      </c>
      <c r="AX671" s="91" t="s">
        <v>73</v>
      </c>
      <c r="AY671" s="262" t="s">
        <v>164</v>
      </c>
    </row>
    <row r="672" spans="2:51" s="92" customFormat="1" ht="13.5">
      <c r="B672" s="205"/>
      <c r="C672" s="206"/>
      <c r="D672" s="207" t="s">
        <v>184</v>
      </c>
      <c r="E672" s="208" t="s">
        <v>22</v>
      </c>
      <c r="F672" s="209" t="s">
        <v>187</v>
      </c>
      <c r="G672" s="206"/>
      <c r="H672" s="210">
        <v>933.275</v>
      </c>
      <c r="I672" s="247"/>
      <c r="J672" s="206"/>
      <c r="K672" s="206"/>
      <c r="L672" s="248"/>
      <c r="M672" s="249"/>
      <c r="N672" s="250"/>
      <c r="O672" s="250"/>
      <c r="P672" s="250"/>
      <c r="Q672" s="250"/>
      <c r="R672" s="250"/>
      <c r="S672" s="250"/>
      <c r="T672" s="258"/>
      <c r="AT672" s="263" t="s">
        <v>184</v>
      </c>
      <c r="AU672" s="263" t="s">
        <v>81</v>
      </c>
      <c r="AV672" s="92" t="s">
        <v>171</v>
      </c>
      <c r="AW672" s="92" t="s">
        <v>37</v>
      </c>
      <c r="AX672" s="92" t="s">
        <v>24</v>
      </c>
      <c r="AY672" s="263" t="s">
        <v>164</v>
      </c>
    </row>
    <row r="673" spans="2:65" s="84" customFormat="1" ht="20.4" customHeight="1">
      <c r="B673" s="105"/>
      <c r="C673" s="189" t="s">
        <v>792</v>
      </c>
      <c r="D673" s="189" t="s">
        <v>166</v>
      </c>
      <c r="E673" s="190" t="s">
        <v>1520</v>
      </c>
      <c r="F673" s="191" t="s">
        <v>1521</v>
      </c>
      <c r="G673" s="192" t="s">
        <v>192</v>
      </c>
      <c r="H673" s="193">
        <v>27.725</v>
      </c>
      <c r="I673" s="233"/>
      <c r="J673" s="234">
        <f>ROUND(I673*H673,2)</f>
        <v>0</v>
      </c>
      <c r="K673" s="191" t="s">
        <v>170</v>
      </c>
      <c r="L673" s="214"/>
      <c r="M673" s="235" t="s">
        <v>22</v>
      </c>
      <c r="N673" s="236" t="s">
        <v>44</v>
      </c>
      <c r="O673" s="106"/>
      <c r="P673" s="237">
        <f>O673*H673</f>
        <v>0</v>
      </c>
      <c r="Q673" s="237">
        <v>0.01457</v>
      </c>
      <c r="R673" s="237">
        <f>Q673*H673</f>
        <v>0.40395325</v>
      </c>
      <c r="S673" s="237">
        <v>0</v>
      </c>
      <c r="T673" s="254">
        <f>S673*H673</f>
        <v>0</v>
      </c>
      <c r="AR673" s="170" t="s">
        <v>298</v>
      </c>
      <c r="AT673" s="170" t="s">
        <v>166</v>
      </c>
      <c r="AU673" s="170" t="s">
        <v>81</v>
      </c>
      <c r="AY673" s="170" t="s">
        <v>164</v>
      </c>
      <c r="BE673" s="266">
        <f>IF(N673="základní",J673,0)</f>
        <v>0</v>
      </c>
      <c r="BF673" s="266">
        <f>IF(N673="snížená",J673,0)</f>
        <v>0</v>
      </c>
      <c r="BG673" s="266">
        <f>IF(N673="zákl. přenesená",J673,0)</f>
        <v>0</v>
      </c>
      <c r="BH673" s="266">
        <f>IF(N673="sníž. přenesená",J673,0)</f>
        <v>0</v>
      </c>
      <c r="BI673" s="266">
        <f>IF(N673="nulová",J673,0)</f>
        <v>0</v>
      </c>
      <c r="BJ673" s="170" t="s">
        <v>24</v>
      </c>
      <c r="BK673" s="266">
        <f>ROUND(I673*H673,2)</f>
        <v>0</v>
      </c>
      <c r="BL673" s="170" t="s">
        <v>298</v>
      </c>
      <c r="BM673" s="170" t="s">
        <v>1522</v>
      </c>
    </row>
    <row r="674" spans="2:47" s="84" customFormat="1" ht="36">
      <c r="B674" s="105"/>
      <c r="C674" s="174"/>
      <c r="D674" s="194" t="s">
        <v>173</v>
      </c>
      <c r="E674" s="174"/>
      <c r="F674" s="195" t="s">
        <v>1523</v>
      </c>
      <c r="G674" s="174"/>
      <c r="H674" s="174"/>
      <c r="I674" s="215"/>
      <c r="J674" s="174"/>
      <c r="K674" s="174"/>
      <c r="L674" s="214"/>
      <c r="M674" s="238"/>
      <c r="N674" s="106"/>
      <c r="O674" s="106"/>
      <c r="P674" s="106"/>
      <c r="Q674" s="106"/>
      <c r="R674" s="106"/>
      <c r="S674" s="106"/>
      <c r="T674" s="255"/>
      <c r="AT674" s="170" t="s">
        <v>173</v>
      </c>
      <c r="AU674" s="170" t="s">
        <v>81</v>
      </c>
    </row>
    <row r="675" spans="2:51" s="91" customFormat="1" ht="13.5">
      <c r="B675" s="200"/>
      <c r="C675" s="201"/>
      <c r="D675" s="194" t="s">
        <v>184</v>
      </c>
      <c r="E675" s="202" t="s">
        <v>22</v>
      </c>
      <c r="F675" s="203" t="s">
        <v>1524</v>
      </c>
      <c r="G675" s="201"/>
      <c r="H675" s="204">
        <v>7.965</v>
      </c>
      <c r="I675" s="243"/>
      <c r="J675" s="201"/>
      <c r="K675" s="201"/>
      <c r="L675" s="244"/>
      <c r="M675" s="245"/>
      <c r="N675" s="246"/>
      <c r="O675" s="246"/>
      <c r="P675" s="246"/>
      <c r="Q675" s="246"/>
      <c r="R675" s="246"/>
      <c r="S675" s="246"/>
      <c r="T675" s="257"/>
      <c r="AT675" s="262" t="s">
        <v>184</v>
      </c>
      <c r="AU675" s="262" t="s">
        <v>81</v>
      </c>
      <c r="AV675" s="91" t="s">
        <v>81</v>
      </c>
      <c r="AW675" s="91" t="s">
        <v>37</v>
      </c>
      <c r="AX675" s="91" t="s">
        <v>73</v>
      </c>
      <c r="AY675" s="262" t="s">
        <v>164</v>
      </c>
    </row>
    <row r="676" spans="2:51" s="91" customFormat="1" ht="13.5">
      <c r="B676" s="200"/>
      <c r="C676" s="201"/>
      <c r="D676" s="194" t="s">
        <v>184</v>
      </c>
      <c r="E676" s="202" t="s">
        <v>22</v>
      </c>
      <c r="F676" s="203" t="s">
        <v>1525</v>
      </c>
      <c r="G676" s="201"/>
      <c r="H676" s="204">
        <v>19.76</v>
      </c>
      <c r="I676" s="243"/>
      <c r="J676" s="201"/>
      <c r="K676" s="201"/>
      <c r="L676" s="244"/>
      <c r="M676" s="245"/>
      <c r="N676" s="246"/>
      <c r="O676" s="246"/>
      <c r="P676" s="246"/>
      <c r="Q676" s="246"/>
      <c r="R676" s="246"/>
      <c r="S676" s="246"/>
      <c r="T676" s="257"/>
      <c r="AT676" s="262" t="s">
        <v>184</v>
      </c>
      <c r="AU676" s="262" t="s">
        <v>81</v>
      </c>
      <c r="AV676" s="91" t="s">
        <v>81</v>
      </c>
      <c r="AW676" s="91" t="s">
        <v>37</v>
      </c>
      <c r="AX676" s="91" t="s">
        <v>73</v>
      </c>
      <c r="AY676" s="262" t="s">
        <v>164</v>
      </c>
    </row>
    <row r="677" spans="2:51" s="92" customFormat="1" ht="13.5">
      <c r="B677" s="205"/>
      <c r="C677" s="206"/>
      <c r="D677" s="207" t="s">
        <v>184</v>
      </c>
      <c r="E677" s="208" t="s">
        <v>22</v>
      </c>
      <c r="F677" s="209" t="s">
        <v>187</v>
      </c>
      <c r="G677" s="206"/>
      <c r="H677" s="210">
        <v>27.725</v>
      </c>
      <c r="I677" s="247"/>
      <c r="J677" s="206"/>
      <c r="K677" s="206"/>
      <c r="L677" s="248"/>
      <c r="M677" s="249"/>
      <c r="N677" s="250"/>
      <c r="O677" s="250"/>
      <c r="P677" s="250"/>
      <c r="Q677" s="250"/>
      <c r="R677" s="250"/>
      <c r="S677" s="250"/>
      <c r="T677" s="258"/>
      <c r="AT677" s="263" t="s">
        <v>184</v>
      </c>
      <c r="AU677" s="263" t="s">
        <v>81</v>
      </c>
      <c r="AV677" s="92" t="s">
        <v>171</v>
      </c>
      <c r="AW677" s="92" t="s">
        <v>37</v>
      </c>
      <c r="AX677" s="92" t="s">
        <v>24</v>
      </c>
      <c r="AY677" s="263" t="s">
        <v>164</v>
      </c>
    </row>
    <row r="678" spans="2:65" s="84" customFormat="1" ht="20.4" customHeight="1">
      <c r="B678" s="105"/>
      <c r="C678" s="189" t="s">
        <v>797</v>
      </c>
      <c r="D678" s="189" t="s">
        <v>166</v>
      </c>
      <c r="E678" s="190" t="s">
        <v>1526</v>
      </c>
      <c r="F678" s="191" t="s">
        <v>1527</v>
      </c>
      <c r="G678" s="192" t="s">
        <v>192</v>
      </c>
      <c r="H678" s="193">
        <v>184.975</v>
      </c>
      <c r="I678" s="233"/>
      <c r="J678" s="234">
        <f>ROUND(I678*H678,2)</f>
        <v>0</v>
      </c>
      <c r="K678" s="191" t="s">
        <v>170</v>
      </c>
      <c r="L678" s="214"/>
      <c r="M678" s="235" t="s">
        <v>22</v>
      </c>
      <c r="N678" s="236" t="s">
        <v>44</v>
      </c>
      <c r="O678" s="106"/>
      <c r="P678" s="237">
        <f>O678*H678</f>
        <v>0</v>
      </c>
      <c r="Q678" s="237">
        <v>0.01468</v>
      </c>
      <c r="R678" s="237">
        <f>Q678*H678</f>
        <v>2.715433</v>
      </c>
      <c r="S678" s="237">
        <v>0</v>
      </c>
      <c r="T678" s="254">
        <f>S678*H678</f>
        <v>0</v>
      </c>
      <c r="AR678" s="170" t="s">
        <v>298</v>
      </c>
      <c r="AT678" s="170" t="s">
        <v>166</v>
      </c>
      <c r="AU678" s="170" t="s">
        <v>81</v>
      </c>
      <c r="AY678" s="170" t="s">
        <v>164</v>
      </c>
      <c r="BE678" s="266">
        <f>IF(N678="základní",J678,0)</f>
        <v>0</v>
      </c>
      <c r="BF678" s="266">
        <f>IF(N678="snížená",J678,0)</f>
        <v>0</v>
      </c>
      <c r="BG678" s="266">
        <f>IF(N678="zákl. přenesená",J678,0)</f>
        <v>0</v>
      </c>
      <c r="BH678" s="266">
        <f>IF(N678="sníž. přenesená",J678,0)</f>
        <v>0</v>
      </c>
      <c r="BI678" s="266">
        <f>IF(N678="nulová",J678,0)</f>
        <v>0</v>
      </c>
      <c r="BJ678" s="170" t="s">
        <v>24</v>
      </c>
      <c r="BK678" s="266">
        <f>ROUND(I678*H678,2)</f>
        <v>0</v>
      </c>
      <c r="BL678" s="170" t="s">
        <v>298</v>
      </c>
      <c r="BM678" s="170" t="s">
        <v>1528</v>
      </c>
    </row>
    <row r="679" spans="2:47" s="84" customFormat="1" ht="36">
      <c r="B679" s="105"/>
      <c r="C679" s="174"/>
      <c r="D679" s="194" t="s">
        <v>173</v>
      </c>
      <c r="E679" s="174"/>
      <c r="F679" s="195" t="s">
        <v>1529</v>
      </c>
      <c r="G679" s="174"/>
      <c r="H679" s="174"/>
      <c r="I679" s="215"/>
      <c r="J679" s="174"/>
      <c r="K679" s="174"/>
      <c r="L679" s="214"/>
      <c r="M679" s="238"/>
      <c r="N679" s="106"/>
      <c r="O679" s="106"/>
      <c r="P679" s="106"/>
      <c r="Q679" s="106"/>
      <c r="R679" s="106"/>
      <c r="S679" s="106"/>
      <c r="T679" s="255"/>
      <c r="AT679" s="170" t="s">
        <v>173</v>
      </c>
      <c r="AU679" s="170" t="s">
        <v>81</v>
      </c>
    </row>
    <row r="680" spans="2:51" s="91" customFormat="1" ht="13.5">
      <c r="B680" s="200"/>
      <c r="C680" s="201"/>
      <c r="D680" s="194" t="s">
        <v>184</v>
      </c>
      <c r="E680" s="202" t="s">
        <v>22</v>
      </c>
      <c r="F680" s="203" t="s">
        <v>1530</v>
      </c>
      <c r="G680" s="201"/>
      <c r="H680" s="204">
        <v>180.6</v>
      </c>
      <c r="I680" s="243"/>
      <c r="J680" s="201"/>
      <c r="K680" s="201"/>
      <c r="L680" s="244"/>
      <c r="M680" s="245"/>
      <c r="N680" s="246"/>
      <c r="O680" s="246"/>
      <c r="P680" s="246"/>
      <c r="Q680" s="246"/>
      <c r="R680" s="246"/>
      <c r="S680" s="246"/>
      <c r="T680" s="257"/>
      <c r="AT680" s="262" t="s">
        <v>184</v>
      </c>
      <c r="AU680" s="262" t="s">
        <v>81</v>
      </c>
      <c r="AV680" s="91" t="s">
        <v>81</v>
      </c>
      <c r="AW680" s="91" t="s">
        <v>37</v>
      </c>
      <c r="AX680" s="91" t="s">
        <v>73</v>
      </c>
      <c r="AY680" s="262" t="s">
        <v>164</v>
      </c>
    </row>
    <row r="681" spans="2:51" s="91" customFormat="1" ht="13.5">
      <c r="B681" s="200"/>
      <c r="C681" s="201"/>
      <c r="D681" s="194" t="s">
        <v>184</v>
      </c>
      <c r="E681" s="202" t="s">
        <v>22</v>
      </c>
      <c r="F681" s="203" t="s">
        <v>1531</v>
      </c>
      <c r="G681" s="201"/>
      <c r="H681" s="204">
        <v>4.375</v>
      </c>
      <c r="I681" s="243"/>
      <c r="J681" s="201"/>
      <c r="K681" s="201"/>
      <c r="L681" s="244"/>
      <c r="M681" s="245"/>
      <c r="N681" s="246"/>
      <c r="O681" s="246"/>
      <c r="P681" s="246"/>
      <c r="Q681" s="246"/>
      <c r="R681" s="246"/>
      <c r="S681" s="246"/>
      <c r="T681" s="257"/>
      <c r="AT681" s="262" t="s">
        <v>184</v>
      </c>
      <c r="AU681" s="262" t="s">
        <v>81</v>
      </c>
      <c r="AV681" s="91" t="s">
        <v>81</v>
      </c>
      <c r="AW681" s="91" t="s">
        <v>37</v>
      </c>
      <c r="AX681" s="91" t="s">
        <v>73</v>
      </c>
      <c r="AY681" s="262" t="s">
        <v>164</v>
      </c>
    </row>
    <row r="682" spans="2:51" s="92" customFormat="1" ht="13.5">
      <c r="B682" s="205"/>
      <c r="C682" s="206"/>
      <c r="D682" s="207" t="s">
        <v>184</v>
      </c>
      <c r="E682" s="208" t="s">
        <v>22</v>
      </c>
      <c r="F682" s="209" t="s">
        <v>187</v>
      </c>
      <c r="G682" s="206"/>
      <c r="H682" s="210">
        <v>184.975</v>
      </c>
      <c r="I682" s="247"/>
      <c r="J682" s="206"/>
      <c r="K682" s="206"/>
      <c r="L682" s="248"/>
      <c r="M682" s="249"/>
      <c r="N682" s="250"/>
      <c r="O682" s="250"/>
      <c r="P682" s="250"/>
      <c r="Q682" s="250"/>
      <c r="R682" s="250"/>
      <c r="S682" s="250"/>
      <c r="T682" s="258"/>
      <c r="AT682" s="263" t="s">
        <v>184</v>
      </c>
      <c r="AU682" s="263" t="s">
        <v>81</v>
      </c>
      <c r="AV682" s="92" t="s">
        <v>171</v>
      </c>
      <c r="AW682" s="92" t="s">
        <v>37</v>
      </c>
      <c r="AX682" s="92" t="s">
        <v>24</v>
      </c>
      <c r="AY682" s="263" t="s">
        <v>164</v>
      </c>
    </row>
    <row r="683" spans="2:65" s="84" customFormat="1" ht="28.8" customHeight="1">
      <c r="B683" s="105"/>
      <c r="C683" s="189" t="s">
        <v>1532</v>
      </c>
      <c r="D683" s="189" t="s">
        <v>166</v>
      </c>
      <c r="E683" s="190" t="s">
        <v>1533</v>
      </c>
      <c r="F683" s="191" t="s">
        <v>1534</v>
      </c>
      <c r="G683" s="192" t="s">
        <v>192</v>
      </c>
      <c r="H683" s="193">
        <v>181.25</v>
      </c>
      <c r="I683" s="233"/>
      <c r="J683" s="234">
        <f>ROUND(I683*H683,2)</f>
        <v>0</v>
      </c>
      <c r="K683" s="191" t="s">
        <v>170</v>
      </c>
      <c r="L683" s="214"/>
      <c r="M683" s="235" t="s">
        <v>22</v>
      </c>
      <c r="N683" s="236" t="s">
        <v>44</v>
      </c>
      <c r="O683" s="106"/>
      <c r="P683" s="237">
        <f>O683*H683</f>
        <v>0</v>
      </c>
      <c r="Q683" s="237">
        <v>0.00117</v>
      </c>
      <c r="R683" s="237">
        <f>Q683*H683</f>
        <v>0.2120625</v>
      </c>
      <c r="S683" s="237">
        <v>0</v>
      </c>
      <c r="T683" s="254">
        <f>S683*H683</f>
        <v>0</v>
      </c>
      <c r="AR683" s="170" t="s">
        <v>298</v>
      </c>
      <c r="AT683" s="170" t="s">
        <v>166</v>
      </c>
      <c r="AU683" s="170" t="s">
        <v>81</v>
      </c>
      <c r="AY683" s="170" t="s">
        <v>164</v>
      </c>
      <c r="BE683" s="266">
        <f>IF(N683="základní",J683,0)</f>
        <v>0</v>
      </c>
      <c r="BF683" s="266">
        <f>IF(N683="snížená",J683,0)</f>
        <v>0</v>
      </c>
      <c r="BG683" s="266">
        <f>IF(N683="zákl. přenesená",J683,0)</f>
        <v>0</v>
      </c>
      <c r="BH683" s="266">
        <f>IF(N683="sníž. přenesená",J683,0)</f>
        <v>0</v>
      </c>
      <c r="BI683" s="266">
        <f>IF(N683="nulová",J683,0)</f>
        <v>0</v>
      </c>
      <c r="BJ683" s="170" t="s">
        <v>24</v>
      </c>
      <c r="BK683" s="266">
        <f>ROUND(I683*H683,2)</f>
        <v>0</v>
      </c>
      <c r="BL683" s="170" t="s">
        <v>298</v>
      </c>
      <c r="BM683" s="170" t="s">
        <v>1535</v>
      </c>
    </row>
    <row r="684" spans="2:47" s="84" customFormat="1" ht="24">
      <c r="B684" s="105"/>
      <c r="C684" s="174"/>
      <c r="D684" s="194" t="s">
        <v>173</v>
      </c>
      <c r="E684" s="174"/>
      <c r="F684" s="195" t="s">
        <v>1536</v>
      </c>
      <c r="G684" s="174"/>
      <c r="H684" s="174"/>
      <c r="I684" s="215"/>
      <c r="J684" s="174"/>
      <c r="K684" s="174"/>
      <c r="L684" s="214"/>
      <c r="M684" s="238"/>
      <c r="N684" s="106"/>
      <c r="O684" s="106"/>
      <c r="P684" s="106"/>
      <c r="Q684" s="106"/>
      <c r="R684" s="106"/>
      <c r="S684" s="106"/>
      <c r="T684" s="255"/>
      <c r="AT684" s="170" t="s">
        <v>173</v>
      </c>
      <c r="AU684" s="170" t="s">
        <v>81</v>
      </c>
    </row>
    <row r="685" spans="2:51" s="91" customFormat="1" ht="13.5">
      <c r="B685" s="200"/>
      <c r="C685" s="201"/>
      <c r="D685" s="194" t="s">
        <v>184</v>
      </c>
      <c r="E685" s="202" t="s">
        <v>22</v>
      </c>
      <c r="F685" s="203" t="s">
        <v>1537</v>
      </c>
      <c r="G685" s="201"/>
      <c r="H685" s="204">
        <v>181.25</v>
      </c>
      <c r="I685" s="243"/>
      <c r="J685" s="201"/>
      <c r="K685" s="201"/>
      <c r="L685" s="244"/>
      <c r="M685" s="245"/>
      <c r="N685" s="246"/>
      <c r="O685" s="246"/>
      <c r="P685" s="246"/>
      <c r="Q685" s="246"/>
      <c r="R685" s="246"/>
      <c r="S685" s="246"/>
      <c r="T685" s="257"/>
      <c r="AT685" s="262" t="s">
        <v>184</v>
      </c>
      <c r="AU685" s="262" t="s">
        <v>81</v>
      </c>
      <c r="AV685" s="91" t="s">
        <v>81</v>
      </c>
      <c r="AW685" s="91" t="s">
        <v>37</v>
      </c>
      <c r="AX685" s="91" t="s">
        <v>73</v>
      </c>
      <c r="AY685" s="262" t="s">
        <v>164</v>
      </c>
    </row>
    <row r="686" spans="2:51" s="92" customFormat="1" ht="13.5">
      <c r="B686" s="205"/>
      <c r="C686" s="206"/>
      <c r="D686" s="207" t="s">
        <v>184</v>
      </c>
      <c r="E686" s="208" t="s">
        <v>22</v>
      </c>
      <c r="F686" s="209" t="s">
        <v>187</v>
      </c>
      <c r="G686" s="206"/>
      <c r="H686" s="210">
        <v>181.25</v>
      </c>
      <c r="I686" s="247"/>
      <c r="J686" s="206"/>
      <c r="K686" s="206"/>
      <c r="L686" s="248"/>
      <c r="M686" s="249"/>
      <c r="N686" s="250"/>
      <c r="O686" s="250"/>
      <c r="P686" s="250"/>
      <c r="Q686" s="250"/>
      <c r="R686" s="250"/>
      <c r="S686" s="250"/>
      <c r="T686" s="258"/>
      <c r="AT686" s="263" t="s">
        <v>184</v>
      </c>
      <c r="AU686" s="263" t="s">
        <v>81</v>
      </c>
      <c r="AV686" s="92" t="s">
        <v>171</v>
      </c>
      <c r="AW686" s="92" t="s">
        <v>37</v>
      </c>
      <c r="AX686" s="92" t="s">
        <v>24</v>
      </c>
      <c r="AY686" s="263" t="s">
        <v>164</v>
      </c>
    </row>
    <row r="687" spans="2:65" s="84" customFormat="1" ht="20.4" customHeight="1">
      <c r="B687" s="105"/>
      <c r="C687" s="281" t="s">
        <v>1538</v>
      </c>
      <c r="D687" s="281" t="s">
        <v>834</v>
      </c>
      <c r="E687" s="282" t="s">
        <v>1539</v>
      </c>
      <c r="F687" s="283" t="s">
        <v>1540</v>
      </c>
      <c r="G687" s="284" t="s">
        <v>192</v>
      </c>
      <c r="H687" s="285">
        <v>190.313</v>
      </c>
      <c r="I687" s="286"/>
      <c r="J687" s="287">
        <f>ROUND(I687*H687,2)</f>
        <v>0</v>
      </c>
      <c r="K687" s="283" t="s">
        <v>170</v>
      </c>
      <c r="L687" s="288"/>
      <c r="M687" s="289" t="s">
        <v>22</v>
      </c>
      <c r="N687" s="290" t="s">
        <v>44</v>
      </c>
      <c r="O687" s="106"/>
      <c r="P687" s="237">
        <f>O687*H687</f>
        <v>0</v>
      </c>
      <c r="Q687" s="237">
        <v>0.00121</v>
      </c>
      <c r="R687" s="237">
        <f>Q687*H687</f>
        <v>0.23027873</v>
      </c>
      <c r="S687" s="237">
        <v>0</v>
      </c>
      <c r="T687" s="254">
        <f>S687*H687</f>
        <v>0</v>
      </c>
      <c r="AR687" s="170" t="s">
        <v>425</v>
      </c>
      <c r="AT687" s="170" t="s">
        <v>834</v>
      </c>
      <c r="AU687" s="170" t="s">
        <v>81</v>
      </c>
      <c r="AY687" s="170" t="s">
        <v>164</v>
      </c>
      <c r="BE687" s="266">
        <f>IF(N687="základní",J687,0)</f>
        <v>0</v>
      </c>
      <c r="BF687" s="266">
        <f>IF(N687="snížená",J687,0)</f>
        <v>0</v>
      </c>
      <c r="BG687" s="266">
        <f>IF(N687="zákl. přenesená",J687,0)</f>
        <v>0</v>
      </c>
      <c r="BH687" s="266">
        <f>IF(N687="sníž. přenesená",J687,0)</f>
        <v>0</v>
      </c>
      <c r="BI687" s="266">
        <f>IF(N687="nulová",J687,0)</f>
        <v>0</v>
      </c>
      <c r="BJ687" s="170" t="s">
        <v>24</v>
      </c>
      <c r="BK687" s="266">
        <f>ROUND(I687*H687,2)</f>
        <v>0</v>
      </c>
      <c r="BL687" s="170" t="s">
        <v>298</v>
      </c>
      <c r="BM687" s="170" t="s">
        <v>1541</v>
      </c>
    </row>
    <row r="688" spans="2:47" s="84" customFormat="1" ht="13.5">
      <c r="B688" s="105"/>
      <c r="C688" s="174"/>
      <c r="D688" s="194" t="s">
        <v>173</v>
      </c>
      <c r="E688" s="174"/>
      <c r="F688" s="195" t="s">
        <v>1542</v>
      </c>
      <c r="G688" s="174"/>
      <c r="H688" s="174"/>
      <c r="I688" s="215"/>
      <c r="J688" s="174"/>
      <c r="K688" s="174"/>
      <c r="L688" s="214"/>
      <c r="M688" s="238"/>
      <c r="N688" s="106"/>
      <c r="O688" s="106"/>
      <c r="P688" s="106"/>
      <c r="Q688" s="106"/>
      <c r="R688" s="106"/>
      <c r="S688" s="106"/>
      <c r="T688" s="255"/>
      <c r="AT688" s="170" t="s">
        <v>173</v>
      </c>
      <c r="AU688" s="170" t="s">
        <v>81</v>
      </c>
    </row>
    <row r="689" spans="2:51" s="91" customFormat="1" ht="13.5">
      <c r="B689" s="200"/>
      <c r="C689" s="201"/>
      <c r="D689" s="207" t="s">
        <v>184</v>
      </c>
      <c r="E689" s="201"/>
      <c r="F689" s="212" t="s">
        <v>1543</v>
      </c>
      <c r="G689" s="201"/>
      <c r="H689" s="213">
        <v>190.313</v>
      </c>
      <c r="I689" s="243"/>
      <c r="J689" s="201"/>
      <c r="K689" s="201"/>
      <c r="L689" s="244"/>
      <c r="M689" s="245"/>
      <c r="N689" s="246"/>
      <c r="O689" s="246"/>
      <c r="P689" s="246"/>
      <c r="Q689" s="246"/>
      <c r="R689" s="246"/>
      <c r="S689" s="246"/>
      <c r="T689" s="257"/>
      <c r="AT689" s="262" t="s">
        <v>184</v>
      </c>
      <c r="AU689" s="262" t="s">
        <v>81</v>
      </c>
      <c r="AV689" s="91" t="s">
        <v>81</v>
      </c>
      <c r="AW689" s="91" t="s">
        <v>6</v>
      </c>
      <c r="AX689" s="91" t="s">
        <v>24</v>
      </c>
      <c r="AY689" s="262" t="s">
        <v>164</v>
      </c>
    </row>
    <row r="690" spans="2:65" s="84" customFormat="1" ht="28.8" customHeight="1">
      <c r="B690" s="105"/>
      <c r="C690" s="189" t="s">
        <v>1544</v>
      </c>
      <c r="D690" s="189" t="s">
        <v>166</v>
      </c>
      <c r="E690" s="190" t="s">
        <v>1545</v>
      </c>
      <c r="F690" s="191" t="s">
        <v>1546</v>
      </c>
      <c r="G690" s="192" t="s">
        <v>169</v>
      </c>
      <c r="H690" s="193">
        <v>1</v>
      </c>
      <c r="I690" s="233"/>
      <c r="J690" s="234">
        <f aca="true" t="shared" si="56" ref="J690:J695">ROUND(I690*H690,2)</f>
        <v>0</v>
      </c>
      <c r="K690" s="191" t="s">
        <v>170</v>
      </c>
      <c r="L690" s="214"/>
      <c r="M690" s="235" t="s">
        <v>22</v>
      </c>
      <c r="N690" s="236" t="s">
        <v>44</v>
      </c>
      <c r="O690" s="106"/>
      <c r="P690" s="237">
        <f aca="true" t="shared" si="57" ref="P690:P695">O690*H690</f>
        <v>0</v>
      </c>
      <c r="Q690" s="237">
        <v>0</v>
      </c>
      <c r="R690" s="237">
        <f aca="true" t="shared" si="58" ref="R690:R695">Q690*H690</f>
        <v>0</v>
      </c>
      <c r="S690" s="237">
        <v>0</v>
      </c>
      <c r="T690" s="254">
        <f aca="true" t="shared" si="59" ref="T690:T695">S690*H690</f>
        <v>0</v>
      </c>
      <c r="AR690" s="170" t="s">
        <v>298</v>
      </c>
      <c r="AT690" s="170" t="s">
        <v>166</v>
      </c>
      <c r="AU690" s="170" t="s">
        <v>81</v>
      </c>
      <c r="AY690" s="170" t="s">
        <v>164</v>
      </c>
      <c r="BE690" s="266">
        <f aca="true" t="shared" si="60" ref="BE690:BE695">IF(N690="základní",J690,0)</f>
        <v>0</v>
      </c>
      <c r="BF690" s="266">
        <f aca="true" t="shared" si="61" ref="BF690:BF695">IF(N690="snížená",J690,0)</f>
        <v>0</v>
      </c>
      <c r="BG690" s="266">
        <f aca="true" t="shared" si="62" ref="BG690:BG695">IF(N690="zákl. přenesená",J690,0)</f>
        <v>0</v>
      </c>
      <c r="BH690" s="266">
        <f aca="true" t="shared" si="63" ref="BH690:BH695">IF(N690="sníž. přenesená",J690,0)</f>
        <v>0</v>
      </c>
      <c r="BI690" s="266">
        <f aca="true" t="shared" si="64" ref="BI690:BI695">IF(N690="nulová",J690,0)</f>
        <v>0</v>
      </c>
      <c r="BJ690" s="170" t="s">
        <v>24</v>
      </c>
      <c r="BK690" s="266">
        <f aca="true" t="shared" si="65" ref="BK690:BK695">ROUND(I690*H690,2)</f>
        <v>0</v>
      </c>
      <c r="BL690" s="170" t="s">
        <v>298</v>
      </c>
      <c r="BM690" s="170" t="s">
        <v>1547</v>
      </c>
    </row>
    <row r="691" spans="2:47" s="84" customFormat="1" ht="24">
      <c r="B691" s="105"/>
      <c r="C691" s="174"/>
      <c r="D691" s="194" t="s">
        <v>173</v>
      </c>
      <c r="E691" s="174"/>
      <c r="F691" s="195" t="s">
        <v>1548</v>
      </c>
      <c r="G691" s="174"/>
      <c r="H691" s="174"/>
      <c r="I691" s="215"/>
      <c r="J691" s="174"/>
      <c r="K691" s="174"/>
      <c r="L691" s="214"/>
      <c r="M691" s="238"/>
      <c r="N691" s="106"/>
      <c r="O691" s="106"/>
      <c r="P691" s="106"/>
      <c r="Q691" s="106"/>
      <c r="R691" s="106"/>
      <c r="S691" s="106"/>
      <c r="T691" s="255"/>
      <c r="AT691" s="170" t="s">
        <v>173</v>
      </c>
      <c r="AU691" s="170" t="s">
        <v>81</v>
      </c>
    </row>
    <row r="692" spans="2:63" s="89" customFormat="1" ht="29.9" customHeight="1">
      <c r="B692" s="183"/>
      <c r="C692" s="184"/>
      <c r="D692" s="187" t="s">
        <v>72</v>
      </c>
      <c r="E692" s="188" t="s">
        <v>737</v>
      </c>
      <c r="F692" s="188" t="s">
        <v>738</v>
      </c>
      <c r="G692" s="184"/>
      <c r="H692" s="184"/>
      <c r="I692" s="226"/>
      <c r="J692" s="232">
        <f>BK692</f>
        <v>0</v>
      </c>
      <c r="K692" s="184"/>
      <c r="L692" s="228"/>
      <c r="M692" s="229"/>
      <c r="N692" s="230"/>
      <c r="O692" s="230"/>
      <c r="P692" s="231">
        <f aca="true" t="shared" si="66" ref="P692:T692">SUM(P693:P771)</f>
        <v>0</v>
      </c>
      <c r="Q692" s="230"/>
      <c r="R692" s="231">
        <f t="shared" si="66"/>
        <v>1.2782072</v>
      </c>
      <c r="S692" s="230"/>
      <c r="T692" s="253">
        <f t="shared" si="66"/>
        <v>0</v>
      </c>
      <c r="AR692" s="259" t="s">
        <v>81</v>
      </c>
      <c r="AT692" s="260" t="s">
        <v>72</v>
      </c>
      <c r="AU692" s="260" t="s">
        <v>24</v>
      </c>
      <c r="AY692" s="259" t="s">
        <v>164</v>
      </c>
      <c r="BK692" s="265">
        <f>SUM(BK693:BK771)</f>
        <v>0</v>
      </c>
    </row>
    <row r="693" spans="2:65" s="84" customFormat="1" ht="40.2" customHeight="1">
      <c r="B693" s="105"/>
      <c r="C693" s="189" t="s">
        <v>1549</v>
      </c>
      <c r="D693" s="189" t="s">
        <v>166</v>
      </c>
      <c r="E693" s="190" t="s">
        <v>1550</v>
      </c>
      <c r="F693" s="191" t="s">
        <v>1551</v>
      </c>
      <c r="G693" s="192" t="s">
        <v>169</v>
      </c>
      <c r="H693" s="193">
        <v>1</v>
      </c>
      <c r="I693" s="233"/>
      <c r="J693" s="234">
        <f t="shared" si="56"/>
        <v>0</v>
      </c>
      <c r="K693" s="191" t="s">
        <v>22</v>
      </c>
      <c r="L693" s="214"/>
      <c r="M693" s="235" t="s">
        <v>22</v>
      </c>
      <c r="N693" s="236" t="s">
        <v>44</v>
      </c>
      <c r="O693" s="106"/>
      <c r="P693" s="237">
        <f t="shared" si="57"/>
        <v>0</v>
      </c>
      <c r="Q693" s="237">
        <v>0</v>
      </c>
      <c r="R693" s="237">
        <f t="shared" si="58"/>
        <v>0</v>
      </c>
      <c r="S693" s="237">
        <v>0</v>
      </c>
      <c r="T693" s="254">
        <f t="shared" si="59"/>
        <v>0</v>
      </c>
      <c r="AR693" s="170" t="s">
        <v>298</v>
      </c>
      <c r="AT693" s="170" t="s">
        <v>166</v>
      </c>
      <c r="AU693" s="170" t="s">
        <v>81</v>
      </c>
      <c r="AY693" s="170" t="s">
        <v>164</v>
      </c>
      <c r="BE693" s="266">
        <f t="shared" si="60"/>
        <v>0</v>
      </c>
      <c r="BF693" s="266">
        <f t="shared" si="61"/>
        <v>0</v>
      </c>
      <c r="BG693" s="266">
        <f t="shared" si="62"/>
        <v>0</v>
      </c>
      <c r="BH693" s="266">
        <f t="shared" si="63"/>
        <v>0</v>
      </c>
      <c r="BI693" s="266">
        <f t="shared" si="64"/>
        <v>0</v>
      </c>
      <c r="BJ693" s="170" t="s">
        <v>24</v>
      </c>
      <c r="BK693" s="266">
        <f t="shared" si="65"/>
        <v>0</v>
      </c>
      <c r="BL693" s="170" t="s">
        <v>298</v>
      </c>
      <c r="BM693" s="170" t="s">
        <v>1552</v>
      </c>
    </row>
    <row r="694" spans="2:51" s="91" customFormat="1" ht="13.5">
      <c r="B694" s="200"/>
      <c r="C694" s="201"/>
      <c r="D694" s="207" t="s">
        <v>184</v>
      </c>
      <c r="E694" s="211" t="s">
        <v>22</v>
      </c>
      <c r="F694" s="212" t="s">
        <v>24</v>
      </c>
      <c r="G694" s="201"/>
      <c r="H694" s="213">
        <v>1</v>
      </c>
      <c r="I694" s="243"/>
      <c r="J694" s="201"/>
      <c r="K694" s="201"/>
      <c r="L694" s="244"/>
      <c r="M694" s="245"/>
      <c r="N694" s="246"/>
      <c r="O694" s="246"/>
      <c r="P694" s="246"/>
      <c r="Q694" s="246"/>
      <c r="R694" s="246"/>
      <c r="S694" s="246"/>
      <c r="T694" s="257"/>
      <c r="AT694" s="262" t="s">
        <v>184</v>
      </c>
      <c r="AU694" s="262" t="s">
        <v>81</v>
      </c>
      <c r="AV694" s="91" t="s">
        <v>81</v>
      </c>
      <c r="AW694" s="91" t="s">
        <v>37</v>
      </c>
      <c r="AX694" s="91" t="s">
        <v>24</v>
      </c>
      <c r="AY694" s="262" t="s">
        <v>164</v>
      </c>
    </row>
    <row r="695" spans="2:65" s="84" customFormat="1" ht="40.2" customHeight="1">
      <c r="B695" s="105"/>
      <c r="C695" s="189" t="s">
        <v>1553</v>
      </c>
      <c r="D695" s="189" t="s">
        <v>166</v>
      </c>
      <c r="E695" s="190" t="s">
        <v>1554</v>
      </c>
      <c r="F695" s="191" t="s">
        <v>1555</v>
      </c>
      <c r="G695" s="192" t="s">
        <v>169</v>
      </c>
      <c r="H695" s="193">
        <v>1</v>
      </c>
      <c r="I695" s="233"/>
      <c r="J695" s="234">
        <f t="shared" si="56"/>
        <v>0</v>
      </c>
      <c r="K695" s="191" t="s">
        <v>22</v>
      </c>
      <c r="L695" s="214"/>
      <c r="M695" s="235" t="s">
        <v>22</v>
      </c>
      <c r="N695" s="236" t="s">
        <v>44</v>
      </c>
      <c r="O695" s="106"/>
      <c r="P695" s="237">
        <f t="shared" si="57"/>
        <v>0</v>
      </c>
      <c r="Q695" s="237">
        <v>0</v>
      </c>
      <c r="R695" s="237">
        <f t="shared" si="58"/>
        <v>0</v>
      </c>
      <c r="S695" s="237">
        <v>0</v>
      </c>
      <c r="T695" s="254">
        <f t="shared" si="59"/>
        <v>0</v>
      </c>
      <c r="AR695" s="170" t="s">
        <v>298</v>
      </c>
      <c r="AT695" s="170" t="s">
        <v>166</v>
      </c>
      <c r="AU695" s="170" t="s">
        <v>81</v>
      </c>
      <c r="AY695" s="170" t="s">
        <v>164</v>
      </c>
      <c r="BE695" s="266">
        <f t="shared" si="60"/>
        <v>0</v>
      </c>
      <c r="BF695" s="266">
        <f t="shared" si="61"/>
        <v>0</v>
      </c>
      <c r="BG695" s="266">
        <f t="shared" si="62"/>
        <v>0</v>
      </c>
      <c r="BH695" s="266">
        <f t="shared" si="63"/>
        <v>0</v>
      </c>
      <c r="BI695" s="266">
        <f t="shared" si="64"/>
        <v>0</v>
      </c>
      <c r="BJ695" s="170" t="s">
        <v>24</v>
      </c>
      <c r="BK695" s="266">
        <f t="shared" si="65"/>
        <v>0</v>
      </c>
      <c r="BL695" s="170" t="s">
        <v>298</v>
      </c>
      <c r="BM695" s="170" t="s">
        <v>1556</v>
      </c>
    </row>
    <row r="696" spans="2:51" s="91" customFormat="1" ht="13.5">
      <c r="B696" s="200"/>
      <c r="C696" s="201"/>
      <c r="D696" s="207" t="s">
        <v>184</v>
      </c>
      <c r="E696" s="211" t="s">
        <v>22</v>
      </c>
      <c r="F696" s="212" t="s">
        <v>24</v>
      </c>
      <c r="G696" s="201"/>
      <c r="H696" s="213">
        <v>1</v>
      </c>
      <c r="I696" s="243"/>
      <c r="J696" s="201"/>
      <c r="K696" s="201"/>
      <c r="L696" s="244"/>
      <c r="M696" s="245"/>
      <c r="N696" s="246"/>
      <c r="O696" s="246"/>
      <c r="P696" s="246"/>
      <c r="Q696" s="246"/>
      <c r="R696" s="246"/>
      <c r="S696" s="246"/>
      <c r="T696" s="257"/>
      <c r="AT696" s="262" t="s">
        <v>184</v>
      </c>
      <c r="AU696" s="262" t="s">
        <v>81</v>
      </c>
      <c r="AV696" s="91" t="s">
        <v>81</v>
      </c>
      <c r="AW696" s="91" t="s">
        <v>37</v>
      </c>
      <c r="AX696" s="91" t="s">
        <v>24</v>
      </c>
      <c r="AY696" s="262" t="s">
        <v>164</v>
      </c>
    </row>
    <row r="697" spans="2:65" s="84" customFormat="1" ht="40.2" customHeight="1">
      <c r="B697" s="105"/>
      <c r="C697" s="189" t="s">
        <v>1557</v>
      </c>
      <c r="D697" s="189" t="s">
        <v>166</v>
      </c>
      <c r="E697" s="190" t="s">
        <v>1558</v>
      </c>
      <c r="F697" s="191" t="s">
        <v>1559</v>
      </c>
      <c r="G697" s="192" t="s">
        <v>169</v>
      </c>
      <c r="H697" s="193">
        <v>1</v>
      </c>
      <c r="I697" s="233"/>
      <c r="J697" s="234">
        <f aca="true" t="shared" si="67" ref="J697:J702">ROUND(I697*H697,2)</f>
        <v>0</v>
      </c>
      <c r="K697" s="191" t="s">
        <v>22</v>
      </c>
      <c r="L697" s="214"/>
      <c r="M697" s="235" t="s">
        <v>22</v>
      </c>
      <c r="N697" s="236" t="s">
        <v>44</v>
      </c>
      <c r="O697" s="106"/>
      <c r="P697" s="237">
        <f aca="true" t="shared" si="68" ref="P697:P702">O697*H697</f>
        <v>0</v>
      </c>
      <c r="Q697" s="237">
        <v>0</v>
      </c>
      <c r="R697" s="237">
        <f aca="true" t="shared" si="69" ref="R697:R702">Q697*H697</f>
        <v>0</v>
      </c>
      <c r="S697" s="237">
        <v>0</v>
      </c>
      <c r="T697" s="254">
        <f aca="true" t="shared" si="70" ref="T697:T702">S697*H697</f>
        <v>0</v>
      </c>
      <c r="AR697" s="170" t="s">
        <v>298</v>
      </c>
      <c r="AT697" s="170" t="s">
        <v>166</v>
      </c>
      <c r="AU697" s="170" t="s">
        <v>81</v>
      </c>
      <c r="AY697" s="170" t="s">
        <v>164</v>
      </c>
      <c r="BE697" s="266">
        <f aca="true" t="shared" si="71" ref="BE697:BE702">IF(N697="základní",J697,0)</f>
        <v>0</v>
      </c>
      <c r="BF697" s="266">
        <f aca="true" t="shared" si="72" ref="BF697:BF702">IF(N697="snížená",J697,0)</f>
        <v>0</v>
      </c>
      <c r="BG697" s="266">
        <f aca="true" t="shared" si="73" ref="BG697:BG702">IF(N697="zákl. přenesená",J697,0)</f>
        <v>0</v>
      </c>
      <c r="BH697" s="266">
        <f aca="true" t="shared" si="74" ref="BH697:BH702">IF(N697="sníž. přenesená",J697,0)</f>
        <v>0</v>
      </c>
      <c r="BI697" s="266">
        <f aca="true" t="shared" si="75" ref="BI697:BI702">IF(N697="nulová",J697,0)</f>
        <v>0</v>
      </c>
      <c r="BJ697" s="170" t="s">
        <v>24</v>
      </c>
      <c r="BK697" s="266">
        <f aca="true" t="shared" si="76" ref="BK697:BK702">ROUND(I697*H697,2)</f>
        <v>0</v>
      </c>
      <c r="BL697" s="170" t="s">
        <v>298</v>
      </c>
      <c r="BM697" s="170" t="s">
        <v>1560</v>
      </c>
    </row>
    <row r="698" spans="2:51" s="91" customFormat="1" ht="13.5">
      <c r="B698" s="200"/>
      <c r="C698" s="201"/>
      <c r="D698" s="207" t="s">
        <v>184</v>
      </c>
      <c r="E698" s="211" t="s">
        <v>22</v>
      </c>
      <c r="F698" s="212" t="s">
        <v>24</v>
      </c>
      <c r="G698" s="201"/>
      <c r="H698" s="213">
        <v>1</v>
      </c>
      <c r="I698" s="243"/>
      <c r="J698" s="201"/>
      <c r="K698" s="201"/>
      <c r="L698" s="244"/>
      <c r="M698" s="245"/>
      <c r="N698" s="246"/>
      <c r="O698" s="246"/>
      <c r="P698" s="246"/>
      <c r="Q698" s="246"/>
      <c r="R698" s="246"/>
      <c r="S698" s="246"/>
      <c r="T698" s="257"/>
      <c r="AT698" s="262" t="s">
        <v>184</v>
      </c>
      <c r="AU698" s="262" t="s">
        <v>81</v>
      </c>
      <c r="AV698" s="91" t="s">
        <v>81</v>
      </c>
      <c r="AW698" s="91" t="s">
        <v>37</v>
      </c>
      <c r="AX698" s="91" t="s">
        <v>24</v>
      </c>
      <c r="AY698" s="262" t="s">
        <v>164</v>
      </c>
    </row>
    <row r="699" spans="2:65" s="84" customFormat="1" ht="28.8" customHeight="1">
      <c r="B699" s="105"/>
      <c r="C699" s="189" t="s">
        <v>1561</v>
      </c>
      <c r="D699" s="189" t="s">
        <v>166</v>
      </c>
      <c r="E699" s="190" t="s">
        <v>1562</v>
      </c>
      <c r="F699" s="191" t="s">
        <v>1563</v>
      </c>
      <c r="G699" s="192" t="s">
        <v>192</v>
      </c>
      <c r="H699" s="193">
        <v>19.26</v>
      </c>
      <c r="I699" s="233"/>
      <c r="J699" s="234">
        <f t="shared" si="67"/>
        <v>0</v>
      </c>
      <c r="K699" s="191" t="s">
        <v>170</v>
      </c>
      <c r="L699" s="214"/>
      <c r="M699" s="235" t="s">
        <v>22</v>
      </c>
      <c r="N699" s="236" t="s">
        <v>44</v>
      </c>
      <c r="O699" s="106"/>
      <c r="P699" s="237">
        <f t="shared" si="68"/>
        <v>0</v>
      </c>
      <c r="Q699" s="237">
        <v>0</v>
      </c>
      <c r="R699" s="237">
        <f t="shared" si="69"/>
        <v>0</v>
      </c>
      <c r="S699" s="237">
        <v>0</v>
      </c>
      <c r="T699" s="254">
        <f t="shared" si="70"/>
        <v>0</v>
      </c>
      <c r="AR699" s="170" t="s">
        <v>298</v>
      </c>
      <c r="AT699" s="170" t="s">
        <v>166</v>
      </c>
      <c r="AU699" s="170" t="s">
        <v>81</v>
      </c>
      <c r="AY699" s="170" t="s">
        <v>164</v>
      </c>
      <c r="BE699" s="266">
        <f t="shared" si="71"/>
        <v>0</v>
      </c>
      <c r="BF699" s="266">
        <f t="shared" si="72"/>
        <v>0</v>
      </c>
      <c r="BG699" s="266">
        <f t="shared" si="73"/>
        <v>0</v>
      </c>
      <c r="BH699" s="266">
        <f t="shared" si="74"/>
        <v>0</v>
      </c>
      <c r="BI699" s="266">
        <f t="shared" si="75"/>
        <v>0</v>
      </c>
      <c r="BJ699" s="170" t="s">
        <v>24</v>
      </c>
      <c r="BK699" s="266">
        <f t="shared" si="76"/>
        <v>0</v>
      </c>
      <c r="BL699" s="170" t="s">
        <v>298</v>
      </c>
      <c r="BM699" s="170" t="s">
        <v>1564</v>
      </c>
    </row>
    <row r="700" spans="2:47" s="84" customFormat="1" ht="24">
      <c r="B700" s="105"/>
      <c r="C700" s="174"/>
      <c r="D700" s="194" t="s">
        <v>173</v>
      </c>
      <c r="E700" s="174"/>
      <c r="F700" s="195" t="s">
        <v>1565</v>
      </c>
      <c r="G700" s="174"/>
      <c r="H700" s="174"/>
      <c r="I700" s="215"/>
      <c r="J700" s="174"/>
      <c r="K700" s="174"/>
      <c r="L700" s="214"/>
      <c r="M700" s="238"/>
      <c r="N700" s="106"/>
      <c r="O700" s="106"/>
      <c r="P700" s="106"/>
      <c r="Q700" s="106"/>
      <c r="R700" s="106"/>
      <c r="S700" s="106"/>
      <c r="T700" s="255"/>
      <c r="AT700" s="170" t="s">
        <v>173</v>
      </c>
      <c r="AU700" s="170" t="s">
        <v>81</v>
      </c>
    </row>
    <row r="701" spans="2:51" s="91" customFormat="1" ht="13.5">
      <c r="B701" s="200"/>
      <c r="C701" s="201"/>
      <c r="D701" s="207" t="s">
        <v>184</v>
      </c>
      <c r="E701" s="211" t="s">
        <v>22</v>
      </c>
      <c r="F701" s="212" t="s">
        <v>1566</v>
      </c>
      <c r="G701" s="201"/>
      <c r="H701" s="213">
        <v>19.26</v>
      </c>
      <c r="I701" s="243"/>
      <c r="J701" s="201"/>
      <c r="K701" s="201"/>
      <c r="L701" s="244"/>
      <c r="M701" s="245"/>
      <c r="N701" s="246"/>
      <c r="O701" s="246"/>
      <c r="P701" s="246"/>
      <c r="Q701" s="246"/>
      <c r="R701" s="246"/>
      <c r="S701" s="246"/>
      <c r="T701" s="257"/>
      <c r="AT701" s="262" t="s">
        <v>184</v>
      </c>
      <c r="AU701" s="262" t="s">
        <v>81</v>
      </c>
      <c r="AV701" s="91" t="s">
        <v>81</v>
      </c>
      <c r="AW701" s="91" t="s">
        <v>37</v>
      </c>
      <c r="AX701" s="91" t="s">
        <v>24</v>
      </c>
      <c r="AY701" s="262" t="s">
        <v>164</v>
      </c>
    </row>
    <row r="702" spans="2:65" s="84" customFormat="1" ht="20.4" customHeight="1">
      <c r="B702" s="105"/>
      <c r="C702" s="281" t="s">
        <v>1567</v>
      </c>
      <c r="D702" s="281" t="s">
        <v>834</v>
      </c>
      <c r="E702" s="282" t="s">
        <v>1568</v>
      </c>
      <c r="F702" s="283" t="s">
        <v>1569</v>
      </c>
      <c r="G702" s="284" t="s">
        <v>192</v>
      </c>
      <c r="H702" s="285">
        <v>22.149</v>
      </c>
      <c r="I702" s="286"/>
      <c r="J702" s="287">
        <f t="shared" si="67"/>
        <v>0</v>
      </c>
      <c r="K702" s="283" t="s">
        <v>170</v>
      </c>
      <c r="L702" s="288"/>
      <c r="M702" s="289" t="s">
        <v>22</v>
      </c>
      <c r="N702" s="290" t="s">
        <v>44</v>
      </c>
      <c r="O702" s="106"/>
      <c r="P702" s="237">
        <f t="shared" si="68"/>
        <v>0</v>
      </c>
      <c r="Q702" s="237">
        <v>0.0128</v>
      </c>
      <c r="R702" s="237">
        <f t="shared" si="69"/>
        <v>0.2835072</v>
      </c>
      <c r="S702" s="237">
        <v>0</v>
      </c>
      <c r="T702" s="254">
        <f t="shared" si="70"/>
        <v>0</v>
      </c>
      <c r="AR702" s="170" t="s">
        <v>425</v>
      </c>
      <c r="AT702" s="170" t="s">
        <v>834</v>
      </c>
      <c r="AU702" s="170" t="s">
        <v>81</v>
      </c>
      <c r="AY702" s="170" t="s">
        <v>164</v>
      </c>
      <c r="BE702" s="266">
        <f t="shared" si="71"/>
        <v>0</v>
      </c>
      <c r="BF702" s="266">
        <f t="shared" si="72"/>
        <v>0</v>
      </c>
      <c r="BG702" s="266">
        <f t="shared" si="73"/>
        <v>0</v>
      </c>
      <c r="BH702" s="266">
        <f t="shared" si="74"/>
        <v>0</v>
      </c>
      <c r="BI702" s="266">
        <f t="shared" si="75"/>
        <v>0</v>
      </c>
      <c r="BJ702" s="170" t="s">
        <v>24</v>
      </c>
      <c r="BK702" s="266">
        <f t="shared" si="76"/>
        <v>0</v>
      </c>
      <c r="BL702" s="170" t="s">
        <v>298</v>
      </c>
      <c r="BM702" s="170" t="s">
        <v>1570</v>
      </c>
    </row>
    <row r="703" spans="2:47" s="84" customFormat="1" ht="24">
      <c r="B703" s="105"/>
      <c r="C703" s="174"/>
      <c r="D703" s="194" t="s">
        <v>173</v>
      </c>
      <c r="E703" s="174"/>
      <c r="F703" s="195" t="s">
        <v>1571</v>
      </c>
      <c r="G703" s="174"/>
      <c r="H703" s="174"/>
      <c r="I703" s="215"/>
      <c r="J703" s="174"/>
      <c r="K703" s="174"/>
      <c r="L703" s="214"/>
      <c r="M703" s="238"/>
      <c r="N703" s="106"/>
      <c r="O703" s="106"/>
      <c r="P703" s="106"/>
      <c r="Q703" s="106"/>
      <c r="R703" s="106"/>
      <c r="S703" s="106"/>
      <c r="T703" s="255"/>
      <c r="AT703" s="170" t="s">
        <v>173</v>
      </c>
      <c r="AU703" s="170" t="s">
        <v>81</v>
      </c>
    </row>
    <row r="704" spans="2:51" s="91" customFormat="1" ht="13.5">
      <c r="B704" s="200"/>
      <c r="C704" s="201"/>
      <c r="D704" s="207" t="s">
        <v>184</v>
      </c>
      <c r="E704" s="201"/>
      <c r="F704" s="212" t="s">
        <v>1572</v>
      </c>
      <c r="G704" s="201"/>
      <c r="H704" s="213">
        <v>22.149</v>
      </c>
      <c r="I704" s="243"/>
      <c r="J704" s="201"/>
      <c r="K704" s="201"/>
      <c r="L704" s="244"/>
      <c r="M704" s="245"/>
      <c r="N704" s="246"/>
      <c r="O704" s="246"/>
      <c r="P704" s="246"/>
      <c r="Q704" s="246"/>
      <c r="R704" s="246"/>
      <c r="S704" s="246"/>
      <c r="T704" s="257"/>
      <c r="AT704" s="262" t="s">
        <v>184</v>
      </c>
      <c r="AU704" s="262" t="s">
        <v>81</v>
      </c>
      <c r="AV704" s="91" t="s">
        <v>81</v>
      </c>
      <c r="AW704" s="91" t="s">
        <v>6</v>
      </c>
      <c r="AX704" s="91" t="s">
        <v>24</v>
      </c>
      <c r="AY704" s="262" t="s">
        <v>164</v>
      </c>
    </row>
    <row r="705" spans="2:65" s="84" customFormat="1" ht="28.8" customHeight="1">
      <c r="B705" s="105"/>
      <c r="C705" s="189" t="s">
        <v>1573</v>
      </c>
      <c r="D705" s="189" t="s">
        <v>166</v>
      </c>
      <c r="E705" s="190" t="s">
        <v>1574</v>
      </c>
      <c r="F705" s="191" t="s">
        <v>1575</v>
      </c>
      <c r="G705" s="192" t="s">
        <v>169</v>
      </c>
      <c r="H705" s="193">
        <v>15</v>
      </c>
      <c r="I705" s="233"/>
      <c r="J705" s="234">
        <f>ROUND(I705*H705,2)</f>
        <v>0</v>
      </c>
      <c r="K705" s="191" t="s">
        <v>170</v>
      </c>
      <c r="L705" s="214"/>
      <c r="M705" s="235" t="s">
        <v>22</v>
      </c>
      <c r="N705" s="236" t="s">
        <v>44</v>
      </c>
      <c r="O705" s="106"/>
      <c r="P705" s="237">
        <f aca="true" t="shared" si="77" ref="P705:P709">O705*H705</f>
        <v>0</v>
      </c>
      <c r="Q705" s="237">
        <v>0</v>
      </c>
      <c r="R705" s="237">
        <f aca="true" t="shared" si="78" ref="R705:R709">Q705*H705</f>
        <v>0</v>
      </c>
      <c r="S705" s="237">
        <v>0</v>
      </c>
      <c r="T705" s="254">
        <f aca="true" t="shared" si="79" ref="T705:T709">S705*H705</f>
        <v>0</v>
      </c>
      <c r="AR705" s="170" t="s">
        <v>298</v>
      </c>
      <c r="AT705" s="170" t="s">
        <v>166</v>
      </c>
      <c r="AU705" s="170" t="s">
        <v>81</v>
      </c>
      <c r="AY705" s="170" t="s">
        <v>164</v>
      </c>
      <c r="BE705" s="266">
        <f aca="true" t="shared" si="80" ref="BE705:BE709">IF(N705="základní",J705,0)</f>
        <v>0</v>
      </c>
      <c r="BF705" s="266">
        <f aca="true" t="shared" si="81" ref="BF705:BF709">IF(N705="snížená",J705,0)</f>
        <v>0</v>
      </c>
      <c r="BG705" s="266">
        <f aca="true" t="shared" si="82" ref="BG705:BG709">IF(N705="zákl. přenesená",J705,0)</f>
        <v>0</v>
      </c>
      <c r="BH705" s="266">
        <f aca="true" t="shared" si="83" ref="BH705:BH709">IF(N705="sníž. přenesená",J705,0)</f>
        <v>0</v>
      </c>
      <c r="BI705" s="266">
        <f aca="true" t="shared" si="84" ref="BI705:BI709">IF(N705="nulová",J705,0)</f>
        <v>0</v>
      </c>
      <c r="BJ705" s="170" t="s">
        <v>24</v>
      </c>
      <c r="BK705" s="266">
        <f aca="true" t="shared" si="85" ref="BK705:BK709">ROUND(I705*H705,2)</f>
        <v>0</v>
      </c>
      <c r="BL705" s="170" t="s">
        <v>298</v>
      </c>
      <c r="BM705" s="170" t="s">
        <v>1576</v>
      </c>
    </row>
    <row r="706" spans="2:47" s="84" customFormat="1" ht="24">
      <c r="B706" s="105"/>
      <c r="C706" s="174"/>
      <c r="D706" s="207" t="s">
        <v>173</v>
      </c>
      <c r="E706" s="174"/>
      <c r="F706" s="270" t="s">
        <v>1577</v>
      </c>
      <c r="G706" s="174"/>
      <c r="H706" s="174"/>
      <c r="I706" s="215"/>
      <c r="J706" s="174"/>
      <c r="K706" s="174"/>
      <c r="L706" s="214"/>
      <c r="M706" s="238"/>
      <c r="N706" s="106"/>
      <c r="O706" s="106"/>
      <c r="P706" s="106"/>
      <c r="Q706" s="106"/>
      <c r="R706" s="106"/>
      <c r="S706" s="106"/>
      <c r="T706" s="255"/>
      <c r="AT706" s="170" t="s">
        <v>173</v>
      </c>
      <c r="AU706" s="170" t="s">
        <v>81</v>
      </c>
    </row>
    <row r="707" spans="2:65" s="84" customFormat="1" ht="28.8" customHeight="1">
      <c r="B707" s="105"/>
      <c r="C707" s="281" t="s">
        <v>1578</v>
      </c>
      <c r="D707" s="281" t="s">
        <v>834</v>
      </c>
      <c r="E707" s="282" t="s">
        <v>1579</v>
      </c>
      <c r="F707" s="283" t="s">
        <v>1580</v>
      </c>
      <c r="G707" s="284" t="s">
        <v>169</v>
      </c>
      <c r="H707" s="285">
        <v>1</v>
      </c>
      <c r="I707" s="286"/>
      <c r="J707" s="287">
        <f>ROUND(I707*H707,2)</f>
        <v>0</v>
      </c>
      <c r="K707" s="283" t="s">
        <v>22</v>
      </c>
      <c r="L707" s="288"/>
      <c r="M707" s="289" t="s">
        <v>22</v>
      </c>
      <c r="N707" s="290" t="s">
        <v>44</v>
      </c>
      <c r="O707" s="106"/>
      <c r="P707" s="237">
        <f t="shared" si="77"/>
        <v>0</v>
      </c>
      <c r="Q707" s="237">
        <v>0.0155</v>
      </c>
      <c r="R707" s="237">
        <f t="shared" si="78"/>
        <v>0.0155</v>
      </c>
      <c r="S707" s="237">
        <v>0</v>
      </c>
      <c r="T707" s="254">
        <f t="shared" si="79"/>
        <v>0</v>
      </c>
      <c r="AR707" s="170" t="s">
        <v>425</v>
      </c>
      <c r="AT707" s="170" t="s">
        <v>834</v>
      </c>
      <c r="AU707" s="170" t="s">
        <v>81</v>
      </c>
      <c r="AY707" s="170" t="s">
        <v>164</v>
      </c>
      <c r="BE707" s="266">
        <f t="shared" si="80"/>
        <v>0</v>
      </c>
      <c r="BF707" s="266">
        <f t="shared" si="81"/>
        <v>0</v>
      </c>
      <c r="BG707" s="266">
        <f t="shared" si="82"/>
        <v>0</v>
      </c>
      <c r="BH707" s="266">
        <f t="shared" si="83"/>
        <v>0</v>
      </c>
      <c r="BI707" s="266">
        <f t="shared" si="84"/>
        <v>0</v>
      </c>
      <c r="BJ707" s="170" t="s">
        <v>24</v>
      </c>
      <c r="BK707" s="266">
        <f t="shared" si="85"/>
        <v>0</v>
      </c>
      <c r="BL707" s="170" t="s">
        <v>298</v>
      </c>
      <c r="BM707" s="170" t="s">
        <v>1581</v>
      </c>
    </row>
    <row r="708" spans="2:51" s="91" customFormat="1" ht="13.5">
      <c r="B708" s="200"/>
      <c r="C708" s="201"/>
      <c r="D708" s="207" t="s">
        <v>184</v>
      </c>
      <c r="E708" s="211" t="s">
        <v>22</v>
      </c>
      <c r="F708" s="212" t="s">
        <v>24</v>
      </c>
      <c r="G708" s="201"/>
      <c r="H708" s="213">
        <v>1</v>
      </c>
      <c r="I708" s="243"/>
      <c r="J708" s="201"/>
      <c r="K708" s="201"/>
      <c r="L708" s="244"/>
      <c r="M708" s="245"/>
      <c r="N708" s="246"/>
      <c r="O708" s="246"/>
      <c r="P708" s="246"/>
      <c r="Q708" s="246"/>
      <c r="R708" s="246"/>
      <c r="S708" s="246"/>
      <c r="T708" s="257"/>
      <c r="AT708" s="262" t="s">
        <v>184</v>
      </c>
      <c r="AU708" s="262" t="s">
        <v>81</v>
      </c>
      <c r="AV708" s="91" t="s">
        <v>81</v>
      </c>
      <c r="AW708" s="91" t="s">
        <v>37</v>
      </c>
      <c r="AX708" s="91" t="s">
        <v>24</v>
      </c>
      <c r="AY708" s="262" t="s">
        <v>164</v>
      </c>
    </row>
    <row r="709" spans="2:65" s="84" customFormat="1" ht="28.8" customHeight="1">
      <c r="B709" s="105"/>
      <c r="C709" s="281" t="s">
        <v>1582</v>
      </c>
      <c r="D709" s="281" t="s">
        <v>834</v>
      </c>
      <c r="E709" s="282" t="s">
        <v>1583</v>
      </c>
      <c r="F709" s="283" t="s">
        <v>1584</v>
      </c>
      <c r="G709" s="284" t="s">
        <v>169</v>
      </c>
      <c r="H709" s="285">
        <v>7</v>
      </c>
      <c r="I709" s="286"/>
      <c r="J709" s="287">
        <v>0</v>
      </c>
      <c r="K709" s="283" t="s">
        <v>22</v>
      </c>
      <c r="L709" s="288"/>
      <c r="M709" s="289" t="s">
        <v>22</v>
      </c>
      <c r="N709" s="290" t="s">
        <v>44</v>
      </c>
      <c r="O709" s="106"/>
      <c r="P709" s="237">
        <f t="shared" si="77"/>
        <v>0</v>
      </c>
      <c r="Q709" s="237">
        <v>0.016</v>
      </c>
      <c r="R709" s="237">
        <f t="shared" si="78"/>
        <v>0.112</v>
      </c>
      <c r="S709" s="237">
        <v>0</v>
      </c>
      <c r="T709" s="254">
        <f t="shared" si="79"/>
        <v>0</v>
      </c>
      <c r="AR709" s="170" t="s">
        <v>425</v>
      </c>
      <c r="AT709" s="170" t="s">
        <v>834</v>
      </c>
      <c r="AU709" s="170" t="s">
        <v>81</v>
      </c>
      <c r="AY709" s="170" t="s">
        <v>164</v>
      </c>
      <c r="BE709" s="266">
        <f t="shared" si="80"/>
        <v>0</v>
      </c>
      <c r="BF709" s="266">
        <f t="shared" si="81"/>
        <v>0</v>
      </c>
      <c r="BG709" s="266">
        <f t="shared" si="82"/>
        <v>0</v>
      </c>
      <c r="BH709" s="266">
        <f t="shared" si="83"/>
        <v>0</v>
      </c>
      <c r="BI709" s="266">
        <f t="shared" si="84"/>
        <v>0</v>
      </c>
      <c r="BJ709" s="170" t="s">
        <v>24</v>
      </c>
      <c r="BK709" s="266">
        <f t="shared" si="85"/>
        <v>0</v>
      </c>
      <c r="BL709" s="170" t="s">
        <v>298</v>
      </c>
      <c r="BM709" s="170" t="s">
        <v>1585</v>
      </c>
    </row>
    <row r="710" spans="2:51" s="91" customFormat="1" ht="13.5">
      <c r="B710" s="200"/>
      <c r="C710" s="201"/>
      <c r="D710" s="207" t="s">
        <v>184</v>
      </c>
      <c r="E710" s="211" t="s">
        <v>22</v>
      </c>
      <c r="F710" s="212" t="s">
        <v>212</v>
      </c>
      <c r="G710" s="201"/>
      <c r="H710" s="213">
        <v>7</v>
      </c>
      <c r="I710" s="243"/>
      <c r="J710" s="201"/>
      <c r="K710" s="201"/>
      <c r="L710" s="244"/>
      <c r="M710" s="245"/>
      <c r="N710" s="246"/>
      <c r="O710" s="246"/>
      <c r="P710" s="246"/>
      <c r="Q710" s="246"/>
      <c r="R710" s="246"/>
      <c r="S710" s="246"/>
      <c r="T710" s="257"/>
      <c r="AT710" s="262" t="s">
        <v>184</v>
      </c>
      <c r="AU710" s="262" t="s">
        <v>81</v>
      </c>
      <c r="AV710" s="91" t="s">
        <v>81</v>
      </c>
      <c r="AW710" s="91" t="s">
        <v>37</v>
      </c>
      <c r="AX710" s="91" t="s">
        <v>24</v>
      </c>
      <c r="AY710" s="262" t="s">
        <v>164</v>
      </c>
    </row>
    <row r="711" spans="2:65" s="84" customFormat="1" ht="28.8" customHeight="1">
      <c r="B711" s="105"/>
      <c r="C711" s="281" t="s">
        <v>1586</v>
      </c>
      <c r="D711" s="281" t="s">
        <v>834</v>
      </c>
      <c r="E711" s="282" t="s">
        <v>1587</v>
      </c>
      <c r="F711" s="283" t="s">
        <v>1588</v>
      </c>
      <c r="G711" s="284" t="s">
        <v>169</v>
      </c>
      <c r="H711" s="285">
        <v>7</v>
      </c>
      <c r="I711" s="286"/>
      <c r="J711" s="287">
        <f aca="true" t="shared" si="86" ref="J711:J717">ROUND(I711*H711,2)</f>
        <v>0</v>
      </c>
      <c r="K711" s="283" t="s">
        <v>22</v>
      </c>
      <c r="L711" s="288"/>
      <c r="M711" s="289" t="s">
        <v>22</v>
      </c>
      <c r="N711" s="290" t="s">
        <v>44</v>
      </c>
      <c r="O711" s="106"/>
      <c r="P711" s="237">
        <f aca="true" t="shared" si="87" ref="P711:P717">O711*H711</f>
        <v>0</v>
      </c>
      <c r="Q711" s="237">
        <v>0.016</v>
      </c>
      <c r="R711" s="237">
        <f aca="true" t="shared" si="88" ref="R711:R717">Q711*H711</f>
        <v>0.112</v>
      </c>
      <c r="S711" s="237">
        <v>0</v>
      </c>
      <c r="T711" s="254">
        <f aca="true" t="shared" si="89" ref="T711:T717">S711*H711</f>
        <v>0</v>
      </c>
      <c r="AR711" s="170" t="s">
        <v>425</v>
      </c>
      <c r="AT711" s="170" t="s">
        <v>834</v>
      </c>
      <c r="AU711" s="170" t="s">
        <v>81</v>
      </c>
      <c r="AY711" s="170" t="s">
        <v>164</v>
      </c>
      <c r="BE711" s="266">
        <f aca="true" t="shared" si="90" ref="BE711:BE717">IF(N711="základní",J711,0)</f>
        <v>0</v>
      </c>
      <c r="BF711" s="266">
        <f aca="true" t="shared" si="91" ref="BF711:BF717">IF(N711="snížená",J711,0)</f>
        <v>0</v>
      </c>
      <c r="BG711" s="266">
        <f aca="true" t="shared" si="92" ref="BG711:BG717">IF(N711="zákl. přenesená",J711,0)</f>
        <v>0</v>
      </c>
      <c r="BH711" s="266">
        <v>0</v>
      </c>
      <c r="BI711" s="266">
        <f aca="true" t="shared" si="93" ref="BI711:BI717">IF(N711="nulová",J711,0)</f>
        <v>0</v>
      </c>
      <c r="BJ711" s="170" t="s">
        <v>24</v>
      </c>
      <c r="BK711" s="266">
        <f aca="true" t="shared" si="94" ref="BK711:BK717">ROUND(I711*H711,2)</f>
        <v>0</v>
      </c>
      <c r="BL711" s="170" t="s">
        <v>298</v>
      </c>
      <c r="BM711" s="170" t="s">
        <v>1589</v>
      </c>
    </row>
    <row r="712" spans="2:51" s="91" customFormat="1" ht="13.5">
      <c r="B712" s="200"/>
      <c r="C712" s="201"/>
      <c r="D712" s="207" t="s">
        <v>184</v>
      </c>
      <c r="E712" s="211" t="s">
        <v>22</v>
      </c>
      <c r="F712" s="212" t="s">
        <v>212</v>
      </c>
      <c r="G712" s="201"/>
      <c r="H712" s="213">
        <v>7</v>
      </c>
      <c r="I712" s="243"/>
      <c r="J712" s="201"/>
      <c r="K712" s="201"/>
      <c r="L712" s="244"/>
      <c r="M712" s="245"/>
      <c r="N712" s="246"/>
      <c r="O712" s="246"/>
      <c r="P712" s="246"/>
      <c r="Q712" s="246"/>
      <c r="R712" s="246"/>
      <c r="S712" s="246"/>
      <c r="T712" s="257"/>
      <c r="AT712" s="262" t="s">
        <v>184</v>
      </c>
      <c r="AU712" s="262" t="s">
        <v>81</v>
      </c>
      <c r="AV712" s="91" t="s">
        <v>81</v>
      </c>
      <c r="AW712" s="91" t="s">
        <v>37</v>
      </c>
      <c r="AX712" s="91" t="s">
        <v>24</v>
      </c>
      <c r="AY712" s="262" t="s">
        <v>164</v>
      </c>
    </row>
    <row r="713" spans="2:65" s="84" customFormat="1" ht="28.8" customHeight="1">
      <c r="B713" s="105"/>
      <c r="C713" s="189" t="s">
        <v>1590</v>
      </c>
      <c r="D713" s="189" t="s">
        <v>166</v>
      </c>
      <c r="E713" s="190" t="s">
        <v>1591</v>
      </c>
      <c r="F713" s="191" t="s">
        <v>1592</v>
      </c>
      <c r="G713" s="192" t="s">
        <v>169</v>
      </c>
      <c r="H713" s="193">
        <v>8</v>
      </c>
      <c r="I713" s="233"/>
      <c r="J713" s="234">
        <f t="shared" si="86"/>
        <v>0</v>
      </c>
      <c r="K713" s="191" t="s">
        <v>170</v>
      </c>
      <c r="L713" s="214"/>
      <c r="M713" s="235" t="s">
        <v>22</v>
      </c>
      <c r="N713" s="236" t="s">
        <v>44</v>
      </c>
      <c r="O713" s="106"/>
      <c r="P713" s="237">
        <f t="shared" si="87"/>
        <v>0</v>
      </c>
      <c r="Q713" s="237">
        <v>0</v>
      </c>
      <c r="R713" s="237">
        <f t="shared" si="88"/>
        <v>0</v>
      </c>
      <c r="S713" s="237">
        <v>0</v>
      </c>
      <c r="T713" s="254">
        <f t="shared" si="89"/>
        <v>0</v>
      </c>
      <c r="AR713" s="170" t="s">
        <v>298</v>
      </c>
      <c r="AT713" s="170" t="s">
        <v>166</v>
      </c>
      <c r="AU713" s="170" t="s">
        <v>81</v>
      </c>
      <c r="AY713" s="170" t="s">
        <v>164</v>
      </c>
      <c r="BE713" s="266">
        <f t="shared" si="90"/>
        <v>0</v>
      </c>
      <c r="BF713" s="266">
        <f t="shared" si="91"/>
        <v>0</v>
      </c>
      <c r="BG713" s="266">
        <f t="shared" si="92"/>
        <v>0</v>
      </c>
      <c r="BH713" s="266">
        <f aca="true" t="shared" si="95" ref="BH713:BH717">IF(N713="sníž. přenesená",J713,0)</f>
        <v>0</v>
      </c>
      <c r="BI713" s="266">
        <f t="shared" si="93"/>
        <v>0</v>
      </c>
      <c r="BJ713" s="170" t="s">
        <v>24</v>
      </c>
      <c r="BK713" s="266">
        <f t="shared" si="94"/>
        <v>0</v>
      </c>
      <c r="BL713" s="170" t="s">
        <v>298</v>
      </c>
      <c r="BM713" s="170" t="s">
        <v>1593</v>
      </c>
    </row>
    <row r="714" spans="2:47" s="84" customFormat="1" ht="24">
      <c r="B714" s="105"/>
      <c r="C714" s="174"/>
      <c r="D714" s="207" t="s">
        <v>173</v>
      </c>
      <c r="E714" s="174"/>
      <c r="F714" s="270" t="s">
        <v>1594</v>
      </c>
      <c r="G714" s="174"/>
      <c r="H714" s="174"/>
      <c r="I714" s="215"/>
      <c r="J714" s="174"/>
      <c r="K714" s="174"/>
      <c r="L714" s="214"/>
      <c r="M714" s="238"/>
      <c r="N714" s="106"/>
      <c r="O714" s="106"/>
      <c r="P714" s="106"/>
      <c r="Q714" s="106"/>
      <c r="R714" s="106"/>
      <c r="S714" s="106"/>
      <c r="T714" s="255"/>
      <c r="AT714" s="170" t="s">
        <v>173</v>
      </c>
      <c r="AU714" s="170" t="s">
        <v>81</v>
      </c>
    </row>
    <row r="715" spans="2:65" s="84" customFormat="1" ht="28.8" customHeight="1">
      <c r="B715" s="105"/>
      <c r="C715" s="281" t="s">
        <v>1595</v>
      </c>
      <c r="D715" s="281" t="s">
        <v>834</v>
      </c>
      <c r="E715" s="282" t="s">
        <v>1596</v>
      </c>
      <c r="F715" s="283" t="s">
        <v>1597</v>
      </c>
      <c r="G715" s="284" t="s">
        <v>169</v>
      </c>
      <c r="H715" s="285">
        <v>1</v>
      </c>
      <c r="I715" s="286"/>
      <c r="J715" s="287">
        <f t="shared" si="86"/>
        <v>0</v>
      </c>
      <c r="K715" s="283" t="s">
        <v>22</v>
      </c>
      <c r="L715" s="288"/>
      <c r="M715" s="289" t="s">
        <v>22</v>
      </c>
      <c r="N715" s="290" t="s">
        <v>44</v>
      </c>
      <c r="O715" s="106"/>
      <c r="P715" s="237">
        <f t="shared" si="87"/>
        <v>0</v>
      </c>
      <c r="Q715" s="237">
        <v>0.0175</v>
      </c>
      <c r="R715" s="237">
        <f t="shared" si="88"/>
        <v>0.0175</v>
      </c>
      <c r="S715" s="237">
        <v>0</v>
      </c>
      <c r="T715" s="254">
        <f t="shared" si="89"/>
        <v>0</v>
      </c>
      <c r="AR715" s="170" t="s">
        <v>425</v>
      </c>
      <c r="AT715" s="170" t="s">
        <v>834</v>
      </c>
      <c r="AU715" s="170" t="s">
        <v>81</v>
      </c>
      <c r="AY715" s="170" t="s">
        <v>164</v>
      </c>
      <c r="BE715" s="266">
        <f t="shared" si="90"/>
        <v>0</v>
      </c>
      <c r="BF715" s="266">
        <f t="shared" si="91"/>
        <v>0</v>
      </c>
      <c r="BG715" s="266">
        <f t="shared" si="92"/>
        <v>0</v>
      </c>
      <c r="BH715" s="266">
        <f t="shared" si="95"/>
        <v>0</v>
      </c>
      <c r="BI715" s="266">
        <f t="shared" si="93"/>
        <v>0</v>
      </c>
      <c r="BJ715" s="170" t="s">
        <v>24</v>
      </c>
      <c r="BK715" s="266">
        <f t="shared" si="94"/>
        <v>0</v>
      </c>
      <c r="BL715" s="170" t="s">
        <v>298</v>
      </c>
      <c r="BM715" s="170" t="s">
        <v>1598</v>
      </c>
    </row>
    <row r="716" spans="2:65" s="84" customFormat="1" ht="28.8" customHeight="1">
      <c r="B716" s="105"/>
      <c r="C716" s="281" t="s">
        <v>1599</v>
      </c>
      <c r="D716" s="281" t="s">
        <v>834</v>
      </c>
      <c r="E716" s="282" t="s">
        <v>1600</v>
      </c>
      <c r="F716" s="283" t="s">
        <v>1601</v>
      </c>
      <c r="G716" s="284" t="s">
        <v>169</v>
      </c>
      <c r="H716" s="285">
        <v>1</v>
      </c>
      <c r="I716" s="286"/>
      <c r="J716" s="287">
        <f t="shared" si="86"/>
        <v>0</v>
      </c>
      <c r="K716" s="283" t="s">
        <v>22</v>
      </c>
      <c r="L716" s="288"/>
      <c r="M716" s="289" t="s">
        <v>22</v>
      </c>
      <c r="N716" s="290" t="s">
        <v>44</v>
      </c>
      <c r="O716" s="106"/>
      <c r="P716" s="237">
        <f t="shared" si="87"/>
        <v>0</v>
      </c>
      <c r="Q716" s="237">
        <v>0.0175</v>
      </c>
      <c r="R716" s="237">
        <f t="shared" si="88"/>
        <v>0.0175</v>
      </c>
      <c r="S716" s="237">
        <v>0</v>
      </c>
      <c r="T716" s="254">
        <f t="shared" si="89"/>
        <v>0</v>
      </c>
      <c r="AR716" s="170" t="s">
        <v>425</v>
      </c>
      <c r="AT716" s="170" t="s">
        <v>834</v>
      </c>
      <c r="AU716" s="170" t="s">
        <v>81</v>
      </c>
      <c r="AY716" s="170" t="s">
        <v>164</v>
      </c>
      <c r="BE716" s="266">
        <f t="shared" si="90"/>
        <v>0</v>
      </c>
      <c r="BF716" s="266">
        <f t="shared" si="91"/>
        <v>0</v>
      </c>
      <c r="BG716" s="266">
        <f t="shared" si="92"/>
        <v>0</v>
      </c>
      <c r="BH716" s="266">
        <f t="shared" si="95"/>
        <v>0</v>
      </c>
      <c r="BI716" s="266">
        <f t="shared" si="93"/>
        <v>0</v>
      </c>
      <c r="BJ716" s="170" t="s">
        <v>24</v>
      </c>
      <c r="BK716" s="266">
        <f t="shared" si="94"/>
        <v>0</v>
      </c>
      <c r="BL716" s="170" t="s">
        <v>298</v>
      </c>
      <c r="BM716" s="170" t="s">
        <v>1602</v>
      </c>
    </row>
    <row r="717" spans="2:65" s="84" customFormat="1" ht="28.8" customHeight="1">
      <c r="B717" s="105"/>
      <c r="C717" s="281" t="s">
        <v>1603</v>
      </c>
      <c r="D717" s="281" t="s">
        <v>834</v>
      </c>
      <c r="E717" s="282" t="s">
        <v>1604</v>
      </c>
      <c r="F717" s="283" t="s">
        <v>1605</v>
      </c>
      <c r="G717" s="284" t="s">
        <v>169</v>
      </c>
      <c r="H717" s="285">
        <v>3</v>
      </c>
      <c r="I717" s="286"/>
      <c r="J717" s="287">
        <f t="shared" si="86"/>
        <v>0</v>
      </c>
      <c r="K717" s="283" t="s">
        <v>22</v>
      </c>
      <c r="L717" s="288"/>
      <c r="M717" s="289" t="s">
        <v>22</v>
      </c>
      <c r="N717" s="290" t="s">
        <v>44</v>
      </c>
      <c r="O717" s="106"/>
      <c r="P717" s="237">
        <f t="shared" si="87"/>
        <v>0</v>
      </c>
      <c r="Q717" s="237">
        <v>0.0175</v>
      </c>
      <c r="R717" s="237">
        <f t="shared" si="88"/>
        <v>0.0525</v>
      </c>
      <c r="S717" s="237">
        <v>0</v>
      </c>
      <c r="T717" s="254">
        <f t="shared" si="89"/>
        <v>0</v>
      </c>
      <c r="AR717" s="170" t="s">
        <v>425</v>
      </c>
      <c r="AT717" s="170" t="s">
        <v>834</v>
      </c>
      <c r="AU717" s="170" t="s">
        <v>81</v>
      </c>
      <c r="AY717" s="170" t="s">
        <v>164</v>
      </c>
      <c r="BE717" s="266">
        <f t="shared" si="90"/>
        <v>0</v>
      </c>
      <c r="BF717" s="266">
        <f t="shared" si="91"/>
        <v>0</v>
      </c>
      <c r="BG717" s="266">
        <f t="shared" si="92"/>
        <v>0</v>
      </c>
      <c r="BH717" s="266">
        <f t="shared" si="95"/>
        <v>0</v>
      </c>
      <c r="BI717" s="266">
        <f t="shared" si="93"/>
        <v>0</v>
      </c>
      <c r="BJ717" s="170" t="s">
        <v>24</v>
      </c>
      <c r="BK717" s="266">
        <f t="shared" si="94"/>
        <v>0</v>
      </c>
      <c r="BL717" s="170" t="s">
        <v>298</v>
      </c>
      <c r="BM717" s="170" t="s">
        <v>1606</v>
      </c>
    </row>
    <row r="718" spans="2:51" s="91" customFormat="1" ht="13.5">
      <c r="B718" s="200"/>
      <c r="C718" s="201"/>
      <c r="D718" s="207" t="s">
        <v>184</v>
      </c>
      <c r="E718" s="211" t="s">
        <v>22</v>
      </c>
      <c r="F718" s="212" t="s">
        <v>120</v>
      </c>
      <c r="G718" s="201"/>
      <c r="H718" s="213">
        <v>3</v>
      </c>
      <c r="I718" s="243"/>
      <c r="J718" s="201"/>
      <c r="K718" s="201"/>
      <c r="L718" s="244"/>
      <c r="M718" s="245"/>
      <c r="N718" s="246"/>
      <c r="O718" s="246"/>
      <c r="P718" s="246"/>
      <c r="Q718" s="246"/>
      <c r="R718" s="246"/>
      <c r="S718" s="246"/>
      <c r="T718" s="257"/>
      <c r="AT718" s="262" t="s">
        <v>184</v>
      </c>
      <c r="AU718" s="262" t="s">
        <v>81</v>
      </c>
      <c r="AV718" s="91" t="s">
        <v>81</v>
      </c>
      <c r="AW718" s="91" t="s">
        <v>37</v>
      </c>
      <c r="AX718" s="91" t="s">
        <v>24</v>
      </c>
      <c r="AY718" s="262" t="s">
        <v>164</v>
      </c>
    </row>
    <row r="719" spans="2:65" s="84" customFormat="1" ht="28.8" customHeight="1">
      <c r="B719" s="105"/>
      <c r="C719" s="281" t="s">
        <v>1607</v>
      </c>
      <c r="D719" s="281" t="s">
        <v>834</v>
      </c>
      <c r="E719" s="282" t="s">
        <v>1608</v>
      </c>
      <c r="F719" s="283" t="s">
        <v>1609</v>
      </c>
      <c r="G719" s="284" t="s">
        <v>169</v>
      </c>
      <c r="H719" s="285">
        <v>1</v>
      </c>
      <c r="I719" s="286"/>
      <c r="J719" s="287">
        <f aca="true" t="shared" si="96" ref="J719:J723">ROUND(I719*H719,2)</f>
        <v>0</v>
      </c>
      <c r="K719" s="283" t="s">
        <v>22</v>
      </c>
      <c r="L719" s="288"/>
      <c r="M719" s="289" t="s">
        <v>22</v>
      </c>
      <c r="N719" s="290" t="s">
        <v>44</v>
      </c>
      <c r="O719" s="106"/>
      <c r="P719" s="237">
        <f aca="true" t="shared" si="97" ref="P719:P723">O719*H719</f>
        <v>0</v>
      </c>
      <c r="Q719" s="237">
        <v>0.0235</v>
      </c>
      <c r="R719" s="237">
        <f aca="true" t="shared" si="98" ref="R719:R723">Q719*H719</f>
        <v>0.0235</v>
      </c>
      <c r="S719" s="237">
        <v>0</v>
      </c>
      <c r="T719" s="254">
        <f aca="true" t="shared" si="99" ref="T719:T723">S719*H719</f>
        <v>0</v>
      </c>
      <c r="AR719" s="170" t="s">
        <v>425</v>
      </c>
      <c r="AT719" s="170" t="s">
        <v>834</v>
      </c>
      <c r="AU719" s="170" t="s">
        <v>81</v>
      </c>
      <c r="AY719" s="170" t="s">
        <v>164</v>
      </c>
      <c r="BE719" s="266">
        <f aca="true" t="shared" si="100" ref="BE719:BE723">IF(N719="základní",J719,0)</f>
        <v>0</v>
      </c>
      <c r="BF719" s="266">
        <f aca="true" t="shared" si="101" ref="BF719:BF723">IF(N719="snížená",J719,0)</f>
        <v>0</v>
      </c>
      <c r="BG719" s="266">
        <f aca="true" t="shared" si="102" ref="BG719:BG723">IF(N719="zákl. přenesená",J719,0)</f>
        <v>0</v>
      </c>
      <c r="BH719" s="266">
        <f aca="true" t="shared" si="103" ref="BH719:BH723">IF(N719="sníž. přenesená",J719,0)</f>
        <v>0</v>
      </c>
      <c r="BI719" s="266">
        <f aca="true" t="shared" si="104" ref="BI719:BI723">IF(N719="nulová",J719,0)</f>
        <v>0</v>
      </c>
      <c r="BJ719" s="170" t="s">
        <v>24</v>
      </c>
      <c r="BK719" s="266">
        <f aca="true" t="shared" si="105" ref="BK719:BK723">ROUND(I719*H719,2)</f>
        <v>0</v>
      </c>
      <c r="BL719" s="170" t="s">
        <v>298</v>
      </c>
      <c r="BM719" s="170" t="s">
        <v>1610</v>
      </c>
    </row>
    <row r="720" spans="2:51" s="91" customFormat="1" ht="13.5">
      <c r="B720" s="200"/>
      <c r="C720" s="201"/>
      <c r="D720" s="207" t="s">
        <v>184</v>
      </c>
      <c r="E720" s="211" t="s">
        <v>22</v>
      </c>
      <c r="F720" s="212" t="s">
        <v>24</v>
      </c>
      <c r="G720" s="201"/>
      <c r="H720" s="213">
        <v>1</v>
      </c>
      <c r="I720" s="243"/>
      <c r="J720" s="201"/>
      <c r="K720" s="201"/>
      <c r="L720" s="244"/>
      <c r="M720" s="245"/>
      <c r="N720" s="246"/>
      <c r="O720" s="246"/>
      <c r="P720" s="246"/>
      <c r="Q720" s="246"/>
      <c r="R720" s="246"/>
      <c r="S720" s="246"/>
      <c r="T720" s="257"/>
      <c r="AT720" s="262" t="s">
        <v>184</v>
      </c>
      <c r="AU720" s="262" t="s">
        <v>81</v>
      </c>
      <c r="AV720" s="91" t="s">
        <v>81</v>
      </c>
      <c r="AW720" s="91" t="s">
        <v>37</v>
      </c>
      <c r="AX720" s="91" t="s">
        <v>24</v>
      </c>
      <c r="AY720" s="262" t="s">
        <v>164</v>
      </c>
    </row>
    <row r="721" spans="2:65" s="84" customFormat="1" ht="28.8" customHeight="1">
      <c r="B721" s="105"/>
      <c r="C721" s="281" t="s">
        <v>1611</v>
      </c>
      <c r="D721" s="281" t="s">
        <v>834</v>
      </c>
      <c r="E721" s="282" t="s">
        <v>1612</v>
      </c>
      <c r="F721" s="283" t="s">
        <v>1613</v>
      </c>
      <c r="G721" s="284" t="s">
        <v>169</v>
      </c>
      <c r="H721" s="285">
        <v>2</v>
      </c>
      <c r="I721" s="286"/>
      <c r="J721" s="287">
        <f t="shared" si="96"/>
        <v>0</v>
      </c>
      <c r="K721" s="283" t="s">
        <v>22</v>
      </c>
      <c r="L721" s="288"/>
      <c r="M721" s="289" t="s">
        <v>22</v>
      </c>
      <c r="N721" s="290" t="s">
        <v>44</v>
      </c>
      <c r="O721" s="106"/>
      <c r="P721" s="237">
        <f t="shared" si="97"/>
        <v>0</v>
      </c>
      <c r="Q721" s="237">
        <v>0.0235</v>
      </c>
      <c r="R721" s="237">
        <f t="shared" si="98"/>
        <v>0.047</v>
      </c>
      <c r="S721" s="237">
        <v>0</v>
      </c>
      <c r="T721" s="254">
        <f t="shared" si="99"/>
        <v>0</v>
      </c>
      <c r="AR721" s="170" t="s">
        <v>425</v>
      </c>
      <c r="AT721" s="170" t="s">
        <v>834</v>
      </c>
      <c r="AU721" s="170" t="s">
        <v>81</v>
      </c>
      <c r="AY721" s="170" t="s">
        <v>164</v>
      </c>
      <c r="BE721" s="266">
        <f t="shared" si="100"/>
        <v>0</v>
      </c>
      <c r="BF721" s="266">
        <f t="shared" si="101"/>
        <v>0</v>
      </c>
      <c r="BG721" s="266">
        <f t="shared" si="102"/>
        <v>0</v>
      </c>
      <c r="BH721" s="266">
        <f t="shared" si="103"/>
        <v>0</v>
      </c>
      <c r="BI721" s="266">
        <f t="shared" si="104"/>
        <v>0</v>
      </c>
      <c r="BJ721" s="170" t="s">
        <v>24</v>
      </c>
      <c r="BK721" s="266">
        <f t="shared" si="105"/>
        <v>0</v>
      </c>
      <c r="BL721" s="170" t="s">
        <v>298</v>
      </c>
      <c r="BM721" s="170" t="s">
        <v>1614</v>
      </c>
    </row>
    <row r="722" spans="2:51" s="91" customFormat="1" ht="13.5">
      <c r="B722" s="200"/>
      <c r="C722" s="201"/>
      <c r="D722" s="207" t="s">
        <v>184</v>
      </c>
      <c r="E722" s="211" t="s">
        <v>22</v>
      </c>
      <c r="F722" s="212" t="s">
        <v>1385</v>
      </c>
      <c r="G722" s="201"/>
      <c r="H722" s="213">
        <v>2</v>
      </c>
      <c r="I722" s="243"/>
      <c r="J722" s="201"/>
      <c r="K722" s="201"/>
      <c r="L722" s="244"/>
      <c r="M722" s="245"/>
      <c r="N722" s="246"/>
      <c r="O722" s="246"/>
      <c r="P722" s="246"/>
      <c r="Q722" s="246"/>
      <c r="R722" s="246"/>
      <c r="S722" s="246"/>
      <c r="T722" s="257"/>
      <c r="AT722" s="262" t="s">
        <v>184</v>
      </c>
      <c r="AU722" s="262" t="s">
        <v>81</v>
      </c>
      <c r="AV722" s="91" t="s">
        <v>81</v>
      </c>
      <c r="AW722" s="91" t="s">
        <v>37</v>
      </c>
      <c r="AX722" s="91" t="s">
        <v>24</v>
      </c>
      <c r="AY722" s="262" t="s">
        <v>164</v>
      </c>
    </row>
    <row r="723" spans="2:65" s="84" customFormat="1" ht="28.8" customHeight="1">
      <c r="B723" s="105"/>
      <c r="C723" s="189" t="s">
        <v>1615</v>
      </c>
      <c r="D723" s="189" t="s">
        <v>166</v>
      </c>
      <c r="E723" s="190" t="s">
        <v>1616</v>
      </c>
      <c r="F723" s="191" t="s">
        <v>1617</v>
      </c>
      <c r="G723" s="192" t="s">
        <v>169</v>
      </c>
      <c r="H723" s="193">
        <v>14</v>
      </c>
      <c r="I723" s="233"/>
      <c r="J723" s="234">
        <f t="shared" si="96"/>
        <v>0</v>
      </c>
      <c r="K723" s="191" t="s">
        <v>170</v>
      </c>
      <c r="L723" s="214"/>
      <c r="M723" s="235" t="s">
        <v>22</v>
      </c>
      <c r="N723" s="236" t="s">
        <v>44</v>
      </c>
      <c r="O723" s="106"/>
      <c r="P723" s="237">
        <f t="shared" si="97"/>
        <v>0</v>
      </c>
      <c r="Q723" s="237">
        <v>0</v>
      </c>
      <c r="R723" s="237">
        <f t="shared" si="98"/>
        <v>0</v>
      </c>
      <c r="S723" s="237">
        <v>0</v>
      </c>
      <c r="T723" s="254">
        <f t="shared" si="99"/>
        <v>0</v>
      </c>
      <c r="AR723" s="170" t="s">
        <v>298</v>
      </c>
      <c r="AT723" s="170" t="s">
        <v>166</v>
      </c>
      <c r="AU723" s="170" t="s">
        <v>81</v>
      </c>
      <c r="AY723" s="170" t="s">
        <v>164</v>
      </c>
      <c r="BE723" s="266">
        <f t="shared" si="100"/>
        <v>0</v>
      </c>
      <c r="BF723" s="266">
        <f t="shared" si="101"/>
        <v>0</v>
      </c>
      <c r="BG723" s="266">
        <f t="shared" si="102"/>
        <v>0</v>
      </c>
      <c r="BH723" s="266">
        <f t="shared" si="103"/>
        <v>0</v>
      </c>
      <c r="BI723" s="266">
        <f t="shared" si="104"/>
        <v>0</v>
      </c>
      <c r="BJ723" s="170" t="s">
        <v>24</v>
      </c>
      <c r="BK723" s="266">
        <f t="shared" si="105"/>
        <v>0</v>
      </c>
      <c r="BL723" s="170" t="s">
        <v>298</v>
      </c>
      <c r="BM723" s="170" t="s">
        <v>1618</v>
      </c>
    </row>
    <row r="724" spans="2:47" s="84" customFormat="1" ht="24">
      <c r="B724" s="105"/>
      <c r="C724" s="174"/>
      <c r="D724" s="207" t="s">
        <v>173</v>
      </c>
      <c r="E724" s="174"/>
      <c r="F724" s="270" t="s">
        <v>1619</v>
      </c>
      <c r="G724" s="174"/>
      <c r="H724" s="174"/>
      <c r="I724" s="215"/>
      <c r="J724" s="174"/>
      <c r="K724" s="174"/>
      <c r="L724" s="214"/>
      <c r="M724" s="238"/>
      <c r="N724" s="106"/>
      <c r="O724" s="106"/>
      <c r="P724" s="106"/>
      <c r="Q724" s="106"/>
      <c r="R724" s="106"/>
      <c r="S724" s="106"/>
      <c r="T724" s="255"/>
      <c r="AT724" s="170" t="s">
        <v>173</v>
      </c>
      <c r="AU724" s="170" t="s">
        <v>81</v>
      </c>
    </row>
    <row r="725" spans="2:65" s="84" customFormat="1" ht="28.8" customHeight="1">
      <c r="B725" s="105"/>
      <c r="C725" s="281" t="s">
        <v>1620</v>
      </c>
      <c r="D725" s="281" t="s">
        <v>834</v>
      </c>
      <c r="E725" s="282" t="s">
        <v>1621</v>
      </c>
      <c r="F725" s="283" t="s">
        <v>1622</v>
      </c>
      <c r="G725" s="284" t="s">
        <v>169</v>
      </c>
      <c r="H725" s="285">
        <v>2</v>
      </c>
      <c r="I725" s="286"/>
      <c r="J725" s="287">
        <f aca="true" t="shared" si="106" ref="J725:J729">ROUND(I725*H725,2)</f>
        <v>0</v>
      </c>
      <c r="K725" s="283" t="s">
        <v>22</v>
      </c>
      <c r="L725" s="288"/>
      <c r="M725" s="289" t="s">
        <v>22</v>
      </c>
      <c r="N725" s="290" t="s">
        <v>44</v>
      </c>
      <c r="O725" s="106"/>
      <c r="P725" s="237">
        <f aca="true" t="shared" si="107" ref="P725:P729">O725*H725</f>
        <v>0</v>
      </c>
      <c r="Q725" s="237">
        <v>0.029</v>
      </c>
      <c r="R725" s="237">
        <f aca="true" t="shared" si="108" ref="R725:R729">Q725*H725</f>
        <v>0.058</v>
      </c>
      <c r="S725" s="237">
        <v>0</v>
      </c>
      <c r="T725" s="254">
        <f aca="true" t="shared" si="109" ref="T725:T729">S725*H725</f>
        <v>0</v>
      </c>
      <c r="AR725" s="170" t="s">
        <v>425</v>
      </c>
      <c r="AT725" s="170" t="s">
        <v>834</v>
      </c>
      <c r="AU725" s="170" t="s">
        <v>81</v>
      </c>
      <c r="AY725" s="170" t="s">
        <v>164</v>
      </c>
      <c r="BE725" s="266">
        <f aca="true" t="shared" si="110" ref="BE725:BE729">IF(N725="základní",J725,0)</f>
        <v>0</v>
      </c>
      <c r="BF725" s="266">
        <f aca="true" t="shared" si="111" ref="BF725:BF729">IF(N725="snížená",J725,0)</f>
        <v>0</v>
      </c>
      <c r="BG725" s="266">
        <f aca="true" t="shared" si="112" ref="BG725:BG729">IF(N725="zákl. přenesená",J725,0)</f>
        <v>0</v>
      </c>
      <c r="BH725" s="266">
        <f aca="true" t="shared" si="113" ref="BH725:BH729">IF(N725="sníž. přenesená",J725,0)</f>
        <v>0</v>
      </c>
      <c r="BI725" s="266">
        <f aca="true" t="shared" si="114" ref="BI725:BI729">IF(N725="nulová",J725,0)</f>
        <v>0</v>
      </c>
      <c r="BJ725" s="170" t="s">
        <v>24</v>
      </c>
      <c r="BK725" s="266">
        <f aca="true" t="shared" si="115" ref="BK725:BK729">ROUND(I725*H725,2)</f>
        <v>0</v>
      </c>
      <c r="BL725" s="170" t="s">
        <v>298</v>
      </c>
      <c r="BM725" s="170" t="s">
        <v>1623</v>
      </c>
    </row>
    <row r="726" spans="2:51" s="91" customFormat="1" ht="13.5">
      <c r="B726" s="200"/>
      <c r="C726" s="201"/>
      <c r="D726" s="207" t="s">
        <v>184</v>
      </c>
      <c r="E726" s="211" t="s">
        <v>22</v>
      </c>
      <c r="F726" s="212" t="s">
        <v>81</v>
      </c>
      <c r="G726" s="201"/>
      <c r="H726" s="213">
        <v>2</v>
      </c>
      <c r="I726" s="243"/>
      <c r="J726" s="201"/>
      <c r="K726" s="201"/>
      <c r="L726" s="244"/>
      <c r="M726" s="245"/>
      <c r="N726" s="246"/>
      <c r="O726" s="246"/>
      <c r="P726" s="246"/>
      <c r="Q726" s="246"/>
      <c r="R726" s="246"/>
      <c r="S726" s="246"/>
      <c r="T726" s="257"/>
      <c r="AT726" s="262" t="s">
        <v>184</v>
      </c>
      <c r="AU726" s="262" t="s">
        <v>81</v>
      </c>
      <c r="AV726" s="91" t="s">
        <v>81</v>
      </c>
      <c r="AW726" s="91" t="s">
        <v>37</v>
      </c>
      <c r="AX726" s="91" t="s">
        <v>24</v>
      </c>
      <c r="AY726" s="262" t="s">
        <v>164</v>
      </c>
    </row>
    <row r="727" spans="2:65" s="84" customFormat="1" ht="28.8" customHeight="1">
      <c r="B727" s="105"/>
      <c r="C727" s="281" t="s">
        <v>1624</v>
      </c>
      <c r="D727" s="281" t="s">
        <v>834</v>
      </c>
      <c r="E727" s="282" t="s">
        <v>1625</v>
      </c>
      <c r="F727" s="283" t="s">
        <v>1626</v>
      </c>
      <c r="G727" s="284" t="s">
        <v>169</v>
      </c>
      <c r="H727" s="285">
        <v>1</v>
      </c>
      <c r="I727" s="286"/>
      <c r="J727" s="287">
        <f t="shared" si="106"/>
        <v>0</v>
      </c>
      <c r="K727" s="283" t="s">
        <v>22</v>
      </c>
      <c r="L727" s="288"/>
      <c r="M727" s="289" t="s">
        <v>22</v>
      </c>
      <c r="N727" s="290" t="s">
        <v>44</v>
      </c>
      <c r="O727" s="106"/>
      <c r="P727" s="237">
        <f t="shared" si="107"/>
        <v>0</v>
      </c>
      <c r="Q727" s="237">
        <v>0.032</v>
      </c>
      <c r="R727" s="237">
        <f t="shared" si="108"/>
        <v>0.032</v>
      </c>
      <c r="S727" s="237">
        <v>0</v>
      </c>
      <c r="T727" s="254">
        <f t="shared" si="109"/>
        <v>0</v>
      </c>
      <c r="AR727" s="170" t="s">
        <v>425</v>
      </c>
      <c r="AT727" s="170" t="s">
        <v>834</v>
      </c>
      <c r="AU727" s="170" t="s">
        <v>81</v>
      </c>
      <c r="AY727" s="170" t="s">
        <v>164</v>
      </c>
      <c r="BE727" s="266">
        <f t="shared" si="110"/>
        <v>0</v>
      </c>
      <c r="BF727" s="266">
        <f t="shared" si="111"/>
        <v>0</v>
      </c>
      <c r="BG727" s="266">
        <f t="shared" si="112"/>
        <v>0</v>
      </c>
      <c r="BH727" s="266">
        <f t="shared" si="113"/>
        <v>0</v>
      </c>
      <c r="BI727" s="266">
        <f t="shared" si="114"/>
        <v>0</v>
      </c>
      <c r="BJ727" s="170" t="s">
        <v>24</v>
      </c>
      <c r="BK727" s="266">
        <f t="shared" si="115"/>
        <v>0</v>
      </c>
      <c r="BL727" s="170" t="s">
        <v>298</v>
      </c>
      <c r="BM727" s="170" t="s">
        <v>1627</v>
      </c>
    </row>
    <row r="728" spans="2:51" s="91" customFormat="1" ht="13.5">
      <c r="B728" s="200"/>
      <c r="C728" s="201"/>
      <c r="D728" s="207" t="s">
        <v>184</v>
      </c>
      <c r="E728" s="211" t="s">
        <v>22</v>
      </c>
      <c r="F728" s="212" t="s">
        <v>24</v>
      </c>
      <c r="G728" s="201"/>
      <c r="H728" s="213">
        <v>1</v>
      </c>
      <c r="I728" s="243"/>
      <c r="J728" s="201"/>
      <c r="K728" s="201"/>
      <c r="L728" s="244"/>
      <c r="M728" s="245"/>
      <c r="N728" s="246"/>
      <c r="O728" s="246"/>
      <c r="P728" s="246"/>
      <c r="Q728" s="246"/>
      <c r="R728" s="246"/>
      <c r="S728" s="246"/>
      <c r="T728" s="257"/>
      <c r="AT728" s="262" t="s">
        <v>184</v>
      </c>
      <c r="AU728" s="262" t="s">
        <v>81</v>
      </c>
      <c r="AV728" s="91" t="s">
        <v>81</v>
      </c>
      <c r="AW728" s="91" t="s">
        <v>37</v>
      </c>
      <c r="AX728" s="91" t="s">
        <v>24</v>
      </c>
      <c r="AY728" s="262" t="s">
        <v>164</v>
      </c>
    </row>
    <row r="729" spans="2:65" s="84" customFormat="1" ht="28.8" customHeight="1">
      <c r="B729" s="105"/>
      <c r="C729" s="281" t="s">
        <v>1628</v>
      </c>
      <c r="D729" s="281" t="s">
        <v>834</v>
      </c>
      <c r="E729" s="282" t="s">
        <v>1629</v>
      </c>
      <c r="F729" s="283" t="s">
        <v>1630</v>
      </c>
      <c r="G729" s="284" t="s">
        <v>169</v>
      </c>
      <c r="H729" s="285">
        <v>2</v>
      </c>
      <c r="I729" s="286"/>
      <c r="J729" s="287">
        <f t="shared" si="106"/>
        <v>0</v>
      </c>
      <c r="K729" s="283" t="s">
        <v>22</v>
      </c>
      <c r="L729" s="288"/>
      <c r="M729" s="289" t="s">
        <v>22</v>
      </c>
      <c r="N729" s="290" t="s">
        <v>44</v>
      </c>
      <c r="O729" s="106"/>
      <c r="P729" s="237">
        <f t="shared" si="107"/>
        <v>0</v>
      </c>
      <c r="Q729" s="237">
        <v>0.037</v>
      </c>
      <c r="R729" s="237">
        <f t="shared" si="108"/>
        <v>0.074</v>
      </c>
      <c r="S729" s="237">
        <v>0</v>
      </c>
      <c r="T729" s="254">
        <f t="shared" si="109"/>
        <v>0</v>
      </c>
      <c r="AR729" s="170" t="s">
        <v>425</v>
      </c>
      <c r="AT729" s="170" t="s">
        <v>834</v>
      </c>
      <c r="AU729" s="170" t="s">
        <v>81</v>
      </c>
      <c r="AY729" s="170" t="s">
        <v>164</v>
      </c>
      <c r="BE729" s="266">
        <f t="shared" si="110"/>
        <v>0</v>
      </c>
      <c r="BF729" s="266">
        <f t="shared" si="111"/>
        <v>0</v>
      </c>
      <c r="BG729" s="266">
        <f t="shared" si="112"/>
        <v>0</v>
      </c>
      <c r="BH729" s="266">
        <f t="shared" si="113"/>
        <v>0</v>
      </c>
      <c r="BI729" s="266">
        <f t="shared" si="114"/>
        <v>0</v>
      </c>
      <c r="BJ729" s="170" t="s">
        <v>24</v>
      </c>
      <c r="BK729" s="266">
        <f t="shared" si="115"/>
        <v>0</v>
      </c>
      <c r="BL729" s="170" t="s">
        <v>298</v>
      </c>
      <c r="BM729" s="170" t="s">
        <v>1631</v>
      </c>
    </row>
    <row r="730" spans="2:51" s="91" customFormat="1" ht="13.5">
      <c r="B730" s="200"/>
      <c r="C730" s="201"/>
      <c r="D730" s="207" t="s">
        <v>184</v>
      </c>
      <c r="E730" s="211" t="s">
        <v>22</v>
      </c>
      <c r="F730" s="212" t="s">
        <v>81</v>
      </c>
      <c r="G730" s="201"/>
      <c r="H730" s="213">
        <v>2</v>
      </c>
      <c r="I730" s="243"/>
      <c r="J730" s="201"/>
      <c r="K730" s="201"/>
      <c r="L730" s="244"/>
      <c r="M730" s="245"/>
      <c r="N730" s="246"/>
      <c r="O730" s="246"/>
      <c r="P730" s="246"/>
      <c r="Q730" s="246"/>
      <c r="R730" s="246"/>
      <c r="S730" s="246"/>
      <c r="T730" s="257"/>
      <c r="AT730" s="262" t="s">
        <v>184</v>
      </c>
      <c r="AU730" s="262" t="s">
        <v>81</v>
      </c>
      <c r="AV730" s="91" t="s">
        <v>81</v>
      </c>
      <c r="AW730" s="91" t="s">
        <v>37</v>
      </c>
      <c r="AX730" s="91" t="s">
        <v>24</v>
      </c>
      <c r="AY730" s="262" t="s">
        <v>164</v>
      </c>
    </row>
    <row r="731" spans="2:65" s="84" customFormat="1" ht="28.8" customHeight="1">
      <c r="B731" s="105"/>
      <c r="C731" s="281" t="s">
        <v>1632</v>
      </c>
      <c r="D731" s="281" t="s">
        <v>834</v>
      </c>
      <c r="E731" s="282" t="s">
        <v>1633</v>
      </c>
      <c r="F731" s="283" t="s">
        <v>1634</v>
      </c>
      <c r="G731" s="284" t="s">
        <v>169</v>
      </c>
      <c r="H731" s="285">
        <v>8</v>
      </c>
      <c r="I731" s="286"/>
      <c r="J731" s="287">
        <f aca="true" t="shared" si="116" ref="J731:J735">ROUND(I731*H731,2)</f>
        <v>0</v>
      </c>
      <c r="K731" s="283" t="s">
        <v>22</v>
      </c>
      <c r="L731" s="288"/>
      <c r="M731" s="289" t="s">
        <v>22</v>
      </c>
      <c r="N731" s="290" t="s">
        <v>44</v>
      </c>
      <c r="O731" s="106"/>
      <c r="P731" s="237">
        <f aca="true" t="shared" si="117" ref="P731:P735">O731*H731</f>
        <v>0</v>
      </c>
      <c r="Q731" s="237">
        <v>0.037</v>
      </c>
      <c r="R731" s="237">
        <f aca="true" t="shared" si="118" ref="R731:R735">Q731*H731</f>
        <v>0.296</v>
      </c>
      <c r="S731" s="237">
        <v>0</v>
      </c>
      <c r="T731" s="254">
        <f aca="true" t="shared" si="119" ref="T731:T735">S731*H731</f>
        <v>0</v>
      </c>
      <c r="AR731" s="170" t="s">
        <v>425</v>
      </c>
      <c r="AT731" s="170" t="s">
        <v>834</v>
      </c>
      <c r="AU731" s="170" t="s">
        <v>81</v>
      </c>
      <c r="AY731" s="170" t="s">
        <v>164</v>
      </c>
      <c r="BE731" s="266">
        <f aca="true" t="shared" si="120" ref="BE731:BE735">IF(N731="základní",J731,0)</f>
        <v>0</v>
      </c>
      <c r="BF731" s="266">
        <f aca="true" t="shared" si="121" ref="BF731:BF735">IF(N731="snížená",J731,0)</f>
        <v>0</v>
      </c>
      <c r="BG731" s="266">
        <f aca="true" t="shared" si="122" ref="BG731:BG735">IF(N731="zákl. přenesená",J731,0)</f>
        <v>0</v>
      </c>
      <c r="BH731" s="266">
        <f aca="true" t="shared" si="123" ref="BH731:BH735">IF(N731="sníž. přenesená",J731,0)</f>
        <v>0</v>
      </c>
      <c r="BI731" s="266">
        <f aca="true" t="shared" si="124" ref="BI731:BI735">IF(N731="nulová",J731,0)</f>
        <v>0</v>
      </c>
      <c r="BJ731" s="170" t="s">
        <v>24</v>
      </c>
      <c r="BK731" s="266">
        <f aca="true" t="shared" si="125" ref="BK731:BK735">ROUND(I731*H731,2)</f>
        <v>0</v>
      </c>
      <c r="BL731" s="170" t="s">
        <v>298</v>
      </c>
      <c r="BM731" s="170" t="s">
        <v>1635</v>
      </c>
    </row>
    <row r="732" spans="2:51" s="91" customFormat="1" ht="13.5">
      <c r="B732" s="200"/>
      <c r="C732" s="201"/>
      <c r="D732" s="207" t="s">
        <v>184</v>
      </c>
      <c r="E732" s="211" t="s">
        <v>22</v>
      </c>
      <c r="F732" s="212" t="s">
        <v>217</v>
      </c>
      <c r="G732" s="201"/>
      <c r="H732" s="213">
        <v>8</v>
      </c>
      <c r="I732" s="243"/>
      <c r="J732" s="201"/>
      <c r="K732" s="201"/>
      <c r="L732" s="244"/>
      <c r="M732" s="245"/>
      <c r="N732" s="246"/>
      <c r="O732" s="246"/>
      <c r="P732" s="246"/>
      <c r="Q732" s="246"/>
      <c r="R732" s="246"/>
      <c r="S732" s="246"/>
      <c r="T732" s="257"/>
      <c r="AT732" s="262" t="s">
        <v>184</v>
      </c>
      <c r="AU732" s="262" t="s">
        <v>81</v>
      </c>
      <c r="AV732" s="91" t="s">
        <v>81</v>
      </c>
      <c r="AW732" s="91" t="s">
        <v>37</v>
      </c>
      <c r="AX732" s="91" t="s">
        <v>24</v>
      </c>
      <c r="AY732" s="262" t="s">
        <v>164</v>
      </c>
    </row>
    <row r="733" spans="2:65" s="84" customFormat="1" ht="28.8" customHeight="1">
      <c r="B733" s="105"/>
      <c r="C733" s="189" t="s">
        <v>1636</v>
      </c>
      <c r="D733" s="189" t="s">
        <v>166</v>
      </c>
      <c r="E733" s="190" t="s">
        <v>1637</v>
      </c>
      <c r="F733" s="191" t="s">
        <v>1638</v>
      </c>
      <c r="G733" s="192" t="s">
        <v>169</v>
      </c>
      <c r="H733" s="193">
        <v>1</v>
      </c>
      <c r="I733" s="233"/>
      <c r="J733" s="234">
        <f t="shared" si="116"/>
        <v>0</v>
      </c>
      <c r="K733" s="191" t="s">
        <v>170</v>
      </c>
      <c r="L733" s="214"/>
      <c r="M733" s="235" t="s">
        <v>22</v>
      </c>
      <c r="N733" s="236" t="s">
        <v>44</v>
      </c>
      <c r="O733" s="106"/>
      <c r="P733" s="237">
        <f t="shared" si="117"/>
        <v>0</v>
      </c>
      <c r="Q733" s="237">
        <v>0</v>
      </c>
      <c r="R733" s="237">
        <f t="shared" si="118"/>
        <v>0</v>
      </c>
      <c r="S733" s="237">
        <v>0</v>
      </c>
      <c r="T733" s="254">
        <f t="shared" si="119"/>
        <v>0</v>
      </c>
      <c r="AR733" s="170" t="s">
        <v>298</v>
      </c>
      <c r="AT733" s="170" t="s">
        <v>166</v>
      </c>
      <c r="AU733" s="170" t="s">
        <v>81</v>
      </c>
      <c r="AY733" s="170" t="s">
        <v>164</v>
      </c>
      <c r="BE733" s="266">
        <f t="shared" si="120"/>
        <v>0</v>
      </c>
      <c r="BF733" s="266">
        <f t="shared" si="121"/>
        <v>0</v>
      </c>
      <c r="BG733" s="266">
        <f t="shared" si="122"/>
        <v>0</v>
      </c>
      <c r="BH733" s="266">
        <f t="shared" si="123"/>
        <v>0</v>
      </c>
      <c r="BI733" s="266">
        <f t="shared" si="124"/>
        <v>0</v>
      </c>
      <c r="BJ733" s="170" t="s">
        <v>24</v>
      </c>
      <c r="BK733" s="266">
        <f t="shared" si="125"/>
        <v>0</v>
      </c>
      <c r="BL733" s="170" t="s">
        <v>298</v>
      </c>
      <c r="BM733" s="170" t="s">
        <v>1639</v>
      </c>
    </row>
    <row r="734" spans="2:47" s="84" customFormat="1" ht="24">
      <c r="B734" s="105"/>
      <c r="C734" s="174"/>
      <c r="D734" s="207" t="s">
        <v>173</v>
      </c>
      <c r="E734" s="174"/>
      <c r="F734" s="270" t="s">
        <v>1640</v>
      </c>
      <c r="G734" s="174"/>
      <c r="H734" s="174"/>
      <c r="I734" s="215"/>
      <c r="J734" s="174"/>
      <c r="K734" s="174"/>
      <c r="L734" s="214"/>
      <c r="M734" s="238"/>
      <c r="N734" s="106"/>
      <c r="O734" s="106"/>
      <c r="P734" s="106"/>
      <c r="Q734" s="106"/>
      <c r="R734" s="106"/>
      <c r="S734" s="106"/>
      <c r="T734" s="255"/>
      <c r="AT734" s="170" t="s">
        <v>173</v>
      </c>
      <c r="AU734" s="170" t="s">
        <v>81</v>
      </c>
    </row>
    <row r="735" spans="2:65" s="84" customFormat="1" ht="20.4" customHeight="1">
      <c r="B735" s="105"/>
      <c r="C735" s="281" t="s">
        <v>1641</v>
      </c>
      <c r="D735" s="281" t="s">
        <v>834</v>
      </c>
      <c r="E735" s="282" t="s">
        <v>1642</v>
      </c>
      <c r="F735" s="283" t="s">
        <v>1643</v>
      </c>
      <c r="G735" s="284" t="s">
        <v>169</v>
      </c>
      <c r="H735" s="285">
        <v>1</v>
      </c>
      <c r="I735" s="286"/>
      <c r="J735" s="287">
        <f t="shared" si="116"/>
        <v>0</v>
      </c>
      <c r="K735" s="283" t="s">
        <v>22</v>
      </c>
      <c r="L735" s="288"/>
      <c r="M735" s="289" t="s">
        <v>22</v>
      </c>
      <c r="N735" s="290" t="s">
        <v>44</v>
      </c>
      <c r="O735" s="106"/>
      <c r="P735" s="237">
        <f t="shared" si="117"/>
        <v>0</v>
      </c>
      <c r="Q735" s="237">
        <v>0.028</v>
      </c>
      <c r="R735" s="237">
        <f t="shared" si="118"/>
        <v>0.028</v>
      </c>
      <c r="S735" s="237">
        <v>0</v>
      </c>
      <c r="T735" s="254">
        <f t="shared" si="119"/>
        <v>0</v>
      </c>
      <c r="AR735" s="170" t="s">
        <v>425</v>
      </c>
      <c r="AT735" s="170" t="s">
        <v>834</v>
      </c>
      <c r="AU735" s="170" t="s">
        <v>81</v>
      </c>
      <c r="AY735" s="170" t="s">
        <v>164</v>
      </c>
      <c r="BE735" s="266">
        <f t="shared" si="120"/>
        <v>0</v>
      </c>
      <c r="BF735" s="266">
        <f t="shared" si="121"/>
        <v>0</v>
      </c>
      <c r="BG735" s="266">
        <f t="shared" si="122"/>
        <v>0</v>
      </c>
      <c r="BH735" s="266">
        <f t="shared" si="123"/>
        <v>0</v>
      </c>
      <c r="BI735" s="266">
        <f t="shared" si="124"/>
        <v>0</v>
      </c>
      <c r="BJ735" s="170" t="s">
        <v>24</v>
      </c>
      <c r="BK735" s="266">
        <f t="shared" si="125"/>
        <v>0</v>
      </c>
      <c r="BL735" s="170" t="s">
        <v>298</v>
      </c>
      <c r="BM735" s="170" t="s">
        <v>1644</v>
      </c>
    </row>
    <row r="736" spans="2:51" s="91" customFormat="1" ht="13.5">
      <c r="B736" s="200"/>
      <c r="C736" s="201"/>
      <c r="D736" s="207" t="s">
        <v>184</v>
      </c>
      <c r="E736" s="211" t="s">
        <v>22</v>
      </c>
      <c r="F736" s="212" t="s">
        <v>24</v>
      </c>
      <c r="G736" s="201"/>
      <c r="H736" s="213">
        <v>1</v>
      </c>
      <c r="I736" s="243"/>
      <c r="J736" s="201"/>
      <c r="K736" s="201"/>
      <c r="L736" s="244"/>
      <c r="M736" s="245"/>
      <c r="N736" s="246"/>
      <c r="O736" s="246"/>
      <c r="P736" s="246"/>
      <c r="Q736" s="246"/>
      <c r="R736" s="246"/>
      <c r="S736" s="246"/>
      <c r="T736" s="257"/>
      <c r="AT736" s="262" t="s">
        <v>184</v>
      </c>
      <c r="AU736" s="262" t="s">
        <v>81</v>
      </c>
      <c r="AV736" s="91" t="s">
        <v>81</v>
      </c>
      <c r="AW736" s="91" t="s">
        <v>37</v>
      </c>
      <c r="AX736" s="91" t="s">
        <v>24</v>
      </c>
      <c r="AY736" s="262" t="s">
        <v>164</v>
      </c>
    </row>
    <row r="737" spans="2:65" s="84" customFormat="1" ht="28.8" customHeight="1">
      <c r="B737" s="105"/>
      <c r="C737" s="189" t="s">
        <v>1645</v>
      </c>
      <c r="D737" s="189" t="s">
        <v>166</v>
      </c>
      <c r="E737" s="190" t="s">
        <v>1646</v>
      </c>
      <c r="F737" s="191" t="s">
        <v>1647</v>
      </c>
      <c r="G737" s="192" t="s">
        <v>169</v>
      </c>
      <c r="H737" s="193">
        <v>4</v>
      </c>
      <c r="I737" s="233"/>
      <c r="J737" s="234">
        <f>ROUND(I737*H737,2)</f>
        <v>0</v>
      </c>
      <c r="K737" s="191" t="s">
        <v>170</v>
      </c>
      <c r="L737" s="214"/>
      <c r="M737" s="235" t="s">
        <v>22</v>
      </c>
      <c r="N737" s="236" t="s">
        <v>44</v>
      </c>
      <c r="O737" s="106"/>
      <c r="P737" s="237">
        <f>O737*H737</f>
        <v>0</v>
      </c>
      <c r="Q737" s="237">
        <v>0</v>
      </c>
      <c r="R737" s="237">
        <f>Q737*H737</f>
        <v>0</v>
      </c>
      <c r="S737" s="237">
        <v>0</v>
      </c>
      <c r="T737" s="254">
        <f>S737*H737</f>
        <v>0</v>
      </c>
      <c r="AR737" s="170" t="s">
        <v>171</v>
      </c>
      <c r="AT737" s="170" t="s">
        <v>166</v>
      </c>
      <c r="AU737" s="170" t="s">
        <v>81</v>
      </c>
      <c r="AY737" s="170" t="s">
        <v>164</v>
      </c>
      <c r="BE737" s="266">
        <f>IF(N737="základní",J737,0)</f>
        <v>0</v>
      </c>
      <c r="BF737" s="266">
        <f>IF(N737="snížená",J737,0)</f>
        <v>0</v>
      </c>
      <c r="BG737" s="266">
        <f>IF(N737="zákl. přenesená",J737,0)</f>
        <v>0</v>
      </c>
      <c r="BH737" s="266">
        <f>IF(N737="sníž. přenesená",J737,0)</f>
        <v>0</v>
      </c>
      <c r="BI737" s="266">
        <f>IF(N737="nulová",J737,0)</f>
        <v>0</v>
      </c>
      <c r="BJ737" s="170" t="s">
        <v>24</v>
      </c>
      <c r="BK737" s="266">
        <f>ROUND(I737*H737,2)</f>
        <v>0</v>
      </c>
      <c r="BL737" s="170" t="s">
        <v>171</v>
      </c>
      <c r="BM737" s="170" t="s">
        <v>1648</v>
      </c>
    </row>
    <row r="738" spans="2:47" s="84" customFormat="1" ht="24">
      <c r="B738" s="105"/>
      <c r="C738" s="174"/>
      <c r="D738" s="194" t="s">
        <v>173</v>
      </c>
      <c r="E738" s="174"/>
      <c r="F738" s="195" t="s">
        <v>1649</v>
      </c>
      <c r="G738" s="174"/>
      <c r="H738" s="174"/>
      <c r="I738" s="215"/>
      <c r="J738" s="174"/>
      <c r="K738" s="174"/>
      <c r="L738" s="214"/>
      <c r="M738" s="238"/>
      <c r="N738" s="106"/>
      <c r="O738" s="106"/>
      <c r="P738" s="106"/>
      <c r="Q738" s="106"/>
      <c r="R738" s="106"/>
      <c r="S738" s="106"/>
      <c r="T738" s="255"/>
      <c r="AT738" s="170" t="s">
        <v>173</v>
      </c>
      <c r="AU738" s="170" t="s">
        <v>81</v>
      </c>
    </row>
    <row r="739" spans="2:51" s="91" customFormat="1" ht="13.5">
      <c r="B739" s="200"/>
      <c r="C739" s="201"/>
      <c r="D739" s="207" t="s">
        <v>184</v>
      </c>
      <c r="E739" s="211" t="s">
        <v>22</v>
      </c>
      <c r="F739" s="212" t="s">
        <v>1650</v>
      </c>
      <c r="G739" s="201"/>
      <c r="H739" s="213">
        <v>4</v>
      </c>
      <c r="I739" s="243"/>
      <c r="J739" s="201"/>
      <c r="K739" s="201"/>
      <c r="L739" s="244"/>
      <c r="M739" s="245"/>
      <c r="N739" s="246"/>
      <c r="O739" s="246"/>
      <c r="P739" s="246"/>
      <c r="Q739" s="246"/>
      <c r="R739" s="246"/>
      <c r="S739" s="246"/>
      <c r="T739" s="257"/>
      <c r="AT739" s="262" t="s">
        <v>184</v>
      </c>
      <c r="AU739" s="262" t="s">
        <v>81</v>
      </c>
      <c r="AV739" s="91" t="s">
        <v>81</v>
      </c>
      <c r="AW739" s="91" t="s">
        <v>37</v>
      </c>
      <c r="AX739" s="91" t="s">
        <v>24</v>
      </c>
      <c r="AY739" s="262" t="s">
        <v>164</v>
      </c>
    </row>
    <row r="740" spans="2:65" s="84" customFormat="1" ht="28.8" customHeight="1">
      <c r="B740" s="105"/>
      <c r="C740" s="189" t="s">
        <v>1651</v>
      </c>
      <c r="D740" s="189" t="s">
        <v>166</v>
      </c>
      <c r="E740" s="190" t="s">
        <v>1652</v>
      </c>
      <c r="F740" s="191" t="s">
        <v>1653</v>
      </c>
      <c r="G740" s="192" t="s">
        <v>169</v>
      </c>
      <c r="H740" s="193">
        <v>1</v>
      </c>
      <c r="I740" s="233"/>
      <c r="J740" s="234">
        <f>ROUND(I740*H740,2)</f>
        <v>0</v>
      </c>
      <c r="K740" s="191" t="s">
        <v>170</v>
      </c>
      <c r="L740" s="214"/>
      <c r="M740" s="235" t="s">
        <v>22</v>
      </c>
      <c r="N740" s="236" t="s">
        <v>44</v>
      </c>
      <c r="O740" s="106"/>
      <c r="P740" s="237">
        <f>O740*H740</f>
        <v>0</v>
      </c>
      <c r="Q740" s="237">
        <v>0</v>
      </c>
      <c r="R740" s="237">
        <f>Q740*H740</f>
        <v>0</v>
      </c>
      <c r="S740" s="237">
        <v>0</v>
      </c>
      <c r="T740" s="254">
        <f>S740*H740</f>
        <v>0</v>
      </c>
      <c r="AR740" s="170" t="s">
        <v>298</v>
      </c>
      <c r="AT740" s="170" t="s">
        <v>166</v>
      </c>
      <c r="AU740" s="170" t="s">
        <v>81</v>
      </c>
      <c r="AY740" s="170" t="s">
        <v>164</v>
      </c>
      <c r="BE740" s="266">
        <f>IF(N740="základní",J740,0)</f>
        <v>0</v>
      </c>
      <c r="BF740" s="266">
        <f>IF(N740="snížená",J740,0)</f>
        <v>0</v>
      </c>
      <c r="BG740" s="266">
        <f>IF(N740="zákl. přenesená",J740,0)</f>
        <v>0</v>
      </c>
      <c r="BH740" s="266">
        <f>IF(N740="sníž. přenesená",J740,0)</f>
        <v>0</v>
      </c>
      <c r="BI740" s="266">
        <f>IF(N740="nulová",J740,0)</f>
        <v>0</v>
      </c>
      <c r="BJ740" s="170" t="s">
        <v>24</v>
      </c>
      <c r="BK740" s="266">
        <f>ROUND(I740*H740,2)</f>
        <v>0</v>
      </c>
      <c r="BL740" s="170" t="s">
        <v>298</v>
      </c>
      <c r="BM740" s="170" t="s">
        <v>1654</v>
      </c>
    </row>
    <row r="741" spans="2:47" s="84" customFormat="1" ht="24">
      <c r="B741" s="105"/>
      <c r="C741" s="174"/>
      <c r="D741" s="194" t="s">
        <v>173</v>
      </c>
      <c r="E741" s="174"/>
      <c r="F741" s="195" t="s">
        <v>1655</v>
      </c>
      <c r="G741" s="174"/>
      <c r="H741" s="174"/>
      <c r="I741" s="215"/>
      <c r="J741" s="174"/>
      <c r="K741" s="174"/>
      <c r="L741" s="214"/>
      <c r="M741" s="238"/>
      <c r="N741" s="106"/>
      <c r="O741" s="106"/>
      <c r="P741" s="106"/>
      <c r="Q741" s="106"/>
      <c r="R741" s="106"/>
      <c r="S741" s="106"/>
      <c r="T741" s="255"/>
      <c r="AT741" s="170" t="s">
        <v>173</v>
      </c>
      <c r="AU741" s="170" t="s">
        <v>81</v>
      </c>
    </row>
    <row r="742" spans="2:51" s="91" customFormat="1" ht="13.5">
      <c r="B742" s="200"/>
      <c r="C742" s="201"/>
      <c r="D742" s="194" t="s">
        <v>184</v>
      </c>
      <c r="E742" s="202" t="s">
        <v>22</v>
      </c>
      <c r="F742" s="203" t="s">
        <v>1656</v>
      </c>
      <c r="G742" s="201"/>
      <c r="H742" s="204">
        <v>2</v>
      </c>
      <c r="I742" s="243"/>
      <c r="J742" s="201"/>
      <c r="K742" s="201"/>
      <c r="L742" s="244"/>
      <c r="M742" s="245"/>
      <c r="N742" s="246"/>
      <c r="O742" s="246"/>
      <c r="P742" s="246"/>
      <c r="Q742" s="246"/>
      <c r="R742" s="246"/>
      <c r="S742" s="246"/>
      <c r="T742" s="257"/>
      <c r="AT742" s="262" t="s">
        <v>184</v>
      </c>
      <c r="AU742" s="262" t="s">
        <v>81</v>
      </c>
      <c r="AV742" s="91" t="s">
        <v>81</v>
      </c>
      <c r="AW742" s="91" t="s">
        <v>37</v>
      </c>
      <c r="AX742" s="91" t="s">
        <v>73</v>
      </c>
      <c r="AY742" s="262" t="s">
        <v>164</v>
      </c>
    </row>
    <row r="743" spans="2:51" s="91" customFormat="1" ht="13.5">
      <c r="B743" s="200"/>
      <c r="C743" s="201"/>
      <c r="D743" s="207" t="s">
        <v>184</v>
      </c>
      <c r="E743" s="211" t="s">
        <v>22</v>
      </c>
      <c r="F743" s="212" t="s">
        <v>1657</v>
      </c>
      <c r="G743" s="201"/>
      <c r="H743" s="213">
        <v>1</v>
      </c>
      <c r="I743" s="243"/>
      <c r="J743" s="201"/>
      <c r="K743" s="201"/>
      <c r="L743" s="244"/>
      <c r="M743" s="245"/>
      <c r="N743" s="246"/>
      <c r="O743" s="246"/>
      <c r="P743" s="246"/>
      <c r="Q743" s="246"/>
      <c r="R743" s="246"/>
      <c r="S743" s="246"/>
      <c r="T743" s="257"/>
      <c r="AT743" s="262" t="s">
        <v>184</v>
      </c>
      <c r="AU743" s="262" t="s">
        <v>81</v>
      </c>
      <c r="AV743" s="91" t="s">
        <v>81</v>
      </c>
      <c r="AW743" s="91" t="s">
        <v>37</v>
      </c>
      <c r="AX743" s="91" t="s">
        <v>24</v>
      </c>
      <c r="AY743" s="262" t="s">
        <v>164</v>
      </c>
    </row>
    <row r="744" spans="2:65" s="84" customFormat="1" ht="28.8" customHeight="1">
      <c r="B744" s="105"/>
      <c r="C744" s="189" t="s">
        <v>1658</v>
      </c>
      <c r="D744" s="189" t="s">
        <v>166</v>
      </c>
      <c r="E744" s="190" t="s">
        <v>1659</v>
      </c>
      <c r="F744" s="191" t="s">
        <v>1660</v>
      </c>
      <c r="G744" s="192" t="s">
        <v>169</v>
      </c>
      <c r="H744" s="193">
        <v>16</v>
      </c>
      <c r="I744" s="233"/>
      <c r="J744" s="234">
        <f>ROUND(I744*H744,2)</f>
        <v>0</v>
      </c>
      <c r="K744" s="191" t="s">
        <v>170</v>
      </c>
      <c r="L744" s="214"/>
      <c r="M744" s="235" t="s">
        <v>22</v>
      </c>
      <c r="N744" s="236" t="s">
        <v>44</v>
      </c>
      <c r="O744" s="106"/>
      <c r="P744" s="237">
        <f>O744*H744</f>
        <v>0</v>
      </c>
      <c r="Q744" s="237">
        <v>0</v>
      </c>
      <c r="R744" s="237">
        <f>Q744*H744</f>
        <v>0</v>
      </c>
      <c r="S744" s="237">
        <v>0</v>
      </c>
      <c r="T744" s="254">
        <f>S744*H744</f>
        <v>0</v>
      </c>
      <c r="AR744" s="170" t="s">
        <v>298</v>
      </c>
      <c r="AT744" s="170" t="s">
        <v>166</v>
      </c>
      <c r="AU744" s="170" t="s">
        <v>81</v>
      </c>
      <c r="AY744" s="170" t="s">
        <v>164</v>
      </c>
      <c r="BE744" s="266">
        <f>IF(N744="základní",J744,0)</f>
        <v>0</v>
      </c>
      <c r="BF744" s="266">
        <f>IF(N744="snížená",J744,0)</f>
        <v>0</v>
      </c>
      <c r="BG744" s="266">
        <f>IF(N744="zákl. přenesená",J744,0)</f>
        <v>0</v>
      </c>
      <c r="BH744" s="266">
        <f>IF(N744="sníž. přenesená",J744,0)</f>
        <v>0</v>
      </c>
      <c r="BI744" s="266">
        <f>IF(N744="nulová",J744,0)</f>
        <v>0</v>
      </c>
      <c r="BJ744" s="170" t="s">
        <v>24</v>
      </c>
      <c r="BK744" s="266">
        <f>ROUND(I744*H744,2)</f>
        <v>0</v>
      </c>
      <c r="BL744" s="170" t="s">
        <v>298</v>
      </c>
      <c r="BM744" s="170" t="s">
        <v>1661</v>
      </c>
    </row>
    <row r="745" spans="2:47" s="84" customFormat="1" ht="24">
      <c r="B745" s="105"/>
      <c r="C745" s="174"/>
      <c r="D745" s="194" t="s">
        <v>173</v>
      </c>
      <c r="E745" s="174"/>
      <c r="F745" s="195" t="s">
        <v>1662</v>
      </c>
      <c r="G745" s="174"/>
      <c r="H745" s="174"/>
      <c r="I745" s="215"/>
      <c r="J745" s="174"/>
      <c r="K745" s="174"/>
      <c r="L745" s="214"/>
      <c r="M745" s="238"/>
      <c r="N745" s="106"/>
      <c r="O745" s="106"/>
      <c r="P745" s="106"/>
      <c r="Q745" s="106"/>
      <c r="R745" s="106"/>
      <c r="S745" s="106"/>
      <c r="T745" s="255"/>
      <c r="AT745" s="170" t="s">
        <v>173</v>
      </c>
      <c r="AU745" s="170" t="s">
        <v>81</v>
      </c>
    </row>
    <row r="746" spans="2:51" s="91" customFormat="1" ht="13.5">
      <c r="B746" s="200"/>
      <c r="C746" s="201"/>
      <c r="D746" s="194" t="s">
        <v>184</v>
      </c>
      <c r="E746" s="202" t="s">
        <v>22</v>
      </c>
      <c r="F746" s="203" t="s">
        <v>1663</v>
      </c>
      <c r="G746" s="201"/>
      <c r="H746" s="204">
        <v>6</v>
      </c>
      <c r="I746" s="243"/>
      <c r="J746" s="201"/>
      <c r="K746" s="201"/>
      <c r="L746" s="244"/>
      <c r="M746" s="245"/>
      <c r="N746" s="246"/>
      <c r="O746" s="246"/>
      <c r="P746" s="246"/>
      <c r="Q746" s="246"/>
      <c r="R746" s="246"/>
      <c r="S746" s="246"/>
      <c r="T746" s="257"/>
      <c r="AT746" s="262" t="s">
        <v>184</v>
      </c>
      <c r="AU746" s="262" t="s">
        <v>81</v>
      </c>
      <c r="AV746" s="91" t="s">
        <v>81</v>
      </c>
      <c r="AW746" s="91" t="s">
        <v>37</v>
      </c>
      <c r="AX746" s="91" t="s">
        <v>73</v>
      </c>
      <c r="AY746" s="262" t="s">
        <v>164</v>
      </c>
    </row>
    <row r="747" spans="2:51" s="91" customFormat="1" ht="13.5">
      <c r="B747" s="200"/>
      <c r="C747" s="201"/>
      <c r="D747" s="194" t="s">
        <v>184</v>
      </c>
      <c r="E747" s="202" t="s">
        <v>22</v>
      </c>
      <c r="F747" s="203" t="s">
        <v>1664</v>
      </c>
      <c r="G747" s="201"/>
      <c r="H747" s="204">
        <v>10</v>
      </c>
      <c r="I747" s="243"/>
      <c r="J747" s="201"/>
      <c r="K747" s="201"/>
      <c r="L747" s="244"/>
      <c r="M747" s="245"/>
      <c r="N747" s="246"/>
      <c r="O747" s="246"/>
      <c r="P747" s="246"/>
      <c r="Q747" s="246"/>
      <c r="R747" s="246"/>
      <c r="S747" s="246"/>
      <c r="T747" s="257"/>
      <c r="AT747" s="262" t="s">
        <v>184</v>
      </c>
      <c r="AU747" s="262" t="s">
        <v>81</v>
      </c>
      <c r="AV747" s="91" t="s">
        <v>81</v>
      </c>
      <c r="AW747" s="91" t="s">
        <v>37</v>
      </c>
      <c r="AX747" s="91" t="s">
        <v>73</v>
      </c>
      <c r="AY747" s="262" t="s">
        <v>164</v>
      </c>
    </row>
    <row r="748" spans="2:51" s="92" customFormat="1" ht="13.5">
      <c r="B748" s="205"/>
      <c r="C748" s="206"/>
      <c r="D748" s="207" t="s">
        <v>184</v>
      </c>
      <c r="E748" s="208" t="s">
        <v>22</v>
      </c>
      <c r="F748" s="209" t="s">
        <v>187</v>
      </c>
      <c r="G748" s="206"/>
      <c r="H748" s="210">
        <v>16</v>
      </c>
      <c r="I748" s="247"/>
      <c r="J748" s="206"/>
      <c r="K748" s="206"/>
      <c r="L748" s="248"/>
      <c r="M748" s="249"/>
      <c r="N748" s="250"/>
      <c r="O748" s="250"/>
      <c r="P748" s="250"/>
      <c r="Q748" s="250"/>
      <c r="R748" s="250"/>
      <c r="S748" s="250"/>
      <c r="T748" s="258"/>
      <c r="AT748" s="263" t="s">
        <v>184</v>
      </c>
      <c r="AU748" s="263" t="s">
        <v>81</v>
      </c>
      <c r="AV748" s="92" t="s">
        <v>171</v>
      </c>
      <c r="AW748" s="92" t="s">
        <v>37</v>
      </c>
      <c r="AX748" s="92" t="s">
        <v>24</v>
      </c>
      <c r="AY748" s="263" t="s">
        <v>164</v>
      </c>
    </row>
    <row r="749" spans="2:65" s="84" customFormat="1" ht="28.8" customHeight="1">
      <c r="B749" s="105"/>
      <c r="C749" s="189" t="s">
        <v>1665</v>
      </c>
      <c r="D749" s="189" t="s">
        <v>166</v>
      </c>
      <c r="E749" s="190" t="s">
        <v>1666</v>
      </c>
      <c r="F749" s="191" t="s">
        <v>1667</v>
      </c>
      <c r="G749" s="192" t="s">
        <v>169</v>
      </c>
      <c r="H749" s="193">
        <v>7</v>
      </c>
      <c r="I749" s="233"/>
      <c r="J749" s="234">
        <f>ROUND(I749*H749,2)</f>
        <v>0</v>
      </c>
      <c r="K749" s="191" t="s">
        <v>170</v>
      </c>
      <c r="L749" s="214"/>
      <c r="M749" s="235" t="s">
        <v>22</v>
      </c>
      <c r="N749" s="236" t="s">
        <v>44</v>
      </c>
      <c r="O749" s="106"/>
      <c r="P749" s="237">
        <f>O749*H749</f>
        <v>0</v>
      </c>
      <c r="Q749" s="237">
        <v>0</v>
      </c>
      <c r="R749" s="237">
        <f>Q749*H749</f>
        <v>0</v>
      </c>
      <c r="S749" s="237">
        <v>0</v>
      </c>
      <c r="T749" s="254">
        <f>S749*H749</f>
        <v>0</v>
      </c>
      <c r="AR749" s="170" t="s">
        <v>298</v>
      </c>
      <c r="AT749" s="170" t="s">
        <v>166</v>
      </c>
      <c r="AU749" s="170" t="s">
        <v>81</v>
      </c>
      <c r="AY749" s="170" t="s">
        <v>164</v>
      </c>
      <c r="BE749" s="266">
        <f>IF(N749="základní",J749,0)</f>
        <v>0</v>
      </c>
      <c r="BF749" s="266">
        <f>IF(N749="snížená",J749,0)</f>
        <v>0</v>
      </c>
      <c r="BG749" s="266">
        <f>IF(N749="zákl. přenesená",J749,0)</f>
        <v>0</v>
      </c>
      <c r="BH749" s="266">
        <f>IF(N749="sníž. přenesená",J749,0)</f>
        <v>0</v>
      </c>
      <c r="BI749" s="266">
        <f>IF(N749="nulová",J749,0)</f>
        <v>0</v>
      </c>
      <c r="BJ749" s="170" t="s">
        <v>24</v>
      </c>
      <c r="BK749" s="266">
        <f>ROUND(I749*H749,2)</f>
        <v>0</v>
      </c>
      <c r="BL749" s="170" t="s">
        <v>298</v>
      </c>
      <c r="BM749" s="170" t="s">
        <v>1668</v>
      </c>
    </row>
    <row r="750" spans="2:47" s="84" customFormat="1" ht="24">
      <c r="B750" s="105"/>
      <c r="C750" s="174"/>
      <c r="D750" s="194" t="s">
        <v>173</v>
      </c>
      <c r="E750" s="174"/>
      <c r="F750" s="195" t="s">
        <v>1669</v>
      </c>
      <c r="G750" s="174"/>
      <c r="H750" s="174"/>
      <c r="I750" s="215"/>
      <c r="J750" s="174"/>
      <c r="K750" s="174"/>
      <c r="L750" s="214"/>
      <c r="M750" s="238"/>
      <c r="N750" s="106"/>
      <c r="O750" s="106"/>
      <c r="P750" s="106"/>
      <c r="Q750" s="106"/>
      <c r="R750" s="106"/>
      <c r="S750" s="106"/>
      <c r="T750" s="255"/>
      <c r="AT750" s="170" t="s">
        <v>173</v>
      </c>
      <c r="AU750" s="170" t="s">
        <v>81</v>
      </c>
    </row>
    <row r="751" spans="2:51" s="91" customFormat="1" ht="13.5">
      <c r="B751" s="200"/>
      <c r="C751" s="201"/>
      <c r="D751" s="194" t="s">
        <v>184</v>
      </c>
      <c r="E751" s="202" t="s">
        <v>22</v>
      </c>
      <c r="F751" s="203" t="s">
        <v>1670</v>
      </c>
      <c r="G751" s="201"/>
      <c r="H751" s="204">
        <v>1</v>
      </c>
      <c r="I751" s="243"/>
      <c r="J751" s="201"/>
      <c r="K751" s="201"/>
      <c r="L751" s="244"/>
      <c r="M751" s="245"/>
      <c r="N751" s="246"/>
      <c r="O751" s="246"/>
      <c r="P751" s="246"/>
      <c r="Q751" s="246"/>
      <c r="R751" s="246"/>
      <c r="S751" s="246"/>
      <c r="T751" s="257"/>
      <c r="AT751" s="262" t="s">
        <v>184</v>
      </c>
      <c r="AU751" s="262" t="s">
        <v>81</v>
      </c>
      <c r="AV751" s="91" t="s">
        <v>81</v>
      </c>
      <c r="AW751" s="91" t="s">
        <v>37</v>
      </c>
      <c r="AX751" s="91" t="s">
        <v>73</v>
      </c>
      <c r="AY751" s="262" t="s">
        <v>164</v>
      </c>
    </row>
    <row r="752" spans="2:51" s="91" customFormat="1" ht="13.5">
      <c r="B752" s="200"/>
      <c r="C752" s="201"/>
      <c r="D752" s="194" t="s">
        <v>184</v>
      </c>
      <c r="E752" s="202" t="s">
        <v>22</v>
      </c>
      <c r="F752" s="203" t="s">
        <v>1671</v>
      </c>
      <c r="G752" s="201"/>
      <c r="H752" s="204">
        <v>6</v>
      </c>
      <c r="I752" s="243"/>
      <c r="J752" s="201"/>
      <c r="K752" s="201"/>
      <c r="L752" s="244"/>
      <c r="M752" s="245"/>
      <c r="N752" s="246"/>
      <c r="O752" s="246"/>
      <c r="P752" s="246"/>
      <c r="Q752" s="246"/>
      <c r="R752" s="246"/>
      <c r="S752" s="246"/>
      <c r="T752" s="257"/>
      <c r="AT752" s="262" t="s">
        <v>184</v>
      </c>
      <c r="AU752" s="262" t="s">
        <v>81</v>
      </c>
      <c r="AV752" s="91" t="s">
        <v>81</v>
      </c>
      <c r="AW752" s="91" t="s">
        <v>37</v>
      </c>
      <c r="AX752" s="91" t="s">
        <v>73</v>
      </c>
      <c r="AY752" s="262" t="s">
        <v>164</v>
      </c>
    </row>
    <row r="753" spans="2:51" s="92" customFormat="1" ht="13.5">
      <c r="B753" s="205"/>
      <c r="C753" s="206"/>
      <c r="D753" s="207" t="s">
        <v>184</v>
      </c>
      <c r="E753" s="208" t="s">
        <v>22</v>
      </c>
      <c r="F753" s="209" t="s">
        <v>187</v>
      </c>
      <c r="G753" s="206"/>
      <c r="H753" s="210">
        <v>7</v>
      </c>
      <c r="I753" s="247"/>
      <c r="J753" s="206"/>
      <c r="K753" s="206"/>
      <c r="L753" s="248"/>
      <c r="M753" s="249"/>
      <c r="N753" s="250"/>
      <c r="O753" s="250"/>
      <c r="P753" s="250"/>
      <c r="Q753" s="250"/>
      <c r="R753" s="250"/>
      <c r="S753" s="250"/>
      <c r="T753" s="258"/>
      <c r="AT753" s="263" t="s">
        <v>184</v>
      </c>
      <c r="AU753" s="263" t="s">
        <v>81</v>
      </c>
      <c r="AV753" s="92" t="s">
        <v>171</v>
      </c>
      <c r="AW753" s="92" t="s">
        <v>37</v>
      </c>
      <c r="AX753" s="92" t="s">
        <v>24</v>
      </c>
      <c r="AY753" s="263" t="s">
        <v>164</v>
      </c>
    </row>
    <row r="754" spans="2:65" s="84" customFormat="1" ht="20.4" customHeight="1">
      <c r="B754" s="105"/>
      <c r="C754" s="281" t="s">
        <v>1672</v>
      </c>
      <c r="D754" s="281" t="s">
        <v>834</v>
      </c>
      <c r="E754" s="282" t="s">
        <v>1673</v>
      </c>
      <c r="F754" s="283" t="s">
        <v>1674</v>
      </c>
      <c r="G754" s="284" t="s">
        <v>465</v>
      </c>
      <c r="H754" s="285">
        <v>72.8</v>
      </c>
      <c r="I754" s="286"/>
      <c r="J754" s="287">
        <f>ROUND(I754*H754,2)</f>
        <v>0</v>
      </c>
      <c r="K754" s="283" t="s">
        <v>170</v>
      </c>
      <c r="L754" s="288"/>
      <c r="M754" s="289" t="s">
        <v>22</v>
      </c>
      <c r="N754" s="290" t="s">
        <v>44</v>
      </c>
      <c r="O754" s="106"/>
      <c r="P754" s="237">
        <f>O754*H754</f>
        <v>0</v>
      </c>
      <c r="Q754" s="237">
        <v>0.0015</v>
      </c>
      <c r="R754" s="237">
        <f>Q754*H754</f>
        <v>0.1092</v>
      </c>
      <c r="S754" s="237">
        <v>0</v>
      </c>
      <c r="T754" s="254">
        <f>S754*H754</f>
        <v>0</v>
      </c>
      <c r="AR754" s="170" t="s">
        <v>217</v>
      </c>
      <c r="AT754" s="170" t="s">
        <v>834</v>
      </c>
      <c r="AU754" s="170" t="s">
        <v>81</v>
      </c>
      <c r="AY754" s="170" t="s">
        <v>164</v>
      </c>
      <c r="BE754" s="266">
        <f>IF(N754="základní",J754,0)</f>
        <v>0</v>
      </c>
      <c r="BF754" s="266">
        <f>IF(N754="snížená",J754,0)</f>
        <v>0</v>
      </c>
      <c r="BG754" s="266">
        <f>IF(N754="zákl. přenesená",J754,0)</f>
        <v>0</v>
      </c>
      <c r="BH754" s="266">
        <f>IF(N754="sníž. přenesená",J754,0)</f>
        <v>0</v>
      </c>
      <c r="BI754" s="266">
        <f>IF(N754="nulová",J754,0)</f>
        <v>0</v>
      </c>
      <c r="BJ754" s="170" t="s">
        <v>24</v>
      </c>
      <c r="BK754" s="266">
        <f>ROUND(I754*H754,2)</f>
        <v>0</v>
      </c>
      <c r="BL754" s="170" t="s">
        <v>171</v>
      </c>
      <c r="BM754" s="170" t="s">
        <v>1675</v>
      </c>
    </row>
    <row r="755" spans="2:51" s="91" customFormat="1" ht="13.5">
      <c r="B755" s="200"/>
      <c r="C755" s="201"/>
      <c r="D755" s="194" t="s">
        <v>184</v>
      </c>
      <c r="E755" s="202" t="s">
        <v>22</v>
      </c>
      <c r="F755" s="203" t="s">
        <v>1676</v>
      </c>
      <c r="G755" s="201"/>
      <c r="H755" s="204">
        <v>3.6</v>
      </c>
      <c r="I755" s="243"/>
      <c r="J755" s="201"/>
      <c r="K755" s="201"/>
      <c r="L755" s="244"/>
      <c r="M755" s="245"/>
      <c r="N755" s="246"/>
      <c r="O755" s="246"/>
      <c r="P755" s="246"/>
      <c r="Q755" s="246"/>
      <c r="R755" s="246"/>
      <c r="S755" s="246"/>
      <c r="T755" s="257"/>
      <c r="AT755" s="262" t="s">
        <v>184</v>
      </c>
      <c r="AU755" s="262" t="s">
        <v>81</v>
      </c>
      <c r="AV755" s="91" t="s">
        <v>81</v>
      </c>
      <c r="AW755" s="91" t="s">
        <v>37</v>
      </c>
      <c r="AX755" s="91" t="s">
        <v>73</v>
      </c>
      <c r="AY755" s="262" t="s">
        <v>164</v>
      </c>
    </row>
    <row r="756" spans="2:51" s="91" customFormat="1" ht="13.5">
      <c r="B756" s="200"/>
      <c r="C756" s="201"/>
      <c r="D756" s="194" t="s">
        <v>184</v>
      </c>
      <c r="E756" s="202" t="s">
        <v>22</v>
      </c>
      <c r="F756" s="203" t="s">
        <v>1677</v>
      </c>
      <c r="G756" s="201"/>
      <c r="H756" s="204">
        <v>2.4</v>
      </c>
      <c r="I756" s="243"/>
      <c r="J756" s="201"/>
      <c r="K756" s="201"/>
      <c r="L756" s="244"/>
      <c r="M756" s="245"/>
      <c r="N756" s="246"/>
      <c r="O756" s="246"/>
      <c r="P756" s="246"/>
      <c r="Q756" s="246"/>
      <c r="R756" s="246"/>
      <c r="S756" s="246"/>
      <c r="T756" s="257"/>
      <c r="AT756" s="262" t="s">
        <v>184</v>
      </c>
      <c r="AU756" s="262" t="s">
        <v>81</v>
      </c>
      <c r="AV756" s="91" t="s">
        <v>81</v>
      </c>
      <c r="AW756" s="91" t="s">
        <v>37</v>
      </c>
      <c r="AX756" s="91" t="s">
        <v>73</v>
      </c>
      <c r="AY756" s="262" t="s">
        <v>164</v>
      </c>
    </row>
    <row r="757" spans="2:51" s="91" customFormat="1" ht="13.5">
      <c r="B757" s="200"/>
      <c r="C757" s="201"/>
      <c r="D757" s="194" t="s">
        <v>184</v>
      </c>
      <c r="E757" s="202" t="s">
        <v>22</v>
      </c>
      <c r="F757" s="203" t="s">
        <v>1678</v>
      </c>
      <c r="G757" s="201"/>
      <c r="H757" s="204">
        <v>1.5</v>
      </c>
      <c r="I757" s="243"/>
      <c r="J757" s="201"/>
      <c r="K757" s="201"/>
      <c r="L757" s="244"/>
      <c r="M757" s="245"/>
      <c r="N757" s="246"/>
      <c r="O757" s="246"/>
      <c r="P757" s="246"/>
      <c r="Q757" s="246"/>
      <c r="R757" s="246"/>
      <c r="S757" s="246"/>
      <c r="T757" s="257"/>
      <c r="AT757" s="262" t="s">
        <v>184</v>
      </c>
      <c r="AU757" s="262" t="s">
        <v>81</v>
      </c>
      <c r="AV757" s="91" t="s">
        <v>81</v>
      </c>
      <c r="AW757" s="91" t="s">
        <v>37</v>
      </c>
      <c r="AX757" s="91" t="s">
        <v>73</v>
      </c>
      <c r="AY757" s="262" t="s">
        <v>164</v>
      </c>
    </row>
    <row r="758" spans="2:51" s="91" customFormat="1" ht="13.5">
      <c r="B758" s="200"/>
      <c r="C758" s="201"/>
      <c r="D758" s="194" t="s">
        <v>184</v>
      </c>
      <c r="E758" s="202" t="s">
        <v>22</v>
      </c>
      <c r="F758" s="203" t="s">
        <v>1679</v>
      </c>
      <c r="G758" s="201"/>
      <c r="H758" s="204">
        <v>10.8</v>
      </c>
      <c r="I758" s="243"/>
      <c r="J758" s="201"/>
      <c r="K758" s="201"/>
      <c r="L758" s="244"/>
      <c r="M758" s="245"/>
      <c r="N758" s="246"/>
      <c r="O758" s="246"/>
      <c r="P758" s="246"/>
      <c r="Q758" s="246"/>
      <c r="R758" s="246"/>
      <c r="S758" s="246"/>
      <c r="T758" s="257"/>
      <c r="AT758" s="262" t="s">
        <v>184</v>
      </c>
      <c r="AU758" s="262" t="s">
        <v>81</v>
      </c>
      <c r="AV758" s="91" t="s">
        <v>81</v>
      </c>
      <c r="AW758" s="91" t="s">
        <v>37</v>
      </c>
      <c r="AX758" s="91" t="s">
        <v>73</v>
      </c>
      <c r="AY758" s="262" t="s">
        <v>164</v>
      </c>
    </row>
    <row r="759" spans="2:51" s="91" customFormat="1" ht="13.5">
      <c r="B759" s="200"/>
      <c r="C759" s="201"/>
      <c r="D759" s="194" t="s">
        <v>184</v>
      </c>
      <c r="E759" s="202" t="s">
        <v>22</v>
      </c>
      <c r="F759" s="203" t="s">
        <v>1680</v>
      </c>
      <c r="G759" s="201"/>
      <c r="H759" s="204">
        <v>27</v>
      </c>
      <c r="I759" s="243"/>
      <c r="J759" s="201"/>
      <c r="K759" s="201"/>
      <c r="L759" s="244"/>
      <c r="M759" s="245"/>
      <c r="N759" s="246"/>
      <c r="O759" s="246"/>
      <c r="P759" s="246"/>
      <c r="Q759" s="246"/>
      <c r="R759" s="246"/>
      <c r="S759" s="246"/>
      <c r="T759" s="257"/>
      <c r="AT759" s="262" t="s">
        <v>184</v>
      </c>
      <c r="AU759" s="262" t="s">
        <v>81</v>
      </c>
      <c r="AV759" s="91" t="s">
        <v>81</v>
      </c>
      <c r="AW759" s="91" t="s">
        <v>37</v>
      </c>
      <c r="AX759" s="91" t="s">
        <v>73</v>
      </c>
      <c r="AY759" s="262" t="s">
        <v>164</v>
      </c>
    </row>
    <row r="760" spans="2:51" s="91" customFormat="1" ht="13.5">
      <c r="B760" s="200"/>
      <c r="C760" s="201"/>
      <c r="D760" s="194" t="s">
        <v>184</v>
      </c>
      <c r="E760" s="202" t="s">
        <v>22</v>
      </c>
      <c r="F760" s="203" t="s">
        <v>1681</v>
      </c>
      <c r="G760" s="201"/>
      <c r="H760" s="204">
        <v>20</v>
      </c>
      <c r="I760" s="243"/>
      <c r="J760" s="201"/>
      <c r="K760" s="201"/>
      <c r="L760" s="244"/>
      <c r="M760" s="245"/>
      <c r="N760" s="246"/>
      <c r="O760" s="246"/>
      <c r="P760" s="246"/>
      <c r="Q760" s="246"/>
      <c r="R760" s="246"/>
      <c r="S760" s="246"/>
      <c r="T760" s="257"/>
      <c r="AT760" s="262" t="s">
        <v>184</v>
      </c>
      <c r="AU760" s="262" t="s">
        <v>81</v>
      </c>
      <c r="AV760" s="91" t="s">
        <v>81</v>
      </c>
      <c r="AW760" s="91" t="s">
        <v>37</v>
      </c>
      <c r="AX760" s="91" t="s">
        <v>73</v>
      </c>
      <c r="AY760" s="262" t="s">
        <v>164</v>
      </c>
    </row>
    <row r="761" spans="2:51" s="91" customFormat="1" ht="13.5">
      <c r="B761" s="200"/>
      <c r="C761" s="201"/>
      <c r="D761" s="194" t="s">
        <v>184</v>
      </c>
      <c r="E761" s="202" t="s">
        <v>22</v>
      </c>
      <c r="F761" s="203" t="s">
        <v>1682</v>
      </c>
      <c r="G761" s="201"/>
      <c r="H761" s="204">
        <v>7.5</v>
      </c>
      <c r="I761" s="243"/>
      <c r="J761" s="201"/>
      <c r="K761" s="201"/>
      <c r="L761" s="244"/>
      <c r="M761" s="245"/>
      <c r="N761" s="246"/>
      <c r="O761" s="246"/>
      <c r="P761" s="246"/>
      <c r="Q761" s="246"/>
      <c r="R761" s="246"/>
      <c r="S761" s="246"/>
      <c r="T761" s="257"/>
      <c r="AT761" s="262" t="s">
        <v>184</v>
      </c>
      <c r="AU761" s="262" t="s">
        <v>81</v>
      </c>
      <c r="AV761" s="91" t="s">
        <v>81</v>
      </c>
      <c r="AW761" s="91" t="s">
        <v>37</v>
      </c>
      <c r="AX761" s="91" t="s">
        <v>73</v>
      </c>
      <c r="AY761" s="262" t="s">
        <v>164</v>
      </c>
    </row>
    <row r="762" spans="2:51" s="92" customFormat="1" ht="13.5">
      <c r="B762" s="205"/>
      <c r="C762" s="206"/>
      <c r="D762" s="207" t="s">
        <v>184</v>
      </c>
      <c r="E762" s="208" t="s">
        <v>22</v>
      </c>
      <c r="F762" s="209" t="s">
        <v>187</v>
      </c>
      <c r="G762" s="206"/>
      <c r="H762" s="210">
        <v>72.8</v>
      </c>
      <c r="I762" s="247"/>
      <c r="J762" s="206"/>
      <c r="K762" s="206"/>
      <c r="L762" s="248"/>
      <c r="M762" s="249"/>
      <c r="N762" s="250"/>
      <c r="O762" s="250"/>
      <c r="P762" s="250"/>
      <c r="Q762" s="250"/>
      <c r="R762" s="250"/>
      <c r="S762" s="250"/>
      <c r="T762" s="258"/>
      <c r="AT762" s="263" t="s">
        <v>184</v>
      </c>
      <c r="AU762" s="263" t="s">
        <v>81</v>
      </c>
      <c r="AV762" s="92" t="s">
        <v>171</v>
      </c>
      <c r="AW762" s="92" t="s">
        <v>37</v>
      </c>
      <c r="AX762" s="92" t="s">
        <v>24</v>
      </c>
      <c r="AY762" s="263" t="s">
        <v>164</v>
      </c>
    </row>
    <row r="763" spans="2:65" s="84" customFormat="1" ht="20.4" customHeight="1">
      <c r="B763" s="105"/>
      <c r="C763" s="189" t="s">
        <v>1683</v>
      </c>
      <c r="D763" s="189" t="s">
        <v>166</v>
      </c>
      <c r="E763" s="190" t="s">
        <v>1684</v>
      </c>
      <c r="F763" s="191" t="s">
        <v>1685</v>
      </c>
      <c r="G763" s="192" t="s">
        <v>465</v>
      </c>
      <c r="H763" s="193">
        <v>22.4</v>
      </c>
      <c r="I763" s="233"/>
      <c r="J763" s="234">
        <f>ROUND(I763*H763,2)</f>
        <v>0</v>
      </c>
      <c r="K763" s="191" t="s">
        <v>22</v>
      </c>
      <c r="L763" s="214"/>
      <c r="M763" s="235" t="s">
        <v>22</v>
      </c>
      <c r="N763" s="236" t="s">
        <v>44</v>
      </c>
      <c r="O763" s="106"/>
      <c r="P763" s="237">
        <f>O763*H763</f>
        <v>0</v>
      </c>
      <c r="Q763" s="237">
        <v>0</v>
      </c>
      <c r="R763" s="237">
        <f>Q763*H763</f>
        <v>0</v>
      </c>
      <c r="S763" s="237">
        <v>0</v>
      </c>
      <c r="T763" s="254">
        <f>S763*H763</f>
        <v>0</v>
      </c>
      <c r="AR763" s="170" t="s">
        <v>298</v>
      </c>
      <c r="AT763" s="170" t="s">
        <v>166</v>
      </c>
      <c r="AU763" s="170" t="s">
        <v>81</v>
      </c>
      <c r="AY763" s="170" t="s">
        <v>164</v>
      </c>
      <c r="BE763" s="266">
        <f>IF(N763="základní",J763,0)</f>
        <v>0</v>
      </c>
      <c r="BF763" s="266">
        <f>IF(N763="snížená",J763,0)</f>
        <v>0</v>
      </c>
      <c r="BG763" s="266">
        <f>IF(N763="zákl. přenesená",J763,0)</f>
        <v>0</v>
      </c>
      <c r="BH763" s="266">
        <f>IF(N763="sníž. přenesená",J763,0)</f>
        <v>0</v>
      </c>
      <c r="BI763" s="266">
        <f>IF(N763="nulová",J763,0)</f>
        <v>0</v>
      </c>
      <c r="BJ763" s="170" t="s">
        <v>24</v>
      </c>
      <c r="BK763" s="266">
        <f>ROUND(I763*H763,2)</f>
        <v>0</v>
      </c>
      <c r="BL763" s="170" t="s">
        <v>298</v>
      </c>
      <c r="BM763" s="170" t="s">
        <v>1686</v>
      </c>
    </row>
    <row r="764" spans="2:47" s="84" customFormat="1" ht="13.5">
      <c r="B764" s="105"/>
      <c r="C764" s="174"/>
      <c r="D764" s="194" t="s">
        <v>173</v>
      </c>
      <c r="E764" s="174"/>
      <c r="F764" s="195" t="s">
        <v>1687</v>
      </c>
      <c r="G764" s="174"/>
      <c r="H764" s="174"/>
      <c r="I764" s="215"/>
      <c r="J764" s="174"/>
      <c r="K764" s="174"/>
      <c r="L764" s="214"/>
      <c r="M764" s="238"/>
      <c r="N764" s="106"/>
      <c r="O764" s="106"/>
      <c r="P764" s="106"/>
      <c r="Q764" s="106"/>
      <c r="R764" s="106"/>
      <c r="S764" s="106"/>
      <c r="T764" s="255"/>
      <c r="AT764" s="170" t="s">
        <v>173</v>
      </c>
      <c r="AU764" s="170" t="s">
        <v>81</v>
      </c>
    </row>
    <row r="765" spans="2:51" s="91" customFormat="1" ht="13.5">
      <c r="B765" s="200"/>
      <c r="C765" s="201"/>
      <c r="D765" s="194" t="s">
        <v>184</v>
      </c>
      <c r="E765" s="202" t="s">
        <v>22</v>
      </c>
      <c r="F765" s="203" t="s">
        <v>1688</v>
      </c>
      <c r="G765" s="201"/>
      <c r="H765" s="204">
        <v>2.4</v>
      </c>
      <c r="I765" s="243"/>
      <c r="J765" s="201"/>
      <c r="K765" s="201"/>
      <c r="L765" s="244"/>
      <c r="M765" s="245"/>
      <c r="N765" s="246"/>
      <c r="O765" s="246"/>
      <c r="P765" s="246"/>
      <c r="Q765" s="246"/>
      <c r="R765" s="246"/>
      <c r="S765" s="246"/>
      <c r="T765" s="257"/>
      <c r="AT765" s="262" t="s">
        <v>184</v>
      </c>
      <c r="AU765" s="262" t="s">
        <v>81</v>
      </c>
      <c r="AV765" s="91" t="s">
        <v>81</v>
      </c>
      <c r="AW765" s="91" t="s">
        <v>37</v>
      </c>
      <c r="AX765" s="91" t="s">
        <v>73</v>
      </c>
      <c r="AY765" s="262" t="s">
        <v>164</v>
      </c>
    </row>
    <row r="766" spans="2:51" s="91" customFormat="1" ht="13.5">
      <c r="B766" s="200"/>
      <c r="C766" s="201"/>
      <c r="D766" s="194" t="s">
        <v>184</v>
      </c>
      <c r="E766" s="202" t="s">
        <v>22</v>
      </c>
      <c r="F766" s="203" t="s">
        <v>1681</v>
      </c>
      <c r="G766" s="201"/>
      <c r="H766" s="204">
        <v>20</v>
      </c>
      <c r="I766" s="243"/>
      <c r="J766" s="201"/>
      <c r="K766" s="201"/>
      <c r="L766" s="244"/>
      <c r="M766" s="245"/>
      <c r="N766" s="246"/>
      <c r="O766" s="246"/>
      <c r="P766" s="246"/>
      <c r="Q766" s="246"/>
      <c r="R766" s="246"/>
      <c r="S766" s="246"/>
      <c r="T766" s="257"/>
      <c r="AT766" s="262" t="s">
        <v>184</v>
      </c>
      <c r="AU766" s="262" t="s">
        <v>81</v>
      </c>
      <c r="AV766" s="91" t="s">
        <v>81</v>
      </c>
      <c r="AW766" s="91" t="s">
        <v>37</v>
      </c>
      <c r="AX766" s="91" t="s">
        <v>73</v>
      </c>
      <c r="AY766" s="262" t="s">
        <v>164</v>
      </c>
    </row>
    <row r="767" spans="2:51" s="92" customFormat="1" ht="13.5">
      <c r="B767" s="205"/>
      <c r="C767" s="206"/>
      <c r="D767" s="207" t="s">
        <v>184</v>
      </c>
      <c r="E767" s="208" t="s">
        <v>22</v>
      </c>
      <c r="F767" s="209" t="s">
        <v>187</v>
      </c>
      <c r="G767" s="206"/>
      <c r="H767" s="210">
        <v>22.4</v>
      </c>
      <c r="I767" s="247"/>
      <c r="J767" s="206"/>
      <c r="K767" s="206"/>
      <c r="L767" s="248"/>
      <c r="M767" s="249"/>
      <c r="N767" s="250"/>
      <c r="O767" s="250"/>
      <c r="P767" s="250"/>
      <c r="Q767" s="250"/>
      <c r="R767" s="250"/>
      <c r="S767" s="250"/>
      <c r="T767" s="258"/>
      <c r="AT767" s="263" t="s">
        <v>184</v>
      </c>
      <c r="AU767" s="263" t="s">
        <v>81</v>
      </c>
      <c r="AV767" s="92" t="s">
        <v>171</v>
      </c>
      <c r="AW767" s="92" t="s">
        <v>37</v>
      </c>
      <c r="AX767" s="92" t="s">
        <v>24</v>
      </c>
      <c r="AY767" s="263" t="s">
        <v>164</v>
      </c>
    </row>
    <row r="768" spans="2:65" s="84" customFormat="1" ht="28.8" customHeight="1">
      <c r="B768" s="105"/>
      <c r="C768" s="189" t="s">
        <v>1689</v>
      </c>
      <c r="D768" s="189" t="s">
        <v>166</v>
      </c>
      <c r="E768" s="190" t="s">
        <v>1690</v>
      </c>
      <c r="F768" s="191" t="s">
        <v>1691</v>
      </c>
      <c r="G768" s="192" t="s">
        <v>169</v>
      </c>
      <c r="H768" s="193">
        <v>7</v>
      </c>
      <c r="I768" s="233"/>
      <c r="J768" s="234">
        <f aca="true" t="shared" si="126" ref="J768:J773">ROUND(I768*H768,2)</f>
        <v>0</v>
      </c>
      <c r="K768" s="191" t="s">
        <v>22</v>
      </c>
      <c r="L768" s="214"/>
      <c r="M768" s="235" t="s">
        <v>22</v>
      </c>
      <c r="N768" s="236" t="s">
        <v>44</v>
      </c>
      <c r="O768" s="106"/>
      <c r="P768" s="237">
        <f aca="true" t="shared" si="127" ref="P768:P773">O768*H768</f>
        <v>0</v>
      </c>
      <c r="Q768" s="237">
        <v>0</v>
      </c>
      <c r="R768" s="237">
        <f aca="true" t="shared" si="128" ref="R768:R773">Q768*H768</f>
        <v>0</v>
      </c>
      <c r="S768" s="237">
        <v>0</v>
      </c>
      <c r="T768" s="254">
        <f aca="true" t="shared" si="129" ref="T768:T773">S768*H768</f>
        <v>0</v>
      </c>
      <c r="AR768" s="170" t="s">
        <v>298</v>
      </c>
      <c r="AT768" s="170" t="s">
        <v>166</v>
      </c>
      <c r="AU768" s="170" t="s">
        <v>81</v>
      </c>
      <c r="AY768" s="170" t="s">
        <v>164</v>
      </c>
      <c r="BE768" s="266">
        <f aca="true" t="shared" si="130" ref="BE768:BE773">IF(N768="základní",J768,0)</f>
        <v>0</v>
      </c>
      <c r="BF768" s="266">
        <f aca="true" t="shared" si="131" ref="BF768:BF773">IF(N768="snížená",J768,0)</f>
        <v>0</v>
      </c>
      <c r="BG768" s="266">
        <f aca="true" t="shared" si="132" ref="BG768:BG773">IF(N768="zákl. přenesená",J768,0)</f>
        <v>0</v>
      </c>
      <c r="BH768" s="266">
        <f aca="true" t="shared" si="133" ref="BH768:BH773">IF(N768="sníž. přenesená",J768,0)</f>
        <v>0</v>
      </c>
      <c r="BI768" s="266">
        <f aca="true" t="shared" si="134" ref="BI768:BI773">IF(N768="nulová",J768,0)</f>
        <v>0</v>
      </c>
      <c r="BJ768" s="170" t="s">
        <v>24</v>
      </c>
      <c r="BK768" s="266">
        <f aca="true" t="shared" si="135" ref="BK768:BK773">ROUND(I768*H768,2)</f>
        <v>0</v>
      </c>
      <c r="BL768" s="170" t="s">
        <v>298</v>
      </c>
      <c r="BM768" s="170" t="s">
        <v>1692</v>
      </c>
    </row>
    <row r="769" spans="2:47" s="84" customFormat="1" ht="24">
      <c r="B769" s="105"/>
      <c r="C769" s="174"/>
      <c r="D769" s="207" t="s">
        <v>173</v>
      </c>
      <c r="E769" s="174"/>
      <c r="F769" s="270" t="s">
        <v>1691</v>
      </c>
      <c r="G769" s="174"/>
      <c r="H769" s="174"/>
      <c r="I769" s="215"/>
      <c r="J769" s="174"/>
      <c r="K769" s="174"/>
      <c r="L769" s="214"/>
      <c r="M769" s="238"/>
      <c r="N769" s="106"/>
      <c r="O769" s="106"/>
      <c r="P769" s="106"/>
      <c r="Q769" s="106"/>
      <c r="R769" s="106"/>
      <c r="S769" s="106"/>
      <c r="T769" s="255"/>
      <c r="AT769" s="170" t="s">
        <v>173</v>
      </c>
      <c r="AU769" s="170" t="s">
        <v>81</v>
      </c>
    </row>
    <row r="770" spans="2:65" s="84" customFormat="1" ht="20.4" customHeight="1">
      <c r="B770" s="105"/>
      <c r="C770" s="189" t="s">
        <v>1693</v>
      </c>
      <c r="D770" s="189" t="s">
        <v>166</v>
      </c>
      <c r="E770" s="190" t="s">
        <v>1694</v>
      </c>
      <c r="F770" s="191" t="s">
        <v>1695</v>
      </c>
      <c r="G770" s="192" t="s">
        <v>169</v>
      </c>
      <c r="H770" s="193">
        <v>1</v>
      </c>
      <c r="I770" s="233"/>
      <c r="J770" s="234">
        <f t="shared" si="126"/>
        <v>0</v>
      </c>
      <c r="K770" s="191" t="s">
        <v>170</v>
      </c>
      <c r="L770" s="214"/>
      <c r="M770" s="235" t="s">
        <v>22</v>
      </c>
      <c r="N770" s="236" t="s">
        <v>44</v>
      </c>
      <c r="O770" s="106"/>
      <c r="P770" s="237">
        <f t="shared" si="127"/>
        <v>0</v>
      </c>
      <c r="Q770" s="237">
        <v>0</v>
      </c>
      <c r="R770" s="237">
        <f t="shared" si="128"/>
        <v>0</v>
      </c>
      <c r="S770" s="237">
        <v>0</v>
      </c>
      <c r="T770" s="254">
        <f t="shared" si="129"/>
        <v>0</v>
      </c>
      <c r="AR770" s="170" t="s">
        <v>298</v>
      </c>
      <c r="AT770" s="170" t="s">
        <v>166</v>
      </c>
      <c r="AU770" s="170" t="s">
        <v>81</v>
      </c>
      <c r="AY770" s="170" t="s">
        <v>164</v>
      </c>
      <c r="BE770" s="266">
        <f t="shared" si="130"/>
        <v>0</v>
      </c>
      <c r="BF770" s="266">
        <f t="shared" si="131"/>
        <v>0</v>
      </c>
      <c r="BG770" s="266">
        <f t="shared" si="132"/>
        <v>0</v>
      </c>
      <c r="BH770" s="266">
        <f t="shared" si="133"/>
        <v>0</v>
      </c>
      <c r="BI770" s="266">
        <f t="shared" si="134"/>
        <v>0</v>
      </c>
      <c r="BJ770" s="170" t="s">
        <v>24</v>
      </c>
      <c r="BK770" s="266">
        <f t="shared" si="135"/>
        <v>0</v>
      </c>
      <c r="BL770" s="170" t="s">
        <v>298</v>
      </c>
      <c r="BM770" s="170" t="s">
        <v>1696</v>
      </c>
    </row>
    <row r="771" spans="2:47" s="84" customFormat="1" ht="24">
      <c r="B771" s="105"/>
      <c r="C771" s="174"/>
      <c r="D771" s="194" t="s">
        <v>173</v>
      </c>
      <c r="E771" s="174"/>
      <c r="F771" s="195" t="s">
        <v>1697</v>
      </c>
      <c r="G771" s="174"/>
      <c r="H771" s="174"/>
      <c r="I771" s="215"/>
      <c r="J771" s="174"/>
      <c r="K771" s="174"/>
      <c r="L771" s="214"/>
      <c r="M771" s="238"/>
      <c r="N771" s="106"/>
      <c r="O771" s="106"/>
      <c r="P771" s="106"/>
      <c r="Q771" s="106"/>
      <c r="R771" s="106"/>
      <c r="S771" s="106"/>
      <c r="T771" s="255"/>
      <c r="AT771" s="170" t="s">
        <v>173</v>
      </c>
      <c r="AU771" s="170" t="s">
        <v>81</v>
      </c>
    </row>
    <row r="772" spans="2:63" s="89" customFormat="1" ht="29.9" customHeight="1">
      <c r="B772" s="183"/>
      <c r="C772" s="184"/>
      <c r="D772" s="187" t="s">
        <v>72</v>
      </c>
      <c r="E772" s="188" t="s">
        <v>763</v>
      </c>
      <c r="F772" s="188" t="s">
        <v>764</v>
      </c>
      <c r="G772" s="184"/>
      <c r="H772" s="184"/>
      <c r="I772" s="226"/>
      <c r="J772" s="232">
        <f>BK772</f>
        <v>0</v>
      </c>
      <c r="K772" s="184"/>
      <c r="L772" s="228"/>
      <c r="M772" s="229"/>
      <c r="N772" s="230"/>
      <c r="O772" s="230"/>
      <c r="P772" s="231">
        <f aca="true" t="shared" si="136" ref="P772:T772">SUM(P773:P807)</f>
        <v>0</v>
      </c>
      <c r="Q772" s="230"/>
      <c r="R772" s="231">
        <f t="shared" si="136"/>
        <v>0.02560672</v>
      </c>
      <c r="S772" s="230"/>
      <c r="T772" s="253">
        <f t="shared" si="136"/>
        <v>0</v>
      </c>
      <c r="AR772" s="259" t="s">
        <v>81</v>
      </c>
      <c r="AT772" s="260" t="s">
        <v>72</v>
      </c>
      <c r="AU772" s="260" t="s">
        <v>24</v>
      </c>
      <c r="AY772" s="259" t="s">
        <v>164</v>
      </c>
      <c r="BK772" s="265">
        <f>SUM(BK773:BK807)</f>
        <v>0</v>
      </c>
    </row>
    <row r="773" spans="2:65" s="84" customFormat="1" ht="28.8" customHeight="1">
      <c r="B773" s="105"/>
      <c r="C773" s="189" t="s">
        <v>1698</v>
      </c>
      <c r="D773" s="189" t="s">
        <v>166</v>
      </c>
      <c r="E773" s="190" t="s">
        <v>1699</v>
      </c>
      <c r="F773" s="191" t="s">
        <v>1700</v>
      </c>
      <c r="G773" s="192" t="s">
        <v>192</v>
      </c>
      <c r="H773" s="193">
        <v>50.96</v>
      </c>
      <c r="I773" s="233"/>
      <c r="J773" s="234">
        <f t="shared" si="126"/>
        <v>0</v>
      </c>
      <c r="K773" s="191" t="s">
        <v>22</v>
      </c>
      <c r="L773" s="214"/>
      <c r="M773" s="235" t="s">
        <v>22</v>
      </c>
      <c r="N773" s="236" t="s">
        <v>44</v>
      </c>
      <c r="O773" s="106"/>
      <c r="P773" s="237">
        <f t="shared" si="127"/>
        <v>0</v>
      </c>
      <c r="Q773" s="237">
        <v>0.00015</v>
      </c>
      <c r="R773" s="237">
        <f t="shared" si="128"/>
        <v>0.007644</v>
      </c>
      <c r="S773" s="237">
        <v>0</v>
      </c>
      <c r="T773" s="254">
        <f t="shared" si="129"/>
        <v>0</v>
      </c>
      <c r="AR773" s="170" t="s">
        <v>298</v>
      </c>
      <c r="AT773" s="170" t="s">
        <v>166</v>
      </c>
      <c r="AU773" s="170" t="s">
        <v>81</v>
      </c>
      <c r="AY773" s="170" t="s">
        <v>164</v>
      </c>
      <c r="BE773" s="266">
        <f t="shared" si="130"/>
        <v>0</v>
      </c>
      <c r="BF773" s="266">
        <f t="shared" si="131"/>
        <v>0</v>
      </c>
      <c r="BG773" s="266">
        <f t="shared" si="132"/>
        <v>0</v>
      </c>
      <c r="BH773" s="266">
        <f t="shared" si="133"/>
        <v>0</v>
      </c>
      <c r="BI773" s="266">
        <f t="shared" si="134"/>
        <v>0</v>
      </c>
      <c r="BJ773" s="170" t="s">
        <v>24</v>
      </c>
      <c r="BK773" s="266">
        <f t="shared" si="135"/>
        <v>0</v>
      </c>
      <c r="BL773" s="170" t="s">
        <v>298</v>
      </c>
      <c r="BM773" s="170" t="s">
        <v>1701</v>
      </c>
    </row>
    <row r="774" spans="2:51" s="91" customFormat="1" ht="13.5">
      <c r="B774" s="200"/>
      <c r="C774" s="201"/>
      <c r="D774" s="194" t="s">
        <v>184</v>
      </c>
      <c r="E774" s="202" t="s">
        <v>22</v>
      </c>
      <c r="F774" s="203" t="s">
        <v>1702</v>
      </c>
      <c r="G774" s="201"/>
      <c r="H774" s="204">
        <v>26.37</v>
      </c>
      <c r="I774" s="243"/>
      <c r="J774" s="201"/>
      <c r="K774" s="201"/>
      <c r="L774" s="244"/>
      <c r="M774" s="245"/>
      <c r="N774" s="246"/>
      <c r="O774" s="246"/>
      <c r="P774" s="246"/>
      <c r="Q774" s="246"/>
      <c r="R774" s="246"/>
      <c r="S774" s="246"/>
      <c r="T774" s="257"/>
      <c r="AT774" s="262" t="s">
        <v>184</v>
      </c>
      <c r="AU774" s="262" t="s">
        <v>81</v>
      </c>
      <c r="AV774" s="91" t="s">
        <v>81</v>
      </c>
      <c r="AW774" s="91" t="s">
        <v>37</v>
      </c>
      <c r="AX774" s="91" t="s">
        <v>73</v>
      </c>
      <c r="AY774" s="262" t="s">
        <v>164</v>
      </c>
    </row>
    <row r="775" spans="2:51" s="91" customFormat="1" ht="13.5">
      <c r="B775" s="200"/>
      <c r="C775" s="201"/>
      <c r="D775" s="194" t="s">
        <v>184</v>
      </c>
      <c r="E775" s="202" t="s">
        <v>22</v>
      </c>
      <c r="F775" s="203" t="s">
        <v>1703</v>
      </c>
      <c r="G775" s="201"/>
      <c r="H775" s="204">
        <v>7.09</v>
      </c>
      <c r="I775" s="243"/>
      <c r="J775" s="201"/>
      <c r="K775" s="201"/>
      <c r="L775" s="244"/>
      <c r="M775" s="245"/>
      <c r="N775" s="246"/>
      <c r="O775" s="246"/>
      <c r="P775" s="246"/>
      <c r="Q775" s="246"/>
      <c r="R775" s="246"/>
      <c r="S775" s="246"/>
      <c r="T775" s="257"/>
      <c r="AT775" s="262" t="s">
        <v>184</v>
      </c>
      <c r="AU775" s="262" t="s">
        <v>81</v>
      </c>
      <c r="AV775" s="91" t="s">
        <v>81</v>
      </c>
      <c r="AW775" s="91" t="s">
        <v>37</v>
      </c>
      <c r="AX775" s="91" t="s">
        <v>73</v>
      </c>
      <c r="AY775" s="262" t="s">
        <v>164</v>
      </c>
    </row>
    <row r="776" spans="2:51" s="91" customFormat="1" ht="13.5">
      <c r="B776" s="200"/>
      <c r="C776" s="201"/>
      <c r="D776" s="194" t="s">
        <v>184</v>
      </c>
      <c r="E776" s="202" t="s">
        <v>22</v>
      </c>
      <c r="F776" s="203" t="s">
        <v>1704</v>
      </c>
      <c r="G776" s="201"/>
      <c r="H776" s="204">
        <v>12.04</v>
      </c>
      <c r="I776" s="243"/>
      <c r="J776" s="201"/>
      <c r="K776" s="201"/>
      <c r="L776" s="244"/>
      <c r="M776" s="245"/>
      <c r="N776" s="246"/>
      <c r="O776" s="246"/>
      <c r="P776" s="246"/>
      <c r="Q776" s="246"/>
      <c r="R776" s="246"/>
      <c r="S776" s="246"/>
      <c r="T776" s="257"/>
      <c r="AT776" s="262" t="s">
        <v>184</v>
      </c>
      <c r="AU776" s="262" t="s">
        <v>81</v>
      </c>
      <c r="AV776" s="91" t="s">
        <v>81</v>
      </c>
      <c r="AW776" s="91" t="s">
        <v>37</v>
      </c>
      <c r="AX776" s="91" t="s">
        <v>73</v>
      </c>
      <c r="AY776" s="262" t="s">
        <v>164</v>
      </c>
    </row>
    <row r="777" spans="2:51" s="91" customFormat="1" ht="13.5">
      <c r="B777" s="200"/>
      <c r="C777" s="201"/>
      <c r="D777" s="194" t="s">
        <v>184</v>
      </c>
      <c r="E777" s="202" t="s">
        <v>22</v>
      </c>
      <c r="F777" s="203" t="s">
        <v>1705</v>
      </c>
      <c r="G777" s="201"/>
      <c r="H777" s="204">
        <v>5.46</v>
      </c>
      <c r="I777" s="243"/>
      <c r="J777" s="201"/>
      <c r="K777" s="201"/>
      <c r="L777" s="244"/>
      <c r="M777" s="245"/>
      <c r="N777" s="246"/>
      <c r="O777" s="246"/>
      <c r="P777" s="246"/>
      <c r="Q777" s="246"/>
      <c r="R777" s="246"/>
      <c r="S777" s="246"/>
      <c r="T777" s="257"/>
      <c r="AT777" s="262" t="s">
        <v>184</v>
      </c>
      <c r="AU777" s="262" t="s">
        <v>81</v>
      </c>
      <c r="AV777" s="91" t="s">
        <v>81</v>
      </c>
      <c r="AW777" s="91" t="s">
        <v>37</v>
      </c>
      <c r="AX777" s="91" t="s">
        <v>73</v>
      </c>
      <c r="AY777" s="262" t="s">
        <v>164</v>
      </c>
    </row>
    <row r="778" spans="2:51" s="92" customFormat="1" ht="13.5">
      <c r="B778" s="205"/>
      <c r="C778" s="206"/>
      <c r="D778" s="207" t="s">
        <v>184</v>
      </c>
      <c r="E778" s="208" t="s">
        <v>22</v>
      </c>
      <c r="F778" s="209" t="s">
        <v>187</v>
      </c>
      <c r="G778" s="206"/>
      <c r="H778" s="210">
        <v>50.96</v>
      </c>
      <c r="I778" s="247"/>
      <c r="J778" s="206"/>
      <c r="K778" s="206"/>
      <c r="L778" s="248"/>
      <c r="M778" s="249"/>
      <c r="N778" s="250"/>
      <c r="O778" s="250"/>
      <c r="P778" s="250"/>
      <c r="Q778" s="250"/>
      <c r="R778" s="250"/>
      <c r="S778" s="250"/>
      <c r="T778" s="258"/>
      <c r="AT778" s="263" t="s">
        <v>184</v>
      </c>
      <c r="AU778" s="263" t="s">
        <v>81</v>
      </c>
      <c r="AV778" s="92" t="s">
        <v>171</v>
      </c>
      <c r="AW778" s="92" t="s">
        <v>37</v>
      </c>
      <c r="AX778" s="92" t="s">
        <v>24</v>
      </c>
      <c r="AY778" s="263" t="s">
        <v>164</v>
      </c>
    </row>
    <row r="779" spans="2:65" s="84" customFormat="1" ht="28.8" customHeight="1">
      <c r="B779" s="105"/>
      <c r="C779" s="189" t="s">
        <v>1706</v>
      </c>
      <c r="D779" s="189" t="s">
        <v>166</v>
      </c>
      <c r="E779" s="190" t="s">
        <v>1707</v>
      </c>
      <c r="F779" s="191" t="s">
        <v>1708</v>
      </c>
      <c r="G779" s="192" t="s">
        <v>574</v>
      </c>
      <c r="H779" s="193">
        <v>1</v>
      </c>
      <c r="I779" s="233"/>
      <c r="J779" s="234">
        <f aca="true" t="shared" si="137" ref="J779:J784">ROUND(I779*H779,2)</f>
        <v>0</v>
      </c>
      <c r="K779" s="191" t="s">
        <v>22</v>
      </c>
      <c r="L779" s="214"/>
      <c r="M779" s="235" t="s">
        <v>22</v>
      </c>
      <c r="N779" s="236" t="s">
        <v>44</v>
      </c>
      <c r="O779" s="106"/>
      <c r="P779" s="237">
        <f aca="true" t="shared" si="138" ref="P779:P784">O779*H779</f>
        <v>0</v>
      </c>
      <c r="Q779" s="237">
        <v>5E-05</v>
      </c>
      <c r="R779" s="237">
        <f aca="true" t="shared" si="139" ref="R779:R784">Q779*H779</f>
        <v>5E-05</v>
      </c>
      <c r="S779" s="237">
        <v>0</v>
      </c>
      <c r="T779" s="254">
        <f aca="true" t="shared" si="140" ref="T779:T784">S779*H779</f>
        <v>0</v>
      </c>
      <c r="AR779" s="170" t="s">
        <v>298</v>
      </c>
      <c r="AT779" s="170" t="s">
        <v>166</v>
      </c>
      <c r="AU779" s="170" t="s">
        <v>81</v>
      </c>
      <c r="AY779" s="170" t="s">
        <v>164</v>
      </c>
      <c r="BE779" s="266">
        <f aca="true" t="shared" si="141" ref="BE779:BE784">IF(N779="základní",J779,0)</f>
        <v>0</v>
      </c>
      <c r="BF779" s="266">
        <f aca="true" t="shared" si="142" ref="BF779:BF784">IF(N779="snížená",J779,0)</f>
        <v>0</v>
      </c>
      <c r="BG779" s="266">
        <f aca="true" t="shared" si="143" ref="BG779:BG784">IF(N779="zákl. přenesená",J779,0)</f>
        <v>0</v>
      </c>
      <c r="BH779" s="266">
        <f aca="true" t="shared" si="144" ref="BH779:BH784">IF(N779="sníž. přenesená",J779,0)</f>
        <v>0</v>
      </c>
      <c r="BI779" s="266">
        <f aca="true" t="shared" si="145" ref="BI779:BI784">IF(N779="nulová",J779,0)</f>
        <v>0</v>
      </c>
      <c r="BJ779" s="170" t="s">
        <v>24</v>
      </c>
      <c r="BK779" s="266">
        <f aca="true" t="shared" si="146" ref="BK779:BK784">ROUND(I779*H779,2)</f>
        <v>0</v>
      </c>
      <c r="BL779" s="170" t="s">
        <v>298</v>
      </c>
      <c r="BM779" s="170" t="s">
        <v>1709</v>
      </c>
    </row>
    <row r="780" spans="2:65" s="84" customFormat="1" ht="28.8" customHeight="1">
      <c r="B780" s="105"/>
      <c r="C780" s="189" t="s">
        <v>1710</v>
      </c>
      <c r="D780" s="189" t="s">
        <v>166</v>
      </c>
      <c r="E780" s="190" t="s">
        <v>1711</v>
      </c>
      <c r="F780" s="191" t="s">
        <v>1712</v>
      </c>
      <c r="G780" s="192" t="s">
        <v>465</v>
      </c>
      <c r="H780" s="193">
        <v>27.5</v>
      </c>
      <c r="I780" s="233"/>
      <c r="J780" s="234">
        <f t="shared" si="137"/>
        <v>0</v>
      </c>
      <c r="K780" s="191" t="s">
        <v>22</v>
      </c>
      <c r="L780" s="214"/>
      <c r="M780" s="235" t="s">
        <v>22</v>
      </c>
      <c r="N780" s="236" t="s">
        <v>44</v>
      </c>
      <c r="O780" s="106"/>
      <c r="P780" s="237">
        <f t="shared" si="138"/>
        <v>0</v>
      </c>
      <c r="Q780" s="237">
        <v>6E-05</v>
      </c>
      <c r="R780" s="237">
        <f t="shared" si="139"/>
        <v>0.00165</v>
      </c>
      <c r="S780" s="237">
        <v>0</v>
      </c>
      <c r="T780" s="254">
        <f t="shared" si="140"/>
        <v>0</v>
      </c>
      <c r="AR780" s="170" t="s">
        <v>298</v>
      </c>
      <c r="AT780" s="170" t="s">
        <v>166</v>
      </c>
      <c r="AU780" s="170" t="s">
        <v>81</v>
      </c>
      <c r="AY780" s="170" t="s">
        <v>164</v>
      </c>
      <c r="BE780" s="266">
        <f t="shared" si="141"/>
        <v>0</v>
      </c>
      <c r="BF780" s="266">
        <f t="shared" si="142"/>
        <v>0</v>
      </c>
      <c r="BG780" s="266">
        <f t="shared" si="143"/>
        <v>0</v>
      </c>
      <c r="BH780" s="266">
        <f t="shared" si="144"/>
        <v>0</v>
      </c>
      <c r="BI780" s="266">
        <f t="shared" si="145"/>
        <v>0</v>
      </c>
      <c r="BJ780" s="170" t="s">
        <v>24</v>
      </c>
      <c r="BK780" s="266">
        <f t="shared" si="146"/>
        <v>0</v>
      </c>
      <c r="BL780" s="170" t="s">
        <v>298</v>
      </c>
      <c r="BM780" s="170" t="s">
        <v>1713</v>
      </c>
    </row>
    <row r="781" spans="2:51" s="90" customFormat="1" ht="24">
      <c r="B781" s="196"/>
      <c r="C781" s="197"/>
      <c r="D781" s="194" t="s">
        <v>184</v>
      </c>
      <c r="E781" s="198" t="s">
        <v>22</v>
      </c>
      <c r="F781" s="199" t="s">
        <v>1714</v>
      </c>
      <c r="G781" s="197"/>
      <c r="H781" s="198" t="s">
        <v>22</v>
      </c>
      <c r="I781" s="239"/>
      <c r="J781" s="197"/>
      <c r="K781" s="197"/>
      <c r="L781" s="240"/>
      <c r="M781" s="241"/>
      <c r="N781" s="242"/>
      <c r="O781" s="242"/>
      <c r="P781" s="242"/>
      <c r="Q781" s="242"/>
      <c r="R781" s="242"/>
      <c r="S781" s="242"/>
      <c r="T781" s="256"/>
      <c r="AT781" s="261" t="s">
        <v>184</v>
      </c>
      <c r="AU781" s="261" t="s">
        <v>81</v>
      </c>
      <c r="AV781" s="90" t="s">
        <v>24</v>
      </c>
      <c r="AW781" s="90" t="s">
        <v>37</v>
      </c>
      <c r="AX781" s="90" t="s">
        <v>73</v>
      </c>
      <c r="AY781" s="261" t="s">
        <v>164</v>
      </c>
    </row>
    <row r="782" spans="2:51" s="90" customFormat="1" ht="13.5">
      <c r="B782" s="196"/>
      <c r="C782" s="197"/>
      <c r="D782" s="194" t="s">
        <v>184</v>
      </c>
      <c r="E782" s="198" t="s">
        <v>22</v>
      </c>
      <c r="F782" s="199" t="s">
        <v>1715</v>
      </c>
      <c r="G782" s="197"/>
      <c r="H782" s="198" t="s">
        <v>22</v>
      </c>
      <c r="I782" s="239"/>
      <c r="J782" s="197"/>
      <c r="K782" s="197"/>
      <c r="L782" s="240"/>
      <c r="M782" s="241"/>
      <c r="N782" s="242"/>
      <c r="O782" s="242"/>
      <c r="P782" s="242"/>
      <c r="Q782" s="242"/>
      <c r="R782" s="242"/>
      <c r="S782" s="242"/>
      <c r="T782" s="256"/>
      <c r="AT782" s="261" t="s">
        <v>184</v>
      </c>
      <c r="AU782" s="261" t="s">
        <v>81</v>
      </c>
      <c r="AV782" s="90" t="s">
        <v>24</v>
      </c>
      <c r="AW782" s="90" t="s">
        <v>37</v>
      </c>
      <c r="AX782" s="90" t="s">
        <v>73</v>
      </c>
      <c r="AY782" s="261" t="s">
        <v>164</v>
      </c>
    </row>
    <row r="783" spans="2:51" s="91" customFormat="1" ht="13.5">
      <c r="B783" s="200"/>
      <c r="C783" s="201"/>
      <c r="D783" s="207" t="s">
        <v>184</v>
      </c>
      <c r="E783" s="211" t="s">
        <v>22</v>
      </c>
      <c r="F783" s="212" t="s">
        <v>1716</v>
      </c>
      <c r="G783" s="201"/>
      <c r="H783" s="213">
        <v>27.5</v>
      </c>
      <c r="I783" s="243"/>
      <c r="J783" s="201"/>
      <c r="K783" s="201"/>
      <c r="L783" s="244"/>
      <c r="M783" s="245"/>
      <c r="N783" s="246"/>
      <c r="O783" s="246"/>
      <c r="P783" s="246"/>
      <c r="Q783" s="246"/>
      <c r="R783" s="246"/>
      <c r="S783" s="246"/>
      <c r="T783" s="257"/>
      <c r="AT783" s="262" t="s">
        <v>184</v>
      </c>
      <c r="AU783" s="262" t="s">
        <v>81</v>
      </c>
      <c r="AV783" s="91" t="s">
        <v>81</v>
      </c>
      <c r="AW783" s="91" t="s">
        <v>37</v>
      </c>
      <c r="AX783" s="91" t="s">
        <v>24</v>
      </c>
      <c r="AY783" s="262" t="s">
        <v>164</v>
      </c>
    </row>
    <row r="784" spans="2:65" s="84" customFormat="1" ht="28.8" customHeight="1">
      <c r="B784" s="105"/>
      <c r="C784" s="189" t="s">
        <v>1717</v>
      </c>
      <c r="D784" s="189" t="s">
        <v>166</v>
      </c>
      <c r="E784" s="190" t="s">
        <v>1718</v>
      </c>
      <c r="F784" s="191" t="s">
        <v>1719</v>
      </c>
      <c r="G784" s="192" t="s">
        <v>465</v>
      </c>
      <c r="H784" s="193">
        <v>6.7</v>
      </c>
      <c r="I784" s="233"/>
      <c r="J784" s="234">
        <f t="shared" si="137"/>
        <v>0</v>
      </c>
      <c r="K784" s="191" t="s">
        <v>22</v>
      </c>
      <c r="L784" s="214"/>
      <c r="M784" s="235" t="s">
        <v>22</v>
      </c>
      <c r="N784" s="236" t="s">
        <v>44</v>
      </c>
      <c r="O784" s="106"/>
      <c r="P784" s="237">
        <f t="shared" si="138"/>
        <v>0</v>
      </c>
      <c r="Q784" s="237">
        <v>6E-05</v>
      </c>
      <c r="R784" s="237">
        <f t="shared" si="139"/>
        <v>0.000402</v>
      </c>
      <c r="S784" s="237">
        <v>0</v>
      </c>
      <c r="T784" s="254">
        <f t="shared" si="140"/>
        <v>0</v>
      </c>
      <c r="AR784" s="170" t="s">
        <v>298</v>
      </c>
      <c r="AT784" s="170" t="s">
        <v>166</v>
      </c>
      <c r="AU784" s="170" t="s">
        <v>81</v>
      </c>
      <c r="AY784" s="170" t="s">
        <v>164</v>
      </c>
      <c r="BE784" s="266">
        <f t="shared" si="141"/>
        <v>0</v>
      </c>
      <c r="BF784" s="266">
        <f t="shared" si="142"/>
        <v>0</v>
      </c>
      <c r="BG784" s="266">
        <f t="shared" si="143"/>
        <v>0</v>
      </c>
      <c r="BH784" s="266">
        <f t="shared" si="144"/>
        <v>0</v>
      </c>
      <c r="BI784" s="266">
        <f t="shared" si="145"/>
        <v>0</v>
      </c>
      <c r="BJ784" s="170" t="s">
        <v>24</v>
      </c>
      <c r="BK784" s="266">
        <f t="shared" si="146"/>
        <v>0</v>
      </c>
      <c r="BL784" s="170" t="s">
        <v>298</v>
      </c>
      <c r="BM784" s="170" t="s">
        <v>1720</v>
      </c>
    </row>
    <row r="785" spans="2:51" s="90" customFormat="1" ht="24">
      <c r="B785" s="196"/>
      <c r="C785" s="197"/>
      <c r="D785" s="194" t="s">
        <v>184</v>
      </c>
      <c r="E785" s="198" t="s">
        <v>22</v>
      </c>
      <c r="F785" s="199" t="s">
        <v>1721</v>
      </c>
      <c r="G785" s="197"/>
      <c r="H785" s="198" t="s">
        <v>22</v>
      </c>
      <c r="I785" s="239"/>
      <c r="J785" s="197"/>
      <c r="K785" s="197"/>
      <c r="L785" s="240"/>
      <c r="M785" s="241"/>
      <c r="N785" s="242"/>
      <c r="O785" s="242"/>
      <c r="P785" s="242"/>
      <c r="Q785" s="242"/>
      <c r="R785" s="242"/>
      <c r="S785" s="242"/>
      <c r="T785" s="256"/>
      <c r="AT785" s="261" t="s">
        <v>184</v>
      </c>
      <c r="AU785" s="261" t="s">
        <v>81</v>
      </c>
      <c r="AV785" s="90" t="s">
        <v>24</v>
      </c>
      <c r="AW785" s="90" t="s">
        <v>37</v>
      </c>
      <c r="AX785" s="90" t="s">
        <v>73</v>
      </c>
      <c r="AY785" s="261" t="s">
        <v>164</v>
      </c>
    </row>
    <row r="786" spans="2:51" s="90" customFormat="1" ht="13.5">
      <c r="B786" s="196"/>
      <c r="C786" s="197"/>
      <c r="D786" s="194" t="s">
        <v>184</v>
      </c>
      <c r="E786" s="198" t="s">
        <v>22</v>
      </c>
      <c r="F786" s="199" t="s">
        <v>1715</v>
      </c>
      <c r="G786" s="197"/>
      <c r="H786" s="198" t="s">
        <v>22</v>
      </c>
      <c r="I786" s="239"/>
      <c r="J786" s="197"/>
      <c r="K786" s="197"/>
      <c r="L786" s="240"/>
      <c r="M786" s="241"/>
      <c r="N786" s="242"/>
      <c r="O786" s="242"/>
      <c r="P786" s="242"/>
      <c r="Q786" s="242"/>
      <c r="R786" s="242"/>
      <c r="S786" s="242"/>
      <c r="T786" s="256"/>
      <c r="AT786" s="261" t="s">
        <v>184</v>
      </c>
      <c r="AU786" s="261" t="s">
        <v>81</v>
      </c>
      <c r="AV786" s="90" t="s">
        <v>24</v>
      </c>
      <c r="AW786" s="90" t="s">
        <v>37</v>
      </c>
      <c r="AX786" s="90" t="s">
        <v>73</v>
      </c>
      <c r="AY786" s="261" t="s">
        <v>164</v>
      </c>
    </row>
    <row r="787" spans="2:51" s="91" customFormat="1" ht="13.5">
      <c r="B787" s="200"/>
      <c r="C787" s="201"/>
      <c r="D787" s="207" t="s">
        <v>184</v>
      </c>
      <c r="E787" s="211" t="s">
        <v>22</v>
      </c>
      <c r="F787" s="212" t="s">
        <v>1722</v>
      </c>
      <c r="G787" s="201"/>
      <c r="H787" s="213">
        <v>6.7</v>
      </c>
      <c r="I787" s="243"/>
      <c r="J787" s="201"/>
      <c r="K787" s="201"/>
      <c r="L787" s="244"/>
      <c r="M787" s="245"/>
      <c r="N787" s="246"/>
      <c r="O787" s="246"/>
      <c r="P787" s="246"/>
      <c r="Q787" s="246"/>
      <c r="R787" s="246"/>
      <c r="S787" s="246"/>
      <c r="T787" s="257"/>
      <c r="AT787" s="262" t="s">
        <v>184</v>
      </c>
      <c r="AU787" s="262" t="s">
        <v>81</v>
      </c>
      <c r="AV787" s="91" t="s">
        <v>81</v>
      </c>
      <c r="AW787" s="91" t="s">
        <v>37</v>
      </c>
      <c r="AX787" s="91" t="s">
        <v>24</v>
      </c>
      <c r="AY787" s="262" t="s">
        <v>164</v>
      </c>
    </row>
    <row r="788" spans="2:65" s="84" customFormat="1" ht="20.4" customHeight="1">
      <c r="B788" s="105"/>
      <c r="C788" s="189" t="s">
        <v>1723</v>
      </c>
      <c r="D788" s="189" t="s">
        <v>166</v>
      </c>
      <c r="E788" s="190" t="s">
        <v>1724</v>
      </c>
      <c r="F788" s="191" t="s">
        <v>1725</v>
      </c>
      <c r="G788" s="192" t="s">
        <v>465</v>
      </c>
      <c r="H788" s="193">
        <v>8.8</v>
      </c>
      <c r="I788" s="233"/>
      <c r="J788" s="234">
        <f aca="true" t="shared" si="147" ref="J788:J795">ROUND(I788*H788,2)</f>
        <v>0</v>
      </c>
      <c r="K788" s="191" t="s">
        <v>22</v>
      </c>
      <c r="L788" s="214"/>
      <c r="M788" s="235" t="s">
        <v>22</v>
      </c>
      <c r="N788" s="236" t="s">
        <v>44</v>
      </c>
      <c r="O788" s="106"/>
      <c r="P788" s="237">
        <f aca="true" t="shared" si="148" ref="P788:P795">O788*H788</f>
        <v>0</v>
      </c>
      <c r="Q788" s="237">
        <v>6E-05</v>
      </c>
      <c r="R788" s="237">
        <f aca="true" t="shared" si="149" ref="R788:R795">Q788*H788</f>
        <v>0.000528</v>
      </c>
      <c r="S788" s="237">
        <v>0</v>
      </c>
      <c r="T788" s="254">
        <f aca="true" t="shared" si="150" ref="T788:T795">S788*H788</f>
        <v>0</v>
      </c>
      <c r="AR788" s="170" t="s">
        <v>298</v>
      </c>
      <c r="AT788" s="170" t="s">
        <v>166</v>
      </c>
      <c r="AU788" s="170" t="s">
        <v>81</v>
      </c>
      <c r="AY788" s="170" t="s">
        <v>164</v>
      </c>
      <c r="BE788" s="266">
        <f aca="true" t="shared" si="151" ref="BE788:BE795">IF(N788="základní",J788,0)</f>
        <v>0</v>
      </c>
      <c r="BF788" s="266">
        <f aca="true" t="shared" si="152" ref="BF788:BF795">IF(N788="snížená",J788,0)</f>
        <v>0</v>
      </c>
      <c r="BG788" s="266">
        <f aca="true" t="shared" si="153" ref="BG788:BG795">IF(N788="zákl. přenesená",J788,0)</f>
        <v>0</v>
      </c>
      <c r="BH788" s="266">
        <f aca="true" t="shared" si="154" ref="BH788:BH795">IF(N788="sníž. přenesená",J788,0)</f>
        <v>0</v>
      </c>
      <c r="BI788" s="266">
        <f aca="true" t="shared" si="155" ref="BI788:BI795">IF(N788="nulová",J788,0)</f>
        <v>0</v>
      </c>
      <c r="BJ788" s="170" t="s">
        <v>24</v>
      </c>
      <c r="BK788" s="266">
        <f aca="true" t="shared" si="156" ref="BK788:BK795">ROUND(I788*H788,2)</f>
        <v>0</v>
      </c>
      <c r="BL788" s="170" t="s">
        <v>298</v>
      </c>
      <c r="BM788" s="170" t="s">
        <v>1726</v>
      </c>
    </row>
    <row r="789" spans="2:51" s="90" customFormat="1" ht="24">
      <c r="B789" s="196"/>
      <c r="C789" s="197"/>
      <c r="D789" s="194" t="s">
        <v>184</v>
      </c>
      <c r="E789" s="198" t="s">
        <v>22</v>
      </c>
      <c r="F789" s="199" t="s">
        <v>1721</v>
      </c>
      <c r="G789" s="197"/>
      <c r="H789" s="198" t="s">
        <v>22</v>
      </c>
      <c r="I789" s="239"/>
      <c r="J789" s="197"/>
      <c r="K789" s="197"/>
      <c r="L789" s="240"/>
      <c r="M789" s="241"/>
      <c r="N789" s="242"/>
      <c r="O789" s="242"/>
      <c r="P789" s="242"/>
      <c r="Q789" s="242"/>
      <c r="R789" s="242"/>
      <c r="S789" s="242"/>
      <c r="T789" s="256"/>
      <c r="AT789" s="261" t="s">
        <v>184</v>
      </c>
      <c r="AU789" s="261" t="s">
        <v>81</v>
      </c>
      <c r="AV789" s="90" t="s">
        <v>24</v>
      </c>
      <c r="AW789" s="90" t="s">
        <v>37</v>
      </c>
      <c r="AX789" s="90" t="s">
        <v>73</v>
      </c>
      <c r="AY789" s="261" t="s">
        <v>164</v>
      </c>
    </row>
    <row r="790" spans="2:51" s="90" customFormat="1" ht="13.5">
      <c r="B790" s="196"/>
      <c r="C790" s="197"/>
      <c r="D790" s="194" t="s">
        <v>184</v>
      </c>
      <c r="E790" s="198" t="s">
        <v>22</v>
      </c>
      <c r="F790" s="199" t="s">
        <v>1715</v>
      </c>
      <c r="G790" s="197"/>
      <c r="H790" s="198" t="s">
        <v>22</v>
      </c>
      <c r="I790" s="239"/>
      <c r="J790" s="197"/>
      <c r="K790" s="197"/>
      <c r="L790" s="240"/>
      <c r="M790" s="241"/>
      <c r="N790" s="242"/>
      <c r="O790" s="242"/>
      <c r="P790" s="242"/>
      <c r="Q790" s="242"/>
      <c r="R790" s="242"/>
      <c r="S790" s="242"/>
      <c r="T790" s="256"/>
      <c r="AT790" s="261" t="s">
        <v>184</v>
      </c>
      <c r="AU790" s="261" t="s">
        <v>81</v>
      </c>
      <c r="AV790" s="90" t="s">
        <v>24</v>
      </c>
      <c r="AW790" s="90" t="s">
        <v>37</v>
      </c>
      <c r="AX790" s="90" t="s">
        <v>73</v>
      </c>
      <c r="AY790" s="261" t="s">
        <v>164</v>
      </c>
    </row>
    <row r="791" spans="2:51" s="91" customFormat="1" ht="13.5">
      <c r="B791" s="200"/>
      <c r="C791" s="201"/>
      <c r="D791" s="207" t="s">
        <v>184</v>
      </c>
      <c r="E791" s="211" t="s">
        <v>22</v>
      </c>
      <c r="F791" s="212" t="s">
        <v>1727</v>
      </c>
      <c r="G791" s="201"/>
      <c r="H791" s="213">
        <v>8.8</v>
      </c>
      <c r="I791" s="243"/>
      <c r="J791" s="201"/>
      <c r="K791" s="201"/>
      <c r="L791" s="244"/>
      <c r="M791" s="245"/>
      <c r="N791" s="246"/>
      <c r="O791" s="246"/>
      <c r="P791" s="246"/>
      <c r="Q791" s="246"/>
      <c r="R791" s="246"/>
      <c r="S791" s="246"/>
      <c r="T791" s="257"/>
      <c r="AT791" s="262" t="s">
        <v>184</v>
      </c>
      <c r="AU791" s="262" t="s">
        <v>81</v>
      </c>
      <c r="AV791" s="91" t="s">
        <v>81</v>
      </c>
      <c r="AW791" s="91" t="s">
        <v>37</v>
      </c>
      <c r="AX791" s="91" t="s">
        <v>24</v>
      </c>
      <c r="AY791" s="262" t="s">
        <v>164</v>
      </c>
    </row>
    <row r="792" spans="2:65" s="84" customFormat="1" ht="28.8" customHeight="1">
      <c r="B792" s="105"/>
      <c r="C792" s="189" t="s">
        <v>1728</v>
      </c>
      <c r="D792" s="189" t="s">
        <v>166</v>
      </c>
      <c r="E792" s="190" t="s">
        <v>1729</v>
      </c>
      <c r="F792" s="191" t="s">
        <v>1730</v>
      </c>
      <c r="G792" s="192" t="s">
        <v>579</v>
      </c>
      <c r="H792" s="193">
        <v>10</v>
      </c>
      <c r="I792" s="233"/>
      <c r="J792" s="234">
        <f t="shared" si="147"/>
        <v>0</v>
      </c>
      <c r="K792" s="191" t="s">
        <v>22</v>
      </c>
      <c r="L792" s="214"/>
      <c r="M792" s="235" t="s">
        <v>22</v>
      </c>
      <c r="N792" s="236" t="s">
        <v>44</v>
      </c>
      <c r="O792" s="106"/>
      <c r="P792" s="237">
        <f t="shared" si="148"/>
        <v>0</v>
      </c>
      <c r="Q792" s="237">
        <v>0.00025</v>
      </c>
      <c r="R792" s="237">
        <f t="shared" si="149"/>
        <v>0.0025</v>
      </c>
      <c r="S792" s="237">
        <v>0</v>
      </c>
      <c r="T792" s="254">
        <f t="shared" si="150"/>
        <v>0</v>
      </c>
      <c r="AR792" s="170" t="s">
        <v>298</v>
      </c>
      <c r="AT792" s="170" t="s">
        <v>166</v>
      </c>
      <c r="AU792" s="170" t="s">
        <v>81</v>
      </c>
      <c r="AY792" s="170" t="s">
        <v>164</v>
      </c>
      <c r="BE792" s="266">
        <f t="shared" si="151"/>
        <v>0</v>
      </c>
      <c r="BF792" s="266">
        <f t="shared" si="152"/>
        <v>0</v>
      </c>
      <c r="BG792" s="266">
        <f t="shared" si="153"/>
        <v>0</v>
      </c>
      <c r="BH792" s="266">
        <f t="shared" si="154"/>
        <v>0</v>
      </c>
      <c r="BI792" s="266">
        <f t="shared" si="155"/>
        <v>0</v>
      </c>
      <c r="BJ792" s="170" t="s">
        <v>24</v>
      </c>
      <c r="BK792" s="266">
        <f t="shared" si="156"/>
        <v>0</v>
      </c>
      <c r="BL792" s="170" t="s">
        <v>298</v>
      </c>
      <c r="BM792" s="170" t="s">
        <v>1731</v>
      </c>
    </row>
    <row r="793" spans="2:65" s="84" customFormat="1" ht="28.8" customHeight="1">
      <c r="B793" s="105"/>
      <c r="C793" s="189" t="s">
        <v>1732</v>
      </c>
      <c r="D793" s="189" t="s">
        <v>166</v>
      </c>
      <c r="E793" s="190" t="s">
        <v>1733</v>
      </c>
      <c r="F793" s="191" t="s">
        <v>1734</v>
      </c>
      <c r="G793" s="192" t="s">
        <v>169</v>
      </c>
      <c r="H793" s="193">
        <v>2</v>
      </c>
      <c r="I793" s="233"/>
      <c r="J793" s="234">
        <f t="shared" si="147"/>
        <v>0</v>
      </c>
      <c r="K793" s="191" t="s">
        <v>22</v>
      </c>
      <c r="L793" s="214"/>
      <c r="M793" s="235" t="s">
        <v>22</v>
      </c>
      <c r="N793" s="236" t="s">
        <v>44</v>
      </c>
      <c r="O793" s="106"/>
      <c r="P793" s="237">
        <f t="shared" si="148"/>
        <v>0</v>
      </c>
      <c r="Q793" s="237">
        <v>0</v>
      </c>
      <c r="R793" s="237">
        <f t="shared" si="149"/>
        <v>0</v>
      </c>
      <c r="S793" s="237">
        <v>0</v>
      </c>
      <c r="T793" s="254">
        <f t="shared" si="150"/>
        <v>0</v>
      </c>
      <c r="AR793" s="170" t="s">
        <v>298</v>
      </c>
      <c r="AT793" s="170" t="s">
        <v>166</v>
      </c>
      <c r="AU793" s="170" t="s">
        <v>81</v>
      </c>
      <c r="AY793" s="170" t="s">
        <v>164</v>
      </c>
      <c r="BE793" s="266">
        <f t="shared" si="151"/>
        <v>0</v>
      </c>
      <c r="BF793" s="266">
        <f t="shared" si="152"/>
        <v>0</v>
      </c>
      <c r="BG793" s="266">
        <f t="shared" si="153"/>
        <v>0</v>
      </c>
      <c r="BH793" s="266">
        <f t="shared" si="154"/>
        <v>0</v>
      </c>
      <c r="BI793" s="266">
        <f t="shared" si="155"/>
        <v>0</v>
      </c>
      <c r="BJ793" s="170" t="s">
        <v>24</v>
      </c>
      <c r="BK793" s="266">
        <f t="shared" si="156"/>
        <v>0</v>
      </c>
      <c r="BL793" s="170" t="s">
        <v>298</v>
      </c>
      <c r="BM793" s="170" t="s">
        <v>1735</v>
      </c>
    </row>
    <row r="794" spans="2:65" s="84" customFormat="1" ht="28.8" customHeight="1">
      <c r="B794" s="105"/>
      <c r="C794" s="189" t="s">
        <v>1736</v>
      </c>
      <c r="D794" s="189" t="s">
        <v>166</v>
      </c>
      <c r="E794" s="190" t="s">
        <v>1737</v>
      </c>
      <c r="F794" s="191" t="s">
        <v>1738</v>
      </c>
      <c r="G794" s="192" t="s">
        <v>169</v>
      </c>
      <c r="H794" s="193">
        <v>4</v>
      </c>
      <c r="I794" s="233"/>
      <c r="J794" s="234">
        <f t="shared" si="147"/>
        <v>0</v>
      </c>
      <c r="K794" s="191" t="s">
        <v>22</v>
      </c>
      <c r="L794" s="214"/>
      <c r="M794" s="235" t="s">
        <v>22</v>
      </c>
      <c r="N794" s="236" t="s">
        <v>44</v>
      </c>
      <c r="O794" s="106"/>
      <c r="P794" s="237">
        <f t="shared" si="148"/>
        <v>0</v>
      </c>
      <c r="Q794" s="237">
        <v>0</v>
      </c>
      <c r="R794" s="237">
        <f t="shared" si="149"/>
        <v>0</v>
      </c>
      <c r="S794" s="237">
        <v>0</v>
      </c>
      <c r="T794" s="254">
        <f t="shared" si="150"/>
        <v>0</v>
      </c>
      <c r="AR794" s="170" t="s">
        <v>298</v>
      </c>
      <c r="AT794" s="170" t="s">
        <v>166</v>
      </c>
      <c r="AU794" s="170" t="s">
        <v>81</v>
      </c>
      <c r="AY794" s="170" t="s">
        <v>164</v>
      </c>
      <c r="BE794" s="266">
        <f t="shared" si="151"/>
        <v>0</v>
      </c>
      <c r="BF794" s="266">
        <f t="shared" si="152"/>
        <v>0</v>
      </c>
      <c r="BG794" s="266">
        <f t="shared" si="153"/>
        <v>0</v>
      </c>
      <c r="BH794" s="266">
        <f t="shared" si="154"/>
        <v>0</v>
      </c>
      <c r="BI794" s="266">
        <f t="shared" si="155"/>
        <v>0</v>
      </c>
      <c r="BJ794" s="170" t="s">
        <v>24</v>
      </c>
      <c r="BK794" s="266">
        <f t="shared" si="156"/>
        <v>0</v>
      </c>
      <c r="BL794" s="170" t="s">
        <v>298</v>
      </c>
      <c r="BM794" s="170" t="s">
        <v>1739</v>
      </c>
    </row>
    <row r="795" spans="2:65" s="84" customFormat="1" ht="40.2" customHeight="1">
      <c r="B795" s="105"/>
      <c r="C795" s="189" t="s">
        <v>1740</v>
      </c>
      <c r="D795" s="189" t="s">
        <v>166</v>
      </c>
      <c r="E795" s="190" t="s">
        <v>1741</v>
      </c>
      <c r="F795" s="191" t="s">
        <v>1742</v>
      </c>
      <c r="G795" s="192" t="s">
        <v>169</v>
      </c>
      <c r="H795" s="193">
        <v>2</v>
      </c>
      <c r="I795" s="233"/>
      <c r="J795" s="234">
        <f t="shared" si="147"/>
        <v>0</v>
      </c>
      <c r="K795" s="191" t="s">
        <v>22</v>
      </c>
      <c r="L795" s="214"/>
      <c r="M795" s="235" t="s">
        <v>22</v>
      </c>
      <c r="N795" s="236" t="s">
        <v>44</v>
      </c>
      <c r="O795" s="106"/>
      <c r="P795" s="237">
        <f t="shared" si="148"/>
        <v>0</v>
      </c>
      <c r="Q795" s="237">
        <v>0</v>
      </c>
      <c r="R795" s="237">
        <f t="shared" si="149"/>
        <v>0</v>
      </c>
      <c r="S795" s="237">
        <v>0</v>
      </c>
      <c r="T795" s="254">
        <f t="shared" si="150"/>
        <v>0</v>
      </c>
      <c r="AR795" s="170" t="s">
        <v>298</v>
      </c>
      <c r="AT795" s="170" t="s">
        <v>166</v>
      </c>
      <c r="AU795" s="170" t="s">
        <v>81</v>
      </c>
      <c r="AY795" s="170" t="s">
        <v>164</v>
      </c>
      <c r="BE795" s="266">
        <f t="shared" si="151"/>
        <v>0</v>
      </c>
      <c r="BF795" s="266">
        <f t="shared" si="152"/>
        <v>0</v>
      </c>
      <c r="BG795" s="266">
        <f t="shared" si="153"/>
        <v>0</v>
      </c>
      <c r="BH795" s="266">
        <f t="shared" si="154"/>
        <v>0</v>
      </c>
      <c r="BI795" s="266">
        <f t="shared" si="155"/>
        <v>0</v>
      </c>
      <c r="BJ795" s="170" t="s">
        <v>24</v>
      </c>
      <c r="BK795" s="266">
        <f t="shared" si="156"/>
        <v>0</v>
      </c>
      <c r="BL795" s="170" t="s">
        <v>298</v>
      </c>
      <c r="BM795" s="170" t="s">
        <v>1743</v>
      </c>
    </row>
    <row r="796" spans="2:51" s="91" customFormat="1" ht="13.5">
      <c r="B796" s="200"/>
      <c r="C796" s="201"/>
      <c r="D796" s="207" t="s">
        <v>184</v>
      </c>
      <c r="E796" s="211" t="s">
        <v>22</v>
      </c>
      <c r="F796" s="212" t="s">
        <v>1385</v>
      </c>
      <c r="G796" s="201"/>
      <c r="H796" s="213">
        <v>2</v>
      </c>
      <c r="I796" s="243"/>
      <c r="J796" s="201"/>
      <c r="K796" s="201"/>
      <c r="L796" s="244"/>
      <c r="M796" s="245"/>
      <c r="N796" s="246"/>
      <c r="O796" s="246"/>
      <c r="P796" s="246"/>
      <c r="Q796" s="246"/>
      <c r="R796" s="246"/>
      <c r="S796" s="246"/>
      <c r="T796" s="257"/>
      <c r="AT796" s="262" t="s">
        <v>184</v>
      </c>
      <c r="AU796" s="262" t="s">
        <v>81</v>
      </c>
      <c r="AV796" s="91" t="s">
        <v>81</v>
      </c>
      <c r="AW796" s="91" t="s">
        <v>37</v>
      </c>
      <c r="AX796" s="91" t="s">
        <v>24</v>
      </c>
      <c r="AY796" s="262" t="s">
        <v>164</v>
      </c>
    </row>
    <row r="797" spans="2:65" s="84" customFormat="1" ht="28.8" customHeight="1">
      <c r="B797" s="105"/>
      <c r="C797" s="189" t="s">
        <v>1744</v>
      </c>
      <c r="D797" s="189" t="s">
        <v>166</v>
      </c>
      <c r="E797" s="190" t="s">
        <v>1745</v>
      </c>
      <c r="F797" s="191" t="s">
        <v>1746</v>
      </c>
      <c r="G797" s="192" t="s">
        <v>574</v>
      </c>
      <c r="H797" s="193">
        <v>1</v>
      </c>
      <c r="I797" s="233"/>
      <c r="J797" s="234">
        <f aca="true" t="shared" si="157" ref="J797:J799">ROUND(I797*H797,2)</f>
        <v>0</v>
      </c>
      <c r="K797" s="191" t="s">
        <v>22</v>
      </c>
      <c r="L797" s="214"/>
      <c r="M797" s="235" t="s">
        <v>22</v>
      </c>
      <c r="N797" s="236" t="s">
        <v>44</v>
      </c>
      <c r="O797" s="106"/>
      <c r="P797" s="237">
        <f aca="true" t="shared" si="158" ref="P797:P799">O797*H797</f>
        <v>0</v>
      </c>
      <c r="Q797" s="237">
        <v>5E-05</v>
      </c>
      <c r="R797" s="237">
        <f aca="true" t="shared" si="159" ref="R797:R799">Q797*H797</f>
        <v>5E-05</v>
      </c>
      <c r="S797" s="237">
        <v>0</v>
      </c>
      <c r="T797" s="254">
        <f aca="true" t="shared" si="160" ref="T797:T799">S797*H797</f>
        <v>0</v>
      </c>
      <c r="AR797" s="170" t="s">
        <v>298</v>
      </c>
      <c r="AT797" s="170" t="s">
        <v>166</v>
      </c>
      <c r="AU797" s="170" t="s">
        <v>81</v>
      </c>
      <c r="AY797" s="170" t="s">
        <v>164</v>
      </c>
      <c r="BE797" s="266">
        <f aca="true" t="shared" si="161" ref="BE797:BE799">IF(N797="základní",J797,0)</f>
        <v>0</v>
      </c>
      <c r="BF797" s="266">
        <f aca="true" t="shared" si="162" ref="BF797:BF799">IF(N797="snížená",J797,0)</f>
        <v>0</v>
      </c>
      <c r="BG797" s="266">
        <f aca="true" t="shared" si="163" ref="BG797:BG799">IF(N797="zákl. přenesená",J797,0)</f>
        <v>0</v>
      </c>
      <c r="BH797" s="266">
        <f aca="true" t="shared" si="164" ref="BH797:BH799">IF(N797="sníž. přenesená",J797,0)</f>
        <v>0</v>
      </c>
      <c r="BI797" s="266">
        <f aca="true" t="shared" si="165" ref="BI797:BI799">IF(N797="nulová",J797,0)</f>
        <v>0</v>
      </c>
      <c r="BJ797" s="170" t="s">
        <v>24</v>
      </c>
      <c r="BK797" s="266">
        <f aca="true" t="shared" si="166" ref="BK797:BK799">ROUND(I797*H797,2)</f>
        <v>0</v>
      </c>
      <c r="BL797" s="170" t="s">
        <v>298</v>
      </c>
      <c r="BM797" s="170" t="s">
        <v>1747</v>
      </c>
    </row>
    <row r="798" spans="2:65" s="84" customFormat="1" ht="28.8" customHeight="1">
      <c r="B798" s="105"/>
      <c r="C798" s="189" t="s">
        <v>1748</v>
      </c>
      <c r="D798" s="189" t="s">
        <v>166</v>
      </c>
      <c r="E798" s="190" t="s">
        <v>1749</v>
      </c>
      <c r="F798" s="191" t="s">
        <v>1750</v>
      </c>
      <c r="G798" s="192" t="s">
        <v>574</v>
      </c>
      <c r="H798" s="193">
        <v>1</v>
      </c>
      <c r="I798" s="233"/>
      <c r="J798" s="234">
        <f t="shared" si="157"/>
        <v>0</v>
      </c>
      <c r="K798" s="191" t="s">
        <v>22</v>
      </c>
      <c r="L798" s="214"/>
      <c r="M798" s="235" t="s">
        <v>22</v>
      </c>
      <c r="N798" s="236" t="s">
        <v>44</v>
      </c>
      <c r="O798" s="106"/>
      <c r="P798" s="237">
        <f t="shared" si="158"/>
        <v>0</v>
      </c>
      <c r="Q798" s="237">
        <v>5E-05</v>
      </c>
      <c r="R798" s="237">
        <f t="shared" si="159"/>
        <v>5E-05</v>
      </c>
      <c r="S798" s="237">
        <v>0</v>
      </c>
      <c r="T798" s="254">
        <f t="shared" si="160"/>
        <v>0</v>
      </c>
      <c r="AR798" s="170" t="s">
        <v>298</v>
      </c>
      <c r="AT798" s="170" t="s">
        <v>166</v>
      </c>
      <c r="AU798" s="170" t="s">
        <v>81</v>
      </c>
      <c r="AY798" s="170" t="s">
        <v>164</v>
      </c>
      <c r="BE798" s="266">
        <f t="shared" si="161"/>
        <v>0</v>
      </c>
      <c r="BF798" s="266">
        <f t="shared" si="162"/>
        <v>0</v>
      </c>
      <c r="BG798" s="266">
        <f t="shared" si="163"/>
        <v>0</v>
      </c>
      <c r="BH798" s="266">
        <f t="shared" si="164"/>
        <v>0</v>
      </c>
      <c r="BI798" s="266">
        <f t="shared" si="165"/>
        <v>0</v>
      </c>
      <c r="BJ798" s="170" t="s">
        <v>24</v>
      </c>
      <c r="BK798" s="266">
        <f t="shared" si="166"/>
        <v>0</v>
      </c>
      <c r="BL798" s="170" t="s">
        <v>298</v>
      </c>
      <c r="BM798" s="170" t="s">
        <v>1751</v>
      </c>
    </row>
    <row r="799" spans="2:65" s="84" customFormat="1" ht="28.8" customHeight="1">
      <c r="B799" s="105"/>
      <c r="C799" s="189" t="s">
        <v>1752</v>
      </c>
      <c r="D799" s="189" t="s">
        <v>166</v>
      </c>
      <c r="E799" s="190" t="s">
        <v>1753</v>
      </c>
      <c r="F799" s="191" t="s">
        <v>1754</v>
      </c>
      <c r="G799" s="192" t="s">
        <v>1755</v>
      </c>
      <c r="H799" s="193">
        <v>212.212</v>
      </c>
      <c r="I799" s="233"/>
      <c r="J799" s="234">
        <f t="shared" si="157"/>
        <v>0</v>
      </c>
      <c r="K799" s="191" t="s">
        <v>22</v>
      </c>
      <c r="L799" s="214"/>
      <c r="M799" s="235" t="s">
        <v>22</v>
      </c>
      <c r="N799" s="236" t="s">
        <v>44</v>
      </c>
      <c r="O799" s="106"/>
      <c r="P799" s="237">
        <f t="shared" si="158"/>
        <v>0</v>
      </c>
      <c r="Q799" s="237">
        <v>6E-05</v>
      </c>
      <c r="R799" s="237">
        <f t="shared" si="159"/>
        <v>0.01273272</v>
      </c>
      <c r="S799" s="237">
        <v>0</v>
      </c>
      <c r="T799" s="254">
        <f t="shared" si="160"/>
        <v>0</v>
      </c>
      <c r="AR799" s="170" t="s">
        <v>298</v>
      </c>
      <c r="AT799" s="170" t="s">
        <v>166</v>
      </c>
      <c r="AU799" s="170" t="s">
        <v>81</v>
      </c>
      <c r="AY799" s="170" t="s">
        <v>164</v>
      </c>
      <c r="BE799" s="266">
        <f t="shared" si="161"/>
        <v>0</v>
      </c>
      <c r="BF799" s="266">
        <f t="shared" si="162"/>
        <v>0</v>
      </c>
      <c r="BG799" s="266">
        <f t="shared" si="163"/>
        <v>0</v>
      </c>
      <c r="BH799" s="266">
        <f t="shared" si="164"/>
        <v>0</v>
      </c>
      <c r="BI799" s="266">
        <f t="shared" si="165"/>
        <v>0</v>
      </c>
      <c r="BJ799" s="170" t="s">
        <v>24</v>
      </c>
      <c r="BK799" s="266">
        <f t="shared" si="166"/>
        <v>0</v>
      </c>
      <c r="BL799" s="170" t="s">
        <v>298</v>
      </c>
      <c r="BM799" s="170" t="s">
        <v>1756</v>
      </c>
    </row>
    <row r="800" spans="2:51" s="91" customFormat="1" ht="13.5">
      <c r="B800" s="200"/>
      <c r="C800" s="201"/>
      <c r="D800" s="207" t="s">
        <v>184</v>
      </c>
      <c r="E800" s="211" t="s">
        <v>22</v>
      </c>
      <c r="F800" s="212" t="s">
        <v>1757</v>
      </c>
      <c r="G800" s="201"/>
      <c r="H800" s="213">
        <v>212.212</v>
      </c>
      <c r="I800" s="243"/>
      <c r="J800" s="201"/>
      <c r="K800" s="201"/>
      <c r="L800" s="244"/>
      <c r="M800" s="245"/>
      <c r="N800" s="246"/>
      <c r="O800" s="246"/>
      <c r="P800" s="246"/>
      <c r="Q800" s="246"/>
      <c r="R800" s="246"/>
      <c r="S800" s="246"/>
      <c r="T800" s="257"/>
      <c r="AT800" s="262" t="s">
        <v>184</v>
      </c>
      <c r="AU800" s="262" t="s">
        <v>81</v>
      </c>
      <c r="AV800" s="91" t="s">
        <v>81</v>
      </c>
      <c r="AW800" s="91" t="s">
        <v>37</v>
      </c>
      <c r="AX800" s="91" t="s">
        <v>24</v>
      </c>
      <c r="AY800" s="262" t="s">
        <v>164</v>
      </c>
    </row>
    <row r="801" spans="2:65" s="84" customFormat="1" ht="28.8" customHeight="1">
      <c r="B801" s="105"/>
      <c r="C801" s="189" t="s">
        <v>1758</v>
      </c>
      <c r="D801" s="189" t="s">
        <v>166</v>
      </c>
      <c r="E801" s="190" t="s">
        <v>1759</v>
      </c>
      <c r="F801" s="191" t="s">
        <v>1760</v>
      </c>
      <c r="G801" s="192" t="s">
        <v>574</v>
      </c>
      <c r="H801" s="193">
        <v>0</v>
      </c>
      <c r="I801" s="233"/>
      <c r="J801" s="234">
        <f aca="true" t="shared" si="167" ref="J801:J806">ROUND(I801*H801,2)</f>
        <v>0</v>
      </c>
      <c r="K801" s="191" t="s">
        <v>22</v>
      </c>
      <c r="L801" s="214"/>
      <c r="M801" s="235" t="s">
        <v>22</v>
      </c>
      <c r="N801" s="236" t="s">
        <v>44</v>
      </c>
      <c r="O801" s="106"/>
      <c r="P801" s="237">
        <f aca="true" t="shared" si="168" ref="P801:P806">O801*H801</f>
        <v>0</v>
      </c>
      <c r="Q801" s="237">
        <v>7E-05</v>
      </c>
      <c r="R801" s="237">
        <f aca="true" t="shared" si="169" ref="R801:R806">Q801*H801</f>
        <v>0</v>
      </c>
      <c r="S801" s="237">
        <v>0</v>
      </c>
      <c r="T801" s="254">
        <f aca="true" t="shared" si="170" ref="T801:T806">S801*H801</f>
        <v>0</v>
      </c>
      <c r="AR801" s="170" t="s">
        <v>298</v>
      </c>
      <c r="AT801" s="170" t="s">
        <v>166</v>
      </c>
      <c r="AU801" s="170" t="s">
        <v>81</v>
      </c>
      <c r="AY801" s="170" t="s">
        <v>164</v>
      </c>
      <c r="BE801" s="266">
        <f aca="true" t="shared" si="171" ref="BE801:BE806">IF(N801="základní",J801,0)</f>
        <v>0</v>
      </c>
      <c r="BF801" s="266">
        <f aca="true" t="shared" si="172" ref="BF801:BF806">IF(N801="snížená",J801,0)</f>
        <v>0</v>
      </c>
      <c r="BG801" s="266">
        <f aca="true" t="shared" si="173" ref="BG801:BG806">IF(N801="zákl. přenesená",J801,0)</f>
        <v>0</v>
      </c>
      <c r="BH801" s="266">
        <f aca="true" t="shared" si="174" ref="BH801:BH806">IF(N801="sníž. přenesená",J801,0)</f>
        <v>0</v>
      </c>
      <c r="BI801" s="266">
        <f aca="true" t="shared" si="175" ref="BI801:BI806">IF(N801="nulová",J801,0)</f>
        <v>0</v>
      </c>
      <c r="BJ801" s="170" t="s">
        <v>24</v>
      </c>
      <c r="BK801" s="266">
        <f aca="true" t="shared" si="176" ref="BK801:BK806">ROUND(I801*H801,2)</f>
        <v>0</v>
      </c>
      <c r="BL801" s="170" t="s">
        <v>298</v>
      </c>
      <c r="BM801" s="170" t="s">
        <v>1761</v>
      </c>
    </row>
    <row r="802" spans="2:65" s="84" customFormat="1" ht="28.8" customHeight="1">
      <c r="B802" s="105"/>
      <c r="C802" s="189" t="s">
        <v>1762</v>
      </c>
      <c r="D802" s="189" t="s">
        <v>166</v>
      </c>
      <c r="E802" s="190" t="s">
        <v>1763</v>
      </c>
      <c r="F802" s="191" t="s">
        <v>1764</v>
      </c>
      <c r="G802" s="192" t="s">
        <v>1765</v>
      </c>
      <c r="H802" s="193">
        <v>1</v>
      </c>
      <c r="I802" s="233"/>
      <c r="J802" s="234">
        <f t="shared" si="167"/>
        <v>0</v>
      </c>
      <c r="K802" s="191" t="s">
        <v>22</v>
      </c>
      <c r="L802" s="214"/>
      <c r="M802" s="235" t="s">
        <v>22</v>
      </c>
      <c r="N802" s="236" t="s">
        <v>44</v>
      </c>
      <c r="O802" s="106"/>
      <c r="P802" s="237">
        <f t="shared" si="168"/>
        <v>0</v>
      </c>
      <c r="Q802" s="237">
        <v>0</v>
      </c>
      <c r="R802" s="237">
        <f t="shared" si="169"/>
        <v>0</v>
      </c>
      <c r="S802" s="237">
        <v>0</v>
      </c>
      <c r="T802" s="254">
        <f t="shared" si="170"/>
        <v>0</v>
      </c>
      <c r="AR802" s="170" t="s">
        <v>298</v>
      </c>
      <c r="AT802" s="170" t="s">
        <v>166</v>
      </c>
      <c r="AU802" s="170" t="s">
        <v>81</v>
      </c>
      <c r="AY802" s="170" t="s">
        <v>164</v>
      </c>
      <c r="BE802" s="266">
        <f t="shared" si="171"/>
        <v>0</v>
      </c>
      <c r="BF802" s="266">
        <f t="shared" si="172"/>
        <v>0</v>
      </c>
      <c r="BG802" s="266">
        <f t="shared" si="173"/>
        <v>0</v>
      </c>
      <c r="BH802" s="266">
        <f t="shared" si="174"/>
        <v>0</v>
      </c>
      <c r="BI802" s="266">
        <f t="shared" si="175"/>
        <v>0</v>
      </c>
      <c r="BJ802" s="170" t="s">
        <v>24</v>
      </c>
      <c r="BK802" s="266">
        <f t="shared" si="176"/>
        <v>0</v>
      </c>
      <c r="BL802" s="170" t="s">
        <v>298</v>
      </c>
      <c r="BM802" s="170" t="s">
        <v>1766</v>
      </c>
    </row>
    <row r="803" spans="2:47" s="84" customFormat="1" ht="24">
      <c r="B803" s="105"/>
      <c r="C803" s="174"/>
      <c r="D803" s="207" t="s">
        <v>173</v>
      </c>
      <c r="E803" s="174"/>
      <c r="F803" s="270" t="s">
        <v>1764</v>
      </c>
      <c r="G803" s="174"/>
      <c r="H803" s="174"/>
      <c r="I803" s="215"/>
      <c r="J803" s="174"/>
      <c r="K803" s="174"/>
      <c r="L803" s="214"/>
      <c r="M803" s="238"/>
      <c r="N803" s="106"/>
      <c r="O803" s="106"/>
      <c r="P803" s="106"/>
      <c r="Q803" s="106"/>
      <c r="R803" s="106"/>
      <c r="S803" s="106"/>
      <c r="T803" s="255"/>
      <c r="AT803" s="170" t="s">
        <v>173</v>
      </c>
      <c r="AU803" s="170" t="s">
        <v>81</v>
      </c>
    </row>
    <row r="804" spans="2:65" s="84" customFormat="1" ht="28.8" customHeight="1">
      <c r="B804" s="105"/>
      <c r="C804" s="189" t="s">
        <v>1767</v>
      </c>
      <c r="D804" s="189" t="s">
        <v>166</v>
      </c>
      <c r="E804" s="190" t="s">
        <v>1768</v>
      </c>
      <c r="F804" s="191" t="s">
        <v>1769</v>
      </c>
      <c r="G804" s="192" t="s">
        <v>169</v>
      </c>
      <c r="H804" s="193">
        <v>1</v>
      </c>
      <c r="I804" s="233"/>
      <c r="J804" s="234">
        <f t="shared" si="167"/>
        <v>0</v>
      </c>
      <c r="K804" s="191" t="s">
        <v>22</v>
      </c>
      <c r="L804" s="214"/>
      <c r="M804" s="235" t="s">
        <v>22</v>
      </c>
      <c r="N804" s="236" t="s">
        <v>44</v>
      </c>
      <c r="O804" s="106"/>
      <c r="P804" s="237">
        <f t="shared" si="168"/>
        <v>0</v>
      </c>
      <c r="Q804" s="237">
        <v>0</v>
      </c>
      <c r="R804" s="237">
        <f t="shared" si="169"/>
        <v>0</v>
      </c>
      <c r="S804" s="237">
        <v>0</v>
      </c>
      <c r="T804" s="254">
        <f t="shared" si="170"/>
        <v>0</v>
      </c>
      <c r="AR804" s="170" t="s">
        <v>298</v>
      </c>
      <c r="AT804" s="170" t="s">
        <v>166</v>
      </c>
      <c r="AU804" s="170" t="s">
        <v>81</v>
      </c>
      <c r="AY804" s="170" t="s">
        <v>164</v>
      </c>
      <c r="BE804" s="266">
        <f t="shared" si="171"/>
        <v>0</v>
      </c>
      <c r="BF804" s="266">
        <f t="shared" si="172"/>
        <v>0</v>
      </c>
      <c r="BG804" s="266">
        <f t="shared" si="173"/>
        <v>0</v>
      </c>
      <c r="BH804" s="266">
        <f t="shared" si="174"/>
        <v>0</v>
      </c>
      <c r="BI804" s="266">
        <f t="shared" si="175"/>
        <v>0</v>
      </c>
      <c r="BJ804" s="170" t="s">
        <v>24</v>
      </c>
      <c r="BK804" s="266">
        <f t="shared" si="176"/>
        <v>0</v>
      </c>
      <c r="BL804" s="170" t="s">
        <v>298</v>
      </c>
      <c r="BM804" s="170" t="s">
        <v>1770</v>
      </c>
    </row>
    <row r="805" spans="2:65" s="84" customFormat="1" ht="28.8" customHeight="1">
      <c r="B805" s="105"/>
      <c r="C805" s="189" t="s">
        <v>1771</v>
      </c>
      <c r="D805" s="189" t="s">
        <v>166</v>
      </c>
      <c r="E805" s="190" t="s">
        <v>1772</v>
      </c>
      <c r="F805" s="191" t="s">
        <v>1773</v>
      </c>
      <c r="G805" s="192" t="s">
        <v>169</v>
      </c>
      <c r="H805" s="193">
        <v>2</v>
      </c>
      <c r="I805" s="233"/>
      <c r="J805" s="234">
        <f t="shared" si="167"/>
        <v>0</v>
      </c>
      <c r="K805" s="191" t="s">
        <v>22</v>
      </c>
      <c r="L805" s="214"/>
      <c r="M805" s="235" t="s">
        <v>22</v>
      </c>
      <c r="N805" s="236" t="s">
        <v>44</v>
      </c>
      <c r="O805" s="106"/>
      <c r="P805" s="237">
        <f t="shared" si="168"/>
        <v>0</v>
      </c>
      <c r="Q805" s="237">
        <v>0</v>
      </c>
      <c r="R805" s="237">
        <f t="shared" si="169"/>
        <v>0</v>
      </c>
      <c r="S805" s="237">
        <v>0</v>
      </c>
      <c r="T805" s="254">
        <f t="shared" si="170"/>
        <v>0</v>
      </c>
      <c r="AR805" s="170" t="s">
        <v>298</v>
      </c>
      <c r="AT805" s="170" t="s">
        <v>166</v>
      </c>
      <c r="AU805" s="170" t="s">
        <v>81</v>
      </c>
      <c r="AY805" s="170" t="s">
        <v>164</v>
      </c>
      <c r="BE805" s="266">
        <f t="shared" si="171"/>
        <v>0</v>
      </c>
      <c r="BF805" s="266">
        <f t="shared" si="172"/>
        <v>0</v>
      </c>
      <c r="BG805" s="266">
        <f t="shared" si="173"/>
        <v>0</v>
      </c>
      <c r="BH805" s="266">
        <f t="shared" si="174"/>
        <v>0</v>
      </c>
      <c r="BI805" s="266">
        <f t="shared" si="175"/>
        <v>0</v>
      </c>
      <c r="BJ805" s="170" t="s">
        <v>24</v>
      </c>
      <c r="BK805" s="266">
        <f t="shared" si="176"/>
        <v>0</v>
      </c>
      <c r="BL805" s="170" t="s">
        <v>298</v>
      </c>
      <c r="BM805" s="170" t="s">
        <v>1774</v>
      </c>
    </row>
    <row r="806" spans="2:65" s="84" customFormat="1" ht="20.4" customHeight="1">
      <c r="B806" s="105"/>
      <c r="C806" s="189" t="s">
        <v>1775</v>
      </c>
      <c r="D806" s="189" t="s">
        <v>166</v>
      </c>
      <c r="E806" s="190" t="s">
        <v>1776</v>
      </c>
      <c r="F806" s="191" t="s">
        <v>1777</v>
      </c>
      <c r="G806" s="192" t="s">
        <v>169</v>
      </c>
      <c r="H806" s="193">
        <v>1</v>
      </c>
      <c r="I806" s="233"/>
      <c r="J806" s="234">
        <f t="shared" si="167"/>
        <v>0</v>
      </c>
      <c r="K806" s="191" t="s">
        <v>170</v>
      </c>
      <c r="L806" s="214"/>
      <c r="M806" s="235" t="s">
        <v>22</v>
      </c>
      <c r="N806" s="236" t="s">
        <v>44</v>
      </c>
      <c r="O806" s="106"/>
      <c r="P806" s="237">
        <f t="shared" si="168"/>
        <v>0</v>
      </c>
      <c r="Q806" s="237">
        <v>0</v>
      </c>
      <c r="R806" s="237">
        <f t="shared" si="169"/>
        <v>0</v>
      </c>
      <c r="S806" s="237">
        <v>0</v>
      </c>
      <c r="T806" s="254">
        <f t="shared" si="170"/>
        <v>0</v>
      </c>
      <c r="AR806" s="170" t="s">
        <v>298</v>
      </c>
      <c r="AT806" s="170" t="s">
        <v>166</v>
      </c>
      <c r="AU806" s="170" t="s">
        <v>81</v>
      </c>
      <c r="AY806" s="170" t="s">
        <v>164</v>
      </c>
      <c r="BE806" s="266">
        <f t="shared" si="171"/>
        <v>0</v>
      </c>
      <c r="BF806" s="266">
        <f t="shared" si="172"/>
        <v>0</v>
      </c>
      <c r="BG806" s="266">
        <f t="shared" si="173"/>
        <v>0</v>
      </c>
      <c r="BH806" s="266">
        <f t="shared" si="174"/>
        <v>0</v>
      </c>
      <c r="BI806" s="266">
        <f t="shared" si="175"/>
        <v>0</v>
      </c>
      <c r="BJ806" s="170" t="s">
        <v>24</v>
      </c>
      <c r="BK806" s="266">
        <f t="shared" si="176"/>
        <v>0</v>
      </c>
      <c r="BL806" s="170" t="s">
        <v>298</v>
      </c>
      <c r="BM806" s="170" t="s">
        <v>1778</v>
      </c>
    </row>
    <row r="807" spans="2:47" s="84" customFormat="1" ht="24">
      <c r="B807" s="105"/>
      <c r="C807" s="174"/>
      <c r="D807" s="194" t="s">
        <v>173</v>
      </c>
      <c r="E807" s="174"/>
      <c r="F807" s="195" t="s">
        <v>1779</v>
      </c>
      <c r="G807" s="174"/>
      <c r="H807" s="174"/>
      <c r="I807" s="215"/>
      <c r="J807" s="174"/>
      <c r="K807" s="174"/>
      <c r="L807" s="214"/>
      <c r="M807" s="238"/>
      <c r="N807" s="106"/>
      <c r="O807" s="106"/>
      <c r="P807" s="106"/>
      <c r="Q807" s="106"/>
      <c r="R807" s="106"/>
      <c r="S807" s="106"/>
      <c r="T807" s="255"/>
      <c r="AT807" s="170" t="s">
        <v>173</v>
      </c>
      <c r="AU807" s="170" t="s">
        <v>81</v>
      </c>
    </row>
    <row r="808" spans="2:63" s="89" customFormat="1" ht="29.9" customHeight="1">
      <c r="B808" s="183"/>
      <c r="C808" s="184"/>
      <c r="D808" s="187" t="s">
        <v>72</v>
      </c>
      <c r="E808" s="188" t="s">
        <v>1780</v>
      </c>
      <c r="F808" s="188" t="s">
        <v>1781</v>
      </c>
      <c r="G808" s="184"/>
      <c r="H808" s="184"/>
      <c r="I808" s="226"/>
      <c r="J808" s="232">
        <f>BK808</f>
        <v>0</v>
      </c>
      <c r="K808" s="184"/>
      <c r="L808" s="228"/>
      <c r="M808" s="229"/>
      <c r="N808" s="230"/>
      <c r="O808" s="230"/>
      <c r="P808" s="231">
        <f aca="true" t="shared" si="177" ref="P808:T808">SUM(P809:P893)</f>
        <v>0</v>
      </c>
      <c r="Q808" s="230"/>
      <c r="R808" s="231">
        <f t="shared" si="177"/>
        <v>29.5723552</v>
      </c>
      <c r="S808" s="230"/>
      <c r="T808" s="253">
        <f t="shared" si="177"/>
        <v>0</v>
      </c>
      <c r="AR808" s="259" t="s">
        <v>81</v>
      </c>
      <c r="AT808" s="260" t="s">
        <v>72</v>
      </c>
      <c r="AU808" s="260" t="s">
        <v>24</v>
      </c>
      <c r="AY808" s="259" t="s">
        <v>164</v>
      </c>
      <c r="BK808" s="265">
        <f>SUM(BK809:BK893)</f>
        <v>0</v>
      </c>
    </row>
    <row r="809" spans="2:65" s="84" customFormat="1" ht="20.4" customHeight="1">
      <c r="B809" s="105"/>
      <c r="C809" s="189" t="s">
        <v>1782</v>
      </c>
      <c r="D809" s="189" t="s">
        <v>166</v>
      </c>
      <c r="E809" s="190" t="s">
        <v>1783</v>
      </c>
      <c r="F809" s="191" t="s">
        <v>1784</v>
      </c>
      <c r="G809" s="192" t="s">
        <v>465</v>
      </c>
      <c r="H809" s="193">
        <v>175.735</v>
      </c>
      <c r="I809" s="233"/>
      <c r="J809" s="234">
        <f>ROUND(I809*H809,2)</f>
        <v>0</v>
      </c>
      <c r="K809" s="191" t="s">
        <v>170</v>
      </c>
      <c r="L809" s="214"/>
      <c r="M809" s="235" t="s">
        <v>22</v>
      </c>
      <c r="N809" s="236" t="s">
        <v>44</v>
      </c>
      <c r="O809" s="106"/>
      <c r="P809" s="237">
        <f>O809*H809</f>
        <v>0</v>
      </c>
      <c r="Q809" s="237">
        <v>0.00032</v>
      </c>
      <c r="R809" s="237">
        <f>Q809*H809</f>
        <v>0.0562352</v>
      </c>
      <c r="S809" s="237">
        <v>0</v>
      </c>
      <c r="T809" s="254">
        <f>S809*H809</f>
        <v>0</v>
      </c>
      <c r="AR809" s="170" t="s">
        <v>298</v>
      </c>
      <c r="AT809" s="170" t="s">
        <v>166</v>
      </c>
      <c r="AU809" s="170" t="s">
        <v>81</v>
      </c>
      <c r="AY809" s="170" t="s">
        <v>164</v>
      </c>
      <c r="BE809" s="266">
        <f>IF(N809="základní",J809,0)</f>
        <v>0</v>
      </c>
      <c r="BF809" s="266">
        <f>IF(N809="snížená",J809,0)</f>
        <v>0</v>
      </c>
      <c r="BG809" s="266">
        <f>IF(N809="zákl. přenesená",J809,0)</f>
        <v>0</v>
      </c>
      <c r="BH809" s="266">
        <f>IF(N809="sníž. přenesená",J809,0)</f>
        <v>0</v>
      </c>
      <c r="BI809" s="266">
        <f>IF(N809="nulová",J809,0)</f>
        <v>0</v>
      </c>
      <c r="BJ809" s="170" t="s">
        <v>24</v>
      </c>
      <c r="BK809" s="266">
        <f>ROUND(I809*H809,2)</f>
        <v>0</v>
      </c>
      <c r="BL809" s="170" t="s">
        <v>298</v>
      </c>
      <c r="BM809" s="170" t="s">
        <v>1785</v>
      </c>
    </row>
    <row r="810" spans="2:47" s="84" customFormat="1" ht="24">
      <c r="B810" s="105"/>
      <c r="C810" s="174"/>
      <c r="D810" s="194" t="s">
        <v>173</v>
      </c>
      <c r="E810" s="174"/>
      <c r="F810" s="195" t="s">
        <v>1786</v>
      </c>
      <c r="G810" s="174"/>
      <c r="H810" s="174"/>
      <c r="I810" s="215"/>
      <c r="J810" s="174"/>
      <c r="K810" s="174"/>
      <c r="L810" s="214"/>
      <c r="M810" s="238"/>
      <c r="N810" s="106"/>
      <c r="O810" s="106"/>
      <c r="P810" s="106"/>
      <c r="Q810" s="106"/>
      <c r="R810" s="106"/>
      <c r="S810" s="106"/>
      <c r="T810" s="255"/>
      <c r="AT810" s="170" t="s">
        <v>173</v>
      </c>
      <c r="AU810" s="170" t="s">
        <v>81</v>
      </c>
    </row>
    <row r="811" spans="2:51" s="91" customFormat="1" ht="13.5">
      <c r="B811" s="200"/>
      <c r="C811" s="201"/>
      <c r="D811" s="194" t="s">
        <v>184</v>
      </c>
      <c r="E811" s="202" t="s">
        <v>22</v>
      </c>
      <c r="F811" s="203" t="s">
        <v>1787</v>
      </c>
      <c r="G811" s="201"/>
      <c r="H811" s="204">
        <v>59.2</v>
      </c>
      <c r="I811" s="243"/>
      <c r="J811" s="201"/>
      <c r="K811" s="201"/>
      <c r="L811" s="244"/>
      <c r="M811" s="245"/>
      <c r="N811" s="246"/>
      <c r="O811" s="246"/>
      <c r="P811" s="246"/>
      <c r="Q811" s="246"/>
      <c r="R811" s="246"/>
      <c r="S811" s="246"/>
      <c r="T811" s="257"/>
      <c r="AT811" s="262" t="s">
        <v>184</v>
      </c>
      <c r="AU811" s="262" t="s">
        <v>81</v>
      </c>
      <c r="AV811" s="91" t="s">
        <v>81</v>
      </c>
      <c r="AW811" s="91" t="s">
        <v>37</v>
      </c>
      <c r="AX811" s="91" t="s">
        <v>73</v>
      </c>
      <c r="AY811" s="262" t="s">
        <v>164</v>
      </c>
    </row>
    <row r="812" spans="2:51" s="91" customFormat="1" ht="13.5">
      <c r="B812" s="200"/>
      <c r="C812" s="201"/>
      <c r="D812" s="194" t="s">
        <v>184</v>
      </c>
      <c r="E812" s="202" t="s">
        <v>22</v>
      </c>
      <c r="F812" s="203" t="s">
        <v>1788</v>
      </c>
      <c r="G812" s="201"/>
      <c r="H812" s="204">
        <v>18</v>
      </c>
      <c r="I812" s="243"/>
      <c r="J812" s="201"/>
      <c r="K812" s="201"/>
      <c r="L812" s="244"/>
      <c r="M812" s="245"/>
      <c r="N812" s="246"/>
      <c r="O812" s="246"/>
      <c r="P812" s="246"/>
      <c r="Q812" s="246"/>
      <c r="R812" s="246"/>
      <c r="S812" s="246"/>
      <c r="T812" s="257"/>
      <c r="AT812" s="262" t="s">
        <v>184</v>
      </c>
      <c r="AU812" s="262" t="s">
        <v>81</v>
      </c>
      <c r="AV812" s="91" t="s">
        <v>81</v>
      </c>
      <c r="AW812" s="91" t="s">
        <v>37</v>
      </c>
      <c r="AX812" s="91" t="s">
        <v>73</v>
      </c>
      <c r="AY812" s="262" t="s">
        <v>164</v>
      </c>
    </row>
    <row r="813" spans="2:51" s="91" customFormat="1" ht="13.5">
      <c r="B813" s="200"/>
      <c r="C813" s="201"/>
      <c r="D813" s="194" t="s">
        <v>184</v>
      </c>
      <c r="E813" s="202" t="s">
        <v>22</v>
      </c>
      <c r="F813" s="203" t="s">
        <v>1789</v>
      </c>
      <c r="G813" s="201"/>
      <c r="H813" s="204">
        <v>30.78</v>
      </c>
      <c r="I813" s="243"/>
      <c r="J813" s="201"/>
      <c r="K813" s="201"/>
      <c r="L813" s="244"/>
      <c r="M813" s="245"/>
      <c r="N813" s="246"/>
      <c r="O813" s="246"/>
      <c r="P813" s="246"/>
      <c r="Q813" s="246"/>
      <c r="R813" s="246"/>
      <c r="S813" s="246"/>
      <c r="T813" s="257"/>
      <c r="AT813" s="262" t="s">
        <v>184</v>
      </c>
      <c r="AU813" s="262" t="s">
        <v>81</v>
      </c>
      <c r="AV813" s="91" t="s">
        <v>81</v>
      </c>
      <c r="AW813" s="91" t="s">
        <v>37</v>
      </c>
      <c r="AX813" s="91" t="s">
        <v>73</v>
      </c>
      <c r="AY813" s="262" t="s">
        <v>164</v>
      </c>
    </row>
    <row r="814" spans="2:51" s="91" customFormat="1" ht="13.5">
      <c r="B814" s="200"/>
      <c r="C814" s="201"/>
      <c r="D814" s="194" t="s">
        <v>184</v>
      </c>
      <c r="E814" s="202" t="s">
        <v>22</v>
      </c>
      <c r="F814" s="203" t="s">
        <v>1790</v>
      </c>
      <c r="G814" s="201"/>
      <c r="H814" s="204">
        <v>13.675</v>
      </c>
      <c r="I814" s="243"/>
      <c r="J814" s="201"/>
      <c r="K814" s="201"/>
      <c r="L814" s="244"/>
      <c r="M814" s="245"/>
      <c r="N814" s="246"/>
      <c r="O814" s="246"/>
      <c r="P814" s="246"/>
      <c r="Q814" s="246"/>
      <c r="R814" s="246"/>
      <c r="S814" s="246"/>
      <c r="T814" s="257"/>
      <c r="AT814" s="262" t="s">
        <v>184</v>
      </c>
      <c r="AU814" s="262" t="s">
        <v>81</v>
      </c>
      <c r="AV814" s="91" t="s">
        <v>81</v>
      </c>
      <c r="AW814" s="91" t="s">
        <v>37</v>
      </c>
      <c r="AX814" s="91" t="s">
        <v>73</v>
      </c>
      <c r="AY814" s="262" t="s">
        <v>164</v>
      </c>
    </row>
    <row r="815" spans="2:51" s="91" customFormat="1" ht="13.5">
      <c r="B815" s="200"/>
      <c r="C815" s="201"/>
      <c r="D815" s="194" t="s">
        <v>184</v>
      </c>
      <c r="E815" s="202" t="s">
        <v>22</v>
      </c>
      <c r="F815" s="203" t="s">
        <v>1791</v>
      </c>
      <c r="G815" s="201"/>
      <c r="H815" s="204">
        <v>44.68</v>
      </c>
      <c r="I815" s="243"/>
      <c r="J815" s="201"/>
      <c r="K815" s="201"/>
      <c r="L815" s="244"/>
      <c r="M815" s="245"/>
      <c r="N815" s="246"/>
      <c r="O815" s="246"/>
      <c r="P815" s="246"/>
      <c r="Q815" s="246"/>
      <c r="R815" s="246"/>
      <c r="S815" s="246"/>
      <c r="T815" s="257"/>
      <c r="AT815" s="262" t="s">
        <v>184</v>
      </c>
      <c r="AU815" s="262" t="s">
        <v>81</v>
      </c>
      <c r="AV815" s="91" t="s">
        <v>81</v>
      </c>
      <c r="AW815" s="91" t="s">
        <v>37</v>
      </c>
      <c r="AX815" s="91" t="s">
        <v>73</v>
      </c>
      <c r="AY815" s="262" t="s">
        <v>164</v>
      </c>
    </row>
    <row r="816" spans="2:51" s="91" customFormat="1" ht="13.5">
      <c r="B816" s="200"/>
      <c r="C816" s="201"/>
      <c r="D816" s="194" t="s">
        <v>184</v>
      </c>
      <c r="E816" s="202" t="s">
        <v>22</v>
      </c>
      <c r="F816" s="203" t="s">
        <v>1792</v>
      </c>
      <c r="G816" s="201"/>
      <c r="H816" s="204">
        <v>9.4</v>
      </c>
      <c r="I816" s="243"/>
      <c r="J816" s="201"/>
      <c r="K816" s="201"/>
      <c r="L816" s="244"/>
      <c r="M816" s="245"/>
      <c r="N816" s="246"/>
      <c r="O816" s="246"/>
      <c r="P816" s="246"/>
      <c r="Q816" s="246"/>
      <c r="R816" s="246"/>
      <c r="S816" s="246"/>
      <c r="T816" s="257"/>
      <c r="AT816" s="262" t="s">
        <v>184</v>
      </c>
      <c r="AU816" s="262" t="s">
        <v>81</v>
      </c>
      <c r="AV816" s="91" t="s">
        <v>81</v>
      </c>
      <c r="AW816" s="91" t="s">
        <v>37</v>
      </c>
      <c r="AX816" s="91" t="s">
        <v>73</v>
      </c>
      <c r="AY816" s="262" t="s">
        <v>164</v>
      </c>
    </row>
    <row r="817" spans="2:51" s="92" customFormat="1" ht="13.5">
      <c r="B817" s="205"/>
      <c r="C817" s="206"/>
      <c r="D817" s="207" t="s">
        <v>184</v>
      </c>
      <c r="E817" s="208" t="s">
        <v>22</v>
      </c>
      <c r="F817" s="209" t="s">
        <v>187</v>
      </c>
      <c r="G817" s="206"/>
      <c r="H817" s="210">
        <v>175.735</v>
      </c>
      <c r="I817" s="247"/>
      <c r="J817" s="206"/>
      <c r="K817" s="206"/>
      <c r="L817" s="248"/>
      <c r="M817" s="249"/>
      <c r="N817" s="250"/>
      <c r="O817" s="250"/>
      <c r="P817" s="250"/>
      <c r="Q817" s="250"/>
      <c r="R817" s="250"/>
      <c r="S817" s="250"/>
      <c r="T817" s="258"/>
      <c r="AT817" s="263" t="s">
        <v>184</v>
      </c>
      <c r="AU817" s="263" t="s">
        <v>81</v>
      </c>
      <c r="AV817" s="92" t="s">
        <v>171</v>
      </c>
      <c r="AW817" s="92" t="s">
        <v>37</v>
      </c>
      <c r="AX817" s="92" t="s">
        <v>24</v>
      </c>
      <c r="AY817" s="263" t="s">
        <v>164</v>
      </c>
    </row>
    <row r="818" spans="2:65" s="84" customFormat="1" ht="28.8" customHeight="1">
      <c r="B818" s="105"/>
      <c r="C818" s="281" t="s">
        <v>1793</v>
      </c>
      <c r="D818" s="281" t="s">
        <v>834</v>
      </c>
      <c r="E818" s="282" t="s">
        <v>1794</v>
      </c>
      <c r="F818" s="283" t="s">
        <v>1795</v>
      </c>
      <c r="G818" s="284" t="s">
        <v>192</v>
      </c>
      <c r="H818" s="285">
        <v>96.654</v>
      </c>
      <c r="I818" s="286"/>
      <c r="J818" s="287">
        <f>ROUND(I818*H818,2)</f>
        <v>0</v>
      </c>
      <c r="K818" s="283" t="s">
        <v>22</v>
      </c>
      <c r="L818" s="288"/>
      <c r="M818" s="289" t="s">
        <v>22</v>
      </c>
      <c r="N818" s="290" t="s">
        <v>44</v>
      </c>
      <c r="O818" s="106"/>
      <c r="P818" s="237">
        <f>O818*H818</f>
        <v>0</v>
      </c>
      <c r="Q818" s="237">
        <v>0.0192</v>
      </c>
      <c r="R818" s="237">
        <f>Q818*H818</f>
        <v>1.8557568</v>
      </c>
      <c r="S818" s="237">
        <v>0</v>
      </c>
      <c r="T818" s="254">
        <f>S818*H818</f>
        <v>0</v>
      </c>
      <c r="AR818" s="170" t="s">
        <v>425</v>
      </c>
      <c r="AT818" s="170" t="s">
        <v>834</v>
      </c>
      <c r="AU818" s="170" t="s">
        <v>81</v>
      </c>
      <c r="AY818" s="170" t="s">
        <v>164</v>
      </c>
      <c r="BE818" s="266">
        <f>IF(N818="základní",J818,0)</f>
        <v>0</v>
      </c>
      <c r="BF818" s="266">
        <f>IF(N818="snížená",J818,0)</f>
        <v>0</v>
      </c>
      <c r="BG818" s="266">
        <f>IF(N818="zákl. přenesená",J818,0)</f>
        <v>0</v>
      </c>
      <c r="BH818" s="266">
        <f>IF(N818="sníž. přenesená",J818,0)</f>
        <v>0</v>
      </c>
      <c r="BI818" s="266">
        <f>IF(N818="nulová",J818,0)</f>
        <v>0</v>
      </c>
      <c r="BJ818" s="170" t="s">
        <v>24</v>
      </c>
      <c r="BK818" s="266">
        <f>ROUND(I818*H818,2)</f>
        <v>0</v>
      </c>
      <c r="BL818" s="170" t="s">
        <v>298</v>
      </c>
      <c r="BM818" s="170" t="s">
        <v>1796</v>
      </c>
    </row>
    <row r="819" spans="2:47" s="84" customFormat="1" ht="24">
      <c r="B819" s="105"/>
      <c r="C819" s="174"/>
      <c r="D819" s="194" t="s">
        <v>173</v>
      </c>
      <c r="E819" s="174"/>
      <c r="F819" s="195" t="s">
        <v>1797</v>
      </c>
      <c r="G819" s="174"/>
      <c r="H819" s="174"/>
      <c r="I819" s="215"/>
      <c r="J819" s="174"/>
      <c r="K819" s="174"/>
      <c r="L819" s="214"/>
      <c r="M819" s="238"/>
      <c r="N819" s="106"/>
      <c r="O819" s="106"/>
      <c r="P819" s="106"/>
      <c r="Q819" s="106"/>
      <c r="R819" s="106"/>
      <c r="S819" s="106"/>
      <c r="T819" s="255"/>
      <c r="AT819" s="170" t="s">
        <v>173</v>
      </c>
      <c r="AU819" s="170" t="s">
        <v>81</v>
      </c>
    </row>
    <row r="820" spans="2:51" s="91" customFormat="1" ht="13.5">
      <c r="B820" s="200"/>
      <c r="C820" s="201"/>
      <c r="D820" s="207" t="s">
        <v>184</v>
      </c>
      <c r="E820" s="201"/>
      <c r="F820" s="212" t="s">
        <v>1798</v>
      </c>
      <c r="G820" s="201"/>
      <c r="H820" s="213">
        <v>96.654</v>
      </c>
      <c r="I820" s="243"/>
      <c r="J820" s="201"/>
      <c r="K820" s="201"/>
      <c r="L820" s="244"/>
      <c r="M820" s="245"/>
      <c r="N820" s="246"/>
      <c r="O820" s="246"/>
      <c r="P820" s="246"/>
      <c r="Q820" s="246"/>
      <c r="R820" s="246"/>
      <c r="S820" s="246"/>
      <c r="T820" s="257"/>
      <c r="AT820" s="262" t="s">
        <v>184</v>
      </c>
      <c r="AU820" s="262" t="s">
        <v>81</v>
      </c>
      <c r="AV820" s="91" t="s">
        <v>81</v>
      </c>
      <c r="AW820" s="91" t="s">
        <v>6</v>
      </c>
      <c r="AX820" s="91" t="s">
        <v>24</v>
      </c>
      <c r="AY820" s="262" t="s">
        <v>164</v>
      </c>
    </row>
    <row r="821" spans="2:65" s="84" customFormat="1" ht="20.4" customHeight="1">
      <c r="B821" s="105"/>
      <c r="C821" s="189" t="s">
        <v>1799</v>
      </c>
      <c r="D821" s="189" t="s">
        <v>166</v>
      </c>
      <c r="E821" s="190" t="s">
        <v>1800</v>
      </c>
      <c r="F821" s="191" t="s">
        <v>1801</v>
      </c>
      <c r="G821" s="192" t="s">
        <v>192</v>
      </c>
      <c r="H821" s="193">
        <v>147.96</v>
      </c>
      <c r="I821" s="233"/>
      <c r="J821" s="234">
        <f>ROUND(I821*H821,2)</f>
        <v>0</v>
      </c>
      <c r="K821" s="191" t="s">
        <v>170</v>
      </c>
      <c r="L821" s="214"/>
      <c r="M821" s="235" t="s">
        <v>22</v>
      </c>
      <c r="N821" s="236" t="s">
        <v>44</v>
      </c>
      <c r="O821" s="106"/>
      <c r="P821" s="237">
        <f>O821*H821</f>
        <v>0</v>
      </c>
      <c r="Q821" s="237">
        <v>0.0378</v>
      </c>
      <c r="R821" s="237">
        <f>Q821*H821</f>
        <v>5.592888</v>
      </c>
      <c r="S821" s="237">
        <v>0</v>
      </c>
      <c r="T821" s="254">
        <f>S821*H821</f>
        <v>0</v>
      </c>
      <c r="AR821" s="170" t="s">
        <v>171</v>
      </c>
      <c r="AT821" s="170" t="s">
        <v>166</v>
      </c>
      <c r="AU821" s="170" t="s">
        <v>81</v>
      </c>
      <c r="AY821" s="170" t="s">
        <v>164</v>
      </c>
      <c r="BE821" s="266">
        <f>IF(N821="základní",J821,0)</f>
        <v>0</v>
      </c>
      <c r="BF821" s="266">
        <f>IF(N821="snížená",J821,0)</f>
        <v>0</v>
      </c>
      <c r="BG821" s="266">
        <f>IF(N821="zákl. přenesená",J821,0)</f>
        <v>0</v>
      </c>
      <c r="BH821" s="266">
        <f>IF(N821="sníž. přenesená",J821,0)</f>
        <v>0</v>
      </c>
      <c r="BI821" s="266">
        <f>IF(N821="nulová",J821,0)</f>
        <v>0</v>
      </c>
      <c r="BJ821" s="170" t="s">
        <v>24</v>
      </c>
      <c r="BK821" s="266">
        <f>ROUND(I821*H821,2)</f>
        <v>0</v>
      </c>
      <c r="BL821" s="170" t="s">
        <v>171</v>
      </c>
      <c r="BM821" s="170" t="s">
        <v>1802</v>
      </c>
    </row>
    <row r="822" spans="2:47" s="84" customFormat="1" ht="13.5">
      <c r="B822" s="105"/>
      <c r="C822" s="174"/>
      <c r="D822" s="194" t="s">
        <v>173</v>
      </c>
      <c r="E822" s="174"/>
      <c r="F822" s="195" t="s">
        <v>1803</v>
      </c>
      <c r="G822" s="174"/>
      <c r="H822" s="174"/>
      <c r="I822" s="215"/>
      <c r="J822" s="174"/>
      <c r="K822" s="174"/>
      <c r="L822" s="214"/>
      <c r="M822" s="238"/>
      <c r="N822" s="106"/>
      <c r="O822" s="106"/>
      <c r="P822" s="106"/>
      <c r="Q822" s="106"/>
      <c r="R822" s="106"/>
      <c r="S822" s="106"/>
      <c r="T822" s="255"/>
      <c r="AT822" s="170" t="s">
        <v>173</v>
      </c>
      <c r="AU822" s="170" t="s">
        <v>81</v>
      </c>
    </row>
    <row r="823" spans="2:51" s="90" customFormat="1" ht="13.5">
      <c r="B823" s="196"/>
      <c r="C823" s="197"/>
      <c r="D823" s="194" t="s">
        <v>184</v>
      </c>
      <c r="E823" s="198" t="s">
        <v>22</v>
      </c>
      <c r="F823" s="199" t="s">
        <v>310</v>
      </c>
      <c r="G823" s="197"/>
      <c r="H823" s="198" t="s">
        <v>22</v>
      </c>
      <c r="I823" s="239"/>
      <c r="J823" s="197"/>
      <c r="K823" s="197"/>
      <c r="L823" s="240"/>
      <c r="M823" s="241"/>
      <c r="N823" s="242"/>
      <c r="O823" s="242"/>
      <c r="P823" s="242"/>
      <c r="Q823" s="242"/>
      <c r="R823" s="242"/>
      <c r="S823" s="242"/>
      <c r="T823" s="256"/>
      <c r="AT823" s="261" t="s">
        <v>184</v>
      </c>
      <c r="AU823" s="261" t="s">
        <v>81</v>
      </c>
      <c r="AV823" s="90" t="s">
        <v>24</v>
      </c>
      <c r="AW823" s="90" t="s">
        <v>37</v>
      </c>
      <c r="AX823" s="90" t="s">
        <v>73</v>
      </c>
      <c r="AY823" s="261" t="s">
        <v>164</v>
      </c>
    </row>
    <row r="824" spans="2:51" s="91" customFormat="1" ht="13.5">
      <c r="B824" s="200"/>
      <c r="C824" s="201"/>
      <c r="D824" s="194" t="s">
        <v>184</v>
      </c>
      <c r="E824" s="202" t="s">
        <v>22</v>
      </c>
      <c r="F824" s="203" t="s">
        <v>311</v>
      </c>
      <c r="G824" s="201"/>
      <c r="H824" s="204">
        <v>52.1</v>
      </c>
      <c r="I824" s="243"/>
      <c r="J824" s="201"/>
      <c r="K824" s="201"/>
      <c r="L824" s="244"/>
      <c r="M824" s="245"/>
      <c r="N824" s="246"/>
      <c r="O824" s="246"/>
      <c r="P824" s="246"/>
      <c r="Q824" s="246"/>
      <c r="R824" s="246"/>
      <c r="S824" s="246"/>
      <c r="T824" s="257"/>
      <c r="AT824" s="262" t="s">
        <v>184</v>
      </c>
      <c r="AU824" s="262" t="s">
        <v>81</v>
      </c>
      <c r="AV824" s="91" t="s">
        <v>81</v>
      </c>
      <c r="AW824" s="91" t="s">
        <v>37</v>
      </c>
      <c r="AX824" s="91" t="s">
        <v>73</v>
      </c>
      <c r="AY824" s="262" t="s">
        <v>164</v>
      </c>
    </row>
    <row r="825" spans="2:51" s="90" customFormat="1" ht="13.5">
      <c r="B825" s="196"/>
      <c r="C825" s="197"/>
      <c r="D825" s="194" t="s">
        <v>184</v>
      </c>
      <c r="E825" s="198" t="s">
        <v>22</v>
      </c>
      <c r="F825" s="199" t="s">
        <v>312</v>
      </c>
      <c r="G825" s="197"/>
      <c r="H825" s="198" t="s">
        <v>22</v>
      </c>
      <c r="I825" s="239"/>
      <c r="J825" s="197"/>
      <c r="K825" s="197"/>
      <c r="L825" s="240"/>
      <c r="M825" s="241"/>
      <c r="N825" s="242"/>
      <c r="O825" s="242"/>
      <c r="P825" s="242"/>
      <c r="Q825" s="242"/>
      <c r="R825" s="242"/>
      <c r="S825" s="242"/>
      <c r="T825" s="256"/>
      <c r="AT825" s="261" t="s">
        <v>184</v>
      </c>
      <c r="AU825" s="261" t="s">
        <v>81</v>
      </c>
      <c r="AV825" s="90" t="s">
        <v>24</v>
      </c>
      <c r="AW825" s="90" t="s">
        <v>37</v>
      </c>
      <c r="AX825" s="90" t="s">
        <v>73</v>
      </c>
      <c r="AY825" s="261" t="s">
        <v>164</v>
      </c>
    </row>
    <row r="826" spans="2:51" s="91" customFormat="1" ht="13.5">
      <c r="B826" s="200"/>
      <c r="C826" s="201"/>
      <c r="D826" s="194" t="s">
        <v>184</v>
      </c>
      <c r="E826" s="202" t="s">
        <v>22</v>
      </c>
      <c r="F826" s="203" t="s">
        <v>313</v>
      </c>
      <c r="G826" s="201"/>
      <c r="H826" s="204">
        <v>19.17</v>
      </c>
      <c r="I826" s="243"/>
      <c r="J826" s="201"/>
      <c r="K826" s="201"/>
      <c r="L826" s="244"/>
      <c r="M826" s="245"/>
      <c r="N826" s="246"/>
      <c r="O826" s="246"/>
      <c r="P826" s="246"/>
      <c r="Q826" s="246"/>
      <c r="R826" s="246"/>
      <c r="S826" s="246"/>
      <c r="T826" s="257"/>
      <c r="AT826" s="262" t="s">
        <v>184</v>
      </c>
      <c r="AU826" s="262" t="s">
        <v>81</v>
      </c>
      <c r="AV826" s="91" t="s">
        <v>81</v>
      </c>
      <c r="AW826" s="91" t="s">
        <v>37</v>
      </c>
      <c r="AX826" s="91" t="s">
        <v>73</v>
      </c>
      <c r="AY826" s="262" t="s">
        <v>164</v>
      </c>
    </row>
    <row r="827" spans="2:51" s="90" customFormat="1" ht="13.5">
      <c r="B827" s="196"/>
      <c r="C827" s="197"/>
      <c r="D827" s="194" t="s">
        <v>184</v>
      </c>
      <c r="E827" s="198" t="s">
        <v>22</v>
      </c>
      <c r="F827" s="199" t="s">
        <v>314</v>
      </c>
      <c r="G827" s="197"/>
      <c r="H827" s="198" t="s">
        <v>22</v>
      </c>
      <c r="I827" s="239"/>
      <c r="J827" s="197"/>
      <c r="K827" s="197"/>
      <c r="L827" s="240"/>
      <c r="M827" s="241"/>
      <c r="N827" s="242"/>
      <c r="O827" s="242"/>
      <c r="P827" s="242"/>
      <c r="Q827" s="242"/>
      <c r="R827" s="242"/>
      <c r="S827" s="242"/>
      <c r="T827" s="256"/>
      <c r="AT827" s="261" t="s">
        <v>184</v>
      </c>
      <c r="AU827" s="261" t="s">
        <v>81</v>
      </c>
      <c r="AV827" s="90" t="s">
        <v>24</v>
      </c>
      <c r="AW827" s="90" t="s">
        <v>37</v>
      </c>
      <c r="AX827" s="90" t="s">
        <v>73</v>
      </c>
      <c r="AY827" s="261" t="s">
        <v>164</v>
      </c>
    </row>
    <row r="828" spans="2:51" s="91" customFormat="1" ht="13.5">
      <c r="B828" s="200"/>
      <c r="C828" s="201"/>
      <c r="D828" s="194" t="s">
        <v>184</v>
      </c>
      <c r="E828" s="202" t="s">
        <v>22</v>
      </c>
      <c r="F828" s="203" t="s">
        <v>315</v>
      </c>
      <c r="G828" s="201"/>
      <c r="H828" s="204">
        <v>18.51</v>
      </c>
      <c r="I828" s="243"/>
      <c r="J828" s="201"/>
      <c r="K828" s="201"/>
      <c r="L828" s="244"/>
      <c r="M828" s="245"/>
      <c r="N828" s="246"/>
      <c r="O828" s="246"/>
      <c r="P828" s="246"/>
      <c r="Q828" s="246"/>
      <c r="R828" s="246"/>
      <c r="S828" s="246"/>
      <c r="T828" s="257"/>
      <c r="AT828" s="262" t="s">
        <v>184</v>
      </c>
      <c r="AU828" s="262" t="s">
        <v>81</v>
      </c>
      <c r="AV828" s="91" t="s">
        <v>81</v>
      </c>
      <c r="AW828" s="91" t="s">
        <v>37</v>
      </c>
      <c r="AX828" s="91" t="s">
        <v>73</v>
      </c>
      <c r="AY828" s="262" t="s">
        <v>164</v>
      </c>
    </row>
    <row r="829" spans="2:51" s="90" customFormat="1" ht="13.5">
      <c r="B829" s="196"/>
      <c r="C829" s="197"/>
      <c r="D829" s="194" t="s">
        <v>184</v>
      </c>
      <c r="E829" s="198" t="s">
        <v>22</v>
      </c>
      <c r="F829" s="199" t="s">
        <v>316</v>
      </c>
      <c r="G829" s="197"/>
      <c r="H829" s="198" t="s">
        <v>22</v>
      </c>
      <c r="I829" s="239"/>
      <c r="J829" s="197"/>
      <c r="K829" s="197"/>
      <c r="L829" s="240"/>
      <c r="M829" s="241"/>
      <c r="N829" s="242"/>
      <c r="O829" s="242"/>
      <c r="P829" s="242"/>
      <c r="Q829" s="242"/>
      <c r="R829" s="242"/>
      <c r="S829" s="242"/>
      <c r="T829" s="256"/>
      <c r="AT829" s="261" t="s">
        <v>184</v>
      </c>
      <c r="AU829" s="261" t="s">
        <v>81</v>
      </c>
      <c r="AV829" s="90" t="s">
        <v>24</v>
      </c>
      <c r="AW829" s="90" t="s">
        <v>37</v>
      </c>
      <c r="AX829" s="90" t="s">
        <v>73</v>
      </c>
      <c r="AY829" s="261" t="s">
        <v>164</v>
      </c>
    </row>
    <row r="830" spans="2:51" s="91" customFormat="1" ht="13.5">
      <c r="B830" s="200"/>
      <c r="C830" s="201"/>
      <c r="D830" s="194" t="s">
        <v>184</v>
      </c>
      <c r="E830" s="202" t="s">
        <v>22</v>
      </c>
      <c r="F830" s="203" t="s">
        <v>317</v>
      </c>
      <c r="G830" s="201"/>
      <c r="H830" s="204">
        <v>9.15</v>
      </c>
      <c r="I830" s="243"/>
      <c r="J830" s="201"/>
      <c r="K830" s="201"/>
      <c r="L830" s="244"/>
      <c r="M830" s="245"/>
      <c r="N830" s="246"/>
      <c r="O830" s="246"/>
      <c r="P830" s="246"/>
      <c r="Q830" s="246"/>
      <c r="R830" s="246"/>
      <c r="S830" s="246"/>
      <c r="T830" s="257"/>
      <c r="AT830" s="262" t="s">
        <v>184</v>
      </c>
      <c r="AU830" s="262" t="s">
        <v>81</v>
      </c>
      <c r="AV830" s="91" t="s">
        <v>81</v>
      </c>
      <c r="AW830" s="91" t="s">
        <v>37</v>
      </c>
      <c r="AX830" s="91" t="s">
        <v>73</v>
      </c>
      <c r="AY830" s="262" t="s">
        <v>164</v>
      </c>
    </row>
    <row r="831" spans="2:51" s="90" customFormat="1" ht="13.5">
      <c r="B831" s="196"/>
      <c r="C831" s="197"/>
      <c r="D831" s="194" t="s">
        <v>184</v>
      </c>
      <c r="E831" s="198" t="s">
        <v>22</v>
      </c>
      <c r="F831" s="199" t="s">
        <v>318</v>
      </c>
      <c r="G831" s="197"/>
      <c r="H831" s="198" t="s">
        <v>22</v>
      </c>
      <c r="I831" s="239"/>
      <c r="J831" s="197"/>
      <c r="K831" s="197"/>
      <c r="L831" s="240"/>
      <c r="M831" s="241"/>
      <c r="N831" s="242"/>
      <c r="O831" s="242"/>
      <c r="P831" s="242"/>
      <c r="Q831" s="242"/>
      <c r="R831" s="242"/>
      <c r="S831" s="242"/>
      <c r="T831" s="256"/>
      <c r="AT831" s="261" t="s">
        <v>184</v>
      </c>
      <c r="AU831" s="261" t="s">
        <v>81</v>
      </c>
      <c r="AV831" s="90" t="s">
        <v>24</v>
      </c>
      <c r="AW831" s="90" t="s">
        <v>37</v>
      </c>
      <c r="AX831" s="90" t="s">
        <v>73</v>
      </c>
      <c r="AY831" s="261" t="s">
        <v>164</v>
      </c>
    </row>
    <row r="832" spans="2:51" s="91" customFormat="1" ht="13.5">
      <c r="B832" s="200"/>
      <c r="C832" s="201"/>
      <c r="D832" s="194" t="s">
        <v>184</v>
      </c>
      <c r="E832" s="202" t="s">
        <v>22</v>
      </c>
      <c r="F832" s="203" t="s">
        <v>319</v>
      </c>
      <c r="G832" s="201"/>
      <c r="H832" s="204">
        <v>10.63</v>
      </c>
      <c r="I832" s="243"/>
      <c r="J832" s="201"/>
      <c r="K832" s="201"/>
      <c r="L832" s="244"/>
      <c r="M832" s="245"/>
      <c r="N832" s="246"/>
      <c r="O832" s="246"/>
      <c r="P832" s="246"/>
      <c r="Q832" s="246"/>
      <c r="R832" s="246"/>
      <c r="S832" s="246"/>
      <c r="T832" s="257"/>
      <c r="AT832" s="262" t="s">
        <v>184</v>
      </c>
      <c r="AU832" s="262" t="s">
        <v>81</v>
      </c>
      <c r="AV832" s="91" t="s">
        <v>81</v>
      </c>
      <c r="AW832" s="91" t="s">
        <v>37</v>
      </c>
      <c r="AX832" s="91" t="s">
        <v>73</v>
      </c>
      <c r="AY832" s="262" t="s">
        <v>164</v>
      </c>
    </row>
    <row r="833" spans="2:51" s="90" customFormat="1" ht="13.5">
      <c r="B833" s="196"/>
      <c r="C833" s="197"/>
      <c r="D833" s="194" t="s">
        <v>184</v>
      </c>
      <c r="E833" s="198" t="s">
        <v>22</v>
      </c>
      <c r="F833" s="199" t="s">
        <v>290</v>
      </c>
      <c r="G833" s="197"/>
      <c r="H833" s="198" t="s">
        <v>22</v>
      </c>
      <c r="I833" s="239"/>
      <c r="J833" s="197"/>
      <c r="K833" s="197"/>
      <c r="L833" s="240"/>
      <c r="M833" s="241"/>
      <c r="N833" s="242"/>
      <c r="O833" s="242"/>
      <c r="P833" s="242"/>
      <c r="Q833" s="242"/>
      <c r="R833" s="242"/>
      <c r="S833" s="242"/>
      <c r="T833" s="256"/>
      <c r="AT833" s="261" t="s">
        <v>184</v>
      </c>
      <c r="AU833" s="261" t="s">
        <v>81</v>
      </c>
      <c r="AV833" s="90" t="s">
        <v>24</v>
      </c>
      <c r="AW833" s="90" t="s">
        <v>37</v>
      </c>
      <c r="AX833" s="90" t="s">
        <v>73</v>
      </c>
      <c r="AY833" s="261" t="s">
        <v>164</v>
      </c>
    </row>
    <row r="834" spans="2:51" s="91" customFormat="1" ht="13.5">
      <c r="B834" s="200"/>
      <c r="C834" s="201"/>
      <c r="D834" s="194" t="s">
        <v>184</v>
      </c>
      <c r="E834" s="202" t="s">
        <v>22</v>
      </c>
      <c r="F834" s="203" t="s">
        <v>320</v>
      </c>
      <c r="G834" s="201"/>
      <c r="H834" s="204">
        <v>38.4</v>
      </c>
      <c r="I834" s="243"/>
      <c r="J834" s="201"/>
      <c r="K834" s="201"/>
      <c r="L834" s="244"/>
      <c r="M834" s="245"/>
      <c r="N834" s="246"/>
      <c r="O834" s="246"/>
      <c r="P834" s="246"/>
      <c r="Q834" s="246"/>
      <c r="R834" s="246"/>
      <c r="S834" s="246"/>
      <c r="T834" s="257"/>
      <c r="AT834" s="262" t="s">
        <v>184</v>
      </c>
      <c r="AU834" s="262" t="s">
        <v>81</v>
      </c>
      <c r="AV834" s="91" t="s">
        <v>81</v>
      </c>
      <c r="AW834" s="91" t="s">
        <v>37</v>
      </c>
      <c r="AX834" s="91" t="s">
        <v>73</v>
      </c>
      <c r="AY834" s="262" t="s">
        <v>164</v>
      </c>
    </row>
    <row r="835" spans="2:51" s="92" customFormat="1" ht="13.5">
      <c r="B835" s="205"/>
      <c r="C835" s="206"/>
      <c r="D835" s="207" t="s">
        <v>184</v>
      </c>
      <c r="E835" s="208" t="s">
        <v>22</v>
      </c>
      <c r="F835" s="209" t="s">
        <v>187</v>
      </c>
      <c r="G835" s="206"/>
      <c r="H835" s="210">
        <v>147.96</v>
      </c>
      <c r="I835" s="247"/>
      <c r="J835" s="206"/>
      <c r="K835" s="206"/>
      <c r="L835" s="248"/>
      <c r="M835" s="249"/>
      <c r="N835" s="250"/>
      <c r="O835" s="250"/>
      <c r="P835" s="250"/>
      <c r="Q835" s="250"/>
      <c r="R835" s="250"/>
      <c r="S835" s="250"/>
      <c r="T835" s="258"/>
      <c r="AT835" s="263" t="s">
        <v>184</v>
      </c>
      <c r="AU835" s="263" t="s">
        <v>81</v>
      </c>
      <c r="AV835" s="92" t="s">
        <v>171</v>
      </c>
      <c r="AW835" s="92" t="s">
        <v>37</v>
      </c>
      <c r="AX835" s="92" t="s">
        <v>24</v>
      </c>
      <c r="AY835" s="263" t="s">
        <v>164</v>
      </c>
    </row>
    <row r="836" spans="2:65" s="84" customFormat="1" ht="20.4" customHeight="1">
      <c r="B836" s="105"/>
      <c r="C836" s="281" t="s">
        <v>1804</v>
      </c>
      <c r="D836" s="281" t="s">
        <v>834</v>
      </c>
      <c r="E836" s="282" t="s">
        <v>1805</v>
      </c>
      <c r="F836" s="283" t="s">
        <v>1806</v>
      </c>
      <c r="G836" s="284" t="s">
        <v>192</v>
      </c>
      <c r="H836" s="285">
        <v>162.756</v>
      </c>
      <c r="I836" s="286"/>
      <c r="J836" s="287">
        <f>ROUND(I836*H836,2)</f>
        <v>0</v>
      </c>
      <c r="K836" s="283" t="s">
        <v>170</v>
      </c>
      <c r="L836" s="288"/>
      <c r="M836" s="289" t="s">
        <v>22</v>
      </c>
      <c r="N836" s="290" t="s">
        <v>44</v>
      </c>
      <c r="O836" s="106"/>
      <c r="P836" s="237">
        <f>O836*H836</f>
        <v>0</v>
      </c>
      <c r="Q836" s="237">
        <v>0.059</v>
      </c>
      <c r="R836" s="237">
        <f>Q836*H836</f>
        <v>9.602604</v>
      </c>
      <c r="S836" s="237">
        <v>0</v>
      </c>
      <c r="T836" s="254">
        <f>S836*H836</f>
        <v>0</v>
      </c>
      <c r="AR836" s="170" t="s">
        <v>217</v>
      </c>
      <c r="AT836" s="170" t="s">
        <v>834</v>
      </c>
      <c r="AU836" s="170" t="s">
        <v>81</v>
      </c>
      <c r="AY836" s="170" t="s">
        <v>164</v>
      </c>
      <c r="BE836" s="266">
        <f>IF(N836="základní",J836,0)</f>
        <v>0</v>
      </c>
      <c r="BF836" s="266">
        <f>IF(N836="snížená",J836,0)</f>
        <v>0</v>
      </c>
      <c r="BG836" s="266">
        <f>IF(N836="zákl. přenesená",J836,0)</f>
        <v>0</v>
      </c>
      <c r="BH836" s="266">
        <f>IF(N836="sníž. přenesená",J836,0)</f>
        <v>0</v>
      </c>
      <c r="BI836" s="266">
        <f>IF(N836="nulová",J836,0)</f>
        <v>0</v>
      </c>
      <c r="BJ836" s="170" t="s">
        <v>24</v>
      </c>
      <c r="BK836" s="266">
        <f>ROUND(I836*H836,2)</f>
        <v>0</v>
      </c>
      <c r="BL836" s="170" t="s">
        <v>171</v>
      </c>
      <c r="BM836" s="170" t="s">
        <v>1807</v>
      </c>
    </row>
    <row r="837" spans="2:47" s="84" customFormat="1" ht="13.5">
      <c r="B837" s="105"/>
      <c r="C837" s="174"/>
      <c r="D837" s="194" t="s">
        <v>173</v>
      </c>
      <c r="E837" s="174"/>
      <c r="F837" s="195" t="s">
        <v>1808</v>
      </c>
      <c r="G837" s="174"/>
      <c r="H837" s="174"/>
      <c r="I837" s="215"/>
      <c r="J837" s="174"/>
      <c r="K837" s="174"/>
      <c r="L837" s="214"/>
      <c r="M837" s="238"/>
      <c r="N837" s="106"/>
      <c r="O837" s="106"/>
      <c r="P837" s="106"/>
      <c r="Q837" s="106"/>
      <c r="R837" s="106"/>
      <c r="S837" s="106"/>
      <c r="T837" s="255"/>
      <c r="AT837" s="170" t="s">
        <v>173</v>
      </c>
      <c r="AU837" s="170" t="s">
        <v>81</v>
      </c>
    </row>
    <row r="838" spans="2:51" s="91" customFormat="1" ht="13.5">
      <c r="B838" s="200"/>
      <c r="C838" s="201"/>
      <c r="D838" s="207" t="s">
        <v>184</v>
      </c>
      <c r="E838" s="201"/>
      <c r="F838" s="212" t="s">
        <v>1809</v>
      </c>
      <c r="G838" s="201"/>
      <c r="H838" s="213">
        <v>162.756</v>
      </c>
      <c r="I838" s="243"/>
      <c r="J838" s="201"/>
      <c r="K838" s="201"/>
      <c r="L838" s="244"/>
      <c r="M838" s="245"/>
      <c r="N838" s="246"/>
      <c r="O838" s="246"/>
      <c r="P838" s="246"/>
      <c r="Q838" s="246"/>
      <c r="R838" s="246"/>
      <c r="S838" s="246"/>
      <c r="T838" s="257"/>
      <c r="AT838" s="262" t="s">
        <v>184</v>
      </c>
      <c r="AU838" s="262" t="s">
        <v>81</v>
      </c>
      <c r="AV838" s="91" t="s">
        <v>81</v>
      </c>
      <c r="AW838" s="91" t="s">
        <v>6</v>
      </c>
      <c r="AX838" s="91" t="s">
        <v>24</v>
      </c>
      <c r="AY838" s="262" t="s">
        <v>164</v>
      </c>
    </row>
    <row r="839" spans="2:65" s="84" customFormat="1" ht="28.8" customHeight="1">
      <c r="B839" s="105"/>
      <c r="C839" s="189" t="s">
        <v>1810</v>
      </c>
      <c r="D839" s="189" t="s">
        <v>166</v>
      </c>
      <c r="E839" s="190" t="s">
        <v>1811</v>
      </c>
      <c r="F839" s="191" t="s">
        <v>1812</v>
      </c>
      <c r="G839" s="192" t="s">
        <v>192</v>
      </c>
      <c r="H839" s="193">
        <v>63.18</v>
      </c>
      <c r="I839" s="233"/>
      <c r="J839" s="234">
        <f>ROUND(I839*H839,2)</f>
        <v>0</v>
      </c>
      <c r="K839" s="191" t="s">
        <v>170</v>
      </c>
      <c r="L839" s="214"/>
      <c r="M839" s="235" t="s">
        <v>22</v>
      </c>
      <c r="N839" s="236" t="s">
        <v>44</v>
      </c>
      <c r="O839" s="106"/>
      <c r="P839" s="237">
        <f>O839*H839</f>
        <v>0</v>
      </c>
      <c r="Q839" s="237">
        <v>0.00367</v>
      </c>
      <c r="R839" s="237">
        <f>Q839*H839</f>
        <v>0.2318706</v>
      </c>
      <c r="S839" s="237">
        <v>0</v>
      </c>
      <c r="T839" s="254">
        <f>S839*H839</f>
        <v>0</v>
      </c>
      <c r="AR839" s="170" t="s">
        <v>298</v>
      </c>
      <c r="AT839" s="170" t="s">
        <v>166</v>
      </c>
      <c r="AU839" s="170" t="s">
        <v>81</v>
      </c>
      <c r="AY839" s="170" t="s">
        <v>164</v>
      </c>
      <c r="BE839" s="266">
        <f>IF(N839="základní",J839,0)</f>
        <v>0</v>
      </c>
      <c r="BF839" s="266">
        <f>IF(N839="snížená",J839,0)</f>
        <v>0</v>
      </c>
      <c r="BG839" s="266">
        <f>IF(N839="zákl. přenesená",J839,0)</f>
        <v>0</v>
      </c>
      <c r="BH839" s="266">
        <f>IF(N839="sníž. přenesená",J839,0)</f>
        <v>0</v>
      </c>
      <c r="BI839" s="266">
        <f>IF(N839="nulová",J839,0)</f>
        <v>0</v>
      </c>
      <c r="BJ839" s="170" t="s">
        <v>24</v>
      </c>
      <c r="BK839" s="266">
        <f>ROUND(I839*H839,2)</f>
        <v>0</v>
      </c>
      <c r="BL839" s="170" t="s">
        <v>298</v>
      </c>
      <c r="BM839" s="170" t="s">
        <v>1813</v>
      </c>
    </row>
    <row r="840" spans="2:47" s="84" customFormat="1" ht="24">
      <c r="B840" s="105"/>
      <c r="C840" s="174"/>
      <c r="D840" s="194" t="s">
        <v>173</v>
      </c>
      <c r="E840" s="174"/>
      <c r="F840" s="195" t="s">
        <v>1814</v>
      </c>
      <c r="G840" s="174"/>
      <c r="H840" s="174"/>
      <c r="I840" s="215"/>
      <c r="J840" s="174"/>
      <c r="K840" s="174"/>
      <c r="L840" s="214"/>
      <c r="M840" s="238"/>
      <c r="N840" s="106"/>
      <c r="O840" s="106"/>
      <c r="P840" s="106"/>
      <c r="Q840" s="106"/>
      <c r="R840" s="106"/>
      <c r="S840" s="106"/>
      <c r="T840" s="255"/>
      <c r="AT840" s="170" t="s">
        <v>173</v>
      </c>
      <c r="AU840" s="170" t="s">
        <v>81</v>
      </c>
    </row>
    <row r="841" spans="2:51" s="91" customFormat="1" ht="13.5">
      <c r="B841" s="200"/>
      <c r="C841" s="201"/>
      <c r="D841" s="194" t="s">
        <v>184</v>
      </c>
      <c r="E841" s="202" t="s">
        <v>22</v>
      </c>
      <c r="F841" s="203" t="s">
        <v>1437</v>
      </c>
      <c r="G841" s="201"/>
      <c r="H841" s="204">
        <v>19.94</v>
      </c>
      <c r="I841" s="243"/>
      <c r="J841" s="201"/>
      <c r="K841" s="201"/>
      <c r="L841" s="244"/>
      <c r="M841" s="245"/>
      <c r="N841" s="246"/>
      <c r="O841" s="246"/>
      <c r="P841" s="246"/>
      <c r="Q841" s="246"/>
      <c r="R841" s="246"/>
      <c r="S841" s="246"/>
      <c r="T841" s="257"/>
      <c r="AT841" s="262" t="s">
        <v>184</v>
      </c>
      <c r="AU841" s="262" t="s">
        <v>81</v>
      </c>
      <c r="AV841" s="91" t="s">
        <v>81</v>
      </c>
      <c r="AW841" s="91" t="s">
        <v>37</v>
      </c>
      <c r="AX841" s="91" t="s">
        <v>73</v>
      </c>
      <c r="AY841" s="262" t="s">
        <v>164</v>
      </c>
    </row>
    <row r="842" spans="2:51" s="91" customFormat="1" ht="13.5">
      <c r="B842" s="200"/>
      <c r="C842" s="201"/>
      <c r="D842" s="194" t="s">
        <v>184</v>
      </c>
      <c r="E842" s="202" t="s">
        <v>22</v>
      </c>
      <c r="F842" s="203" t="s">
        <v>1354</v>
      </c>
      <c r="G842" s="201"/>
      <c r="H842" s="204">
        <v>24.2</v>
      </c>
      <c r="I842" s="243"/>
      <c r="J842" s="201"/>
      <c r="K842" s="201"/>
      <c r="L842" s="244"/>
      <c r="M842" s="245"/>
      <c r="N842" s="246"/>
      <c r="O842" s="246"/>
      <c r="P842" s="246"/>
      <c r="Q842" s="246"/>
      <c r="R842" s="246"/>
      <c r="S842" s="246"/>
      <c r="T842" s="257"/>
      <c r="AT842" s="262" t="s">
        <v>184</v>
      </c>
      <c r="AU842" s="262" t="s">
        <v>81</v>
      </c>
      <c r="AV842" s="91" t="s">
        <v>81</v>
      </c>
      <c r="AW842" s="91" t="s">
        <v>37</v>
      </c>
      <c r="AX842" s="91" t="s">
        <v>73</v>
      </c>
      <c r="AY842" s="262" t="s">
        <v>164</v>
      </c>
    </row>
    <row r="843" spans="2:51" s="91" customFormat="1" ht="13.5">
      <c r="B843" s="200"/>
      <c r="C843" s="201"/>
      <c r="D843" s="194" t="s">
        <v>184</v>
      </c>
      <c r="E843" s="202" t="s">
        <v>22</v>
      </c>
      <c r="F843" s="203" t="s">
        <v>1355</v>
      </c>
      <c r="G843" s="201"/>
      <c r="H843" s="204">
        <v>5</v>
      </c>
      <c r="I843" s="243"/>
      <c r="J843" s="201"/>
      <c r="K843" s="201"/>
      <c r="L843" s="244"/>
      <c r="M843" s="245"/>
      <c r="N843" s="246"/>
      <c r="O843" s="246"/>
      <c r="P843" s="246"/>
      <c r="Q843" s="246"/>
      <c r="R843" s="246"/>
      <c r="S843" s="246"/>
      <c r="T843" s="257"/>
      <c r="AT843" s="262" t="s">
        <v>184</v>
      </c>
      <c r="AU843" s="262" t="s">
        <v>81</v>
      </c>
      <c r="AV843" s="91" t="s">
        <v>81</v>
      </c>
      <c r="AW843" s="91" t="s">
        <v>37</v>
      </c>
      <c r="AX843" s="91" t="s">
        <v>73</v>
      </c>
      <c r="AY843" s="262" t="s">
        <v>164</v>
      </c>
    </row>
    <row r="844" spans="2:51" s="91" customFormat="1" ht="13.5">
      <c r="B844" s="200"/>
      <c r="C844" s="201"/>
      <c r="D844" s="194" t="s">
        <v>184</v>
      </c>
      <c r="E844" s="202" t="s">
        <v>22</v>
      </c>
      <c r="F844" s="203" t="s">
        <v>1438</v>
      </c>
      <c r="G844" s="201"/>
      <c r="H844" s="204">
        <v>4.98</v>
      </c>
      <c r="I844" s="243"/>
      <c r="J844" s="201"/>
      <c r="K844" s="201"/>
      <c r="L844" s="244"/>
      <c r="M844" s="245"/>
      <c r="N844" s="246"/>
      <c r="O844" s="246"/>
      <c r="P844" s="246"/>
      <c r="Q844" s="246"/>
      <c r="R844" s="246"/>
      <c r="S844" s="246"/>
      <c r="T844" s="257"/>
      <c r="AT844" s="262" t="s">
        <v>184</v>
      </c>
      <c r="AU844" s="262" t="s">
        <v>81</v>
      </c>
      <c r="AV844" s="91" t="s">
        <v>81</v>
      </c>
      <c r="AW844" s="91" t="s">
        <v>37</v>
      </c>
      <c r="AX844" s="91" t="s">
        <v>73</v>
      </c>
      <c r="AY844" s="262" t="s">
        <v>164</v>
      </c>
    </row>
    <row r="845" spans="2:51" s="91" customFormat="1" ht="13.5">
      <c r="B845" s="200"/>
      <c r="C845" s="201"/>
      <c r="D845" s="194" t="s">
        <v>184</v>
      </c>
      <c r="E845" s="202" t="s">
        <v>22</v>
      </c>
      <c r="F845" s="203" t="s">
        <v>1439</v>
      </c>
      <c r="G845" s="201"/>
      <c r="H845" s="204">
        <v>9.06</v>
      </c>
      <c r="I845" s="243"/>
      <c r="J845" s="201"/>
      <c r="K845" s="201"/>
      <c r="L845" s="244"/>
      <c r="M845" s="245"/>
      <c r="N845" s="246"/>
      <c r="O845" s="246"/>
      <c r="P845" s="246"/>
      <c r="Q845" s="246"/>
      <c r="R845" s="246"/>
      <c r="S845" s="246"/>
      <c r="T845" s="257"/>
      <c r="AT845" s="262" t="s">
        <v>184</v>
      </c>
      <c r="AU845" s="262" t="s">
        <v>81</v>
      </c>
      <c r="AV845" s="91" t="s">
        <v>81</v>
      </c>
      <c r="AW845" s="91" t="s">
        <v>37</v>
      </c>
      <c r="AX845" s="91" t="s">
        <v>73</v>
      </c>
      <c r="AY845" s="262" t="s">
        <v>164</v>
      </c>
    </row>
    <row r="846" spans="2:51" s="92" customFormat="1" ht="13.5">
      <c r="B846" s="205"/>
      <c r="C846" s="206"/>
      <c r="D846" s="207" t="s">
        <v>184</v>
      </c>
      <c r="E846" s="208" t="s">
        <v>22</v>
      </c>
      <c r="F846" s="209" t="s">
        <v>187</v>
      </c>
      <c r="G846" s="206"/>
      <c r="H846" s="210">
        <v>63.18</v>
      </c>
      <c r="I846" s="247"/>
      <c r="J846" s="206"/>
      <c r="K846" s="206"/>
      <c r="L846" s="248"/>
      <c r="M846" s="249"/>
      <c r="N846" s="250"/>
      <c r="O846" s="250"/>
      <c r="P846" s="250"/>
      <c r="Q846" s="250"/>
      <c r="R846" s="250"/>
      <c r="S846" s="250"/>
      <c r="T846" s="258"/>
      <c r="AT846" s="263" t="s">
        <v>184</v>
      </c>
      <c r="AU846" s="263" t="s">
        <v>81</v>
      </c>
      <c r="AV846" s="92" t="s">
        <v>171</v>
      </c>
      <c r="AW846" s="92" t="s">
        <v>37</v>
      </c>
      <c r="AX846" s="92" t="s">
        <v>24</v>
      </c>
      <c r="AY846" s="263" t="s">
        <v>164</v>
      </c>
    </row>
    <row r="847" spans="2:65" s="84" customFormat="1" ht="20.4" customHeight="1">
      <c r="B847" s="105"/>
      <c r="C847" s="281" t="s">
        <v>1815</v>
      </c>
      <c r="D847" s="281" t="s">
        <v>834</v>
      </c>
      <c r="E847" s="282" t="s">
        <v>1816</v>
      </c>
      <c r="F847" s="283" t="s">
        <v>1817</v>
      </c>
      <c r="G847" s="284" t="s">
        <v>192</v>
      </c>
      <c r="H847" s="285">
        <v>69.498</v>
      </c>
      <c r="I847" s="286"/>
      <c r="J847" s="287">
        <f>ROUND(I847*H847,2)</f>
        <v>0</v>
      </c>
      <c r="K847" s="283" t="s">
        <v>170</v>
      </c>
      <c r="L847" s="288"/>
      <c r="M847" s="289" t="s">
        <v>22</v>
      </c>
      <c r="N847" s="290" t="s">
        <v>44</v>
      </c>
      <c r="O847" s="106"/>
      <c r="P847" s="237">
        <f>O847*H847</f>
        <v>0</v>
      </c>
      <c r="Q847" s="237">
        <v>0.0182</v>
      </c>
      <c r="R847" s="237">
        <f>Q847*H847</f>
        <v>1.2648636</v>
      </c>
      <c r="S847" s="237">
        <v>0</v>
      </c>
      <c r="T847" s="254">
        <f>S847*H847</f>
        <v>0</v>
      </c>
      <c r="AR847" s="170" t="s">
        <v>425</v>
      </c>
      <c r="AT847" s="170" t="s">
        <v>834</v>
      </c>
      <c r="AU847" s="170" t="s">
        <v>81</v>
      </c>
      <c r="AY847" s="170" t="s">
        <v>164</v>
      </c>
      <c r="BE847" s="266">
        <f>IF(N847="základní",J847,0)</f>
        <v>0</v>
      </c>
      <c r="BF847" s="266">
        <f>IF(N847="snížená",J847,0)</f>
        <v>0</v>
      </c>
      <c r="BG847" s="266">
        <f>IF(N847="zákl. přenesená",J847,0)</f>
        <v>0</v>
      </c>
      <c r="BH847" s="266">
        <f>IF(N847="sníž. přenesená",J847,0)</f>
        <v>0</v>
      </c>
      <c r="BI847" s="266">
        <f>IF(N847="nulová",J847,0)</f>
        <v>0</v>
      </c>
      <c r="BJ847" s="170" t="s">
        <v>24</v>
      </c>
      <c r="BK847" s="266">
        <f>ROUND(I847*H847,2)</f>
        <v>0</v>
      </c>
      <c r="BL847" s="170" t="s">
        <v>298</v>
      </c>
      <c r="BM847" s="170" t="s">
        <v>1818</v>
      </c>
    </row>
    <row r="848" spans="2:47" s="84" customFormat="1" ht="24">
      <c r="B848" s="105"/>
      <c r="C848" s="174"/>
      <c r="D848" s="194" t="s">
        <v>173</v>
      </c>
      <c r="E848" s="174"/>
      <c r="F848" s="195" t="s">
        <v>1819</v>
      </c>
      <c r="G848" s="174"/>
      <c r="H848" s="174"/>
      <c r="I848" s="215"/>
      <c r="J848" s="174"/>
      <c r="K848" s="174"/>
      <c r="L848" s="214"/>
      <c r="M848" s="238"/>
      <c r="N848" s="106"/>
      <c r="O848" s="106"/>
      <c r="P848" s="106"/>
      <c r="Q848" s="106"/>
      <c r="R848" s="106"/>
      <c r="S848" s="106"/>
      <c r="T848" s="255"/>
      <c r="AT848" s="170" t="s">
        <v>173</v>
      </c>
      <c r="AU848" s="170" t="s">
        <v>81</v>
      </c>
    </row>
    <row r="849" spans="2:51" s="91" customFormat="1" ht="13.5">
      <c r="B849" s="200"/>
      <c r="C849" s="201"/>
      <c r="D849" s="207" t="s">
        <v>184</v>
      </c>
      <c r="E849" s="201"/>
      <c r="F849" s="212" t="s">
        <v>1820</v>
      </c>
      <c r="G849" s="201"/>
      <c r="H849" s="213">
        <v>69.498</v>
      </c>
      <c r="I849" s="243"/>
      <c r="J849" s="201"/>
      <c r="K849" s="201"/>
      <c r="L849" s="244"/>
      <c r="M849" s="245"/>
      <c r="N849" s="246"/>
      <c r="O849" s="246"/>
      <c r="P849" s="246"/>
      <c r="Q849" s="246"/>
      <c r="R849" s="246"/>
      <c r="S849" s="246"/>
      <c r="T849" s="257"/>
      <c r="AT849" s="262" t="s">
        <v>184</v>
      </c>
      <c r="AU849" s="262" t="s">
        <v>81</v>
      </c>
      <c r="AV849" s="91" t="s">
        <v>81</v>
      </c>
      <c r="AW849" s="91" t="s">
        <v>6</v>
      </c>
      <c r="AX849" s="91" t="s">
        <v>24</v>
      </c>
      <c r="AY849" s="262" t="s">
        <v>164</v>
      </c>
    </row>
    <row r="850" spans="2:65" s="84" customFormat="1" ht="28.8" customHeight="1">
      <c r="B850" s="105"/>
      <c r="C850" s="189" t="s">
        <v>1821</v>
      </c>
      <c r="D850" s="189" t="s">
        <v>166</v>
      </c>
      <c r="E850" s="190" t="s">
        <v>1822</v>
      </c>
      <c r="F850" s="191" t="s">
        <v>1823</v>
      </c>
      <c r="G850" s="192" t="s">
        <v>192</v>
      </c>
      <c r="H850" s="193">
        <v>285.35</v>
      </c>
      <c r="I850" s="233"/>
      <c r="J850" s="234">
        <f>ROUND(I850*H850,2)</f>
        <v>0</v>
      </c>
      <c r="K850" s="191" t="s">
        <v>170</v>
      </c>
      <c r="L850" s="214"/>
      <c r="M850" s="235" t="s">
        <v>22</v>
      </c>
      <c r="N850" s="236" t="s">
        <v>44</v>
      </c>
      <c r="O850" s="106"/>
      <c r="P850" s="237">
        <f>O850*H850</f>
        <v>0</v>
      </c>
      <c r="Q850" s="237">
        <v>0.00392</v>
      </c>
      <c r="R850" s="237">
        <f>Q850*H850</f>
        <v>1.118572</v>
      </c>
      <c r="S850" s="237">
        <v>0</v>
      </c>
      <c r="T850" s="254">
        <f>S850*H850</f>
        <v>0</v>
      </c>
      <c r="AR850" s="170" t="s">
        <v>298</v>
      </c>
      <c r="AT850" s="170" t="s">
        <v>166</v>
      </c>
      <c r="AU850" s="170" t="s">
        <v>81</v>
      </c>
      <c r="AY850" s="170" t="s">
        <v>164</v>
      </c>
      <c r="BE850" s="266">
        <f>IF(N850="základní",J850,0)</f>
        <v>0</v>
      </c>
      <c r="BF850" s="266">
        <f>IF(N850="snížená",J850,0)</f>
        <v>0</v>
      </c>
      <c r="BG850" s="266">
        <f>IF(N850="zákl. přenesená",J850,0)</f>
        <v>0</v>
      </c>
      <c r="BH850" s="266">
        <f>IF(N850="sníž. přenesená",J850,0)</f>
        <v>0</v>
      </c>
      <c r="BI850" s="266">
        <f>IF(N850="nulová",J850,0)</f>
        <v>0</v>
      </c>
      <c r="BJ850" s="170" t="s">
        <v>24</v>
      </c>
      <c r="BK850" s="266">
        <f>ROUND(I850*H850,2)</f>
        <v>0</v>
      </c>
      <c r="BL850" s="170" t="s">
        <v>298</v>
      </c>
      <c r="BM850" s="170" t="s">
        <v>1824</v>
      </c>
    </row>
    <row r="851" spans="2:47" s="84" customFormat="1" ht="24">
      <c r="B851" s="105"/>
      <c r="C851" s="174"/>
      <c r="D851" s="194" t="s">
        <v>173</v>
      </c>
      <c r="E851" s="174"/>
      <c r="F851" s="195" t="s">
        <v>1825</v>
      </c>
      <c r="G851" s="174"/>
      <c r="H851" s="174"/>
      <c r="I851" s="215"/>
      <c r="J851" s="174"/>
      <c r="K851" s="174"/>
      <c r="L851" s="214"/>
      <c r="M851" s="238"/>
      <c r="N851" s="106"/>
      <c r="O851" s="106"/>
      <c r="P851" s="106"/>
      <c r="Q851" s="106"/>
      <c r="R851" s="106"/>
      <c r="S851" s="106"/>
      <c r="T851" s="255"/>
      <c r="AT851" s="170" t="s">
        <v>173</v>
      </c>
      <c r="AU851" s="170" t="s">
        <v>81</v>
      </c>
    </row>
    <row r="852" spans="2:51" s="91" customFormat="1" ht="13.5">
      <c r="B852" s="200"/>
      <c r="C852" s="201"/>
      <c r="D852" s="194" t="s">
        <v>184</v>
      </c>
      <c r="E852" s="202" t="s">
        <v>22</v>
      </c>
      <c r="F852" s="203" t="s">
        <v>1343</v>
      </c>
      <c r="G852" s="201"/>
      <c r="H852" s="204">
        <v>105.62</v>
      </c>
      <c r="I852" s="243"/>
      <c r="J852" s="201"/>
      <c r="K852" s="201"/>
      <c r="L852" s="244"/>
      <c r="M852" s="245"/>
      <c r="N852" s="246"/>
      <c r="O852" s="246"/>
      <c r="P852" s="246"/>
      <c r="Q852" s="246"/>
      <c r="R852" s="246"/>
      <c r="S852" s="246"/>
      <c r="T852" s="257"/>
      <c r="AT852" s="262" t="s">
        <v>184</v>
      </c>
      <c r="AU852" s="262" t="s">
        <v>81</v>
      </c>
      <c r="AV852" s="91" t="s">
        <v>81</v>
      </c>
      <c r="AW852" s="91" t="s">
        <v>37</v>
      </c>
      <c r="AX852" s="91" t="s">
        <v>73</v>
      </c>
      <c r="AY852" s="262" t="s">
        <v>164</v>
      </c>
    </row>
    <row r="853" spans="2:51" s="91" customFormat="1" ht="13.5">
      <c r="B853" s="200"/>
      <c r="C853" s="201"/>
      <c r="D853" s="194" t="s">
        <v>184</v>
      </c>
      <c r="E853" s="202" t="s">
        <v>22</v>
      </c>
      <c r="F853" s="203" t="s">
        <v>1344</v>
      </c>
      <c r="G853" s="201"/>
      <c r="H853" s="204">
        <v>18.97</v>
      </c>
      <c r="I853" s="243"/>
      <c r="J853" s="201"/>
      <c r="K853" s="201"/>
      <c r="L853" s="244"/>
      <c r="M853" s="245"/>
      <c r="N853" s="246"/>
      <c r="O853" s="246"/>
      <c r="P853" s="246"/>
      <c r="Q853" s="246"/>
      <c r="R853" s="246"/>
      <c r="S853" s="246"/>
      <c r="T853" s="257"/>
      <c r="AT853" s="262" t="s">
        <v>184</v>
      </c>
      <c r="AU853" s="262" t="s">
        <v>81</v>
      </c>
      <c r="AV853" s="91" t="s">
        <v>81</v>
      </c>
      <c r="AW853" s="91" t="s">
        <v>37</v>
      </c>
      <c r="AX853" s="91" t="s">
        <v>73</v>
      </c>
      <c r="AY853" s="262" t="s">
        <v>164</v>
      </c>
    </row>
    <row r="854" spans="2:51" s="91" customFormat="1" ht="13.5">
      <c r="B854" s="200"/>
      <c r="C854" s="201"/>
      <c r="D854" s="194" t="s">
        <v>184</v>
      </c>
      <c r="E854" s="202" t="s">
        <v>22</v>
      </c>
      <c r="F854" s="203" t="s">
        <v>1826</v>
      </c>
      <c r="G854" s="201"/>
      <c r="H854" s="204">
        <v>57.66</v>
      </c>
      <c r="I854" s="243"/>
      <c r="J854" s="201"/>
      <c r="K854" s="201"/>
      <c r="L854" s="244"/>
      <c r="M854" s="245"/>
      <c r="N854" s="246"/>
      <c r="O854" s="246"/>
      <c r="P854" s="246"/>
      <c r="Q854" s="246"/>
      <c r="R854" s="246"/>
      <c r="S854" s="246"/>
      <c r="T854" s="257"/>
      <c r="AT854" s="262" t="s">
        <v>184</v>
      </c>
      <c r="AU854" s="262" t="s">
        <v>81</v>
      </c>
      <c r="AV854" s="91" t="s">
        <v>81</v>
      </c>
      <c r="AW854" s="91" t="s">
        <v>37</v>
      </c>
      <c r="AX854" s="91" t="s">
        <v>73</v>
      </c>
      <c r="AY854" s="262" t="s">
        <v>164</v>
      </c>
    </row>
    <row r="855" spans="2:51" s="91" customFormat="1" ht="13.5">
      <c r="B855" s="200"/>
      <c r="C855" s="201"/>
      <c r="D855" s="194" t="s">
        <v>184</v>
      </c>
      <c r="E855" s="202" t="s">
        <v>22</v>
      </c>
      <c r="F855" s="203" t="s">
        <v>1349</v>
      </c>
      <c r="G855" s="201"/>
      <c r="H855" s="204">
        <v>18.6</v>
      </c>
      <c r="I855" s="243"/>
      <c r="J855" s="201"/>
      <c r="K855" s="201"/>
      <c r="L855" s="244"/>
      <c r="M855" s="245"/>
      <c r="N855" s="246"/>
      <c r="O855" s="246"/>
      <c r="P855" s="246"/>
      <c r="Q855" s="246"/>
      <c r="R855" s="246"/>
      <c r="S855" s="246"/>
      <c r="T855" s="257"/>
      <c r="AT855" s="262" t="s">
        <v>184</v>
      </c>
      <c r="AU855" s="262" t="s">
        <v>81</v>
      </c>
      <c r="AV855" s="91" t="s">
        <v>81</v>
      </c>
      <c r="AW855" s="91" t="s">
        <v>37</v>
      </c>
      <c r="AX855" s="91" t="s">
        <v>73</v>
      </c>
      <c r="AY855" s="262" t="s">
        <v>164</v>
      </c>
    </row>
    <row r="856" spans="2:51" s="91" customFormat="1" ht="13.5">
      <c r="B856" s="200"/>
      <c r="C856" s="201"/>
      <c r="D856" s="194" t="s">
        <v>184</v>
      </c>
      <c r="E856" s="202" t="s">
        <v>22</v>
      </c>
      <c r="F856" s="203" t="s">
        <v>1358</v>
      </c>
      <c r="G856" s="201"/>
      <c r="H856" s="204">
        <v>75.63</v>
      </c>
      <c r="I856" s="243"/>
      <c r="J856" s="201"/>
      <c r="K856" s="201"/>
      <c r="L856" s="244"/>
      <c r="M856" s="245"/>
      <c r="N856" s="246"/>
      <c r="O856" s="246"/>
      <c r="P856" s="246"/>
      <c r="Q856" s="246"/>
      <c r="R856" s="246"/>
      <c r="S856" s="246"/>
      <c r="T856" s="257"/>
      <c r="AT856" s="262" t="s">
        <v>184</v>
      </c>
      <c r="AU856" s="262" t="s">
        <v>81</v>
      </c>
      <c r="AV856" s="91" t="s">
        <v>81</v>
      </c>
      <c r="AW856" s="91" t="s">
        <v>37</v>
      </c>
      <c r="AX856" s="91" t="s">
        <v>73</v>
      </c>
      <c r="AY856" s="262" t="s">
        <v>164</v>
      </c>
    </row>
    <row r="857" spans="2:51" s="91" customFormat="1" ht="13.5">
      <c r="B857" s="200"/>
      <c r="C857" s="201"/>
      <c r="D857" s="194" t="s">
        <v>184</v>
      </c>
      <c r="E857" s="202" t="s">
        <v>22</v>
      </c>
      <c r="F857" s="203" t="s">
        <v>1369</v>
      </c>
      <c r="G857" s="201"/>
      <c r="H857" s="204">
        <v>6.17</v>
      </c>
      <c r="I857" s="243"/>
      <c r="J857" s="201"/>
      <c r="K857" s="201"/>
      <c r="L857" s="244"/>
      <c r="M857" s="245"/>
      <c r="N857" s="246"/>
      <c r="O857" s="246"/>
      <c r="P857" s="246"/>
      <c r="Q857" s="246"/>
      <c r="R857" s="246"/>
      <c r="S857" s="246"/>
      <c r="T857" s="257"/>
      <c r="AT857" s="262" t="s">
        <v>184</v>
      </c>
      <c r="AU857" s="262" t="s">
        <v>81</v>
      </c>
      <c r="AV857" s="91" t="s">
        <v>81</v>
      </c>
      <c r="AW857" s="91" t="s">
        <v>37</v>
      </c>
      <c r="AX857" s="91" t="s">
        <v>73</v>
      </c>
      <c r="AY857" s="262" t="s">
        <v>164</v>
      </c>
    </row>
    <row r="858" spans="2:51" s="90" customFormat="1" ht="13.5">
      <c r="B858" s="196"/>
      <c r="C858" s="197"/>
      <c r="D858" s="194" t="s">
        <v>184</v>
      </c>
      <c r="E858" s="198" t="s">
        <v>22</v>
      </c>
      <c r="F858" s="199" t="s">
        <v>303</v>
      </c>
      <c r="G858" s="197"/>
      <c r="H858" s="198" t="s">
        <v>22</v>
      </c>
      <c r="I858" s="239"/>
      <c r="J858" s="197"/>
      <c r="K858" s="197"/>
      <c r="L858" s="240"/>
      <c r="M858" s="241"/>
      <c r="N858" s="242"/>
      <c r="O858" s="242"/>
      <c r="P858" s="242"/>
      <c r="Q858" s="242"/>
      <c r="R858" s="242"/>
      <c r="S858" s="242"/>
      <c r="T858" s="256"/>
      <c r="AT858" s="261" t="s">
        <v>184</v>
      </c>
      <c r="AU858" s="261" t="s">
        <v>81</v>
      </c>
      <c r="AV858" s="90" t="s">
        <v>24</v>
      </c>
      <c r="AW858" s="90" t="s">
        <v>37</v>
      </c>
      <c r="AX858" s="90" t="s">
        <v>73</v>
      </c>
      <c r="AY858" s="261" t="s">
        <v>164</v>
      </c>
    </row>
    <row r="859" spans="2:51" s="91" customFormat="1" ht="13.5">
      <c r="B859" s="200"/>
      <c r="C859" s="201"/>
      <c r="D859" s="194" t="s">
        <v>184</v>
      </c>
      <c r="E859" s="202" t="s">
        <v>22</v>
      </c>
      <c r="F859" s="203" t="s">
        <v>304</v>
      </c>
      <c r="G859" s="201"/>
      <c r="H859" s="204">
        <v>2.7</v>
      </c>
      <c r="I859" s="243"/>
      <c r="J859" s="201"/>
      <c r="K859" s="201"/>
      <c r="L859" s="244"/>
      <c r="M859" s="245"/>
      <c r="N859" s="246"/>
      <c r="O859" s="246"/>
      <c r="P859" s="246"/>
      <c r="Q859" s="246"/>
      <c r="R859" s="246"/>
      <c r="S859" s="246"/>
      <c r="T859" s="257"/>
      <c r="AT859" s="262" t="s">
        <v>184</v>
      </c>
      <c r="AU859" s="262" t="s">
        <v>81</v>
      </c>
      <c r="AV859" s="91" t="s">
        <v>81</v>
      </c>
      <c r="AW859" s="91" t="s">
        <v>37</v>
      </c>
      <c r="AX859" s="91" t="s">
        <v>73</v>
      </c>
      <c r="AY859" s="262" t="s">
        <v>164</v>
      </c>
    </row>
    <row r="860" spans="2:51" s="92" customFormat="1" ht="13.5">
      <c r="B860" s="205"/>
      <c r="C860" s="206"/>
      <c r="D860" s="207" t="s">
        <v>184</v>
      </c>
      <c r="E860" s="208" t="s">
        <v>22</v>
      </c>
      <c r="F860" s="209" t="s">
        <v>187</v>
      </c>
      <c r="G860" s="206"/>
      <c r="H860" s="210">
        <v>285.35</v>
      </c>
      <c r="I860" s="247"/>
      <c r="J860" s="206"/>
      <c r="K860" s="206"/>
      <c r="L860" s="248"/>
      <c r="M860" s="249"/>
      <c r="N860" s="250"/>
      <c r="O860" s="250"/>
      <c r="P860" s="250"/>
      <c r="Q860" s="250"/>
      <c r="R860" s="250"/>
      <c r="S860" s="250"/>
      <c r="T860" s="258"/>
      <c r="AT860" s="263" t="s">
        <v>184</v>
      </c>
      <c r="AU860" s="263" t="s">
        <v>81</v>
      </c>
      <c r="AV860" s="92" t="s">
        <v>171</v>
      </c>
      <c r="AW860" s="92" t="s">
        <v>37</v>
      </c>
      <c r="AX860" s="92" t="s">
        <v>24</v>
      </c>
      <c r="AY860" s="263" t="s">
        <v>164</v>
      </c>
    </row>
    <row r="861" spans="2:65" s="84" customFormat="1" ht="20.4" customHeight="1">
      <c r="B861" s="105"/>
      <c r="C861" s="281" t="s">
        <v>1827</v>
      </c>
      <c r="D861" s="281" t="s">
        <v>834</v>
      </c>
      <c r="E861" s="282" t="s">
        <v>1828</v>
      </c>
      <c r="F861" s="283" t="s">
        <v>1829</v>
      </c>
      <c r="G861" s="284" t="s">
        <v>192</v>
      </c>
      <c r="H861" s="285">
        <v>313.885</v>
      </c>
      <c r="I861" s="286"/>
      <c r="J861" s="287">
        <f>ROUND(I861*H861,2)</f>
        <v>0</v>
      </c>
      <c r="K861" s="283" t="s">
        <v>170</v>
      </c>
      <c r="L861" s="288"/>
      <c r="M861" s="289" t="s">
        <v>22</v>
      </c>
      <c r="N861" s="290" t="s">
        <v>44</v>
      </c>
      <c r="O861" s="106"/>
      <c r="P861" s="237">
        <f>O861*H861</f>
        <v>0</v>
      </c>
      <c r="Q861" s="237">
        <v>0.0192</v>
      </c>
      <c r="R861" s="237">
        <f>Q861*H861</f>
        <v>6.026592</v>
      </c>
      <c r="S861" s="237">
        <v>0</v>
      </c>
      <c r="T861" s="254">
        <f>S861*H861</f>
        <v>0</v>
      </c>
      <c r="AR861" s="170" t="s">
        <v>425</v>
      </c>
      <c r="AT861" s="170" t="s">
        <v>834</v>
      </c>
      <c r="AU861" s="170" t="s">
        <v>81</v>
      </c>
      <c r="AY861" s="170" t="s">
        <v>164</v>
      </c>
      <c r="BE861" s="266">
        <f>IF(N861="základní",J861,0)</f>
        <v>0</v>
      </c>
      <c r="BF861" s="266">
        <f>IF(N861="snížená",J861,0)</f>
        <v>0</v>
      </c>
      <c r="BG861" s="266">
        <f>IF(N861="zákl. přenesená",J861,0)</f>
        <v>0</v>
      </c>
      <c r="BH861" s="266">
        <f>IF(N861="sníž. přenesená",J861,0)</f>
        <v>0</v>
      </c>
      <c r="BI861" s="266">
        <f>IF(N861="nulová",J861,0)</f>
        <v>0</v>
      </c>
      <c r="BJ861" s="170" t="s">
        <v>24</v>
      </c>
      <c r="BK861" s="266">
        <f>ROUND(I861*H861,2)</f>
        <v>0</v>
      </c>
      <c r="BL861" s="170" t="s">
        <v>298</v>
      </c>
      <c r="BM861" s="170" t="s">
        <v>1830</v>
      </c>
    </row>
    <row r="862" spans="2:47" s="84" customFormat="1" ht="36">
      <c r="B862" s="105"/>
      <c r="C862" s="174"/>
      <c r="D862" s="194" t="s">
        <v>173</v>
      </c>
      <c r="E862" s="174"/>
      <c r="F862" s="195" t="s">
        <v>1831</v>
      </c>
      <c r="G862" s="174"/>
      <c r="H862" s="174"/>
      <c r="I862" s="215"/>
      <c r="J862" s="174"/>
      <c r="K862" s="174"/>
      <c r="L862" s="214"/>
      <c r="M862" s="238"/>
      <c r="N862" s="106"/>
      <c r="O862" s="106"/>
      <c r="P862" s="106"/>
      <c r="Q862" s="106"/>
      <c r="R862" s="106"/>
      <c r="S862" s="106"/>
      <c r="T862" s="255"/>
      <c r="AT862" s="170" t="s">
        <v>173</v>
      </c>
      <c r="AU862" s="170" t="s">
        <v>81</v>
      </c>
    </row>
    <row r="863" spans="2:51" s="91" customFormat="1" ht="13.5">
      <c r="B863" s="200"/>
      <c r="C863" s="201"/>
      <c r="D863" s="207" t="s">
        <v>184</v>
      </c>
      <c r="E863" s="201"/>
      <c r="F863" s="212" t="s">
        <v>1832</v>
      </c>
      <c r="G863" s="201"/>
      <c r="H863" s="213">
        <v>313.885</v>
      </c>
      <c r="I863" s="243"/>
      <c r="J863" s="201"/>
      <c r="K863" s="201"/>
      <c r="L863" s="244"/>
      <c r="M863" s="245"/>
      <c r="N863" s="246"/>
      <c r="O863" s="246"/>
      <c r="P863" s="246"/>
      <c r="Q863" s="246"/>
      <c r="R863" s="246"/>
      <c r="S863" s="246"/>
      <c r="T863" s="257"/>
      <c r="AT863" s="262" t="s">
        <v>184</v>
      </c>
      <c r="AU863" s="262" t="s">
        <v>81</v>
      </c>
      <c r="AV863" s="91" t="s">
        <v>81</v>
      </c>
      <c r="AW863" s="91" t="s">
        <v>6</v>
      </c>
      <c r="AX863" s="91" t="s">
        <v>24</v>
      </c>
      <c r="AY863" s="262" t="s">
        <v>164</v>
      </c>
    </row>
    <row r="864" spans="2:65" s="84" customFormat="1" ht="20.4" customHeight="1">
      <c r="B864" s="105"/>
      <c r="C864" s="189" t="s">
        <v>1833</v>
      </c>
      <c r="D864" s="189" t="s">
        <v>166</v>
      </c>
      <c r="E864" s="190" t="s">
        <v>1834</v>
      </c>
      <c r="F864" s="191" t="s">
        <v>1835</v>
      </c>
      <c r="G864" s="192" t="s">
        <v>192</v>
      </c>
      <c r="H864" s="193">
        <v>496.49</v>
      </c>
      <c r="I864" s="233"/>
      <c r="J864" s="234">
        <f>ROUND(I864*H864,2)</f>
        <v>0</v>
      </c>
      <c r="K864" s="191" t="s">
        <v>170</v>
      </c>
      <c r="L864" s="214"/>
      <c r="M864" s="235" t="s">
        <v>22</v>
      </c>
      <c r="N864" s="236" t="s">
        <v>44</v>
      </c>
      <c r="O864" s="106"/>
      <c r="P864" s="237">
        <f>O864*H864</f>
        <v>0</v>
      </c>
      <c r="Q864" s="237">
        <v>0.0077</v>
      </c>
      <c r="R864" s="237">
        <f>Q864*H864</f>
        <v>3.822973</v>
      </c>
      <c r="S864" s="237">
        <v>0</v>
      </c>
      <c r="T864" s="254">
        <f>S864*H864</f>
        <v>0</v>
      </c>
      <c r="AR864" s="170" t="s">
        <v>298</v>
      </c>
      <c r="AT864" s="170" t="s">
        <v>166</v>
      </c>
      <c r="AU864" s="170" t="s">
        <v>81</v>
      </c>
      <c r="AY864" s="170" t="s">
        <v>164</v>
      </c>
      <c r="BE864" s="266">
        <f>IF(N864="základní",J864,0)</f>
        <v>0</v>
      </c>
      <c r="BF864" s="266">
        <f>IF(N864="snížená",J864,0)</f>
        <v>0</v>
      </c>
      <c r="BG864" s="266">
        <f>IF(N864="zákl. přenesená",J864,0)</f>
        <v>0</v>
      </c>
      <c r="BH864" s="266">
        <f>IF(N864="sníž. přenesená",J864,0)</f>
        <v>0</v>
      </c>
      <c r="BI864" s="266">
        <f>IF(N864="nulová",J864,0)</f>
        <v>0</v>
      </c>
      <c r="BJ864" s="170" t="s">
        <v>24</v>
      </c>
      <c r="BK864" s="266">
        <f>ROUND(I864*H864,2)</f>
        <v>0</v>
      </c>
      <c r="BL864" s="170" t="s">
        <v>298</v>
      </c>
      <c r="BM864" s="170" t="s">
        <v>1836</v>
      </c>
    </row>
    <row r="865" spans="2:47" s="84" customFormat="1" ht="13.5">
      <c r="B865" s="105"/>
      <c r="C865" s="174"/>
      <c r="D865" s="194" t="s">
        <v>173</v>
      </c>
      <c r="E865" s="174"/>
      <c r="F865" s="195" t="s">
        <v>1837</v>
      </c>
      <c r="G865" s="174"/>
      <c r="H865" s="174"/>
      <c r="I865" s="215"/>
      <c r="J865" s="174"/>
      <c r="K865" s="174"/>
      <c r="L865" s="214"/>
      <c r="M865" s="238"/>
      <c r="N865" s="106"/>
      <c r="O865" s="106"/>
      <c r="P865" s="106"/>
      <c r="Q865" s="106"/>
      <c r="R865" s="106"/>
      <c r="S865" s="106"/>
      <c r="T865" s="255"/>
      <c r="AT865" s="170" t="s">
        <v>173</v>
      </c>
      <c r="AU865" s="170" t="s">
        <v>81</v>
      </c>
    </row>
    <row r="866" spans="2:51" s="90" customFormat="1" ht="13.5">
      <c r="B866" s="196"/>
      <c r="C866" s="197"/>
      <c r="D866" s="194" t="s">
        <v>184</v>
      </c>
      <c r="E866" s="198" t="s">
        <v>22</v>
      </c>
      <c r="F866" s="199" t="s">
        <v>310</v>
      </c>
      <c r="G866" s="197"/>
      <c r="H866" s="198" t="s">
        <v>22</v>
      </c>
      <c r="I866" s="239"/>
      <c r="J866" s="197"/>
      <c r="K866" s="197"/>
      <c r="L866" s="240"/>
      <c r="M866" s="241"/>
      <c r="N866" s="242"/>
      <c r="O866" s="242"/>
      <c r="P866" s="242"/>
      <c r="Q866" s="242"/>
      <c r="R866" s="242"/>
      <c r="S866" s="242"/>
      <c r="T866" s="256"/>
      <c r="AT866" s="261" t="s">
        <v>184</v>
      </c>
      <c r="AU866" s="261" t="s">
        <v>81</v>
      </c>
      <c r="AV866" s="90" t="s">
        <v>24</v>
      </c>
      <c r="AW866" s="90" t="s">
        <v>37</v>
      </c>
      <c r="AX866" s="90" t="s">
        <v>73</v>
      </c>
      <c r="AY866" s="261" t="s">
        <v>164</v>
      </c>
    </row>
    <row r="867" spans="2:51" s="91" customFormat="1" ht="13.5">
      <c r="B867" s="200"/>
      <c r="C867" s="201"/>
      <c r="D867" s="194" t="s">
        <v>184</v>
      </c>
      <c r="E867" s="202" t="s">
        <v>22</v>
      </c>
      <c r="F867" s="203" t="s">
        <v>311</v>
      </c>
      <c r="G867" s="201"/>
      <c r="H867" s="204">
        <v>52.1</v>
      </c>
      <c r="I867" s="243"/>
      <c r="J867" s="201"/>
      <c r="K867" s="201"/>
      <c r="L867" s="244"/>
      <c r="M867" s="245"/>
      <c r="N867" s="246"/>
      <c r="O867" s="246"/>
      <c r="P867" s="246"/>
      <c r="Q867" s="246"/>
      <c r="R867" s="246"/>
      <c r="S867" s="246"/>
      <c r="T867" s="257"/>
      <c r="AT867" s="262" t="s">
        <v>184</v>
      </c>
      <c r="AU867" s="262" t="s">
        <v>81</v>
      </c>
      <c r="AV867" s="91" t="s">
        <v>81</v>
      </c>
      <c r="AW867" s="91" t="s">
        <v>37</v>
      </c>
      <c r="AX867" s="91" t="s">
        <v>73</v>
      </c>
      <c r="AY867" s="262" t="s">
        <v>164</v>
      </c>
    </row>
    <row r="868" spans="2:51" s="90" customFormat="1" ht="13.5">
      <c r="B868" s="196"/>
      <c r="C868" s="197"/>
      <c r="D868" s="194" t="s">
        <v>184</v>
      </c>
      <c r="E868" s="198" t="s">
        <v>22</v>
      </c>
      <c r="F868" s="199" t="s">
        <v>312</v>
      </c>
      <c r="G868" s="197"/>
      <c r="H868" s="198" t="s">
        <v>22</v>
      </c>
      <c r="I868" s="239"/>
      <c r="J868" s="197"/>
      <c r="K868" s="197"/>
      <c r="L868" s="240"/>
      <c r="M868" s="241"/>
      <c r="N868" s="242"/>
      <c r="O868" s="242"/>
      <c r="P868" s="242"/>
      <c r="Q868" s="242"/>
      <c r="R868" s="242"/>
      <c r="S868" s="242"/>
      <c r="T868" s="256"/>
      <c r="AT868" s="261" t="s">
        <v>184</v>
      </c>
      <c r="AU868" s="261" t="s">
        <v>81</v>
      </c>
      <c r="AV868" s="90" t="s">
        <v>24</v>
      </c>
      <c r="AW868" s="90" t="s">
        <v>37</v>
      </c>
      <c r="AX868" s="90" t="s">
        <v>73</v>
      </c>
      <c r="AY868" s="261" t="s">
        <v>164</v>
      </c>
    </row>
    <row r="869" spans="2:51" s="91" customFormat="1" ht="13.5">
      <c r="B869" s="200"/>
      <c r="C869" s="201"/>
      <c r="D869" s="194" t="s">
        <v>184</v>
      </c>
      <c r="E869" s="202" t="s">
        <v>22</v>
      </c>
      <c r="F869" s="203" t="s">
        <v>313</v>
      </c>
      <c r="G869" s="201"/>
      <c r="H869" s="204">
        <v>19.17</v>
      </c>
      <c r="I869" s="243"/>
      <c r="J869" s="201"/>
      <c r="K869" s="201"/>
      <c r="L869" s="244"/>
      <c r="M869" s="245"/>
      <c r="N869" s="246"/>
      <c r="O869" s="246"/>
      <c r="P869" s="246"/>
      <c r="Q869" s="246"/>
      <c r="R869" s="246"/>
      <c r="S869" s="246"/>
      <c r="T869" s="257"/>
      <c r="AT869" s="262" t="s">
        <v>184</v>
      </c>
      <c r="AU869" s="262" t="s">
        <v>81</v>
      </c>
      <c r="AV869" s="91" t="s">
        <v>81</v>
      </c>
      <c r="AW869" s="91" t="s">
        <v>37</v>
      </c>
      <c r="AX869" s="91" t="s">
        <v>73</v>
      </c>
      <c r="AY869" s="262" t="s">
        <v>164</v>
      </c>
    </row>
    <row r="870" spans="2:51" s="90" customFormat="1" ht="13.5">
      <c r="B870" s="196"/>
      <c r="C870" s="197"/>
      <c r="D870" s="194" t="s">
        <v>184</v>
      </c>
      <c r="E870" s="198" t="s">
        <v>22</v>
      </c>
      <c r="F870" s="199" t="s">
        <v>314</v>
      </c>
      <c r="G870" s="197"/>
      <c r="H870" s="198" t="s">
        <v>22</v>
      </c>
      <c r="I870" s="239"/>
      <c r="J870" s="197"/>
      <c r="K870" s="197"/>
      <c r="L870" s="240"/>
      <c r="M870" s="241"/>
      <c r="N870" s="242"/>
      <c r="O870" s="242"/>
      <c r="P870" s="242"/>
      <c r="Q870" s="242"/>
      <c r="R870" s="242"/>
      <c r="S870" s="242"/>
      <c r="T870" s="256"/>
      <c r="AT870" s="261" t="s">
        <v>184</v>
      </c>
      <c r="AU870" s="261" t="s">
        <v>81</v>
      </c>
      <c r="AV870" s="90" t="s">
        <v>24</v>
      </c>
      <c r="AW870" s="90" t="s">
        <v>37</v>
      </c>
      <c r="AX870" s="90" t="s">
        <v>73</v>
      </c>
      <c r="AY870" s="261" t="s">
        <v>164</v>
      </c>
    </row>
    <row r="871" spans="2:51" s="91" customFormat="1" ht="13.5">
      <c r="B871" s="200"/>
      <c r="C871" s="201"/>
      <c r="D871" s="194" t="s">
        <v>184</v>
      </c>
      <c r="E871" s="202" t="s">
        <v>22</v>
      </c>
      <c r="F871" s="203" t="s">
        <v>315</v>
      </c>
      <c r="G871" s="201"/>
      <c r="H871" s="204">
        <v>18.51</v>
      </c>
      <c r="I871" s="243"/>
      <c r="J871" s="201"/>
      <c r="K871" s="201"/>
      <c r="L871" s="244"/>
      <c r="M871" s="245"/>
      <c r="N871" s="246"/>
      <c r="O871" s="246"/>
      <c r="P871" s="246"/>
      <c r="Q871" s="246"/>
      <c r="R871" s="246"/>
      <c r="S871" s="246"/>
      <c r="T871" s="257"/>
      <c r="AT871" s="262" t="s">
        <v>184</v>
      </c>
      <c r="AU871" s="262" t="s">
        <v>81</v>
      </c>
      <c r="AV871" s="91" t="s">
        <v>81</v>
      </c>
      <c r="AW871" s="91" t="s">
        <v>37</v>
      </c>
      <c r="AX871" s="91" t="s">
        <v>73</v>
      </c>
      <c r="AY871" s="262" t="s">
        <v>164</v>
      </c>
    </row>
    <row r="872" spans="2:51" s="90" customFormat="1" ht="13.5">
      <c r="B872" s="196"/>
      <c r="C872" s="197"/>
      <c r="D872" s="194" t="s">
        <v>184</v>
      </c>
      <c r="E872" s="198" t="s">
        <v>22</v>
      </c>
      <c r="F872" s="199" t="s">
        <v>316</v>
      </c>
      <c r="G872" s="197"/>
      <c r="H872" s="198" t="s">
        <v>22</v>
      </c>
      <c r="I872" s="239"/>
      <c r="J872" s="197"/>
      <c r="K872" s="197"/>
      <c r="L872" s="240"/>
      <c r="M872" s="241"/>
      <c r="N872" s="242"/>
      <c r="O872" s="242"/>
      <c r="P872" s="242"/>
      <c r="Q872" s="242"/>
      <c r="R872" s="242"/>
      <c r="S872" s="242"/>
      <c r="T872" s="256"/>
      <c r="AT872" s="261" t="s">
        <v>184</v>
      </c>
      <c r="AU872" s="261" t="s">
        <v>81</v>
      </c>
      <c r="AV872" s="90" t="s">
        <v>24</v>
      </c>
      <c r="AW872" s="90" t="s">
        <v>37</v>
      </c>
      <c r="AX872" s="90" t="s">
        <v>73</v>
      </c>
      <c r="AY872" s="261" t="s">
        <v>164</v>
      </c>
    </row>
    <row r="873" spans="2:51" s="91" customFormat="1" ht="13.5">
      <c r="B873" s="200"/>
      <c r="C873" s="201"/>
      <c r="D873" s="194" t="s">
        <v>184</v>
      </c>
      <c r="E873" s="202" t="s">
        <v>22</v>
      </c>
      <c r="F873" s="203" t="s">
        <v>317</v>
      </c>
      <c r="G873" s="201"/>
      <c r="H873" s="204">
        <v>9.15</v>
      </c>
      <c r="I873" s="243"/>
      <c r="J873" s="201"/>
      <c r="K873" s="201"/>
      <c r="L873" s="244"/>
      <c r="M873" s="245"/>
      <c r="N873" s="246"/>
      <c r="O873" s="246"/>
      <c r="P873" s="246"/>
      <c r="Q873" s="246"/>
      <c r="R873" s="246"/>
      <c r="S873" s="246"/>
      <c r="T873" s="257"/>
      <c r="AT873" s="262" t="s">
        <v>184</v>
      </c>
      <c r="AU873" s="262" t="s">
        <v>81</v>
      </c>
      <c r="AV873" s="91" t="s">
        <v>81</v>
      </c>
      <c r="AW873" s="91" t="s">
        <v>37</v>
      </c>
      <c r="AX873" s="91" t="s">
        <v>73</v>
      </c>
      <c r="AY873" s="262" t="s">
        <v>164</v>
      </c>
    </row>
    <row r="874" spans="2:51" s="90" customFormat="1" ht="13.5">
      <c r="B874" s="196"/>
      <c r="C874" s="197"/>
      <c r="D874" s="194" t="s">
        <v>184</v>
      </c>
      <c r="E874" s="198" t="s">
        <v>22</v>
      </c>
      <c r="F874" s="199" t="s">
        <v>318</v>
      </c>
      <c r="G874" s="197"/>
      <c r="H874" s="198" t="s">
        <v>22</v>
      </c>
      <c r="I874" s="239"/>
      <c r="J874" s="197"/>
      <c r="K874" s="197"/>
      <c r="L874" s="240"/>
      <c r="M874" s="241"/>
      <c r="N874" s="242"/>
      <c r="O874" s="242"/>
      <c r="P874" s="242"/>
      <c r="Q874" s="242"/>
      <c r="R874" s="242"/>
      <c r="S874" s="242"/>
      <c r="T874" s="256"/>
      <c r="AT874" s="261" t="s">
        <v>184</v>
      </c>
      <c r="AU874" s="261" t="s">
        <v>81</v>
      </c>
      <c r="AV874" s="90" t="s">
        <v>24</v>
      </c>
      <c r="AW874" s="90" t="s">
        <v>37</v>
      </c>
      <c r="AX874" s="90" t="s">
        <v>73</v>
      </c>
      <c r="AY874" s="261" t="s">
        <v>164</v>
      </c>
    </row>
    <row r="875" spans="2:51" s="91" customFormat="1" ht="13.5">
      <c r="B875" s="200"/>
      <c r="C875" s="201"/>
      <c r="D875" s="194" t="s">
        <v>184</v>
      </c>
      <c r="E875" s="202" t="s">
        <v>22</v>
      </c>
      <c r="F875" s="203" t="s">
        <v>319</v>
      </c>
      <c r="G875" s="201"/>
      <c r="H875" s="204">
        <v>10.63</v>
      </c>
      <c r="I875" s="243"/>
      <c r="J875" s="201"/>
      <c r="K875" s="201"/>
      <c r="L875" s="244"/>
      <c r="M875" s="245"/>
      <c r="N875" s="246"/>
      <c r="O875" s="246"/>
      <c r="P875" s="246"/>
      <c r="Q875" s="246"/>
      <c r="R875" s="246"/>
      <c r="S875" s="246"/>
      <c r="T875" s="257"/>
      <c r="AT875" s="262" t="s">
        <v>184</v>
      </c>
      <c r="AU875" s="262" t="s">
        <v>81</v>
      </c>
      <c r="AV875" s="91" t="s">
        <v>81</v>
      </c>
      <c r="AW875" s="91" t="s">
        <v>37</v>
      </c>
      <c r="AX875" s="91" t="s">
        <v>73</v>
      </c>
      <c r="AY875" s="262" t="s">
        <v>164</v>
      </c>
    </row>
    <row r="876" spans="2:51" s="90" customFormat="1" ht="13.5">
      <c r="B876" s="196"/>
      <c r="C876" s="197"/>
      <c r="D876" s="194" t="s">
        <v>184</v>
      </c>
      <c r="E876" s="198" t="s">
        <v>22</v>
      </c>
      <c r="F876" s="199" t="s">
        <v>290</v>
      </c>
      <c r="G876" s="197"/>
      <c r="H876" s="198" t="s">
        <v>22</v>
      </c>
      <c r="I876" s="239"/>
      <c r="J876" s="197"/>
      <c r="K876" s="197"/>
      <c r="L876" s="240"/>
      <c r="M876" s="241"/>
      <c r="N876" s="242"/>
      <c r="O876" s="242"/>
      <c r="P876" s="242"/>
      <c r="Q876" s="242"/>
      <c r="R876" s="242"/>
      <c r="S876" s="242"/>
      <c r="T876" s="256"/>
      <c r="AT876" s="261" t="s">
        <v>184</v>
      </c>
      <c r="AU876" s="261" t="s">
        <v>81</v>
      </c>
      <c r="AV876" s="90" t="s">
        <v>24</v>
      </c>
      <c r="AW876" s="90" t="s">
        <v>37</v>
      </c>
      <c r="AX876" s="90" t="s">
        <v>73</v>
      </c>
      <c r="AY876" s="261" t="s">
        <v>164</v>
      </c>
    </row>
    <row r="877" spans="2:51" s="91" customFormat="1" ht="13.5">
      <c r="B877" s="200"/>
      <c r="C877" s="201"/>
      <c r="D877" s="194" t="s">
        <v>184</v>
      </c>
      <c r="E877" s="202" t="s">
        <v>22</v>
      </c>
      <c r="F877" s="203" t="s">
        <v>320</v>
      </c>
      <c r="G877" s="201"/>
      <c r="H877" s="204">
        <v>38.4</v>
      </c>
      <c r="I877" s="243"/>
      <c r="J877" s="201"/>
      <c r="K877" s="201"/>
      <c r="L877" s="244"/>
      <c r="M877" s="245"/>
      <c r="N877" s="246"/>
      <c r="O877" s="246"/>
      <c r="P877" s="246"/>
      <c r="Q877" s="246"/>
      <c r="R877" s="246"/>
      <c r="S877" s="246"/>
      <c r="T877" s="257"/>
      <c r="AT877" s="262" t="s">
        <v>184</v>
      </c>
      <c r="AU877" s="262" t="s">
        <v>81</v>
      </c>
      <c r="AV877" s="91" t="s">
        <v>81</v>
      </c>
      <c r="AW877" s="91" t="s">
        <v>37</v>
      </c>
      <c r="AX877" s="91" t="s">
        <v>73</v>
      </c>
      <c r="AY877" s="262" t="s">
        <v>164</v>
      </c>
    </row>
    <row r="878" spans="2:51" s="91" customFormat="1" ht="13.5">
      <c r="B878" s="200"/>
      <c r="C878" s="201"/>
      <c r="D878" s="194" t="s">
        <v>184</v>
      </c>
      <c r="E878" s="202" t="s">
        <v>22</v>
      </c>
      <c r="F878" s="203" t="s">
        <v>1437</v>
      </c>
      <c r="G878" s="201"/>
      <c r="H878" s="204">
        <v>19.94</v>
      </c>
      <c r="I878" s="243"/>
      <c r="J878" s="201"/>
      <c r="K878" s="201"/>
      <c r="L878" s="244"/>
      <c r="M878" s="245"/>
      <c r="N878" s="246"/>
      <c r="O878" s="246"/>
      <c r="P878" s="246"/>
      <c r="Q878" s="246"/>
      <c r="R878" s="246"/>
      <c r="S878" s="246"/>
      <c r="T878" s="257"/>
      <c r="AT878" s="262" t="s">
        <v>184</v>
      </c>
      <c r="AU878" s="262" t="s">
        <v>81</v>
      </c>
      <c r="AV878" s="91" t="s">
        <v>81</v>
      </c>
      <c r="AW878" s="91" t="s">
        <v>37</v>
      </c>
      <c r="AX878" s="91" t="s">
        <v>73</v>
      </c>
      <c r="AY878" s="262" t="s">
        <v>164</v>
      </c>
    </row>
    <row r="879" spans="2:51" s="91" customFormat="1" ht="13.5">
      <c r="B879" s="200"/>
      <c r="C879" s="201"/>
      <c r="D879" s="194" t="s">
        <v>184</v>
      </c>
      <c r="E879" s="202" t="s">
        <v>22</v>
      </c>
      <c r="F879" s="203" t="s">
        <v>1354</v>
      </c>
      <c r="G879" s="201"/>
      <c r="H879" s="204">
        <v>24.2</v>
      </c>
      <c r="I879" s="243"/>
      <c r="J879" s="201"/>
      <c r="K879" s="201"/>
      <c r="L879" s="244"/>
      <c r="M879" s="245"/>
      <c r="N879" s="246"/>
      <c r="O879" s="246"/>
      <c r="P879" s="246"/>
      <c r="Q879" s="246"/>
      <c r="R879" s="246"/>
      <c r="S879" s="246"/>
      <c r="T879" s="257"/>
      <c r="AT879" s="262" t="s">
        <v>184</v>
      </c>
      <c r="AU879" s="262" t="s">
        <v>81</v>
      </c>
      <c r="AV879" s="91" t="s">
        <v>81</v>
      </c>
      <c r="AW879" s="91" t="s">
        <v>37</v>
      </c>
      <c r="AX879" s="91" t="s">
        <v>73</v>
      </c>
      <c r="AY879" s="262" t="s">
        <v>164</v>
      </c>
    </row>
    <row r="880" spans="2:51" s="91" customFormat="1" ht="13.5">
      <c r="B880" s="200"/>
      <c r="C880" s="201"/>
      <c r="D880" s="194" t="s">
        <v>184</v>
      </c>
      <c r="E880" s="202" t="s">
        <v>22</v>
      </c>
      <c r="F880" s="203" t="s">
        <v>1355</v>
      </c>
      <c r="G880" s="201"/>
      <c r="H880" s="204">
        <v>5</v>
      </c>
      <c r="I880" s="243"/>
      <c r="J880" s="201"/>
      <c r="K880" s="201"/>
      <c r="L880" s="244"/>
      <c r="M880" s="245"/>
      <c r="N880" s="246"/>
      <c r="O880" s="246"/>
      <c r="P880" s="246"/>
      <c r="Q880" s="246"/>
      <c r="R880" s="246"/>
      <c r="S880" s="246"/>
      <c r="T880" s="257"/>
      <c r="AT880" s="262" t="s">
        <v>184</v>
      </c>
      <c r="AU880" s="262" t="s">
        <v>81</v>
      </c>
      <c r="AV880" s="91" t="s">
        <v>81</v>
      </c>
      <c r="AW880" s="91" t="s">
        <v>37</v>
      </c>
      <c r="AX880" s="91" t="s">
        <v>73</v>
      </c>
      <c r="AY880" s="262" t="s">
        <v>164</v>
      </c>
    </row>
    <row r="881" spans="2:51" s="91" customFormat="1" ht="13.5">
      <c r="B881" s="200"/>
      <c r="C881" s="201"/>
      <c r="D881" s="194" t="s">
        <v>184</v>
      </c>
      <c r="E881" s="202" t="s">
        <v>22</v>
      </c>
      <c r="F881" s="203" t="s">
        <v>1438</v>
      </c>
      <c r="G881" s="201"/>
      <c r="H881" s="204">
        <v>4.98</v>
      </c>
      <c r="I881" s="243"/>
      <c r="J881" s="201"/>
      <c r="K881" s="201"/>
      <c r="L881" s="244"/>
      <c r="M881" s="245"/>
      <c r="N881" s="246"/>
      <c r="O881" s="246"/>
      <c r="P881" s="246"/>
      <c r="Q881" s="246"/>
      <c r="R881" s="246"/>
      <c r="S881" s="246"/>
      <c r="T881" s="257"/>
      <c r="AT881" s="262" t="s">
        <v>184</v>
      </c>
      <c r="AU881" s="262" t="s">
        <v>81</v>
      </c>
      <c r="AV881" s="91" t="s">
        <v>81</v>
      </c>
      <c r="AW881" s="91" t="s">
        <v>37</v>
      </c>
      <c r="AX881" s="91" t="s">
        <v>73</v>
      </c>
      <c r="AY881" s="262" t="s">
        <v>164</v>
      </c>
    </row>
    <row r="882" spans="2:51" s="91" customFormat="1" ht="13.5">
      <c r="B882" s="200"/>
      <c r="C882" s="201"/>
      <c r="D882" s="194" t="s">
        <v>184</v>
      </c>
      <c r="E882" s="202" t="s">
        <v>22</v>
      </c>
      <c r="F882" s="203" t="s">
        <v>1439</v>
      </c>
      <c r="G882" s="201"/>
      <c r="H882" s="204">
        <v>9.06</v>
      </c>
      <c r="I882" s="243"/>
      <c r="J882" s="201"/>
      <c r="K882" s="201"/>
      <c r="L882" s="244"/>
      <c r="M882" s="245"/>
      <c r="N882" s="246"/>
      <c r="O882" s="246"/>
      <c r="P882" s="246"/>
      <c r="Q882" s="246"/>
      <c r="R882" s="246"/>
      <c r="S882" s="246"/>
      <c r="T882" s="257"/>
      <c r="AT882" s="262" t="s">
        <v>184</v>
      </c>
      <c r="AU882" s="262" t="s">
        <v>81</v>
      </c>
      <c r="AV882" s="91" t="s">
        <v>81</v>
      </c>
      <c r="AW882" s="91" t="s">
        <v>37</v>
      </c>
      <c r="AX882" s="91" t="s">
        <v>73</v>
      </c>
      <c r="AY882" s="262" t="s">
        <v>164</v>
      </c>
    </row>
    <row r="883" spans="2:51" s="91" customFormat="1" ht="13.5">
      <c r="B883" s="200"/>
      <c r="C883" s="201"/>
      <c r="D883" s="194" t="s">
        <v>184</v>
      </c>
      <c r="E883" s="202" t="s">
        <v>22</v>
      </c>
      <c r="F883" s="203" t="s">
        <v>1343</v>
      </c>
      <c r="G883" s="201"/>
      <c r="H883" s="204">
        <v>105.62</v>
      </c>
      <c r="I883" s="243"/>
      <c r="J883" s="201"/>
      <c r="K883" s="201"/>
      <c r="L883" s="244"/>
      <c r="M883" s="245"/>
      <c r="N883" s="246"/>
      <c r="O883" s="246"/>
      <c r="P883" s="246"/>
      <c r="Q883" s="246"/>
      <c r="R883" s="246"/>
      <c r="S883" s="246"/>
      <c r="T883" s="257"/>
      <c r="AT883" s="262" t="s">
        <v>184</v>
      </c>
      <c r="AU883" s="262" t="s">
        <v>81</v>
      </c>
      <c r="AV883" s="91" t="s">
        <v>81</v>
      </c>
      <c r="AW883" s="91" t="s">
        <v>37</v>
      </c>
      <c r="AX883" s="91" t="s">
        <v>73</v>
      </c>
      <c r="AY883" s="262" t="s">
        <v>164</v>
      </c>
    </row>
    <row r="884" spans="2:51" s="91" customFormat="1" ht="13.5">
      <c r="B884" s="200"/>
      <c r="C884" s="201"/>
      <c r="D884" s="194" t="s">
        <v>184</v>
      </c>
      <c r="E884" s="202" t="s">
        <v>22</v>
      </c>
      <c r="F884" s="203" t="s">
        <v>1344</v>
      </c>
      <c r="G884" s="201"/>
      <c r="H884" s="204">
        <v>18.97</v>
      </c>
      <c r="I884" s="243"/>
      <c r="J884" s="201"/>
      <c r="K884" s="201"/>
      <c r="L884" s="244"/>
      <c r="M884" s="245"/>
      <c r="N884" s="246"/>
      <c r="O884" s="246"/>
      <c r="P884" s="246"/>
      <c r="Q884" s="246"/>
      <c r="R884" s="246"/>
      <c r="S884" s="246"/>
      <c r="T884" s="257"/>
      <c r="AT884" s="262" t="s">
        <v>184</v>
      </c>
      <c r="AU884" s="262" t="s">
        <v>81</v>
      </c>
      <c r="AV884" s="91" t="s">
        <v>81</v>
      </c>
      <c r="AW884" s="91" t="s">
        <v>37</v>
      </c>
      <c r="AX884" s="91" t="s">
        <v>73</v>
      </c>
      <c r="AY884" s="262" t="s">
        <v>164</v>
      </c>
    </row>
    <row r="885" spans="2:51" s="91" customFormat="1" ht="13.5">
      <c r="B885" s="200"/>
      <c r="C885" s="201"/>
      <c r="D885" s="194" t="s">
        <v>184</v>
      </c>
      <c r="E885" s="202" t="s">
        <v>22</v>
      </c>
      <c r="F885" s="203" t="s">
        <v>1826</v>
      </c>
      <c r="G885" s="201"/>
      <c r="H885" s="204">
        <v>57.66</v>
      </c>
      <c r="I885" s="243"/>
      <c r="J885" s="201"/>
      <c r="K885" s="201"/>
      <c r="L885" s="244"/>
      <c r="M885" s="245"/>
      <c r="N885" s="246"/>
      <c r="O885" s="246"/>
      <c r="P885" s="246"/>
      <c r="Q885" s="246"/>
      <c r="R885" s="246"/>
      <c r="S885" s="246"/>
      <c r="T885" s="257"/>
      <c r="AT885" s="262" t="s">
        <v>184</v>
      </c>
      <c r="AU885" s="262" t="s">
        <v>81</v>
      </c>
      <c r="AV885" s="91" t="s">
        <v>81</v>
      </c>
      <c r="AW885" s="91" t="s">
        <v>37</v>
      </c>
      <c r="AX885" s="91" t="s">
        <v>73</v>
      </c>
      <c r="AY885" s="262" t="s">
        <v>164</v>
      </c>
    </row>
    <row r="886" spans="2:51" s="91" customFormat="1" ht="13.5">
      <c r="B886" s="200"/>
      <c r="C886" s="201"/>
      <c r="D886" s="194" t="s">
        <v>184</v>
      </c>
      <c r="E886" s="202" t="s">
        <v>22</v>
      </c>
      <c r="F886" s="203" t="s">
        <v>1349</v>
      </c>
      <c r="G886" s="201"/>
      <c r="H886" s="204">
        <v>18.6</v>
      </c>
      <c r="I886" s="243"/>
      <c r="J886" s="201"/>
      <c r="K886" s="201"/>
      <c r="L886" s="244"/>
      <c r="M886" s="245"/>
      <c r="N886" s="246"/>
      <c r="O886" s="246"/>
      <c r="P886" s="246"/>
      <c r="Q886" s="246"/>
      <c r="R886" s="246"/>
      <c r="S886" s="246"/>
      <c r="T886" s="257"/>
      <c r="AT886" s="262" t="s">
        <v>184</v>
      </c>
      <c r="AU886" s="262" t="s">
        <v>81</v>
      </c>
      <c r="AV886" s="91" t="s">
        <v>81</v>
      </c>
      <c r="AW886" s="91" t="s">
        <v>37</v>
      </c>
      <c r="AX886" s="91" t="s">
        <v>73</v>
      </c>
      <c r="AY886" s="262" t="s">
        <v>164</v>
      </c>
    </row>
    <row r="887" spans="2:51" s="91" customFormat="1" ht="13.5">
      <c r="B887" s="200"/>
      <c r="C887" s="201"/>
      <c r="D887" s="194" t="s">
        <v>184</v>
      </c>
      <c r="E887" s="202" t="s">
        <v>22</v>
      </c>
      <c r="F887" s="203" t="s">
        <v>1358</v>
      </c>
      <c r="G887" s="201"/>
      <c r="H887" s="204">
        <v>75.63</v>
      </c>
      <c r="I887" s="243"/>
      <c r="J887" s="201"/>
      <c r="K887" s="201"/>
      <c r="L887" s="244"/>
      <c r="M887" s="245"/>
      <c r="N887" s="246"/>
      <c r="O887" s="246"/>
      <c r="P887" s="246"/>
      <c r="Q887" s="246"/>
      <c r="R887" s="246"/>
      <c r="S887" s="246"/>
      <c r="T887" s="257"/>
      <c r="AT887" s="262" t="s">
        <v>184</v>
      </c>
      <c r="AU887" s="262" t="s">
        <v>81</v>
      </c>
      <c r="AV887" s="91" t="s">
        <v>81</v>
      </c>
      <c r="AW887" s="91" t="s">
        <v>37</v>
      </c>
      <c r="AX887" s="91" t="s">
        <v>73</v>
      </c>
      <c r="AY887" s="262" t="s">
        <v>164</v>
      </c>
    </row>
    <row r="888" spans="2:51" s="91" customFormat="1" ht="13.5">
      <c r="B888" s="200"/>
      <c r="C888" s="201"/>
      <c r="D888" s="194" t="s">
        <v>184</v>
      </c>
      <c r="E888" s="202" t="s">
        <v>22</v>
      </c>
      <c r="F888" s="203" t="s">
        <v>1369</v>
      </c>
      <c r="G888" s="201"/>
      <c r="H888" s="204">
        <v>6.17</v>
      </c>
      <c r="I888" s="243"/>
      <c r="J888" s="201"/>
      <c r="K888" s="201"/>
      <c r="L888" s="244"/>
      <c r="M888" s="245"/>
      <c r="N888" s="246"/>
      <c r="O888" s="246"/>
      <c r="P888" s="246"/>
      <c r="Q888" s="246"/>
      <c r="R888" s="246"/>
      <c r="S888" s="246"/>
      <c r="T888" s="257"/>
      <c r="AT888" s="262" t="s">
        <v>184</v>
      </c>
      <c r="AU888" s="262" t="s">
        <v>81</v>
      </c>
      <c r="AV888" s="91" t="s">
        <v>81</v>
      </c>
      <c r="AW888" s="91" t="s">
        <v>37</v>
      </c>
      <c r="AX888" s="91" t="s">
        <v>73</v>
      </c>
      <c r="AY888" s="262" t="s">
        <v>164</v>
      </c>
    </row>
    <row r="889" spans="2:51" s="90" customFormat="1" ht="13.5">
      <c r="B889" s="196"/>
      <c r="C889" s="197"/>
      <c r="D889" s="194" t="s">
        <v>184</v>
      </c>
      <c r="E889" s="198" t="s">
        <v>22</v>
      </c>
      <c r="F889" s="199" t="s">
        <v>303</v>
      </c>
      <c r="G889" s="197"/>
      <c r="H889" s="198" t="s">
        <v>22</v>
      </c>
      <c r="I889" s="239"/>
      <c r="J889" s="197"/>
      <c r="K889" s="197"/>
      <c r="L889" s="240"/>
      <c r="M889" s="241"/>
      <c r="N889" s="242"/>
      <c r="O889" s="242"/>
      <c r="P889" s="242"/>
      <c r="Q889" s="242"/>
      <c r="R889" s="242"/>
      <c r="S889" s="242"/>
      <c r="T889" s="256"/>
      <c r="AT889" s="261" t="s">
        <v>184</v>
      </c>
      <c r="AU889" s="261" t="s">
        <v>81</v>
      </c>
      <c r="AV889" s="90" t="s">
        <v>24</v>
      </c>
      <c r="AW889" s="90" t="s">
        <v>37</v>
      </c>
      <c r="AX889" s="90" t="s">
        <v>73</v>
      </c>
      <c r="AY889" s="261" t="s">
        <v>164</v>
      </c>
    </row>
    <row r="890" spans="2:51" s="91" customFormat="1" ht="13.5">
      <c r="B890" s="200"/>
      <c r="C890" s="201"/>
      <c r="D890" s="194" t="s">
        <v>184</v>
      </c>
      <c r="E890" s="202" t="s">
        <v>22</v>
      </c>
      <c r="F890" s="203" t="s">
        <v>304</v>
      </c>
      <c r="G890" s="201"/>
      <c r="H890" s="204">
        <v>2.7</v>
      </c>
      <c r="I890" s="243"/>
      <c r="J890" s="201"/>
      <c r="K890" s="201"/>
      <c r="L890" s="244"/>
      <c r="M890" s="245"/>
      <c r="N890" s="246"/>
      <c r="O890" s="246"/>
      <c r="P890" s="246"/>
      <c r="Q890" s="246"/>
      <c r="R890" s="246"/>
      <c r="S890" s="246"/>
      <c r="T890" s="257"/>
      <c r="AT890" s="262" t="s">
        <v>184</v>
      </c>
      <c r="AU890" s="262" t="s">
        <v>81</v>
      </c>
      <c r="AV890" s="91" t="s">
        <v>81</v>
      </c>
      <c r="AW890" s="91" t="s">
        <v>37</v>
      </c>
      <c r="AX890" s="91" t="s">
        <v>73</v>
      </c>
      <c r="AY890" s="262" t="s">
        <v>164</v>
      </c>
    </row>
    <row r="891" spans="2:51" s="92" customFormat="1" ht="13.5">
      <c r="B891" s="205"/>
      <c r="C891" s="206"/>
      <c r="D891" s="207" t="s">
        <v>184</v>
      </c>
      <c r="E891" s="208" t="s">
        <v>22</v>
      </c>
      <c r="F891" s="209" t="s">
        <v>187</v>
      </c>
      <c r="G891" s="206"/>
      <c r="H891" s="210">
        <v>496.49</v>
      </c>
      <c r="I891" s="247"/>
      <c r="J891" s="206"/>
      <c r="K891" s="206"/>
      <c r="L891" s="248"/>
      <c r="M891" s="249"/>
      <c r="N891" s="250"/>
      <c r="O891" s="250"/>
      <c r="P891" s="250"/>
      <c r="Q891" s="250"/>
      <c r="R891" s="250"/>
      <c r="S891" s="250"/>
      <c r="T891" s="258"/>
      <c r="AT891" s="263" t="s">
        <v>184</v>
      </c>
      <c r="AU891" s="263" t="s">
        <v>81</v>
      </c>
      <c r="AV891" s="92" t="s">
        <v>171</v>
      </c>
      <c r="AW891" s="92" t="s">
        <v>37</v>
      </c>
      <c r="AX891" s="92" t="s">
        <v>24</v>
      </c>
      <c r="AY891" s="263" t="s">
        <v>164</v>
      </c>
    </row>
    <row r="892" spans="2:65" s="84" customFormat="1" ht="20.4" customHeight="1">
      <c r="B892" s="105"/>
      <c r="C892" s="189" t="s">
        <v>1838</v>
      </c>
      <c r="D892" s="189" t="s">
        <v>166</v>
      </c>
      <c r="E892" s="190" t="s">
        <v>1839</v>
      </c>
      <c r="F892" s="191" t="s">
        <v>1840</v>
      </c>
      <c r="G892" s="192" t="s">
        <v>169</v>
      </c>
      <c r="H892" s="193">
        <v>1</v>
      </c>
      <c r="I892" s="233"/>
      <c r="J892" s="234">
        <f>ROUND(I892*H892,2)</f>
        <v>0</v>
      </c>
      <c r="K892" s="191" t="s">
        <v>170</v>
      </c>
      <c r="L892" s="214"/>
      <c r="M892" s="235" t="s">
        <v>22</v>
      </c>
      <c r="N892" s="236" t="s">
        <v>44</v>
      </c>
      <c r="O892" s="106"/>
      <c r="P892" s="237">
        <f>O892*H892</f>
        <v>0</v>
      </c>
      <c r="Q892" s="237">
        <v>0</v>
      </c>
      <c r="R892" s="237">
        <f>Q892*H892</f>
        <v>0</v>
      </c>
      <c r="S892" s="237">
        <v>0</v>
      </c>
      <c r="T892" s="254">
        <f>S892*H892</f>
        <v>0</v>
      </c>
      <c r="AR892" s="170" t="s">
        <v>298</v>
      </c>
      <c r="AT892" s="170" t="s">
        <v>166</v>
      </c>
      <c r="AU892" s="170" t="s">
        <v>81</v>
      </c>
      <c r="AY892" s="170" t="s">
        <v>164</v>
      </c>
      <c r="BE892" s="266">
        <f>IF(N892="základní",J892,0)</f>
        <v>0</v>
      </c>
      <c r="BF892" s="266">
        <f>IF(N892="snížená",J892,0)</f>
        <v>0</v>
      </c>
      <c r="BG892" s="266">
        <f>IF(N892="zákl. přenesená",J892,0)</f>
        <v>0</v>
      </c>
      <c r="BH892" s="266">
        <f>IF(N892="sníž. přenesená",J892,0)</f>
        <v>0</v>
      </c>
      <c r="BI892" s="266">
        <f>IF(N892="nulová",J892,0)</f>
        <v>0</v>
      </c>
      <c r="BJ892" s="170" t="s">
        <v>24</v>
      </c>
      <c r="BK892" s="266">
        <f>ROUND(I892*H892,2)</f>
        <v>0</v>
      </c>
      <c r="BL892" s="170" t="s">
        <v>298</v>
      </c>
      <c r="BM892" s="170" t="s">
        <v>1841</v>
      </c>
    </row>
    <row r="893" spans="2:47" s="84" customFormat="1" ht="24">
      <c r="B893" s="105"/>
      <c r="C893" s="174"/>
      <c r="D893" s="194" t="s">
        <v>173</v>
      </c>
      <c r="E893" s="174"/>
      <c r="F893" s="195" t="s">
        <v>1842</v>
      </c>
      <c r="G893" s="174"/>
      <c r="H893" s="174"/>
      <c r="I893" s="215"/>
      <c r="J893" s="174"/>
      <c r="K893" s="174"/>
      <c r="L893" s="214"/>
      <c r="M893" s="238"/>
      <c r="N893" s="106"/>
      <c r="O893" s="106"/>
      <c r="P893" s="106"/>
      <c r="Q893" s="106"/>
      <c r="R893" s="106"/>
      <c r="S893" s="106"/>
      <c r="T893" s="255"/>
      <c r="AT893" s="170" t="s">
        <v>173</v>
      </c>
      <c r="AU893" s="170" t="s">
        <v>81</v>
      </c>
    </row>
    <row r="894" spans="2:63" s="89" customFormat="1" ht="29.9" customHeight="1">
      <c r="B894" s="183"/>
      <c r="C894" s="184"/>
      <c r="D894" s="187" t="s">
        <v>72</v>
      </c>
      <c r="E894" s="188" t="s">
        <v>1843</v>
      </c>
      <c r="F894" s="188" t="s">
        <v>1844</v>
      </c>
      <c r="G894" s="184"/>
      <c r="H894" s="184"/>
      <c r="I894" s="226"/>
      <c r="J894" s="232">
        <f>BK894</f>
        <v>0</v>
      </c>
      <c r="K894" s="184"/>
      <c r="L894" s="228"/>
      <c r="M894" s="229"/>
      <c r="N894" s="230"/>
      <c r="O894" s="230"/>
      <c r="P894" s="231">
        <f aca="true" t="shared" si="178" ref="P894:T894">SUM(P895:P908)</f>
        <v>0</v>
      </c>
      <c r="Q894" s="230"/>
      <c r="R894" s="231">
        <f t="shared" si="178"/>
        <v>0.0101625</v>
      </c>
      <c r="S894" s="230"/>
      <c r="T894" s="253">
        <f t="shared" si="178"/>
        <v>0</v>
      </c>
      <c r="AR894" s="259" t="s">
        <v>81</v>
      </c>
      <c r="AT894" s="260" t="s">
        <v>72</v>
      </c>
      <c r="AU894" s="260" t="s">
        <v>24</v>
      </c>
      <c r="AY894" s="259" t="s">
        <v>164</v>
      </c>
      <c r="BK894" s="265">
        <f>SUM(BK895:BK908)</f>
        <v>0</v>
      </c>
    </row>
    <row r="895" spans="2:65" s="84" customFormat="1" ht="20.4" customHeight="1">
      <c r="B895" s="105"/>
      <c r="C895" s="189" t="s">
        <v>1845</v>
      </c>
      <c r="D895" s="189" t="s">
        <v>166</v>
      </c>
      <c r="E895" s="190" t="s">
        <v>1846</v>
      </c>
      <c r="F895" s="191" t="s">
        <v>1847</v>
      </c>
      <c r="G895" s="192" t="s">
        <v>465</v>
      </c>
      <c r="H895" s="193">
        <v>40.65</v>
      </c>
      <c r="I895" s="233"/>
      <c r="J895" s="234">
        <f>ROUND(I895*H895,2)</f>
        <v>0</v>
      </c>
      <c r="K895" s="191" t="s">
        <v>170</v>
      </c>
      <c r="L895" s="214"/>
      <c r="M895" s="235" t="s">
        <v>22</v>
      </c>
      <c r="N895" s="236" t="s">
        <v>44</v>
      </c>
      <c r="O895" s="106"/>
      <c r="P895" s="237">
        <f>O895*H895</f>
        <v>0</v>
      </c>
      <c r="Q895" s="237">
        <v>4E-05</v>
      </c>
      <c r="R895" s="237">
        <f>Q895*H895</f>
        <v>0.001626</v>
      </c>
      <c r="S895" s="237">
        <v>0</v>
      </c>
      <c r="T895" s="254">
        <f>S895*H895</f>
        <v>0</v>
      </c>
      <c r="AR895" s="170" t="s">
        <v>298</v>
      </c>
      <c r="AT895" s="170" t="s">
        <v>166</v>
      </c>
      <c r="AU895" s="170" t="s">
        <v>81</v>
      </c>
      <c r="AY895" s="170" t="s">
        <v>164</v>
      </c>
      <c r="BE895" s="266">
        <f>IF(N895="základní",J895,0)</f>
        <v>0</v>
      </c>
      <c r="BF895" s="266">
        <f>IF(N895="snížená",J895,0)</f>
        <v>0</v>
      </c>
      <c r="BG895" s="266">
        <f>IF(N895="zákl. přenesená",J895,0)</f>
        <v>0</v>
      </c>
      <c r="BH895" s="266">
        <f>IF(N895="sníž. přenesená",J895,0)</f>
        <v>0</v>
      </c>
      <c r="BI895" s="266">
        <f>IF(N895="nulová",J895,0)</f>
        <v>0</v>
      </c>
      <c r="BJ895" s="170" t="s">
        <v>24</v>
      </c>
      <c r="BK895" s="266">
        <f>ROUND(I895*H895,2)</f>
        <v>0</v>
      </c>
      <c r="BL895" s="170" t="s">
        <v>298</v>
      </c>
      <c r="BM895" s="170" t="s">
        <v>1848</v>
      </c>
    </row>
    <row r="896" spans="2:47" s="84" customFormat="1" ht="13.5">
      <c r="B896" s="105"/>
      <c r="C896" s="174"/>
      <c r="D896" s="194" t="s">
        <v>173</v>
      </c>
      <c r="E896" s="174"/>
      <c r="F896" s="195" t="s">
        <v>1849</v>
      </c>
      <c r="G896" s="174"/>
      <c r="H896" s="174"/>
      <c r="I896" s="215"/>
      <c r="J896" s="174"/>
      <c r="K896" s="174"/>
      <c r="L896" s="214"/>
      <c r="M896" s="238"/>
      <c r="N896" s="106"/>
      <c r="O896" s="106"/>
      <c r="P896" s="106"/>
      <c r="Q896" s="106"/>
      <c r="R896" s="106"/>
      <c r="S896" s="106"/>
      <c r="T896" s="255"/>
      <c r="AT896" s="170" t="s">
        <v>173</v>
      </c>
      <c r="AU896" s="170" t="s">
        <v>81</v>
      </c>
    </row>
    <row r="897" spans="2:51" s="91" customFormat="1" ht="13.5">
      <c r="B897" s="200"/>
      <c r="C897" s="201"/>
      <c r="D897" s="194" t="s">
        <v>184</v>
      </c>
      <c r="E897" s="202" t="s">
        <v>22</v>
      </c>
      <c r="F897" s="203" t="s">
        <v>1850</v>
      </c>
      <c r="G897" s="201"/>
      <c r="H897" s="204">
        <v>0.7</v>
      </c>
      <c r="I897" s="243"/>
      <c r="J897" s="201"/>
      <c r="K897" s="201"/>
      <c r="L897" s="244"/>
      <c r="M897" s="245"/>
      <c r="N897" s="246"/>
      <c r="O897" s="246"/>
      <c r="P897" s="246"/>
      <c r="Q897" s="246"/>
      <c r="R897" s="246"/>
      <c r="S897" s="246"/>
      <c r="T897" s="257"/>
      <c r="AT897" s="262" t="s">
        <v>184</v>
      </c>
      <c r="AU897" s="262" t="s">
        <v>81</v>
      </c>
      <c r="AV897" s="91" t="s">
        <v>81</v>
      </c>
      <c r="AW897" s="91" t="s">
        <v>37</v>
      </c>
      <c r="AX897" s="91" t="s">
        <v>73</v>
      </c>
      <c r="AY897" s="262" t="s">
        <v>164</v>
      </c>
    </row>
    <row r="898" spans="2:51" s="91" customFormat="1" ht="13.5">
      <c r="B898" s="200"/>
      <c r="C898" s="201"/>
      <c r="D898" s="194" t="s">
        <v>184</v>
      </c>
      <c r="E898" s="202" t="s">
        <v>22</v>
      </c>
      <c r="F898" s="203" t="s">
        <v>1851</v>
      </c>
      <c r="G898" s="201"/>
      <c r="H898" s="204">
        <v>11.2</v>
      </c>
      <c r="I898" s="243"/>
      <c r="J898" s="201"/>
      <c r="K898" s="201"/>
      <c r="L898" s="244"/>
      <c r="M898" s="245"/>
      <c r="N898" s="246"/>
      <c r="O898" s="246"/>
      <c r="P898" s="246"/>
      <c r="Q898" s="246"/>
      <c r="R898" s="246"/>
      <c r="S898" s="246"/>
      <c r="T898" s="257"/>
      <c r="AT898" s="262" t="s">
        <v>184</v>
      </c>
      <c r="AU898" s="262" t="s">
        <v>81</v>
      </c>
      <c r="AV898" s="91" t="s">
        <v>81</v>
      </c>
      <c r="AW898" s="91" t="s">
        <v>37</v>
      </c>
      <c r="AX898" s="91" t="s">
        <v>73</v>
      </c>
      <c r="AY898" s="262" t="s">
        <v>164</v>
      </c>
    </row>
    <row r="899" spans="2:51" s="91" customFormat="1" ht="13.5">
      <c r="B899" s="200"/>
      <c r="C899" s="201"/>
      <c r="D899" s="194" t="s">
        <v>184</v>
      </c>
      <c r="E899" s="202" t="s">
        <v>22</v>
      </c>
      <c r="F899" s="203" t="s">
        <v>1852</v>
      </c>
      <c r="G899" s="201"/>
      <c r="H899" s="204">
        <v>1.6</v>
      </c>
      <c r="I899" s="243"/>
      <c r="J899" s="201"/>
      <c r="K899" s="201"/>
      <c r="L899" s="244"/>
      <c r="M899" s="245"/>
      <c r="N899" s="246"/>
      <c r="O899" s="246"/>
      <c r="P899" s="246"/>
      <c r="Q899" s="246"/>
      <c r="R899" s="246"/>
      <c r="S899" s="246"/>
      <c r="T899" s="257"/>
      <c r="AT899" s="262" t="s">
        <v>184</v>
      </c>
      <c r="AU899" s="262" t="s">
        <v>81</v>
      </c>
      <c r="AV899" s="91" t="s">
        <v>81</v>
      </c>
      <c r="AW899" s="91" t="s">
        <v>37</v>
      </c>
      <c r="AX899" s="91" t="s">
        <v>73</v>
      </c>
      <c r="AY899" s="262" t="s">
        <v>164</v>
      </c>
    </row>
    <row r="900" spans="2:51" s="91" customFormat="1" ht="13.5">
      <c r="B900" s="200"/>
      <c r="C900" s="201"/>
      <c r="D900" s="194" t="s">
        <v>184</v>
      </c>
      <c r="E900" s="202" t="s">
        <v>22</v>
      </c>
      <c r="F900" s="203" t="s">
        <v>1853</v>
      </c>
      <c r="G900" s="201"/>
      <c r="H900" s="204">
        <v>2.5</v>
      </c>
      <c r="I900" s="243"/>
      <c r="J900" s="201"/>
      <c r="K900" s="201"/>
      <c r="L900" s="244"/>
      <c r="M900" s="245"/>
      <c r="N900" s="246"/>
      <c r="O900" s="246"/>
      <c r="P900" s="246"/>
      <c r="Q900" s="246"/>
      <c r="R900" s="246"/>
      <c r="S900" s="246"/>
      <c r="T900" s="257"/>
      <c r="AT900" s="262" t="s">
        <v>184</v>
      </c>
      <c r="AU900" s="262" t="s">
        <v>81</v>
      </c>
      <c r="AV900" s="91" t="s">
        <v>81</v>
      </c>
      <c r="AW900" s="91" t="s">
        <v>37</v>
      </c>
      <c r="AX900" s="91" t="s">
        <v>73</v>
      </c>
      <c r="AY900" s="262" t="s">
        <v>164</v>
      </c>
    </row>
    <row r="901" spans="2:51" s="91" customFormat="1" ht="13.5">
      <c r="B901" s="200"/>
      <c r="C901" s="201"/>
      <c r="D901" s="194" t="s">
        <v>184</v>
      </c>
      <c r="E901" s="202" t="s">
        <v>22</v>
      </c>
      <c r="F901" s="203" t="s">
        <v>1854</v>
      </c>
      <c r="G901" s="201"/>
      <c r="H901" s="204">
        <v>5.4</v>
      </c>
      <c r="I901" s="243"/>
      <c r="J901" s="201"/>
      <c r="K901" s="201"/>
      <c r="L901" s="244"/>
      <c r="M901" s="245"/>
      <c r="N901" s="246"/>
      <c r="O901" s="246"/>
      <c r="P901" s="246"/>
      <c r="Q901" s="246"/>
      <c r="R901" s="246"/>
      <c r="S901" s="246"/>
      <c r="T901" s="257"/>
      <c r="AT901" s="262" t="s">
        <v>184</v>
      </c>
      <c r="AU901" s="262" t="s">
        <v>81</v>
      </c>
      <c r="AV901" s="91" t="s">
        <v>81</v>
      </c>
      <c r="AW901" s="91" t="s">
        <v>37</v>
      </c>
      <c r="AX901" s="91" t="s">
        <v>73</v>
      </c>
      <c r="AY901" s="262" t="s">
        <v>164</v>
      </c>
    </row>
    <row r="902" spans="2:51" s="91" customFormat="1" ht="13.5">
      <c r="B902" s="200"/>
      <c r="C902" s="201"/>
      <c r="D902" s="194" t="s">
        <v>184</v>
      </c>
      <c r="E902" s="202" t="s">
        <v>22</v>
      </c>
      <c r="F902" s="203" t="s">
        <v>1855</v>
      </c>
      <c r="G902" s="201"/>
      <c r="H902" s="204">
        <v>3.3</v>
      </c>
      <c r="I902" s="243"/>
      <c r="J902" s="201"/>
      <c r="K902" s="201"/>
      <c r="L902" s="244"/>
      <c r="M902" s="245"/>
      <c r="N902" s="246"/>
      <c r="O902" s="246"/>
      <c r="P902" s="246"/>
      <c r="Q902" s="246"/>
      <c r="R902" s="246"/>
      <c r="S902" s="246"/>
      <c r="T902" s="257"/>
      <c r="AT902" s="262" t="s">
        <v>184</v>
      </c>
      <c r="AU902" s="262" t="s">
        <v>81</v>
      </c>
      <c r="AV902" s="91" t="s">
        <v>81</v>
      </c>
      <c r="AW902" s="91" t="s">
        <v>37</v>
      </c>
      <c r="AX902" s="91" t="s">
        <v>73</v>
      </c>
      <c r="AY902" s="262" t="s">
        <v>164</v>
      </c>
    </row>
    <row r="903" spans="2:51" s="91" customFormat="1" ht="13.5">
      <c r="B903" s="200"/>
      <c r="C903" s="201"/>
      <c r="D903" s="194" t="s">
        <v>184</v>
      </c>
      <c r="E903" s="202" t="s">
        <v>22</v>
      </c>
      <c r="F903" s="203" t="s">
        <v>1856</v>
      </c>
      <c r="G903" s="201"/>
      <c r="H903" s="204">
        <v>15.95</v>
      </c>
      <c r="I903" s="243"/>
      <c r="J903" s="201"/>
      <c r="K903" s="201"/>
      <c r="L903" s="244"/>
      <c r="M903" s="245"/>
      <c r="N903" s="246"/>
      <c r="O903" s="246"/>
      <c r="P903" s="246"/>
      <c r="Q903" s="246"/>
      <c r="R903" s="246"/>
      <c r="S903" s="246"/>
      <c r="T903" s="257"/>
      <c r="AT903" s="262" t="s">
        <v>184</v>
      </c>
      <c r="AU903" s="262" t="s">
        <v>81</v>
      </c>
      <c r="AV903" s="91" t="s">
        <v>81</v>
      </c>
      <c r="AW903" s="91" t="s">
        <v>37</v>
      </c>
      <c r="AX903" s="91" t="s">
        <v>73</v>
      </c>
      <c r="AY903" s="262" t="s">
        <v>164</v>
      </c>
    </row>
    <row r="904" spans="2:51" s="92" customFormat="1" ht="13.5">
      <c r="B904" s="205"/>
      <c r="C904" s="206"/>
      <c r="D904" s="207" t="s">
        <v>184</v>
      </c>
      <c r="E904" s="208" t="s">
        <v>22</v>
      </c>
      <c r="F904" s="209" t="s">
        <v>187</v>
      </c>
      <c r="G904" s="206"/>
      <c r="H904" s="210">
        <v>40.65</v>
      </c>
      <c r="I904" s="247"/>
      <c r="J904" s="206"/>
      <c r="K904" s="206"/>
      <c r="L904" s="248"/>
      <c r="M904" s="249"/>
      <c r="N904" s="250"/>
      <c r="O904" s="250"/>
      <c r="P904" s="250"/>
      <c r="Q904" s="250"/>
      <c r="R904" s="250"/>
      <c r="S904" s="250"/>
      <c r="T904" s="258"/>
      <c r="AT904" s="263" t="s">
        <v>184</v>
      </c>
      <c r="AU904" s="263" t="s">
        <v>81</v>
      </c>
      <c r="AV904" s="92" t="s">
        <v>171</v>
      </c>
      <c r="AW904" s="92" t="s">
        <v>37</v>
      </c>
      <c r="AX904" s="92" t="s">
        <v>24</v>
      </c>
      <c r="AY904" s="263" t="s">
        <v>164</v>
      </c>
    </row>
    <row r="905" spans="2:65" s="84" customFormat="1" ht="20.4" customHeight="1">
      <c r="B905" s="105"/>
      <c r="C905" s="281" t="s">
        <v>1857</v>
      </c>
      <c r="D905" s="281" t="s">
        <v>834</v>
      </c>
      <c r="E905" s="282" t="s">
        <v>1858</v>
      </c>
      <c r="F905" s="283" t="s">
        <v>1859</v>
      </c>
      <c r="G905" s="284" t="s">
        <v>465</v>
      </c>
      <c r="H905" s="285">
        <v>40.65</v>
      </c>
      <c r="I905" s="286"/>
      <c r="J905" s="287">
        <f aca="true" t="shared" si="179" ref="J905:J910">ROUND(I905*H905,2)</f>
        <v>0</v>
      </c>
      <c r="K905" s="283" t="s">
        <v>170</v>
      </c>
      <c r="L905" s="288"/>
      <c r="M905" s="289" t="s">
        <v>22</v>
      </c>
      <c r="N905" s="290" t="s">
        <v>44</v>
      </c>
      <c r="O905" s="106"/>
      <c r="P905" s="237">
        <f aca="true" t="shared" si="180" ref="P905:P910">O905*H905</f>
        <v>0</v>
      </c>
      <c r="Q905" s="237">
        <v>0.00021</v>
      </c>
      <c r="R905" s="237">
        <f aca="true" t="shared" si="181" ref="R905:R910">Q905*H905</f>
        <v>0.0085365</v>
      </c>
      <c r="S905" s="237">
        <v>0</v>
      </c>
      <c r="T905" s="254">
        <f aca="true" t="shared" si="182" ref="T905:T910">S905*H905</f>
        <v>0</v>
      </c>
      <c r="AR905" s="170" t="s">
        <v>425</v>
      </c>
      <c r="AT905" s="170" t="s">
        <v>834</v>
      </c>
      <c r="AU905" s="170" t="s">
        <v>81</v>
      </c>
      <c r="AY905" s="170" t="s">
        <v>164</v>
      </c>
      <c r="BE905" s="266">
        <f aca="true" t="shared" si="183" ref="BE905:BE910">IF(N905="základní",J905,0)</f>
        <v>0</v>
      </c>
      <c r="BF905" s="266">
        <f aca="true" t="shared" si="184" ref="BF905:BF910">IF(N905="snížená",J905,0)</f>
        <v>0</v>
      </c>
      <c r="BG905" s="266">
        <f aca="true" t="shared" si="185" ref="BG905:BG910">IF(N905="zákl. přenesená",J905,0)</f>
        <v>0</v>
      </c>
      <c r="BH905" s="266">
        <f aca="true" t="shared" si="186" ref="BH905:BH910">IF(N905="sníž. přenesená",J905,0)</f>
        <v>0</v>
      </c>
      <c r="BI905" s="266">
        <f aca="true" t="shared" si="187" ref="BI905:BI910">IF(N905="nulová",J905,0)</f>
        <v>0</v>
      </c>
      <c r="BJ905" s="170" t="s">
        <v>24</v>
      </c>
      <c r="BK905" s="266">
        <f aca="true" t="shared" si="188" ref="BK905:BK910">ROUND(I905*H905,2)</f>
        <v>0</v>
      </c>
      <c r="BL905" s="170" t="s">
        <v>298</v>
      </c>
      <c r="BM905" s="170" t="s">
        <v>1860</v>
      </c>
    </row>
    <row r="906" spans="2:47" s="84" customFormat="1" ht="24">
      <c r="B906" s="105"/>
      <c r="C906" s="174"/>
      <c r="D906" s="207" t="s">
        <v>173</v>
      </c>
      <c r="E906" s="174"/>
      <c r="F906" s="270" t="s">
        <v>1861</v>
      </c>
      <c r="G906" s="174"/>
      <c r="H906" s="174"/>
      <c r="I906" s="215"/>
      <c r="J906" s="174"/>
      <c r="K906" s="174"/>
      <c r="L906" s="214"/>
      <c r="M906" s="238"/>
      <c r="N906" s="106"/>
      <c r="O906" s="106"/>
      <c r="P906" s="106"/>
      <c r="Q906" s="106"/>
      <c r="R906" s="106"/>
      <c r="S906" s="106"/>
      <c r="T906" s="255"/>
      <c r="AT906" s="170" t="s">
        <v>173</v>
      </c>
      <c r="AU906" s="170" t="s">
        <v>81</v>
      </c>
    </row>
    <row r="907" spans="2:65" s="84" customFormat="1" ht="20.4" customHeight="1">
      <c r="B907" s="105"/>
      <c r="C907" s="189" t="s">
        <v>1862</v>
      </c>
      <c r="D907" s="189" t="s">
        <v>166</v>
      </c>
      <c r="E907" s="190" t="s">
        <v>1863</v>
      </c>
      <c r="F907" s="191" t="s">
        <v>1864</v>
      </c>
      <c r="G907" s="192" t="s">
        <v>169</v>
      </c>
      <c r="H907" s="193">
        <v>1</v>
      </c>
      <c r="I907" s="233"/>
      <c r="J907" s="234">
        <f t="shared" si="179"/>
        <v>0</v>
      </c>
      <c r="K907" s="191" t="s">
        <v>170</v>
      </c>
      <c r="L907" s="214"/>
      <c r="M907" s="235" t="s">
        <v>22</v>
      </c>
      <c r="N907" s="236" t="s">
        <v>44</v>
      </c>
      <c r="O907" s="106"/>
      <c r="P907" s="237">
        <f t="shared" si="180"/>
        <v>0</v>
      </c>
      <c r="Q907" s="237">
        <v>0</v>
      </c>
      <c r="R907" s="237">
        <f t="shared" si="181"/>
        <v>0</v>
      </c>
      <c r="S907" s="237">
        <v>0</v>
      </c>
      <c r="T907" s="254">
        <f t="shared" si="182"/>
        <v>0</v>
      </c>
      <c r="AR907" s="170" t="s">
        <v>298</v>
      </c>
      <c r="AT907" s="170" t="s">
        <v>166</v>
      </c>
      <c r="AU907" s="170" t="s">
        <v>81</v>
      </c>
      <c r="AY907" s="170" t="s">
        <v>164</v>
      </c>
      <c r="BE907" s="266">
        <f t="shared" si="183"/>
        <v>0</v>
      </c>
      <c r="BF907" s="266">
        <f t="shared" si="184"/>
        <v>0</v>
      </c>
      <c r="BG907" s="266">
        <f t="shared" si="185"/>
        <v>0</v>
      </c>
      <c r="BH907" s="266">
        <f t="shared" si="186"/>
        <v>0</v>
      </c>
      <c r="BI907" s="266">
        <f t="shared" si="187"/>
        <v>0</v>
      </c>
      <c r="BJ907" s="170" t="s">
        <v>24</v>
      </c>
      <c r="BK907" s="266">
        <f t="shared" si="188"/>
        <v>0</v>
      </c>
      <c r="BL907" s="170" t="s">
        <v>298</v>
      </c>
      <c r="BM907" s="170" t="s">
        <v>1865</v>
      </c>
    </row>
    <row r="908" spans="2:47" s="84" customFormat="1" ht="24">
      <c r="B908" s="105"/>
      <c r="C908" s="174"/>
      <c r="D908" s="194" t="s">
        <v>173</v>
      </c>
      <c r="E908" s="174"/>
      <c r="F908" s="195" t="s">
        <v>1866</v>
      </c>
      <c r="G908" s="174"/>
      <c r="H908" s="174"/>
      <c r="I908" s="215"/>
      <c r="J908" s="174"/>
      <c r="K908" s="174"/>
      <c r="L908" s="214"/>
      <c r="M908" s="238"/>
      <c r="N908" s="106"/>
      <c r="O908" s="106"/>
      <c r="P908" s="106"/>
      <c r="Q908" s="106"/>
      <c r="R908" s="106"/>
      <c r="S908" s="106"/>
      <c r="T908" s="255"/>
      <c r="AT908" s="170" t="s">
        <v>173</v>
      </c>
      <c r="AU908" s="170" t="s">
        <v>81</v>
      </c>
    </row>
    <row r="909" spans="2:63" s="89" customFormat="1" ht="29.9" customHeight="1">
      <c r="B909" s="183"/>
      <c r="C909" s="184"/>
      <c r="D909" s="187" t="s">
        <v>72</v>
      </c>
      <c r="E909" s="188" t="s">
        <v>1867</v>
      </c>
      <c r="F909" s="188" t="s">
        <v>1868</v>
      </c>
      <c r="G909" s="184"/>
      <c r="H909" s="184"/>
      <c r="I909" s="226"/>
      <c r="J909" s="232">
        <f>BK909</f>
        <v>0</v>
      </c>
      <c r="K909" s="184"/>
      <c r="L909" s="228"/>
      <c r="M909" s="229"/>
      <c r="N909" s="230"/>
      <c r="O909" s="230"/>
      <c r="P909" s="231">
        <f aca="true" t="shared" si="189" ref="P909:T909">SUM(P910:P1028)</f>
        <v>0</v>
      </c>
      <c r="Q909" s="230"/>
      <c r="R909" s="231">
        <f t="shared" si="189"/>
        <v>8.96545621</v>
      </c>
      <c r="S909" s="230"/>
      <c r="T909" s="253">
        <f t="shared" si="189"/>
        <v>0</v>
      </c>
      <c r="AR909" s="259" t="s">
        <v>81</v>
      </c>
      <c r="AT909" s="260" t="s">
        <v>72</v>
      </c>
      <c r="AU909" s="260" t="s">
        <v>24</v>
      </c>
      <c r="AY909" s="259" t="s">
        <v>164</v>
      </c>
      <c r="BK909" s="265">
        <f>SUM(BK910:BK1028)</f>
        <v>0</v>
      </c>
    </row>
    <row r="910" spans="2:65" s="84" customFormat="1" ht="20.4" customHeight="1">
      <c r="B910" s="105"/>
      <c r="C910" s="189" t="s">
        <v>1869</v>
      </c>
      <c r="D910" s="189" t="s">
        <v>166</v>
      </c>
      <c r="E910" s="190" t="s">
        <v>1870</v>
      </c>
      <c r="F910" s="191" t="s">
        <v>1871</v>
      </c>
      <c r="G910" s="192" t="s">
        <v>192</v>
      </c>
      <c r="H910" s="193">
        <v>928.02</v>
      </c>
      <c r="I910" s="233"/>
      <c r="J910" s="234">
        <f t="shared" si="179"/>
        <v>0</v>
      </c>
      <c r="K910" s="191" t="s">
        <v>170</v>
      </c>
      <c r="L910" s="214"/>
      <c r="M910" s="235" t="s">
        <v>22</v>
      </c>
      <c r="N910" s="236" t="s">
        <v>44</v>
      </c>
      <c r="O910" s="106"/>
      <c r="P910" s="237">
        <f t="shared" si="180"/>
        <v>0</v>
      </c>
      <c r="Q910" s="237">
        <v>0</v>
      </c>
      <c r="R910" s="237">
        <f t="shared" si="181"/>
        <v>0</v>
      </c>
      <c r="S910" s="237">
        <v>0</v>
      </c>
      <c r="T910" s="254">
        <f t="shared" si="182"/>
        <v>0</v>
      </c>
      <c r="AR910" s="170" t="s">
        <v>298</v>
      </c>
      <c r="AT910" s="170" t="s">
        <v>166</v>
      </c>
      <c r="AU910" s="170" t="s">
        <v>81</v>
      </c>
      <c r="AY910" s="170" t="s">
        <v>164</v>
      </c>
      <c r="BE910" s="266">
        <f t="shared" si="183"/>
        <v>0</v>
      </c>
      <c r="BF910" s="266">
        <f t="shared" si="184"/>
        <v>0</v>
      </c>
      <c r="BG910" s="266">
        <f t="shared" si="185"/>
        <v>0</v>
      </c>
      <c r="BH910" s="266">
        <f t="shared" si="186"/>
        <v>0</v>
      </c>
      <c r="BI910" s="266">
        <f t="shared" si="187"/>
        <v>0</v>
      </c>
      <c r="BJ910" s="170" t="s">
        <v>24</v>
      </c>
      <c r="BK910" s="266">
        <f t="shared" si="188"/>
        <v>0</v>
      </c>
      <c r="BL910" s="170" t="s">
        <v>298</v>
      </c>
      <c r="BM910" s="170" t="s">
        <v>1872</v>
      </c>
    </row>
    <row r="911" spans="2:47" s="84" customFormat="1" ht="13.5">
      <c r="B911" s="105"/>
      <c r="C911" s="174"/>
      <c r="D911" s="194" t="s">
        <v>173</v>
      </c>
      <c r="E911" s="174"/>
      <c r="F911" s="195" t="s">
        <v>1873</v>
      </c>
      <c r="G911" s="174"/>
      <c r="H911" s="174"/>
      <c r="I911" s="215"/>
      <c r="J911" s="174"/>
      <c r="K911" s="174"/>
      <c r="L911" s="214"/>
      <c r="M911" s="238"/>
      <c r="N911" s="106"/>
      <c r="O911" s="106"/>
      <c r="P911" s="106"/>
      <c r="Q911" s="106"/>
      <c r="R911" s="106"/>
      <c r="S911" s="106"/>
      <c r="T911" s="255"/>
      <c r="AT911" s="170" t="s">
        <v>173</v>
      </c>
      <c r="AU911" s="170" t="s">
        <v>81</v>
      </c>
    </row>
    <row r="912" spans="2:51" s="91" customFormat="1" ht="13.5">
      <c r="B912" s="200"/>
      <c r="C912" s="201"/>
      <c r="D912" s="194" t="s">
        <v>184</v>
      </c>
      <c r="E912" s="202" t="s">
        <v>22</v>
      </c>
      <c r="F912" s="203" t="s">
        <v>1336</v>
      </c>
      <c r="G912" s="201"/>
      <c r="H912" s="204">
        <v>17.93</v>
      </c>
      <c r="I912" s="243"/>
      <c r="J912" s="201"/>
      <c r="K912" s="201"/>
      <c r="L912" s="244"/>
      <c r="M912" s="245"/>
      <c r="N912" s="246"/>
      <c r="O912" s="246"/>
      <c r="P912" s="246"/>
      <c r="Q912" s="246"/>
      <c r="R912" s="246"/>
      <c r="S912" s="246"/>
      <c r="T912" s="257"/>
      <c r="AT912" s="262" t="s">
        <v>184</v>
      </c>
      <c r="AU912" s="262" t="s">
        <v>81</v>
      </c>
      <c r="AV912" s="91" t="s">
        <v>81</v>
      </c>
      <c r="AW912" s="91" t="s">
        <v>37</v>
      </c>
      <c r="AX912" s="91" t="s">
        <v>73</v>
      </c>
      <c r="AY912" s="262" t="s">
        <v>164</v>
      </c>
    </row>
    <row r="913" spans="2:51" s="91" customFormat="1" ht="13.5">
      <c r="B913" s="200"/>
      <c r="C913" s="201"/>
      <c r="D913" s="194" t="s">
        <v>184</v>
      </c>
      <c r="E913" s="202" t="s">
        <v>22</v>
      </c>
      <c r="F913" s="203" t="s">
        <v>1337</v>
      </c>
      <c r="G913" s="201"/>
      <c r="H913" s="204">
        <v>49.68</v>
      </c>
      <c r="I913" s="243"/>
      <c r="J913" s="201"/>
      <c r="K913" s="201"/>
      <c r="L913" s="244"/>
      <c r="M913" s="245"/>
      <c r="N913" s="246"/>
      <c r="O913" s="246"/>
      <c r="P913" s="246"/>
      <c r="Q913" s="246"/>
      <c r="R913" s="246"/>
      <c r="S913" s="246"/>
      <c r="T913" s="257"/>
      <c r="AT913" s="262" t="s">
        <v>184</v>
      </c>
      <c r="AU913" s="262" t="s">
        <v>81</v>
      </c>
      <c r="AV913" s="91" t="s">
        <v>81</v>
      </c>
      <c r="AW913" s="91" t="s">
        <v>37</v>
      </c>
      <c r="AX913" s="91" t="s">
        <v>73</v>
      </c>
      <c r="AY913" s="262" t="s">
        <v>164</v>
      </c>
    </row>
    <row r="914" spans="2:51" s="91" customFormat="1" ht="13.5">
      <c r="B914" s="200"/>
      <c r="C914" s="201"/>
      <c r="D914" s="194" t="s">
        <v>184</v>
      </c>
      <c r="E914" s="202" t="s">
        <v>22</v>
      </c>
      <c r="F914" s="203" t="s">
        <v>1346</v>
      </c>
      <c r="G914" s="201"/>
      <c r="H914" s="204">
        <v>58.08</v>
      </c>
      <c r="I914" s="243"/>
      <c r="J914" s="201"/>
      <c r="K914" s="201"/>
      <c r="L914" s="244"/>
      <c r="M914" s="245"/>
      <c r="N914" s="246"/>
      <c r="O914" s="246"/>
      <c r="P914" s="246"/>
      <c r="Q914" s="246"/>
      <c r="R914" s="246"/>
      <c r="S914" s="246"/>
      <c r="T914" s="257"/>
      <c r="AT914" s="262" t="s">
        <v>184</v>
      </c>
      <c r="AU914" s="262" t="s">
        <v>81</v>
      </c>
      <c r="AV914" s="91" t="s">
        <v>81</v>
      </c>
      <c r="AW914" s="91" t="s">
        <v>37</v>
      </c>
      <c r="AX914" s="91" t="s">
        <v>73</v>
      </c>
      <c r="AY914" s="262" t="s">
        <v>164</v>
      </c>
    </row>
    <row r="915" spans="2:51" s="91" customFormat="1" ht="13.5">
      <c r="B915" s="200"/>
      <c r="C915" s="201"/>
      <c r="D915" s="194" t="s">
        <v>184</v>
      </c>
      <c r="E915" s="202" t="s">
        <v>22</v>
      </c>
      <c r="F915" s="203" t="s">
        <v>1874</v>
      </c>
      <c r="G915" s="201"/>
      <c r="H915" s="204">
        <v>60.32</v>
      </c>
      <c r="I915" s="243"/>
      <c r="J915" s="201"/>
      <c r="K915" s="201"/>
      <c r="L915" s="244"/>
      <c r="M915" s="245"/>
      <c r="N915" s="246"/>
      <c r="O915" s="246"/>
      <c r="P915" s="246"/>
      <c r="Q915" s="246"/>
      <c r="R915" s="246"/>
      <c r="S915" s="246"/>
      <c r="T915" s="257"/>
      <c r="AT915" s="262" t="s">
        <v>184</v>
      </c>
      <c r="AU915" s="262" t="s">
        <v>81</v>
      </c>
      <c r="AV915" s="91" t="s">
        <v>81</v>
      </c>
      <c r="AW915" s="91" t="s">
        <v>37</v>
      </c>
      <c r="AX915" s="91" t="s">
        <v>73</v>
      </c>
      <c r="AY915" s="262" t="s">
        <v>164</v>
      </c>
    </row>
    <row r="916" spans="2:51" s="91" customFormat="1" ht="13.5">
      <c r="B916" s="200"/>
      <c r="C916" s="201"/>
      <c r="D916" s="194" t="s">
        <v>184</v>
      </c>
      <c r="E916" s="202" t="s">
        <v>22</v>
      </c>
      <c r="F916" s="203" t="s">
        <v>1348</v>
      </c>
      <c r="G916" s="201"/>
      <c r="H916" s="204">
        <v>32.45</v>
      </c>
      <c r="I916" s="243"/>
      <c r="J916" s="201"/>
      <c r="K916" s="201"/>
      <c r="L916" s="244"/>
      <c r="M916" s="245"/>
      <c r="N916" s="246"/>
      <c r="O916" s="246"/>
      <c r="P916" s="246"/>
      <c r="Q916" s="246"/>
      <c r="R916" s="246"/>
      <c r="S916" s="246"/>
      <c r="T916" s="257"/>
      <c r="AT916" s="262" t="s">
        <v>184</v>
      </c>
      <c r="AU916" s="262" t="s">
        <v>81</v>
      </c>
      <c r="AV916" s="91" t="s">
        <v>81</v>
      </c>
      <c r="AW916" s="91" t="s">
        <v>37</v>
      </c>
      <c r="AX916" s="91" t="s">
        <v>73</v>
      </c>
      <c r="AY916" s="262" t="s">
        <v>164</v>
      </c>
    </row>
    <row r="917" spans="2:51" s="91" customFormat="1" ht="13.5">
      <c r="B917" s="200"/>
      <c r="C917" s="201"/>
      <c r="D917" s="194" t="s">
        <v>184</v>
      </c>
      <c r="E917" s="202" t="s">
        <v>22</v>
      </c>
      <c r="F917" s="203" t="s">
        <v>1517</v>
      </c>
      <c r="G917" s="201"/>
      <c r="H917" s="204">
        <v>54.76</v>
      </c>
      <c r="I917" s="243"/>
      <c r="J917" s="201"/>
      <c r="K917" s="201"/>
      <c r="L917" s="244"/>
      <c r="M917" s="245"/>
      <c r="N917" s="246"/>
      <c r="O917" s="246"/>
      <c r="P917" s="246"/>
      <c r="Q917" s="246"/>
      <c r="R917" s="246"/>
      <c r="S917" s="246"/>
      <c r="T917" s="257"/>
      <c r="AT917" s="262" t="s">
        <v>184</v>
      </c>
      <c r="AU917" s="262" t="s">
        <v>81</v>
      </c>
      <c r="AV917" s="91" t="s">
        <v>81</v>
      </c>
      <c r="AW917" s="91" t="s">
        <v>37</v>
      </c>
      <c r="AX917" s="91" t="s">
        <v>73</v>
      </c>
      <c r="AY917" s="262" t="s">
        <v>164</v>
      </c>
    </row>
    <row r="918" spans="2:51" s="91" customFormat="1" ht="13.5">
      <c r="B918" s="200"/>
      <c r="C918" s="201"/>
      <c r="D918" s="194" t="s">
        <v>184</v>
      </c>
      <c r="E918" s="202" t="s">
        <v>22</v>
      </c>
      <c r="F918" s="203" t="s">
        <v>1351</v>
      </c>
      <c r="G918" s="201"/>
      <c r="H918" s="204">
        <v>52.83</v>
      </c>
      <c r="I918" s="243"/>
      <c r="J918" s="201"/>
      <c r="K918" s="201"/>
      <c r="L918" s="244"/>
      <c r="M918" s="245"/>
      <c r="N918" s="246"/>
      <c r="O918" s="246"/>
      <c r="P918" s="246"/>
      <c r="Q918" s="246"/>
      <c r="R918" s="246"/>
      <c r="S918" s="246"/>
      <c r="T918" s="257"/>
      <c r="AT918" s="262" t="s">
        <v>184</v>
      </c>
      <c r="AU918" s="262" t="s">
        <v>81</v>
      </c>
      <c r="AV918" s="91" t="s">
        <v>81</v>
      </c>
      <c r="AW918" s="91" t="s">
        <v>37</v>
      </c>
      <c r="AX918" s="91" t="s">
        <v>73</v>
      </c>
      <c r="AY918" s="262" t="s">
        <v>164</v>
      </c>
    </row>
    <row r="919" spans="2:51" s="91" customFormat="1" ht="13.5">
      <c r="B919" s="200"/>
      <c r="C919" s="201"/>
      <c r="D919" s="194" t="s">
        <v>184</v>
      </c>
      <c r="E919" s="202" t="s">
        <v>22</v>
      </c>
      <c r="F919" s="203" t="s">
        <v>1352</v>
      </c>
      <c r="G919" s="201"/>
      <c r="H919" s="204">
        <v>50.4</v>
      </c>
      <c r="I919" s="243"/>
      <c r="J919" s="201"/>
      <c r="K919" s="201"/>
      <c r="L919" s="244"/>
      <c r="M919" s="245"/>
      <c r="N919" s="246"/>
      <c r="O919" s="246"/>
      <c r="P919" s="246"/>
      <c r="Q919" s="246"/>
      <c r="R919" s="246"/>
      <c r="S919" s="246"/>
      <c r="T919" s="257"/>
      <c r="AT919" s="262" t="s">
        <v>184</v>
      </c>
      <c r="AU919" s="262" t="s">
        <v>81</v>
      </c>
      <c r="AV919" s="91" t="s">
        <v>81</v>
      </c>
      <c r="AW919" s="91" t="s">
        <v>37</v>
      </c>
      <c r="AX919" s="91" t="s">
        <v>73</v>
      </c>
      <c r="AY919" s="262" t="s">
        <v>164</v>
      </c>
    </row>
    <row r="920" spans="2:51" s="91" customFormat="1" ht="13.5">
      <c r="B920" s="200"/>
      <c r="C920" s="201"/>
      <c r="D920" s="194" t="s">
        <v>184</v>
      </c>
      <c r="E920" s="202" t="s">
        <v>22</v>
      </c>
      <c r="F920" s="203" t="s">
        <v>1359</v>
      </c>
      <c r="G920" s="201"/>
      <c r="H920" s="204">
        <v>56.58</v>
      </c>
      <c r="I920" s="243"/>
      <c r="J920" s="201"/>
      <c r="K920" s="201"/>
      <c r="L920" s="244"/>
      <c r="M920" s="245"/>
      <c r="N920" s="246"/>
      <c r="O920" s="246"/>
      <c r="P920" s="246"/>
      <c r="Q920" s="246"/>
      <c r="R920" s="246"/>
      <c r="S920" s="246"/>
      <c r="T920" s="257"/>
      <c r="AT920" s="262" t="s">
        <v>184</v>
      </c>
      <c r="AU920" s="262" t="s">
        <v>81</v>
      </c>
      <c r="AV920" s="91" t="s">
        <v>81</v>
      </c>
      <c r="AW920" s="91" t="s">
        <v>37</v>
      </c>
      <c r="AX920" s="91" t="s">
        <v>73</v>
      </c>
      <c r="AY920" s="262" t="s">
        <v>164</v>
      </c>
    </row>
    <row r="921" spans="2:51" s="91" customFormat="1" ht="13.5">
      <c r="B921" s="200"/>
      <c r="C921" s="201"/>
      <c r="D921" s="194" t="s">
        <v>184</v>
      </c>
      <c r="E921" s="202" t="s">
        <v>22</v>
      </c>
      <c r="F921" s="203" t="s">
        <v>1360</v>
      </c>
      <c r="G921" s="201"/>
      <c r="H921" s="204">
        <v>54.93</v>
      </c>
      <c r="I921" s="243"/>
      <c r="J921" s="201"/>
      <c r="K921" s="201"/>
      <c r="L921" s="244"/>
      <c r="M921" s="245"/>
      <c r="N921" s="246"/>
      <c r="O921" s="246"/>
      <c r="P921" s="246"/>
      <c r="Q921" s="246"/>
      <c r="R921" s="246"/>
      <c r="S921" s="246"/>
      <c r="T921" s="257"/>
      <c r="AT921" s="262" t="s">
        <v>184</v>
      </c>
      <c r="AU921" s="262" t="s">
        <v>81</v>
      </c>
      <c r="AV921" s="91" t="s">
        <v>81</v>
      </c>
      <c r="AW921" s="91" t="s">
        <v>37</v>
      </c>
      <c r="AX921" s="91" t="s">
        <v>73</v>
      </c>
      <c r="AY921" s="262" t="s">
        <v>164</v>
      </c>
    </row>
    <row r="922" spans="2:51" s="91" customFormat="1" ht="13.5">
      <c r="B922" s="200"/>
      <c r="C922" s="201"/>
      <c r="D922" s="194" t="s">
        <v>184</v>
      </c>
      <c r="E922" s="202" t="s">
        <v>22</v>
      </c>
      <c r="F922" s="203" t="s">
        <v>1361</v>
      </c>
      <c r="G922" s="201"/>
      <c r="H922" s="204">
        <v>54.93</v>
      </c>
      <c r="I922" s="243"/>
      <c r="J922" s="201"/>
      <c r="K922" s="201"/>
      <c r="L922" s="244"/>
      <c r="M922" s="245"/>
      <c r="N922" s="246"/>
      <c r="O922" s="246"/>
      <c r="P922" s="246"/>
      <c r="Q922" s="246"/>
      <c r="R922" s="246"/>
      <c r="S922" s="246"/>
      <c r="T922" s="257"/>
      <c r="AT922" s="262" t="s">
        <v>184</v>
      </c>
      <c r="AU922" s="262" t="s">
        <v>81</v>
      </c>
      <c r="AV922" s="91" t="s">
        <v>81</v>
      </c>
      <c r="AW922" s="91" t="s">
        <v>37</v>
      </c>
      <c r="AX922" s="91" t="s">
        <v>73</v>
      </c>
      <c r="AY922" s="262" t="s">
        <v>164</v>
      </c>
    </row>
    <row r="923" spans="2:51" s="91" customFormat="1" ht="13.5">
      <c r="B923" s="200"/>
      <c r="C923" s="201"/>
      <c r="D923" s="194" t="s">
        <v>184</v>
      </c>
      <c r="E923" s="202" t="s">
        <v>22</v>
      </c>
      <c r="F923" s="203" t="s">
        <v>1362</v>
      </c>
      <c r="G923" s="201"/>
      <c r="H923" s="204">
        <v>49.23</v>
      </c>
      <c r="I923" s="243"/>
      <c r="J923" s="201"/>
      <c r="K923" s="201"/>
      <c r="L923" s="244"/>
      <c r="M923" s="245"/>
      <c r="N923" s="246"/>
      <c r="O923" s="246"/>
      <c r="P923" s="246"/>
      <c r="Q923" s="246"/>
      <c r="R923" s="246"/>
      <c r="S923" s="246"/>
      <c r="T923" s="257"/>
      <c r="AT923" s="262" t="s">
        <v>184</v>
      </c>
      <c r="AU923" s="262" t="s">
        <v>81</v>
      </c>
      <c r="AV923" s="91" t="s">
        <v>81</v>
      </c>
      <c r="AW923" s="91" t="s">
        <v>37</v>
      </c>
      <c r="AX923" s="91" t="s">
        <v>73</v>
      </c>
      <c r="AY923" s="262" t="s">
        <v>164</v>
      </c>
    </row>
    <row r="924" spans="2:51" s="91" customFormat="1" ht="13.5">
      <c r="B924" s="200"/>
      <c r="C924" s="201"/>
      <c r="D924" s="194" t="s">
        <v>184</v>
      </c>
      <c r="E924" s="202" t="s">
        <v>22</v>
      </c>
      <c r="F924" s="203" t="s">
        <v>1363</v>
      </c>
      <c r="G924" s="201"/>
      <c r="H924" s="204">
        <v>103.43</v>
      </c>
      <c r="I924" s="243"/>
      <c r="J924" s="201"/>
      <c r="K924" s="201"/>
      <c r="L924" s="244"/>
      <c r="M924" s="245"/>
      <c r="N924" s="246"/>
      <c r="O924" s="246"/>
      <c r="P924" s="246"/>
      <c r="Q924" s="246"/>
      <c r="R924" s="246"/>
      <c r="S924" s="246"/>
      <c r="T924" s="257"/>
      <c r="AT924" s="262" t="s">
        <v>184</v>
      </c>
      <c r="AU924" s="262" t="s">
        <v>81</v>
      </c>
      <c r="AV924" s="91" t="s">
        <v>81</v>
      </c>
      <c r="AW924" s="91" t="s">
        <v>37</v>
      </c>
      <c r="AX924" s="91" t="s">
        <v>73</v>
      </c>
      <c r="AY924" s="262" t="s">
        <v>164</v>
      </c>
    </row>
    <row r="925" spans="2:51" s="91" customFormat="1" ht="13.5">
      <c r="B925" s="200"/>
      <c r="C925" s="201"/>
      <c r="D925" s="194" t="s">
        <v>184</v>
      </c>
      <c r="E925" s="202" t="s">
        <v>22</v>
      </c>
      <c r="F925" s="203" t="s">
        <v>1364</v>
      </c>
      <c r="G925" s="201"/>
      <c r="H925" s="204">
        <v>6.78</v>
      </c>
      <c r="I925" s="243"/>
      <c r="J925" s="201"/>
      <c r="K925" s="201"/>
      <c r="L925" s="244"/>
      <c r="M925" s="245"/>
      <c r="N925" s="246"/>
      <c r="O925" s="246"/>
      <c r="P925" s="246"/>
      <c r="Q925" s="246"/>
      <c r="R925" s="246"/>
      <c r="S925" s="246"/>
      <c r="T925" s="257"/>
      <c r="AT925" s="262" t="s">
        <v>184</v>
      </c>
      <c r="AU925" s="262" t="s">
        <v>81</v>
      </c>
      <c r="AV925" s="91" t="s">
        <v>81</v>
      </c>
      <c r="AW925" s="91" t="s">
        <v>37</v>
      </c>
      <c r="AX925" s="91" t="s">
        <v>73</v>
      </c>
      <c r="AY925" s="262" t="s">
        <v>164</v>
      </c>
    </row>
    <row r="926" spans="2:51" s="91" customFormat="1" ht="13.5">
      <c r="B926" s="200"/>
      <c r="C926" s="201"/>
      <c r="D926" s="194" t="s">
        <v>184</v>
      </c>
      <c r="E926" s="202" t="s">
        <v>22</v>
      </c>
      <c r="F926" s="203" t="s">
        <v>1365</v>
      </c>
      <c r="G926" s="201"/>
      <c r="H926" s="204">
        <v>102.06</v>
      </c>
      <c r="I926" s="243"/>
      <c r="J926" s="201"/>
      <c r="K926" s="201"/>
      <c r="L926" s="244"/>
      <c r="M926" s="245"/>
      <c r="N926" s="246"/>
      <c r="O926" s="246"/>
      <c r="P926" s="246"/>
      <c r="Q926" s="246"/>
      <c r="R926" s="246"/>
      <c r="S926" s="246"/>
      <c r="T926" s="257"/>
      <c r="AT926" s="262" t="s">
        <v>184</v>
      </c>
      <c r="AU926" s="262" t="s">
        <v>81</v>
      </c>
      <c r="AV926" s="91" t="s">
        <v>81</v>
      </c>
      <c r="AW926" s="91" t="s">
        <v>37</v>
      </c>
      <c r="AX926" s="91" t="s">
        <v>73</v>
      </c>
      <c r="AY926" s="262" t="s">
        <v>164</v>
      </c>
    </row>
    <row r="927" spans="2:51" s="91" customFormat="1" ht="13.5">
      <c r="B927" s="200"/>
      <c r="C927" s="201"/>
      <c r="D927" s="194" t="s">
        <v>184</v>
      </c>
      <c r="E927" s="202" t="s">
        <v>22</v>
      </c>
      <c r="F927" s="203" t="s">
        <v>1366</v>
      </c>
      <c r="G927" s="201"/>
      <c r="H927" s="204">
        <v>10.44</v>
      </c>
      <c r="I927" s="243"/>
      <c r="J927" s="201"/>
      <c r="K927" s="201"/>
      <c r="L927" s="244"/>
      <c r="M927" s="245"/>
      <c r="N927" s="246"/>
      <c r="O927" s="246"/>
      <c r="P927" s="246"/>
      <c r="Q927" s="246"/>
      <c r="R927" s="246"/>
      <c r="S927" s="246"/>
      <c r="T927" s="257"/>
      <c r="AT927" s="262" t="s">
        <v>184</v>
      </c>
      <c r="AU927" s="262" t="s">
        <v>81</v>
      </c>
      <c r="AV927" s="91" t="s">
        <v>81</v>
      </c>
      <c r="AW927" s="91" t="s">
        <v>37</v>
      </c>
      <c r="AX927" s="91" t="s">
        <v>73</v>
      </c>
      <c r="AY927" s="262" t="s">
        <v>164</v>
      </c>
    </row>
    <row r="928" spans="2:51" s="91" customFormat="1" ht="13.5">
      <c r="B928" s="200"/>
      <c r="C928" s="201"/>
      <c r="D928" s="194" t="s">
        <v>184</v>
      </c>
      <c r="E928" s="202" t="s">
        <v>22</v>
      </c>
      <c r="F928" s="203" t="s">
        <v>1367</v>
      </c>
      <c r="G928" s="201"/>
      <c r="H928" s="204">
        <v>102.75</v>
      </c>
      <c r="I928" s="243"/>
      <c r="J928" s="201"/>
      <c r="K928" s="201"/>
      <c r="L928" s="244"/>
      <c r="M928" s="245"/>
      <c r="N928" s="246"/>
      <c r="O928" s="246"/>
      <c r="P928" s="246"/>
      <c r="Q928" s="246"/>
      <c r="R928" s="246"/>
      <c r="S928" s="246"/>
      <c r="T928" s="257"/>
      <c r="AT928" s="262" t="s">
        <v>184</v>
      </c>
      <c r="AU928" s="262" t="s">
        <v>81</v>
      </c>
      <c r="AV928" s="91" t="s">
        <v>81</v>
      </c>
      <c r="AW928" s="91" t="s">
        <v>37</v>
      </c>
      <c r="AX928" s="91" t="s">
        <v>73</v>
      </c>
      <c r="AY928" s="262" t="s">
        <v>164</v>
      </c>
    </row>
    <row r="929" spans="2:51" s="91" customFormat="1" ht="13.5">
      <c r="B929" s="200"/>
      <c r="C929" s="201"/>
      <c r="D929" s="194" t="s">
        <v>184</v>
      </c>
      <c r="E929" s="202" t="s">
        <v>22</v>
      </c>
      <c r="F929" s="203" t="s">
        <v>1368</v>
      </c>
      <c r="G929" s="201"/>
      <c r="H929" s="204">
        <v>10.44</v>
      </c>
      <c r="I929" s="243"/>
      <c r="J929" s="201"/>
      <c r="K929" s="201"/>
      <c r="L929" s="244"/>
      <c r="M929" s="245"/>
      <c r="N929" s="246"/>
      <c r="O929" s="246"/>
      <c r="P929" s="246"/>
      <c r="Q929" s="246"/>
      <c r="R929" s="246"/>
      <c r="S929" s="246"/>
      <c r="T929" s="257"/>
      <c r="AT929" s="262" t="s">
        <v>184</v>
      </c>
      <c r="AU929" s="262" t="s">
        <v>81</v>
      </c>
      <c r="AV929" s="91" t="s">
        <v>81</v>
      </c>
      <c r="AW929" s="91" t="s">
        <v>37</v>
      </c>
      <c r="AX929" s="91" t="s">
        <v>73</v>
      </c>
      <c r="AY929" s="262" t="s">
        <v>164</v>
      </c>
    </row>
    <row r="930" spans="2:51" s="92" customFormat="1" ht="13.5">
      <c r="B930" s="205"/>
      <c r="C930" s="206"/>
      <c r="D930" s="207" t="s">
        <v>184</v>
      </c>
      <c r="E930" s="208" t="s">
        <v>22</v>
      </c>
      <c r="F930" s="209" t="s">
        <v>187</v>
      </c>
      <c r="G930" s="206"/>
      <c r="H930" s="210">
        <v>928.02</v>
      </c>
      <c r="I930" s="247"/>
      <c r="J930" s="206"/>
      <c r="K930" s="206"/>
      <c r="L930" s="248"/>
      <c r="M930" s="249"/>
      <c r="N930" s="250"/>
      <c r="O930" s="250"/>
      <c r="P930" s="250"/>
      <c r="Q930" s="250"/>
      <c r="R930" s="250"/>
      <c r="S930" s="250"/>
      <c r="T930" s="258"/>
      <c r="AT930" s="263" t="s">
        <v>184</v>
      </c>
      <c r="AU930" s="263" t="s">
        <v>81</v>
      </c>
      <c r="AV930" s="92" t="s">
        <v>171</v>
      </c>
      <c r="AW930" s="92" t="s">
        <v>37</v>
      </c>
      <c r="AX930" s="92" t="s">
        <v>24</v>
      </c>
      <c r="AY930" s="263" t="s">
        <v>164</v>
      </c>
    </row>
    <row r="931" spans="2:65" s="84" customFormat="1" ht="20.4" customHeight="1">
      <c r="B931" s="105"/>
      <c r="C931" s="189" t="s">
        <v>1875</v>
      </c>
      <c r="D931" s="189" t="s">
        <v>166</v>
      </c>
      <c r="E931" s="190" t="s">
        <v>1876</v>
      </c>
      <c r="F931" s="191" t="s">
        <v>1877</v>
      </c>
      <c r="G931" s="192" t="s">
        <v>192</v>
      </c>
      <c r="H931" s="193">
        <v>928.02</v>
      </c>
      <c r="I931" s="233"/>
      <c r="J931" s="234">
        <f>ROUND(I931*H931,2)</f>
        <v>0</v>
      </c>
      <c r="K931" s="191" t="s">
        <v>170</v>
      </c>
      <c r="L931" s="214"/>
      <c r="M931" s="235" t="s">
        <v>22</v>
      </c>
      <c r="N931" s="236" t="s">
        <v>44</v>
      </c>
      <c r="O931" s="106"/>
      <c r="P931" s="237">
        <f>O931*H931</f>
        <v>0</v>
      </c>
      <c r="Q931" s="237">
        <v>0</v>
      </c>
      <c r="R931" s="237">
        <f>Q931*H931</f>
        <v>0</v>
      </c>
      <c r="S931" s="237">
        <v>0</v>
      </c>
      <c r="T931" s="254">
        <f>S931*H931</f>
        <v>0</v>
      </c>
      <c r="AR931" s="170" t="s">
        <v>298</v>
      </c>
      <c r="AT931" s="170" t="s">
        <v>166</v>
      </c>
      <c r="AU931" s="170" t="s">
        <v>81</v>
      </c>
      <c r="AY931" s="170" t="s">
        <v>164</v>
      </c>
      <c r="BE931" s="266">
        <f>IF(N931="základní",J931,0)</f>
        <v>0</v>
      </c>
      <c r="BF931" s="266">
        <f>IF(N931="snížená",J931,0)</f>
        <v>0</v>
      </c>
      <c r="BG931" s="266">
        <f>IF(N931="zákl. přenesená",J931,0)</f>
        <v>0</v>
      </c>
      <c r="BH931" s="266">
        <f>IF(N931="sníž. přenesená",J931,0)</f>
        <v>0</v>
      </c>
      <c r="BI931" s="266">
        <v>0</v>
      </c>
      <c r="BJ931" s="170" t="s">
        <v>24</v>
      </c>
      <c r="BK931" s="266">
        <f>ROUND(I931*H931,2)</f>
        <v>0</v>
      </c>
      <c r="BL931" s="170" t="s">
        <v>298</v>
      </c>
      <c r="BM931" s="170" t="s">
        <v>1878</v>
      </c>
    </row>
    <row r="932" spans="2:47" s="84" customFormat="1" ht="13.5">
      <c r="B932" s="105"/>
      <c r="C932" s="174"/>
      <c r="D932" s="194" t="s">
        <v>173</v>
      </c>
      <c r="E932" s="174"/>
      <c r="F932" s="195" t="s">
        <v>1879</v>
      </c>
      <c r="G932" s="174"/>
      <c r="H932" s="174"/>
      <c r="I932" s="215"/>
      <c r="J932" s="174"/>
      <c r="K932" s="174"/>
      <c r="L932" s="214"/>
      <c r="M932" s="238"/>
      <c r="N932" s="106"/>
      <c r="O932" s="106"/>
      <c r="P932" s="106"/>
      <c r="Q932" s="106"/>
      <c r="R932" s="106"/>
      <c r="S932" s="106"/>
      <c r="T932" s="255"/>
      <c r="AT932" s="170" t="s">
        <v>173</v>
      </c>
      <c r="AU932" s="170" t="s">
        <v>81</v>
      </c>
    </row>
    <row r="933" spans="2:51" s="91" customFormat="1" ht="13.5">
      <c r="B933" s="200"/>
      <c r="C933" s="201"/>
      <c r="D933" s="194" t="s">
        <v>184</v>
      </c>
      <c r="E933" s="202" t="s">
        <v>22</v>
      </c>
      <c r="F933" s="203" t="s">
        <v>1336</v>
      </c>
      <c r="G933" s="201"/>
      <c r="H933" s="204">
        <v>17.93</v>
      </c>
      <c r="I933" s="243"/>
      <c r="J933" s="201"/>
      <c r="K933" s="201"/>
      <c r="L933" s="244"/>
      <c r="M933" s="245"/>
      <c r="N933" s="246"/>
      <c r="O933" s="246"/>
      <c r="P933" s="246"/>
      <c r="Q933" s="246"/>
      <c r="R933" s="246"/>
      <c r="S933" s="246"/>
      <c r="T933" s="257"/>
      <c r="AT933" s="262" t="s">
        <v>184</v>
      </c>
      <c r="AU933" s="262" t="s">
        <v>81</v>
      </c>
      <c r="AV933" s="91" t="s">
        <v>81</v>
      </c>
      <c r="AW933" s="91" t="s">
        <v>37</v>
      </c>
      <c r="AX933" s="91" t="s">
        <v>73</v>
      </c>
      <c r="AY933" s="262" t="s">
        <v>164</v>
      </c>
    </row>
    <row r="934" spans="2:51" s="91" customFormat="1" ht="13.5">
      <c r="B934" s="200"/>
      <c r="C934" s="201"/>
      <c r="D934" s="194" t="s">
        <v>184</v>
      </c>
      <c r="E934" s="202" t="s">
        <v>22</v>
      </c>
      <c r="F934" s="203" t="s">
        <v>1337</v>
      </c>
      <c r="G934" s="201"/>
      <c r="H934" s="204">
        <v>49.68</v>
      </c>
      <c r="I934" s="243"/>
      <c r="J934" s="201"/>
      <c r="K934" s="201"/>
      <c r="L934" s="244"/>
      <c r="M934" s="245"/>
      <c r="N934" s="246"/>
      <c r="O934" s="246"/>
      <c r="P934" s="246"/>
      <c r="Q934" s="246"/>
      <c r="R934" s="246"/>
      <c r="S934" s="246"/>
      <c r="T934" s="257"/>
      <c r="AT934" s="262" t="s">
        <v>184</v>
      </c>
      <c r="AU934" s="262" t="s">
        <v>81</v>
      </c>
      <c r="AV934" s="91" t="s">
        <v>81</v>
      </c>
      <c r="AW934" s="91" t="s">
        <v>37</v>
      </c>
      <c r="AX934" s="91" t="s">
        <v>73</v>
      </c>
      <c r="AY934" s="262" t="s">
        <v>164</v>
      </c>
    </row>
    <row r="935" spans="2:51" s="91" customFormat="1" ht="13.5">
      <c r="B935" s="200"/>
      <c r="C935" s="201"/>
      <c r="D935" s="194" t="s">
        <v>184</v>
      </c>
      <c r="E935" s="202" t="s">
        <v>22</v>
      </c>
      <c r="F935" s="203" t="s">
        <v>1346</v>
      </c>
      <c r="G935" s="201"/>
      <c r="H935" s="204">
        <v>58.08</v>
      </c>
      <c r="I935" s="243"/>
      <c r="J935" s="201"/>
      <c r="K935" s="201"/>
      <c r="L935" s="244"/>
      <c r="M935" s="245"/>
      <c r="N935" s="246"/>
      <c r="O935" s="246"/>
      <c r="P935" s="246"/>
      <c r="Q935" s="246"/>
      <c r="R935" s="246"/>
      <c r="S935" s="246"/>
      <c r="T935" s="257"/>
      <c r="AT935" s="262" t="s">
        <v>184</v>
      </c>
      <c r="AU935" s="262" t="s">
        <v>81</v>
      </c>
      <c r="AV935" s="91" t="s">
        <v>81</v>
      </c>
      <c r="AW935" s="91" t="s">
        <v>37</v>
      </c>
      <c r="AX935" s="91" t="s">
        <v>73</v>
      </c>
      <c r="AY935" s="262" t="s">
        <v>164</v>
      </c>
    </row>
    <row r="936" spans="2:51" s="91" customFormat="1" ht="13.5">
      <c r="B936" s="200"/>
      <c r="C936" s="201"/>
      <c r="D936" s="194" t="s">
        <v>184</v>
      </c>
      <c r="E936" s="202" t="s">
        <v>22</v>
      </c>
      <c r="F936" s="203" t="s">
        <v>1874</v>
      </c>
      <c r="G936" s="201"/>
      <c r="H936" s="204">
        <v>60.32</v>
      </c>
      <c r="I936" s="243"/>
      <c r="J936" s="201"/>
      <c r="K936" s="201"/>
      <c r="L936" s="244"/>
      <c r="M936" s="245"/>
      <c r="N936" s="246"/>
      <c r="O936" s="246"/>
      <c r="P936" s="246"/>
      <c r="Q936" s="246"/>
      <c r="R936" s="246"/>
      <c r="S936" s="246"/>
      <c r="T936" s="257"/>
      <c r="AT936" s="262" t="s">
        <v>184</v>
      </c>
      <c r="AU936" s="262" t="s">
        <v>81</v>
      </c>
      <c r="AV936" s="91" t="s">
        <v>81</v>
      </c>
      <c r="AW936" s="91" t="s">
        <v>37</v>
      </c>
      <c r="AX936" s="91" t="s">
        <v>73</v>
      </c>
      <c r="AY936" s="262" t="s">
        <v>164</v>
      </c>
    </row>
    <row r="937" spans="2:51" s="91" customFormat="1" ht="13.5">
      <c r="B937" s="200"/>
      <c r="C937" s="201"/>
      <c r="D937" s="194" t="s">
        <v>184</v>
      </c>
      <c r="E937" s="202" t="s">
        <v>22</v>
      </c>
      <c r="F937" s="203" t="s">
        <v>1348</v>
      </c>
      <c r="G937" s="201"/>
      <c r="H937" s="204">
        <v>32.45</v>
      </c>
      <c r="I937" s="243"/>
      <c r="J937" s="201"/>
      <c r="K937" s="201"/>
      <c r="L937" s="244"/>
      <c r="M937" s="245"/>
      <c r="N937" s="246"/>
      <c r="O937" s="246"/>
      <c r="P937" s="246"/>
      <c r="Q937" s="246"/>
      <c r="R937" s="246"/>
      <c r="S937" s="246"/>
      <c r="T937" s="257"/>
      <c r="AT937" s="262" t="s">
        <v>184</v>
      </c>
      <c r="AU937" s="262" t="s">
        <v>81</v>
      </c>
      <c r="AV937" s="91" t="s">
        <v>81</v>
      </c>
      <c r="AW937" s="91" t="s">
        <v>37</v>
      </c>
      <c r="AX937" s="91" t="s">
        <v>73</v>
      </c>
      <c r="AY937" s="262" t="s">
        <v>164</v>
      </c>
    </row>
    <row r="938" spans="2:51" s="91" customFormat="1" ht="13.5">
      <c r="B938" s="200"/>
      <c r="C938" s="201"/>
      <c r="D938" s="194" t="s">
        <v>184</v>
      </c>
      <c r="E938" s="202" t="s">
        <v>22</v>
      </c>
      <c r="F938" s="203" t="s">
        <v>1517</v>
      </c>
      <c r="G938" s="201"/>
      <c r="H938" s="204">
        <v>54.76</v>
      </c>
      <c r="I938" s="243"/>
      <c r="J938" s="201"/>
      <c r="K938" s="201"/>
      <c r="L938" s="244"/>
      <c r="M938" s="245"/>
      <c r="N938" s="246"/>
      <c r="O938" s="246"/>
      <c r="P938" s="246"/>
      <c r="Q938" s="246"/>
      <c r="R938" s="246"/>
      <c r="S938" s="246"/>
      <c r="T938" s="257"/>
      <c r="AT938" s="262" t="s">
        <v>184</v>
      </c>
      <c r="AU938" s="262" t="s">
        <v>81</v>
      </c>
      <c r="AV938" s="91" t="s">
        <v>81</v>
      </c>
      <c r="AW938" s="91" t="s">
        <v>37</v>
      </c>
      <c r="AX938" s="91" t="s">
        <v>73</v>
      </c>
      <c r="AY938" s="262" t="s">
        <v>164</v>
      </c>
    </row>
    <row r="939" spans="2:51" s="91" customFormat="1" ht="13.5">
      <c r="B939" s="200"/>
      <c r="C939" s="201"/>
      <c r="D939" s="194" t="s">
        <v>184</v>
      </c>
      <c r="E939" s="202" t="s">
        <v>22</v>
      </c>
      <c r="F939" s="203" t="s">
        <v>1351</v>
      </c>
      <c r="G939" s="201"/>
      <c r="H939" s="204">
        <v>52.83</v>
      </c>
      <c r="I939" s="243"/>
      <c r="J939" s="201"/>
      <c r="K939" s="201"/>
      <c r="L939" s="244"/>
      <c r="M939" s="245"/>
      <c r="N939" s="246"/>
      <c r="O939" s="246"/>
      <c r="P939" s="246"/>
      <c r="Q939" s="246"/>
      <c r="R939" s="246"/>
      <c r="S939" s="246"/>
      <c r="T939" s="257"/>
      <c r="AT939" s="262" t="s">
        <v>184</v>
      </c>
      <c r="AU939" s="262" t="s">
        <v>81</v>
      </c>
      <c r="AV939" s="91" t="s">
        <v>81</v>
      </c>
      <c r="AW939" s="91" t="s">
        <v>37</v>
      </c>
      <c r="AX939" s="91" t="s">
        <v>73</v>
      </c>
      <c r="AY939" s="262" t="s">
        <v>164</v>
      </c>
    </row>
    <row r="940" spans="2:51" s="91" customFormat="1" ht="13.5">
      <c r="B940" s="200"/>
      <c r="C940" s="201"/>
      <c r="D940" s="194" t="s">
        <v>184</v>
      </c>
      <c r="E940" s="202" t="s">
        <v>22</v>
      </c>
      <c r="F940" s="203" t="s">
        <v>1352</v>
      </c>
      <c r="G940" s="201"/>
      <c r="H940" s="204">
        <v>50.4</v>
      </c>
      <c r="I940" s="243"/>
      <c r="J940" s="201"/>
      <c r="K940" s="201"/>
      <c r="L940" s="244"/>
      <c r="M940" s="245"/>
      <c r="N940" s="246"/>
      <c r="O940" s="246"/>
      <c r="P940" s="246"/>
      <c r="Q940" s="246"/>
      <c r="R940" s="246"/>
      <c r="S940" s="246"/>
      <c r="T940" s="257"/>
      <c r="AT940" s="262" t="s">
        <v>184</v>
      </c>
      <c r="AU940" s="262" t="s">
        <v>81</v>
      </c>
      <c r="AV940" s="91" t="s">
        <v>81</v>
      </c>
      <c r="AW940" s="91" t="s">
        <v>37</v>
      </c>
      <c r="AX940" s="91" t="s">
        <v>73</v>
      </c>
      <c r="AY940" s="262" t="s">
        <v>164</v>
      </c>
    </row>
    <row r="941" spans="2:51" s="91" customFormat="1" ht="13.5">
      <c r="B941" s="200"/>
      <c r="C941" s="201"/>
      <c r="D941" s="194" t="s">
        <v>184</v>
      </c>
      <c r="E941" s="202" t="s">
        <v>22</v>
      </c>
      <c r="F941" s="203" t="s">
        <v>1359</v>
      </c>
      <c r="G941" s="201"/>
      <c r="H941" s="204">
        <v>56.58</v>
      </c>
      <c r="I941" s="243"/>
      <c r="J941" s="201"/>
      <c r="K941" s="201"/>
      <c r="L941" s="244"/>
      <c r="M941" s="245"/>
      <c r="N941" s="246"/>
      <c r="O941" s="246"/>
      <c r="P941" s="246"/>
      <c r="Q941" s="246"/>
      <c r="R941" s="246"/>
      <c r="S941" s="246"/>
      <c r="T941" s="257"/>
      <c r="AT941" s="262" t="s">
        <v>184</v>
      </c>
      <c r="AU941" s="262" t="s">
        <v>81</v>
      </c>
      <c r="AV941" s="91" t="s">
        <v>81</v>
      </c>
      <c r="AW941" s="91" t="s">
        <v>37</v>
      </c>
      <c r="AX941" s="91" t="s">
        <v>73</v>
      </c>
      <c r="AY941" s="262" t="s">
        <v>164</v>
      </c>
    </row>
    <row r="942" spans="2:51" s="91" customFormat="1" ht="13.5">
      <c r="B942" s="200"/>
      <c r="C942" s="201"/>
      <c r="D942" s="194" t="s">
        <v>184</v>
      </c>
      <c r="E942" s="202" t="s">
        <v>22</v>
      </c>
      <c r="F942" s="203" t="s">
        <v>1360</v>
      </c>
      <c r="G942" s="201"/>
      <c r="H942" s="204">
        <v>54.93</v>
      </c>
      <c r="I942" s="243"/>
      <c r="J942" s="201"/>
      <c r="K942" s="201"/>
      <c r="L942" s="244"/>
      <c r="M942" s="245"/>
      <c r="N942" s="246"/>
      <c r="O942" s="246"/>
      <c r="P942" s="246"/>
      <c r="Q942" s="246"/>
      <c r="R942" s="246"/>
      <c r="S942" s="246"/>
      <c r="T942" s="257"/>
      <c r="AT942" s="262" t="s">
        <v>184</v>
      </c>
      <c r="AU942" s="262" t="s">
        <v>81</v>
      </c>
      <c r="AV942" s="91" t="s">
        <v>81</v>
      </c>
      <c r="AW942" s="91" t="s">
        <v>37</v>
      </c>
      <c r="AX942" s="91" t="s">
        <v>73</v>
      </c>
      <c r="AY942" s="262" t="s">
        <v>164</v>
      </c>
    </row>
    <row r="943" spans="2:51" s="91" customFormat="1" ht="13.5">
      <c r="B943" s="200"/>
      <c r="C943" s="201"/>
      <c r="D943" s="194" t="s">
        <v>184</v>
      </c>
      <c r="E943" s="202" t="s">
        <v>22</v>
      </c>
      <c r="F943" s="203" t="s">
        <v>1361</v>
      </c>
      <c r="G943" s="201"/>
      <c r="H943" s="204">
        <v>54.93</v>
      </c>
      <c r="I943" s="243"/>
      <c r="J943" s="201"/>
      <c r="K943" s="201"/>
      <c r="L943" s="244"/>
      <c r="M943" s="245"/>
      <c r="N943" s="246"/>
      <c r="O943" s="246"/>
      <c r="P943" s="246"/>
      <c r="Q943" s="246"/>
      <c r="R943" s="246"/>
      <c r="S943" s="246"/>
      <c r="T943" s="257"/>
      <c r="AT943" s="262" t="s">
        <v>184</v>
      </c>
      <c r="AU943" s="262" t="s">
        <v>81</v>
      </c>
      <c r="AV943" s="91" t="s">
        <v>81</v>
      </c>
      <c r="AW943" s="91" t="s">
        <v>37</v>
      </c>
      <c r="AX943" s="91" t="s">
        <v>73</v>
      </c>
      <c r="AY943" s="262" t="s">
        <v>164</v>
      </c>
    </row>
    <row r="944" spans="2:51" s="91" customFormat="1" ht="13.5">
      <c r="B944" s="200"/>
      <c r="C944" s="201"/>
      <c r="D944" s="194" t="s">
        <v>184</v>
      </c>
      <c r="E944" s="202" t="s">
        <v>22</v>
      </c>
      <c r="F944" s="203" t="s">
        <v>1362</v>
      </c>
      <c r="G944" s="201"/>
      <c r="H944" s="204">
        <v>49.23</v>
      </c>
      <c r="I944" s="243"/>
      <c r="J944" s="201"/>
      <c r="K944" s="201"/>
      <c r="L944" s="244"/>
      <c r="M944" s="245"/>
      <c r="N944" s="246"/>
      <c r="O944" s="246"/>
      <c r="P944" s="246"/>
      <c r="Q944" s="246"/>
      <c r="R944" s="246"/>
      <c r="S944" s="246"/>
      <c r="T944" s="257"/>
      <c r="AT944" s="262" t="s">
        <v>184</v>
      </c>
      <c r="AU944" s="262" t="s">
        <v>81</v>
      </c>
      <c r="AV944" s="91" t="s">
        <v>81</v>
      </c>
      <c r="AW944" s="91" t="s">
        <v>37</v>
      </c>
      <c r="AX944" s="91" t="s">
        <v>73</v>
      </c>
      <c r="AY944" s="262" t="s">
        <v>164</v>
      </c>
    </row>
    <row r="945" spans="2:51" s="91" customFormat="1" ht="13.5">
      <c r="B945" s="200"/>
      <c r="C945" s="201"/>
      <c r="D945" s="194" t="s">
        <v>184</v>
      </c>
      <c r="E945" s="202" t="s">
        <v>22</v>
      </c>
      <c r="F945" s="203" t="s">
        <v>1363</v>
      </c>
      <c r="G945" s="201"/>
      <c r="H945" s="204">
        <v>103.43</v>
      </c>
      <c r="I945" s="243"/>
      <c r="J945" s="201"/>
      <c r="K945" s="201"/>
      <c r="L945" s="244"/>
      <c r="M945" s="245"/>
      <c r="N945" s="246"/>
      <c r="O945" s="246"/>
      <c r="P945" s="246"/>
      <c r="Q945" s="246"/>
      <c r="R945" s="246"/>
      <c r="S945" s="246"/>
      <c r="T945" s="257"/>
      <c r="AT945" s="262" t="s">
        <v>184</v>
      </c>
      <c r="AU945" s="262" t="s">
        <v>81</v>
      </c>
      <c r="AV945" s="91" t="s">
        <v>81</v>
      </c>
      <c r="AW945" s="91" t="s">
        <v>37</v>
      </c>
      <c r="AX945" s="91" t="s">
        <v>73</v>
      </c>
      <c r="AY945" s="262" t="s">
        <v>164</v>
      </c>
    </row>
    <row r="946" spans="2:51" s="91" customFormat="1" ht="13.5">
      <c r="B946" s="200"/>
      <c r="C946" s="201"/>
      <c r="D946" s="194" t="s">
        <v>184</v>
      </c>
      <c r="E946" s="202" t="s">
        <v>22</v>
      </c>
      <c r="F946" s="203" t="s">
        <v>1364</v>
      </c>
      <c r="G946" s="201"/>
      <c r="H946" s="204">
        <v>6.78</v>
      </c>
      <c r="I946" s="243"/>
      <c r="J946" s="201"/>
      <c r="K946" s="201"/>
      <c r="L946" s="244"/>
      <c r="M946" s="245"/>
      <c r="N946" s="246"/>
      <c r="O946" s="246"/>
      <c r="P946" s="246"/>
      <c r="Q946" s="246"/>
      <c r="R946" s="246"/>
      <c r="S946" s="246"/>
      <c r="T946" s="257"/>
      <c r="AT946" s="262" t="s">
        <v>184</v>
      </c>
      <c r="AU946" s="262" t="s">
        <v>81</v>
      </c>
      <c r="AV946" s="91" t="s">
        <v>81</v>
      </c>
      <c r="AW946" s="91" t="s">
        <v>37</v>
      </c>
      <c r="AX946" s="91" t="s">
        <v>73</v>
      </c>
      <c r="AY946" s="262" t="s">
        <v>164</v>
      </c>
    </row>
    <row r="947" spans="2:51" s="91" customFormat="1" ht="13.5">
      <c r="B947" s="200"/>
      <c r="C947" s="201"/>
      <c r="D947" s="194" t="s">
        <v>184</v>
      </c>
      <c r="E947" s="202" t="s">
        <v>22</v>
      </c>
      <c r="F947" s="203" t="s">
        <v>1365</v>
      </c>
      <c r="G947" s="201"/>
      <c r="H947" s="204">
        <v>102.06</v>
      </c>
      <c r="I947" s="243"/>
      <c r="J947" s="201"/>
      <c r="K947" s="201"/>
      <c r="L947" s="244"/>
      <c r="M947" s="245"/>
      <c r="N947" s="246"/>
      <c r="O947" s="246"/>
      <c r="P947" s="246"/>
      <c r="Q947" s="246"/>
      <c r="R947" s="246"/>
      <c r="S947" s="246"/>
      <c r="T947" s="257"/>
      <c r="AT947" s="262" t="s">
        <v>184</v>
      </c>
      <c r="AU947" s="262" t="s">
        <v>81</v>
      </c>
      <c r="AV947" s="91" t="s">
        <v>81</v>
      </c>
      <c r="AW947" s="91" t="s">
        <v>37</v>
      </c>
      <c r="AX947" s="91" t="s">
        <v>73</v>
      </c>
      <c r="AY947" s="262" t="s">
        <v>164</v>
      </c>
    </row>
    <row r="948" spans="2:51" s="91" customFormat="1" ht="13.5">
      <c r="B948" s="200"/>
      <c r="C948" s="201"/>
      <c r="D948" s="194" t="s">
        <v>184</v>
      </c>
      <c r="E948" s="202" t="s">
        <v>22</v>
      </c>
      <c r="F948" s="203" t="s">
        <v>1366</v>
      </c>
      <c r="G948" s="201"/>
      <c r="H948" s="204">
        <v>10.44</v>
      </c>
      <c r="I948" s="243"/>
      <c r="J948" s="201"/>
      <c r="K948" s="201"/>
      <c r="L948" s="244"/>
      <c r="M948" s="245"/>
      <c r="N948" s="246"/>
      <c r="O948" s="246"/>
      <c r="P948" s="246"/>
      <c r="Q948" s="246"/>
      <c r="R948" s="246"/>
      <c r="S948" s="246"/>
      <c r="T948" s="257"/>
      <c r="AT948" s="262" t="s">
        <v>184</v>
      </c>
      <c r="AU948" s="262" t="s">
        <v>81</v>
      </c>
      <c r="AV948" s="91" t="s">
        <v>81</v>
      </c>
      <c r="AW948" s="91" t="s">
        <v>37</v>
      </c>
      <c r="AX948" s="91" t="s">
        <v>73</v>
      </c>
      <c r="AY948" s="262" t="s">
        <v>164</v>
      </c>
    </row>
    <row r="949" spans="2:51" s="91" customFormat="1" ht="13.5">
      <c r="B949" s="200"/>
      <c r="C949" s="201"/>
      <c r="D949" s="194" t="s">
        <v>184</v>
      </c>
      <c r="E949" s="202" t="s">
        <v>22</v>
      </c>
      <c r="F949" s="203" t="s">
        <v>1367</v>
      </c>
      <c r="G949" s="201"/>
      <c r="H949" s="204">
        <v>102.75</v>
      </c>
      <c r="I949" s="243"/>
      <c r="J949" s="201"/>
      <c r="K949" s="201"/>
      <c r="L949" s="244"/>
      <c r="M949" s="245"/>
      <c r="N949" s="246"/>
      <c r="O949" s="246"/>
      <c r="P949" s="246"/>
      <c r="Q949" s="246"/>
      <c r="R949" s="246"/>
      <c r="S949" s="246"/>
      <c r="T949" s="257"/>
      <c r="AT949" s="262" t="s">
        <v>184</v>
      </c>
      <c r="AU949" s="262" t="s">
        <v>81</v>
      </c>
      <c r="AV949" s="91" t="s">
        <v>81</v>
      </c>
      <c r="AW949" s="91" t="s">
        <v>37</v>
      </c>
      <c r="AX949" s="91" t="s">
        <v>73</v>
      </c>
      <c r="AY949" s="262" t="s">
        <v>164</v>
      </c>
    </row>
    <row r="950" spans="2:51" s="91" customFormat="1" ht="13.5">
      <c r="B950" s="200"/>
      <c r="C950" s="201"/>
      <c r="D950" s="194" t="s">
        <v>184</v>
      </c>
      <c r="E950" s="202" t="s">
        <v>22</v>
      </c>
      <c r="F950" s="203" t="s">
        <v>1368</v>
      </c>
      <c r="G950" s="201"/>
      <c r="H950" s="204">
        <v>10.44</v>
      </c>
      <c r="I950" s="243"/>
      <c r="J950" s="201"/>
      <c r="K950" s="201"/>
      <c r="L950" s="244"/>
      <c r="M950" s="245"/>
      <c r="N950" s="246"/>
      <c r="O950" s="246"/>
      <c r="P950" s="246"/>
      <c r="Q950" s="246"/>
      <c r="R950" s="246"/>
      <c r="S950" s="246"/>
      <c r="T950" s="257"/>
      <c r="AT950" s="262" t="s">
        <v>184</v>
      </c>
      <c r="AU950" s="262" t="s">
        <v>81</v>
      </c>
      <c r="AV950" s="91" t="s">
        <v>81</v>
      </c>
      <c r="AW950" s="91" t="s">
        <v>37</v>
      </c>
      <c r="AX950" s="91" t="s">
        <v>73</v>
      </c>
      <c r="AY950" s="262" t="s">
        <v>164</v>
      </c>
    </row>
    <row r="951" spans="2:51" s="92" customFormat="1" ht="13.5">
      <c r="B951" s="205"/>
      <c r="C951" s="206"/>
      <c r="D951" s="207" t="s">
        <v>184</v>
      </c>
      <c r="E951" s="208" t="s">
        <v>22</v>
      </c>
      <c r="F951" s="209" t="s">
        <v>187</v>
      </c>
      <c r="G951" s="206"/>
      <c r="H951" s="210">
        <v>928.02</v>
      </c>
      <c r="I951" s="247"/>
      <c r="J951" s="206"/>
      <c r="K951" s="206"/>
      <c r="L951" s="248"/>
      <c r="M951" s="249"/>
      <c r="N951" s="250"/>
      <c r="O951" s="250"/>
      <c r="P951" s="250"/>
      <c r="Q951" s="250"/>
      <c r="R951" s="250"/>
      <c r="S951" s="250"/>
      <c r="T951" s="258"/>
      <c r="AT951" s="263" t="s">
        <v>184</v>
      </c>
      <c r="AU951" s="263" t="s">
        <v>81</v>
      </c>
      <c r="AV951" s="92" t="s">
        <v>171</v>
      </c>
      <c r="AW951" s="92" t="s">
        <v>37</v>
      </c>
      <c r="AX951" s="92" t="s">
        <v>24</v>
      </c>
      <c r="AY951" s="263" t="s">
        <v>164</v>
      </c>
    </row>
    <row r="952" spans="2:65" s="84" customFormat="1" ht="20.4" customHeight="1">
      <c r="B952" s="105"/>
      <c r="C952" s="189" t="s">
        <v>1880</v>
      </c>
      <c r="D952" s="189" t="s">
        <v>166</v>
      </c>
      <c r="E952" s="190" t="s">
        <v>1881</v>
      </c>
      <c r="F952" s="191" t="s">
        <v>1882</v>
      </c>
      <c r="G952" s="192" t="s">
        <v>192</v>
      </c>
      <c r="H952" s="193">
        <v>928.02</v>
      </c>
      <c r="I952" s="233"/>
      <c r="J952" s="234">
        <f>ROUND(I952*H952,2)</f>
        <v>0</v>
      </c>
      <c r="K952" s="191" t="s">
        <v>170</v>
      </c>
      <c r="L952" s="214"/>
      <c r="M952" s="235" t="s">
        <v>22</v>
      </c>
      <c r="N952" s="236" t="s">
        <v>44</v>
      </c>
      <c r="O952" s="106"/>
      <c r="P952" s="237">
        <f>O952*H952</f>
        <v>0</v>
      </c>
      <c r="Q952" s="237">
        <v>0.0045</v>
      </c>
      <c r="R952" s="237">
        <f>Q952*H952</f>
        <v>4.17609</v>
      </c>
      <c r="S952" s="237">
        <v>0</v>
      </c>
      <c r="T952" s="254">
        <f>S952*H952</f>
        <v>0</v>
      </c>
      <c r="AR952" s="170" t="s">
        <v>298</v>
      </c>
      <c r="AT952" s="170" t="s">
        <v>166</v>
      </c>
      <c r="AU952" s="170" t="s">
        <v>81</v>
      </c>
      <c r="AY952" s="170" t="s">
        <v>164</v>
      </c>
      <c r="BE952" s="266">
        <f>IF(N952="základní",J952,0)</f>
        <v>0</v>
      </c>
      <c r="BF952" s="266">
        <f>IF(N952="snížená",J952,0)</f>
        <v>0</v>
      </c>
      <c r="BG952" s="266">
        <f>IF(N952="zákl. přenesená",J952,0)</f>
        <v>0</v>
      </c>
      <c r="BH952" s="266">
        <f>IF(N952="sníž. přenesená",J952,0)</f>
        <v>0</v>
      </c>
      <c r="BI952" s="266">
        <f>IF(N952="nulová",J952,0)</f>
        <v>0</v>
      </c>
      <c r="BJ952" s="170" t="s">
        <v>24</v>
      </c>
      <c r="BK952" s="266">
        <f>ROUND(I952*H952,2)</f>
        <v>0</v>
      </c>
      <c r="BL952" s="170" t="s">
        <v>298</v>
      </c>
      <c r="BM952" s="170" t="s">
        <v>1883</v>
      </c>
    </row>
    <row r="953" spans="2:47" s="84" customFormat="1" ht="24">
      <c r="B953" s="105"/>
      <c r="C953" s="174"/>
      <c r="D953" s="194" t="s">
        <v>173</v>
      </c>
      <c r="E953" s="174"/>
      <c r="F953" s="195" t="s">
        <v>1884</v>
      </c>
      <c r="G953" s="174"/>
      <c r="H953" s="174"/>
      <c r="I953" s="215"/>
      <c r="J953" s="174"/>
      <c r="K953" s="174"/>
      <c r="L953" s="214"/>
      <c r="M953" s="238"/>
      <c r="N953" s="106"/>
      <c r="O953" s="106"/>
      <c r="P953" s="106"/>
      <c r="Q953" s="106"/>
      <c r="R953" s="106"/>
      <c r="S953" s="106"/>
      <c r="T953" s="255"/>
      <c r="AT953" s="170" t="s">
        <v>173</v>
      </c>
      <c r="AU953" s="170" t="s">
        <v>81</v>
      </c>
    </row>
    <row r="954" spans="2:51" s="91" customFormat="1" ht="13.5">
      <c r="B954" s="200"/>
      <c r="C954" s="201"/>
      <c r="D954" s="194" t="s">
        <v>184</v>
      </c>
      <c r="E954" s="202" t="s">
        <v>22</v>
      </c>
      <c r="F954" s="203" t="s">
        <v>1336</v>
      </c>
      <c r="G954" s="201"/>
      <c r="H954" s="204">
        <v>17.93</v>
      </c>
      <c r="I954" s="243"/>
      <c r="J954" s="201"/>
      <c r="K954" s="201"/>
      <c r="L954" s="244"/>
      <c r="M954" s="245"/>
      <c r="N954" s="246"/>
      <c r="O954" s="246"/>
      <c r="P954" s="246"/>
      <c r="Q954" s="246"/>
      <c r="R954" s="246"/>
      <c r="S954" s="246"/>
      <c r="T954" s="257"/>
      <c r="AT954" s="262" t="s">
        <v>184</v>
      </c>
      <c r="AU954" s="262" t="s">
        <v>81</v>
      </c>
      <c r="AV954" s="91" t="s">
        <v>81</v>
      </c>
      <c r="AW954" s="91" t="s">
        <v>37</v>
      </c>
      <c r="AX954" s="91" t="s">
        <v>73</v>
      </c>
      <c r="AY954" s="262" t="s">
        <v>164</v>
      </c>
    </row>
    <row r="955" spans="2:51" s="91" customFormat="1" ht="13.5">
      <c r="B955" s="200"/>
      <c r="C955" s="201"/>
      <c r="D955" s="194" t="s">
        <v>184</v>
      </c>
      <c r="E955" s="202" t="s">
        <v>22</v>
      </c>
      <c r="F955" s="203" t="s">
        <v>1337</v>
      </c>
      <c r="G955" s="201"/>
      <c r="H955" s="204">
        <v>49.68</v>
      </c>
      <c r="I955" s="243"/>
      <c r="J955" s="201"/>
      <c r="K955" s="201"/>
      <c r="L955" s="244"/>
      <c r="M955" s="245"/>
      <c r="N955" s="246"/>
      <c r="O955" s="246"/>
      <c r="P955" s="246"/>
      <c r="Q955" s="246"/>
      <c r="R955" s="246"/>
      <c r="S955" s="246"/>
      <c r="T955" s="257"/>
      <c r="AT955" s="262" t="s">
        <v>184</v>
      </c>
      <c r="AU955" s="262" t="s">
        <v>81</v>
      </c>
      <c r="AV955" s="91" t="s">
        <v>81</v>
      </c>
      <c r="AW955" s="91" t="s">
        <v>37</v>
      </c>
      <c r="AX955" s="91" t="s">
        <v>73</v>
      </c>
      <c r="AY955" s="262" t="s">
        <v>164</v>
      </c>
    </row>
    <row r="956" spans="2:51" s="91" customFormat="1" ht="13.5">
      <c r="B956" s="200"/>
      <c r="C956" s="201"/>
      <c r="D956" s="194" t="s">
        <v>184</v>
      </c>
      <c r="E956" s="202" t="s">
        <v>22</v>
      </c>
      <c r="F956" s="203" t="s">
        <v>1346</v>
      </c>
      <c r="G956" s="201"/>
      <c r="H956" s="204">
        <v>58.08</v>
      </c>
      <c r="I956" s="243"/>
      <c r="J956" s="201"/>
      <c r="K956" s="201"/>
      <c r="L956" s="244"/>
      <c r="M956" s="245"/>
      <c r="N956" s="246"/>
      <c r="O956" s="246"/>
      <c r="P956" s="246"/>
      <c r="Q956" s="246"/>
      <c r="R956" s="246"/>
      <c r="S956" s="246"/>
      <c r="T956" s="257"/>
      <c r="AT956" s="262" t="s">
        <v>184</v>
      </c>
      <c r="AU956" s="262" t="s">
        <v>81</v>
      </c>
      <c r="AV956" s="91" t="s">
        <v>81</v>
      </c>
      <c r="AW956" s="91" t="s">
        <v>37</v>
      </c>
      <c r="AX956" s="91" t="s">
        <v>73</v>
      </c>
      <c r="AY956" s="262" t="s">
        <v>164</v>
      </c>
    </row>
    <row r="957" spans="2:51" s="91" customFormat="1" ht="13.5">
      <c r="B957" s="200"/>
      <c r="C957" s="201"/>
      <c r="D957" s="194" t="s">
        <v>184</v>
      </c>
      <c r="E957" s="202" t="s">
        <v>22</v>
      </c>
      <c r="F957" s="203" t="s">
        <v>1874</v>
      </c>
      <c r="G957" s="201"/>
      <c r="H957" s="204">
        <v>60.32</v>
      </c>
      <c r="I957" s="243"/>
      <c r="J957" s="201"/>
      <c r="K957" s="201"/>
      <c r="L957" s="244"/>
      <c r="M957" s="245"/>
      <c r="N957" s="246"/>
      <c r="O957" s="246"/>
      <c r="P957" s="246"/>
      <c r="Q957" s="246"/>
      <c r="R957" s="246"/>
      <c r="S957" s="246"/>
      <c r="T957" s="257"/>
      <c r="AT957" s="262" t="s">
        <v>184</v>
      </c>
      <c r="AU957" s="262" t="s">
        <v>81</v>
      </c>
      <c r="AV957" s="91" t="s">
        <v>81</v>
      </c>
      <c r="AW957" s="91" t="s">
        <v>37</v>
      </c>
      <c r="AX957" s="91" t="s">
        <v>73</v>
      </c>
      <c r="AY957" s="262" t="s">
        <v>164</v>
      </c>
    </row>
    <row r="958" spans="2:51" s="91" customFormat="1" ht="13.5">
      <c r="B958" s="200"/>
      <c r="C958" s="201"/>
      <c r="D958" s="194" t="s">
        <v>184</v>
      </c>
      <c r="E958" s="202" t="s">
        <v>22</v>
      </c>
      <c r="F958" s="203" t="s">
        <v>1348</v>
      </c>
      <c r="G958" s="201"/>
      <c r="H958" s="204">
        <v>32.45</v>
      </c>
      <c r="I958" s="243"/>
      <c r="J958" s="201"/>
      <c r="K958" s="201"/>
      <c r="L958" s="244"/>
      <c r="M958" s="245"/>
      <c r="N958" s="246"/>
      <c r="O958" s="246"/>
      <c r="P958" s="246"/>
      <c r="Q958" s="246"/>
      <c r="R958" s="246"/>
      <c r="S958" s="246"/>
      <c r="T958" s="257"/>
      <c r="AT958" s="262" t="s">
        <v>184</v>
      </c>
      <c r="AU958" s="262" t="s">
        <v>81</v>
      </c>
      <c r="AV958" s="91" t="s">
        <v>81</v>
      </c>
      <c r="AW958" s="91" t="s">
        <v>37</v>
      </c>
      <c r="AX958" s="91" t="s">
        <v>73</v>
      </c>
      <c r="AY958" s="262" t="s">
        <v>164</v>
      </c>
    </row>
    <row r="959" spans="2:51" s="91" customFormat="1" ht="13.5">
      <c r="B959" s="200"/>
      <c r="C959" s="201"/>
      <c r="D959" s="194" t="s">
        <v>184</v>
      </c>
      <c r="E959" s="202" t="s">
        <v>22</v>
      </c>
      <c r="F959" s="203" t="s">
        <v>1517</v>
      </c>
      <c r="G959" s="201"/>
      <c r="H959" s="204">
        <v>54.76</v>
      </c>
      <c r="I959" s="243"/>
      <c r="J959" s="201"/>
      <c r="K959" s="201"/>
      <c r="L959" s="244"/>
      <c r="M959" s="245"/>
      <c r="N959" s="246"/>
      <c r="O959" s="246"/>
      <c r="P959" s="246"/>
      <c r="Q959" s="246"/>
      <c r="R959" s="246"/>
      <c r="S959" s="246"/>
      <c r="T959" s="257"/>
      <c r="AT959" s="262" t="s">
        <v>184</v>
      </c>
      <c r="AU959" s="262" t="s">
        <v>81</v>
      </c>
      <c r="AV959" s="91" t="s">
        <v>81</v>
      </c>
      <c r="AW959" s="91" t="s">
        <v>37</v>
      </c>
      <c r="AX959" s="91" t="s">
        <v>73</v>
      </c>
      <c r="AY959" s="262" t="s">
        <v>164</v>
      </c>
    </row>
    <row r="960" spans="2:51" s="91" customFormat="1" ht="13.5">
      <c r="B960" s="200"/>
      <c r="C960" s="201"/>
      <c r="D960" s="194" t="s">
        <v>184</v>
      </c>
      <c r="E960" s="202" t="s">
        <v>22</v>
      </c>
      <c r="F960" s="203" t="s">
        <v>1351</v>
      </c>
      <c r="G960" s="201"/>
      <c r="H960" s="204">
        <v>52.83</v>
      </c>
      <c r="I960" s="243"/>
      <c r="J960" s="201"/>
      <c r="K960" s="201"/>
      <c r="L960" s="244"/>
      <c r="M960" s="245"/>
      <c r="N960" s="246"/>
      <c r="O960" s="246"/>
      <c r="P960" s="246"/>
      <c r="Q960" s="246"/>
      <c r="R960" s="246"/>
      <c r="S960" s="246"/>
      <c r="T960" s="257"/>
      <c r="AT960" s="262" t="s">
        <v>184</v>
      </c>
      <c r="AU960" s="262" t="s">
        <v>81</v>
      </c>
      <c r="AV960" s="91" t="s">
        <v>81</v>
      </c>
      <c r="AW960" s="91" t="s">
        <v>37</v>
      </c>
      <c r="AX960" s="91" t="s">
        <v>73</v>
      </c>
      <c r="AY960" s="262" t="s">
        <v>164</v>
      </c>
    </row>
    <row r="961" spans="2:51" s="91" customFormat="1" ht="13.5">
      <c r="B961" s="200"/>
      <c r="C961" s="201"/>
      <c r="D961" s="194" t="s">
        <v>184</v>
      </c>
      <c r="E961" s="202" t="s">
        <v>22</v>
      </c>
      <c r="F961" s="203" t="s">
        <v>1352</v>
      </c>
      <c r="G961" s="201"/>
      <c r="H961" s="204">
        <v>50.4</v>
      </c>
      <c r="I961" s="243"/>
      <c r="J961" s="201"/>
      <c r="K961" s="201"/>
      <c r="L961" s="244"/>
      <c r="M961" s="245"/>
      <c r="N961" s="246"/>
      <c r="O961" s="246"/>
      <c r="P961" s="246"/>
      <c r="Q961" s="246"/>
      <c r="R961" s="246"/>
      <c r="S961" s="246"/>
      <c r="T961" s="257"/>
      <c r="AT961" s="262" t="s">
        <v>184</v>
      </c>
      <c r="AU961" s="262" t="s">
        <v>81</v>
      </c>
      <c r="AV961" s="91" t="s">
        <v>81</v>
      </c>
      <c r="AW961" s="91" t="s">
        <v>37</v>
      </c>
      <c r="AX961" s="91" t="s">
        <v>73</v>
      </c>
      <c r="AY961" s="262" t="s">
        <v>164</v>
      </c>
    </row>
    <row r="962" spans="2:51" s="91" customFormat="1" ht="13.5">
      <c r="B962" s="200"/>
      <c r="C962" s="201"/>
      <c r="D962" s="194" t="s">
        <v>184</v>
      </c>
      <c r="E962" s="202" t="s">
        <v>22</v>
      </c>
      <c r="F962" s="203" t="s">
        <v>1359</v>
      </c>
      <c r="G962" s="201"/>
      <c r="H962" s="204">
        <v>56.58</v>
      </c>
      <c r="I962" s="243"/>
      <c r="J962" s="201"/>
      <c r="K962" s="201"/>
      <c r="L962" s="244"/>
      <c r="M962" s="245"/>
      <c r="N962" s="246"/>
      <c r="O962" s="246"/>
      <c r="P962" s="246"/>
      <c r="Q962" s="246"/>
      <c r="R962" s="246"/>
      <c r="S962" s="246"/>
      <c r="T962" s="257"/>
      <c r="AT962" s="262" t="s">
        <v>184</v>
      </c>
      <c r="AU962" s="262" t="s">
        <v>81</v>
      </c>
      <c r="AV962" s="91" t="s">
        <v>81</v>
      </c>
      <c r="AW962" s="91" t="s">
        <v>37</v>
      </c>
      <c r="AX962" s="91" t="s">
        <v>73</v>
      </c>
      <c r="AY962" s="262" t="s">
        <v>164</v>
      </c>
    </row>
    <row r="963" spans="2:51" s="91" customFormat="1" ht="13.5">
      <c r="B963" s="200"/>
      <c r="C963" s="201"/>
      <c r="D963" s="194" t="s">
        <v>184</v>
      </c>
      <c r="E963" s="202" t="s">
        <v>22</v>
      </c>
      <c r="F963" s="203" t="s">
        <v>1360</v>
      </c>
      <c r="G963" s="201"/>
      <c r="H963" s="204">
        <v>54.93</v>
      </c>
      <c r="I963" s="243"/>
      <c r="J963" s="201"/>
      <c r="K963" s="201"/>
      <c r="L963" s="244"/>
      <c r="M963" s="245"/>
      <c r="N963" s="246"/>
      <c r="O963" s="246"/>
      <c r="P963" s="246"/>
      <c r="Q963" s="246"/>
      <c r="R963" s="246"/>
      <c r="S963" s="246"/>
      <c r="T963" s="257"/>
      <c r="AT963" s="262" t="s">
        <v>184</v>
      </c>
      <c r="AU963" s="262" t="s">
        <v>81</v>
      </c>
      <c r="AV963" s="91" t="s">
        <v>81</v>
      </c>
      <c r="AW963" s="91" t="s">
        <v>37</v>
      </c>
      <c r="AX963" s="91" t="s">
        <v>73</v>
      </c>
      <c r="AY963" s="262" t="s">
        <v>164</v>
      </c>
    </row>
    <row r="964" spans="2:51" s="91" customFormat="1" ht="13.5">
      <c r="B964" s="200"/>
      <c r="C964" s="201"/>
      <c r="D964" s="194" t="s">
        <v>184</v>
      </c>
      <c r="E964" s="202" t="s">
        <v>22</v>
      </c>
      <c r="F964" s="203" t="s">
        <v>1361</v>
      </c>
      <c r="G964" s="201"/>
      <c r="H964" s="204">
        <v>54.93</v>
      </c>
      <c r="I964" s="243"/>
      <c r="J964" s="201"/>
      <c r="K964" s="201"/>
      <c r="L964" s="244"/>
      <c r="M964" s="245"/>
      <c r="N964" s="246"/>
      <c r="O964" s="246"/>
      <c r="P964" s="246"/>
      <c r="Q964" s="246"/>
      <c r="R964" s="246"/>
      <c r="S964" s="246"/>
      <c r="T964" s="257"/>
      <c r="AT964" s="262" t="s">
        <v>184</v>
      </c>
      <c r="AU964" s="262" t="s">
        <v>81</v>
      </c>
      <c r="AV964" s="91" t="s">
        <v>81</v>
      </c>
      <c r="AW964" s="91" t="s">
        <v>37</v>
      </c>
      <c r="AX964" s="91" t="s">
        <v>73</v>
      </c>
      <c r="AY964" s="262" t="s">
        <v>164</v>
      </c>
    </row>
    <row r="965" spans="2:51" s="91" customFormat="1" ht="13.5">
      <c r="B965" s="200"/>
      <c r="C965" s="201"/>
      <c r="D965" s="194" t="s">
        <v>184</v>
      </c>
      <c r="E965" s="202" t="s">
        <v>22</v>
      </c>
      <c r="F965" s="203" t="s">
        <v>1362</v>
      </c>
      <c r="G965" s="201"/>
      <c r="H965" s="204">
        <v>49.23</v>
      </c>
      <c r="I965" s="243"/>
      <c r="J965" s="201"/>
      <c r="K965" s="201"/>
      <c r="L965" s="244"/>
      <c r="M965" s="245"/>
      <c r="N965" s="246"/>
      <c r="O965" s="246"/>
      <c r="P965" s="246"/>
      <c r="Q965" s="246"/>
      <c r="R965" s="246"/>
      <c r="S965" s="246"/>
      <c r="T965" s="257"/>
      <c r="AT965" s="262" t="s">
        <v>184</v>
      </c>
      <c r="AU965" s="262" t="s">
        <v>81</v>
      </c>
      <c r="AV965" s="91" t="s">
        <v>81</v>
      </c>
      <c r="AW965" s="91" t="s">
        <v>37</v>
      </c>
      <c r="AX965" s="91" t="s">
        <v>73</v>
      </c>
      <c r="AY965" s="262" t="s">
        <v>164</v>
      </c>
    </row>
    <row r="966" spans="2:51" s="91" customFormat="1" ht="13.5">
      <c r="B966" s="200"/>
      <c r="C966" s="201"/>
      <c r="D966" s="194" t="s">
        <v>184</v>
      </c>
      <c r="E966" s="202" t="s">
        <v>22</v>
      </c>
      <c r="F966" s="203" t="s">
        <v>1363</v>
      </c>
      <c r="G966" s="201"/>
      <c r="H966" s="204">
        <v>103.43</v>
      </c>
      <c r="I966" s="243"/>
      <c r="J966" s="201"/>
      <c r="K966" s="201"/>
      <c r="L966" s="244"/>
      <c r="M966" s="245"/>
      <c r="N966" s="246"/>
      <c r="O966" s="246"/>
      <c r="P966" s="246"/>
      <c r="Q966" s="246"/>
      <c r="R966" s="246"/>
      <c r="S966" s="246"/>
      <c r="T966" s="257"/>
      <c r="AT966" s="262" t="s">
        <v>184</v>
      </c>
      <c r="AU966" s="262" t="s">
        <v>81</v>
      </c>
      <c r="AV966" s="91" t="s">
        <v>81</v>
      </c>
      <c r="AW966" s="91" t="s">
        <v>37</v>
      </c>
      <c r="AX966" s="91" t="s">
        <v>73</v>
      </c>
      <c r="AY966" s="262" t="s">
        <v>164</v>
      </c>
    </row>
    <row r="967" spans="2:51" s="91" customFormat="1" ht="13.5">
      <c r="B967" s="200"/>
      <c r="C967" s="201"/>
      <c r="D967" s="194" t="s">
        <v>184</v>
      </c>
      <c r="E967" s="202" t="s">
        <v>22</v>
      </c>
      <c r="F967" s="203" t="s">
        <v>1364</v>
      </c>
      <c r="G967" s="201"/>
      <c r="H967" s="204">
        <v>6.78</v>
      </c>
      <c r="I967" s="243"/>
      <c r="J967" s="201"/>
      <c r="K967" s="201"/>
      <c r="L967" s="244"/>
      <c r="M967" s="245"/>
      <c r="N967" s="246"/>
      <c r="O967" s="246"/>
      <c r="P967" s="246"/>
      <c r="Q967" s="246"/>
      <c r="R967" s="246"/>
      <c r="S967" s="246"/>
      <c r="T967" s="257"/>
      <c r="AT967" s="262" t="s">
        <v>184</v>
      </c>
      <c r="AU967" s="262" t="s">
        <v>81</v>
      </c>
      <c r="AV967" s="91" t="s">
        <v>81</v>
      </c>
      <c r="AW967" s="91" t="s">
        <v>37</v>
      </c>
      <c r="AX967" s="91" t="s">
        <v>73</v>
      </c>
      <c r="AY967" s="262" t="s">
        <v>164</v>
      </c>
    </row>
    <row r="968" spans="2:51" s="91" customFormat="1" ht="13.5">
      <c r="B968" s="200"/>
      <c r="C968" s="201"/>
      <c r="D968" s="194" t="s">
        <v>184</v>
      </c>
      <c r="E968" s="202" t="s">
        <v>22</v>
      </c>
      <c r="F968" s="203" t="s">
        <v>1365</v>
      </c>
      <c r="G968" s="201"/>
      <c r="H968" s="204">
        <v>102.06</v>
      </c>
      <c r="I968" s="243"/>
      <c r="J968" s="201"/>
      <c r="K968" s="201"/>
      <c r="L968" s="244"/>
      <c r="M968" s="245"/>
      <c r="N968" s="246"/>
      <c r="O968" s="246"/>
      <c r="P968" s="246"/>
      <c r="Q968" s="246"/>
      <c r="R968" s="246"/>
      <c r="S968" s="246"/>
      <c r="T968" s="257"/>
      <c r="AT968" s="262" t="s">
        <v>184</v>
      </c>
      <c r="AU968" s="262" t="s">
        <v>81</v>
      </c>
      <c r="AV968" s="91" t="s">
        <v>81</v>
      </c>
      <c r="AW968" s="91" t="s">
        <v>37</v>
      </c>
      <c r="AX968" s="91" t="s">
        <v>73</v>
      </c>
      <c r="AY968" s="262" t="s">
        <v>164</v>
      </c>
    </row>
    <row r="969" spans="2:51" s="91" customFormat="1" ht="13.5">
      <c r="B969" s="200"/>
      <c r="C969" s="201"/>
      <c r="D969" s="194" t="s">
        <v>184</v>
      </c>
      <c r="E969" s="202" t="s">
        <v>22</v>
      </c>
      <c r="F969" s="203" t="s">
        <v>1366</v>
      </c>
      <c r="G969" s="201"/>
      <c r="H969" s="204">
        <v>10.44</v>
      </c>
      <c r="I969" s="243"/>
      <c r="J969" s="201"/>
      <c r="K969" s="201"/>
      <c r="L969" s="244"/>
      <c r="M969" s="245"/>
      <c r="N969" s="246"/>
      <c r="O969" s="246"/>
      <c r="P969" s="246"/>
      <c r="Q969" s="246"/>
      <c r="R969" s="246"/>
      <c r="S969" s="246"/>
      <c r="T969" s="257"/>
      <c r="AT969" s="262" t="s">
        <v>184</v>
      </c>
      <c r="AU969" s="262" t="s">
        <v>81</v>
      </c>
      <c r="AV969" s="91" t="s">
        <v>81</v>
      </c>
      <c r="AW969" s="91" t="s">
        <v>37</v>
      </c>
      <c r="AX969" s="91" t="s">
        <v>73</v>
      </c>
      <c r="AY969" s="262" t="s">
        <v>164</v>
      </c>
    </row>
    <row r="970" spans="2:51" s="91" customFormat="1" ht="13.5">
      <c r="B970" s="200"/>
      <c r="C970" s="201"/>
      <c r="D970" s="194" t="s">
        <v>184</v>
      </c>
      <c r="E970" s="202" t="s">
        <v>22</v>
      </c>
      <c r="F970" s="203" t="s">
        <v>1367</v>
      </c>
      <c r="G970" s="201"/>
      <c r="H970" s="204">
        <v>102.75</v>
      </c>
      <c r="I970" s="243"/>
      <c r="J970" s="201"/>
      <c r="K970" s="201"/>
      <c r="L970" s="244"/>
      <c r="M970" s="245"/>
      <c r="N970" s="246"/>
      <c r="O970" s="246"/>
      <c r="P970" s="246"/>
      <c r="Q970" s="246"/>
      <c r="R970" s="246"/>
      <c r="S970" s="246"/>
      <c r="T970" s="257"/>
      <c r="AT970" s="262" t="s">
        <v>184</v>
      </c>
      <c r="AU970" s="262" t="s">
        <v>81</v>
      </c>
      <c r="AV970" s="91" t="s">
        <v>81</v>
      </c>
      <c r="AW970" s="91" t="s">
        <v>37</v>
      </c>
      <c r="AX970" s="91" t="s">
        <v>73</v>
      </c>
      <c r="AY970" s="262" t="s">
        <v>164</v>
      </c>
    </row>
    <row r="971" spans="2:51" s="91" customFormat="1" ht="13.5">
      <c r="B971" s="200"/>
      <c r="C971" s="201"/>
      <c r="D971" s="194" t="s">
        <v>184</v>
      </c>
      <c r="E971" s="202" t="s">
        <v>22</v>
      </c>
      <c r="F971" s="203" t="s">
        <v>1368</v>
      </c>
      <c r="G971" s="201"/>
      <c r="H971" s="204">
        <v>10.44</v>
      </c>
      <c r="I971" s="243"/>
      <c r="J971" s="201"/>
      <c r="K971" s="201"/>
      <c r="L971" s="244"/>
      <c r="M971" s="245"/>
      <c r="N971" s="246"/>
      <c r="O971" s="246"/>
      <c r="P971" s="246"/>
      <c r="Q971" s="246"/>
      <c r="R971" s="246"/>
      <c r="S971" s="246"/>
      <c r="T971" s="257"/>
      <c r="AT971" s="262" t="s">
        <v>184</v>
      </c>
      <c r="AU971" s="262" t="s">
        <v>81</v>
      </c>
      <c r="AV971" s="91" t="s">
        <v>81</v>
      </c>
      <c r="AW971" s="91" t="s">
        <v>37</v>
      </c>
      <c r="AX971" s="91" t="s">
        <v>73</v>
      </c>
      <c r="AY971" s="262" t="s">
        <v>164</v>
      </c>
    </row>
    <row r="972" spans="2:51" s="92" customFormat="1" ht="13.5">
      <c r="B972" s="205"/>
      <c r="C972" s="206"/>
      <c r="D972" s="207" t="s">
        <v>184</v>
      </c>
      <c r="E972" s="208" t="s">
        <v>22</v>
      </c>
      <c r="F972" s="209" t="s">
        <v>187</v>
      </c>
      <c r="G972" s="206"/>
      <c r="H972" s="210">
        <v>928.02</v>
      </c>
      <c r="I972" s="247"/>
      <c r="J972" s="206"/>
      <c r="K972" s="206"/>
      <c r="L972" s="248"/>
      <c r="M972" s="249"/>
      <c r="N972" s="250"/>
      <c r="O972" s="250"/>
      <c r="P972" s="250"/>
      <c r="Q972" s="250"/>
      <c r="R972" s="250"/>
      <c r="S972" s="250"/>
      <c r="T972" s="258"/>
      <c r="AT972" s="263" t="s">
        <v>184</v>
      </c>
      <c r="AU972" s="263" t="s">
        <v>81</v>
      </c>
      <c r="AV972" s="92" t="s">
        <v>171</v>
      </c>
      <c r="AW972" s="92" t="s">
        <v>37</v>
      </c>
      <c r="AX972" s="92" t="s">
        <v>24</v>
      </c>
      <c r="AY972" s="263" t="s">
        <v>164</v>
      </c>
    </row>
    <row r="973" spans="2:65" s="84" customFormat="1" ht="20.4" customHeight="1">
      <c r="B973" s="105"/>
      <c r="C973" s="189" t="s">
        <v>1885</v>
      </c>
      <c r="D973" s="189" t="s">
        <v>166</v>
      </c>
      <c r="E973" s="190" t="s">
        <v>1886</v>
      </c>
      <c r="F973" s="191" t="s">
        <v>1887</v>
      </c>
      <c r="G973" s="192" t="s">
        <v>192</v>
      </c>
      <c r="H973" s="193">
        <v>32.45</v>
      </c>
      <c r="I973" s="233"/>
      <c r="J973" s="234">
        <f>ROUND(I973*H973,2)</f>
        <v>0</v>
      </c>
      <c r="K973" s="191" t="s">
        <v>170</v>
      </c>
      <c r="L973" s="214"/>
      <c r="M973" s="235" t="s">
        <v>22</v>
      </c>
      <c r="N973" s="236" t="s">
        <v>44</v>
      </c>
      <c r="O973" s="106"/>
      <c r="P973" s="237">
        <f>O973*H973</f>
        <v>0</v>
      </c>
      <c r="Q973" s="237">
        <v>0.0002</v>
      </c>
      <c r="R973" s="237">
        <f>Q973*H973</f>
        <v>0.00649</v>
      </c>
      <c r="S973" s="237">
        <v>0</v>
      </c>
      <c r="T973" s="254">
        <f>S973*H973</f>
        <v>0</v>
      </c>
      <c r="AR973" s="170" t="s">
        <v>298</v>
      </c>
      <c r="AT973" s="170" t="s">
        <v>166</v>
      </c>
      <c r="AU973" s="170" t="s">
        <v>81</v>
      </c>
      <c r="AY973" s="170" t="s">
        <v>164</v>
      </c>
      <c r="BE973" s="266">
        <f>IF(N973="základní",J973,0)</f>
        <v>0</v>
      </c>
      <c r="BF973" s="266">
        <f>IF(N973="snížená",J973,0)</f>
        <v>0</v>
      </c>
      <c r="BG973" s="266">
        <f>IF(N973="zákl. přenesená",J973,0)</f>
        <v>0</v>
      </c>
      <c r="BH973" s="266">
        <f>IF(N973="sníž. přenesená",J973,0)</f>
        <v>0</v>
      </c>
      <c r="BI973" s="266">
        <f>IF(N973="nulová",J973,0)</f>
        <v>0</v>
      </c>
      <c r="BJ973" s="170" t="s">
        <v>24</v>
      </c>
      <c r="BK973" s="266">
        <f>ROUND(I973*H973,2)</f>
        <v>0</v>
      </c>
      <c r="BL973" s="170" t="s">
        <v>298</v>
      </c>
      <c r="BM973" s="170" t="s">
        <v>1888</v>
      </c>
    </row>
    <row r="974" spans="2:47" s="84" customFormat="1" ht="13.5">
      <c r="B974" s="105"/>
      <c r="C974" s="174"/>
      <c r="D974" s="194" t="s">
        <v>173</v>
      </c>
      <c r="E974" s="174"/>
      <c r="F974" s="195" t="s">
        <v>1889</v>
      </c>
      <c r="G974" s="174"/>
      <c r="H974" s="174"/>
      <c r="I974" s="215"/>
      <c r="J974" s="174"/>
      <c r="K974" s="174"/>
      <c r="L974" s="214"/>
      <c r="M974" s="238"/>
      <c r="N974" s="106"/>
      <c r="O974" s="106"/>
      <c r="P974" s="106"/>
      <c r="Q974" s="106"/>
      <c r="R974" s="106"/>
      <c r="S974" s="106"/>
      <c r="T974" s="255"/>
      <c r="AT974" s="170" t="s">
        <v>173</v>
      </c>
      <c r="AU974" s="170" t="s">
        <v>81</v>
      </c>
    </row>
    <row r="975" spans="2:51" s="91" customFormat="1" ht="13.5">
      <c r="B975" s="200"/>
      <c r="C975" s="201"/>
      <c r="D975" s="207" t="s">
        <v>184</v>
      </c>
      <c r="E975" s="211" t="s">
        <v>22</v>
      </c>
      <c r="F975" s="212" t="s">
        <v>1348</v>
      </c>
      <c r="G975" s="201"/>
      <c r="H975" s="213">
        <v>32.45</v>
      </c>
      <c r="I975" s="243"/>
      <c r="J975" s="201"/>
      <c r="K975" s="201"/>
      <c r="L975" s="244"/>
      <c r="M975" s="245"/>
      <c r="N975" s="246"/>
      <c r="O975" s="246"/>
      <c r="P975" s="246"/>
      <c r="Q975" s="246"/>
      <c r="R975" s="246"/>
      <c r="S975" s="246"/>
      <c r="T975" s="257"/>
      <c r="AT975" s="262" t="s">
        <v>184</v>
      </c>
      <c r="AU975" s="262" t="s">
        <v>81</v>
      </c>
      <c r="AV975" s="91" t="s">
        <v>81</v>
      </c>
      <c r="AW975" s="91" t="s">
        <v>37</v>
      </c>
      <c r="AX975" s="91" t="s">
        <v>24</v>
      </c>
      <c r="AY975" s="262" t="s">
        <v>164</v>
      </c>
    </row>
    <row r="976" spans="2:65" s="84" customFormat="1" ht="28.8" customHeight="1">
      <c r="B976" s="105"/>
      <c r="C976" s="281" t="s">
        <v>1890</v>
      </c>
      <c r="D976" s="281" t="s">
        <v>834</v>
      </c>
      <c r="E976" s="282" t="s">
        <v>1891</v>
      </c>
      <c r="F976" s="283" t="s">
        <v>1892</v>
      </c>
      <c r="G976" s="284" t="s">
        <v>192</v>
      </c>
      <c r="H976" s="285">
        <v>35.695</v>
      </c>
      <c r="I976" s="286"/>
      <c r="J976" s="287">
        <f>ROUND(I976*H976,2)</f>
        <v>0</v>
      </c>
      <c r="K976" s="283" t="s">
        <v>170</v>
      </c>
      <c r="L976" s="288"/>
      <c r="M976" s="289" t="s">
        <v>22</v>
      </c>
      <c r="N976" s="290" t="s">
        <v>44</v>
      </c>
      <c r="O976" s="106"/>
      <c r="P976" s="237">
        <f>O976*H976</f>
        <v>0</v>
      </c>
      <c r="Q976" s="237">
        <v>0.0041</v>
      </c>
      <c r="R976" s="237">
        <f>Q976*H976</f>
        <v>0.1463495</v>
      </c>
      <c r="S976" s="237">
        <v>0</v>
      </c>
      <c r="T976" s="254">
        <f>S976*H976</f>
        <v>0</v>
      </c>
      <c r="AR976" s="170" t="s">
        <v>425</v>
      </c>
      <c r="AT976" s="170" t="s">
        <v>834</v>
      </c>
      <c r="AU976" s="170" t="s">
        <v>81</v>
      </c>
      <c r="AY976" s="170" t="s">
        <v>164</v>
      </c>
      <c r="BE976" s="266">
        <f>IF(N976="základní",J976,0)</f>
        <v>0</v>
      </c>
      <c r="BF976" s="266">
        <f>IF(N976="snížená",J976,0)</f>
        <v>0</v>
      </c>
      <c r="BG976" s="266">
        <f>IF(N976="zákl. přenesená",J976,0)</f>
        <v>0</v>
      </c>
      <c r="BH976" s="266">
        <f>IF(N976="sníž. přenesená",J976,0)</f>
        <v>0</v>
      </c>
      <c r="BI976" s="266">
        <f>IF(N976="nulová",J976,0)</f>
        <v>0</v>
      </c>
      <c r="BJ976" s="170" t="s">
        <v>24</v>
      </c>
      <c r="BK976" s="266">
        <f>ROUND(I976*H976,2)</f>
        <v>0</v>
      </c>
      <c r="BL976" s="170" t="s">
        <v>298</v>
      </c>
      <c r="BM976" s="170" t="s">
        <v>1893</v>
      </c>
    </row>
    <row r="977" spans="2:47" s="84" customFormat="1" ht="24">
      <c r="B977" s="105"/>
      <c r="C977" s="174"/>
      <c r="D977" s="194" t="s">
        <v>173</v>
      </c>
      <c r="E977" s="174"/>
      <c r="F977" s="195" t="s">
        <v>1894</v>
      </c>
      <c r="G977" s="174"/>
      <c r="H977" s="174"/>
      <c r="I977" s="215"/>
      <c r="J977" s="174"/>
      <c r="K977" s="174"/>
      <c r="L977" s="214"/>
      <c r="M977" s="238"/>
      <c r="N977" s="106"/>
      <c r="O977" s="106"/>
      <c r="P977" s="106"/>
      <c r="Q977" s="106"/>
      <c r="R977" s="106"/>
      <c r="S977" s="106"/>
      <c r="T977" s="255"/>
      <c r="AT977" s="170" t="s">
        <v>173</v>
      </c>
      <c r="AU977" s="170" t="s">
        <v>81</v>
      </c>
    </row>
    <row r="978" spans="2:47" s="84" customFormat="1" ht="24">
      <c r="B978" s="105"/>
      <c r="C978" s="174"/>
      <c r="D978" s="194" t="s">
        <v>1077</v>
      </c>
      <c r="E978" s="174"/>
      <c r="F978" s="279" t="s">
        <v>1895</v>
      </c>
      <c r="G978" s="174"/>
      <c r="H978" s="174"/>
      <c r="I978" s="215"/>
      <c r="J978" s="174"/>
      <c r="K978" s="174"/>
      <c r="L978" s="214"/>
      <c r="M978" s="238"/>
      <c r="N978" s="106"/>
      <c r="O978" s="106"/>
      <c r="P978" s="106"/>
      <c r="Q978" s="106"/>
      <c r="R978" s="106"/>
      <c r="S978" s="106"/>
      <c r="T978" s="255"/>
      <c r="AT978" s="170" t="s">
        <v>1077</v>
      </c>
      <c r="AU978" s="170" t="s">
        <v>81</v>
      </c>
    </row>
    <row r="979" spans="2:51" s="91" customFormat="1" ht="13.5">
      <c r="B979" s="200"/>
      <c r="C979" s="201"/>
      <c r="D979" s="207" t="s">
        <v>184</v>
      </c>
      <c r="E979" s="201"/>
      <c r="F979" s="212" t="s">
        <v>1896</v>
      </c>
      <c r="G979" s="201"/>
      <c r="H979" s="213">
        <v>35.695</v>
      </c>
      <c r="I979" s="243"/>
      <c r="J979" s="201"/>
      <c r="K979" s="201"/>
      <c r="L979" s="244"/>
      <c r="M979" s="245"/>
      <c r="N979" s="246"/>
      <c r="O979" s="246"/>
      <c r="P979" s="246"/>
      <c r="Q979" s="246"/>
      <c r="R979" s="246"/>
      <c r="S979" s="246"/>
      <c r="T979" s="257"/>
      <c r="AT979" s="262" t="s">
        <v>184</v>
      </c>
      <c r="AU979" s="262" t="s">
        <v>81</v>
      </c>
      <c r="AV979" s="91" t="s">
        <v>81</v>
      </c>
      <c r="AW979" s="91" t="s">
        <v>6</v>
      </c>
      <c r="AX979" s="91" t="s">
        <v>24</v>
      </c>
      <c r="AY979" s="262" t="s">
        <v>164</v>
      </c>
    </row>
    <row r="980" spans="2:65" s="84" customFormat="1" ht="20.4" customHeight="1">
      <c r="B980" s="105"/>
      <c r="C980" s="189" t="s">
        <v>1897</v>
      </c>
      <c r="D980" s="189" t="s">
        <v>166</v>
      </c>
      <c r="E980" s="190" t="s">
        <v>1898</v>
      </c>
      <c r="F980" s="191" t="s">
        <v>1899</v>
      </c>
      <c r="G980" s="192" t="s">
        <v>192</v>
      </c>
      <c r="H980" s="193">
        <v>895.57</v>
      </c>
      <c r="I980" s="233"/>
      <c r="J980" s="234">
        <f>ROUND(I980*H980,2)</f>
        <v>0</v>
      </c>
      <c r="K980" s="191" t="s">
        <v>170</v>
      </c>
      <c r="L980" s="214"/>
      <c r="M980" s="235" t="s">
        <v>22</v>
      </c>
      <c r="N980" s="236" t="s">
        <v>44</v>
      </c>
      <c r="O980" s="106"/>
      <c r="P980" s="237">
        <f>O980*H980</f>
        <v>0</v>
      </c>
      <c r="Q980" s="237">
        <v>0.0003</v>
      </c>
      <c r="R980" s="237">
        <f>Q980*H980</f>
        <v>0.268671</v>
      </c>
      <c r="S980" s="237">
        <v>0</v>
      </c>
      <c r="T980" s="254">
        <f>S980*H980</f>
        <v>0</v>
      </c>
      <c r="AR980" s="170" t="s">
        <v>298</v>
      </c>
      <c r="AT980" s="170" t="s">
        <v>166</v>
      </c>
      <c r="AU980" s="170" t="s">
        <v>81</v>
      </c>
      <c r="AY980" s="170" t="s">
        <v>164</v>
      </c>
      <c r="BE980" s="266">
        <f>IF(N980="základní",J980,0)</f>
        <v>0</v>
      </c>
      <c r="BF980" s="266">
        <f>IF(N980="snížená",J980,0)</f>
        <v>0</v>
      </c>
      <c r="BG980" s="266">
        <f>IF(N980="zákl. přenesená",J980,0)</f>
        <v>0</v>
      </c>
      <c r="BH980" s="266">
        <f>IF(N980="sníž. přenesená",J980,0)</f>
        <v>0</v>
      </c>
      <c r="BI980" s="266">
        <f>IF(N980="nulová",J980,0)</f>
        <v>0</v>
      </c>
      <c r="BJ980" s="170" t="s">
        <v>24</v>
      </c>
      <c r="BK980" s="266">
        <f>ROUND(I980*H980,2)</f>
        <v>0</v>
      </c>
      <c r="BL980" s="170" t="s">
        <v>298</v>
      </c>
      <c r="BM980" s="170" t="s">
        <v>1900</v>
      </c>
    </row>
    <row r="981" spans="2:47" s="84" customFormat="1" ht="13.5">
      <c r="B981" s="105"/>
      <c r="C981" s="174"/>
      <c r="D981" s="194" t="s">
        <v>173</v>
      </c>
      <c r="E981" s="174"/>
      <c r="F981" s="195" t="s">
        <v>1901</v>
      </c>
      <c r="G981" s="174"/>
      <c r="H981" s="174"/>
      <c r="I981" s="215"/>
      <c r="J981" s="174"/>
      <c r="K981" s="174"/>
      <c r="L981" s="214"/>
      <c r="M981" s="238"/>
      <c r="N981" s="106"/>
      <c r="O981" s="106"/>
      <c r="P981" s="106"/>
      <c r="Q981" s="106"/>
      <c r="R981" s="106"/>
      <c r="S981" s="106"/>
      <c r="T981" s="255"/>
      <c r="AT981" s="170" t="s">
        <v>173</v>
      </c>
      <c r="AU981" s="170" t="s">
        <v>81</v>
      </c>
    </row>
    <row r="982" spans="2:51" s="91" customFormat="1" ht="13.5">
      <c r="B982" s="200"/>
      <c r="C982" s="201"/>
      <c r="D982" s="194" t="s">
        <v>184</v>
      </c>
      <c r="E982" s="202" t="s">
        <v>22</v>
      </c>
      <c r="F982" s="203" t="s">
        <v>1336</v>
      </c>
      <c r="G982" s="201"/>
      <c r="H982" s="204">
        <v>17.93</v>
      </c>
      <c r="I982" s="243"/>
      <c r="J982" s="201"/>
      <c r="K982" s="201"/>
      <c r="L982" s="244"/>
      <c r="M982" s="245"/>
      <c r="N982" s="246"/>
      <c r="O982" s="246"/>
      <c r="P982" s="246"/>
      <c r="Q982" s="246"/>
      <c r="R982" s="246"/>
      <c r="S982" s="246"/>
      <c r="T982" s="257"/>
      <c r="AT982" s="262" t="s">
        <v>184</v>
      </c>
      <c r="AU982" s="262" t="s">
        <v>81</v>
      </c>
      <c r="AV982" s="91" t="s">
        <v>81</v>
      </c>
      <c r="AW982" s="91" t="s">
        <v>37</v>
      </c>
      <c r="AX982" s="91" t="s">
        <v>73</v>
      </c>
      <c r="AY982" s="262" t="s">
        <v>164</v>
      </c>
    </row>
    <row r="983" spans="2:51" s="91" customFormat="1" ht="13.5">
      <c r="B983" s="200"/>
      <c r="C983" s="201"/>
      <c r="D983" s="194" t="s">
        <v>184</v>
      </c>
      <c r="E983" s="202" t="s">
        <v>22</v>
      </c>
      <c r="F983" s="203" t="s">
        <v>1337</v>
      </c>
      <c r="G983" s="201"/>
      <c r="H983" s="204">
        <v>49.68</v>
      </c>
      <c r="I983" s="243"/>
      <c r="J983" s="201"/>
      <c r="K983" s="201"/>
      <c r="L983" s="244"/>
      <c r="M983" s="245"/>
      <c r="N983" s="246"/>
      <c r="O983" s="246"/>
      <c r="P983" s="246"/>
      <c r="Q983" s="246"/>
      <c r="R983" s="246"/>
      <c r="S983" s="246"/>
      <c r="T983" s="257"/>
      <c r="AT983" s="262" t="s">
        <v>184</v>
      </c>
      <c r="AU983" s="262" t="s">
        <v>81</v>
      </c>
      <c r="AV983" s="91" t="s">
        <v>81</v>
      </c>
      <c r="AW983" s="91" t="s">
        <v>37</v>
      </c>
      <c r="AX983" s="91" t="s">
        <v>73</v>
      </c>
      <c r="AY983" s="262" t="s">
        <v>164</v>
      </c>
    </row>
    <row r="984" spans="2:51" s="91" customFormat="1" ht="13.5">
      <c r="B984" s="200"/>
      <c r="C984" s="201"/>
      <c r="D984" s="194" t="s">
        <v>184</v>
      </c>
      <c r="E984" s="202" t="s">
        <v>22</v>
      </c>
      <c r="F984" s="203" t="s">
        <v>1346</v>
      </c>
      <c r="G984" s="201"/>
      <c r="H984" s="204">
        <v>58.08</v>
      </c>
      <c r="I984" s="243"/>
      <c r="J984" s="201"/>
      <c r="K984" s="201"/>
      <c r="L984" s="244"/>
      <c r="M984" s="245"/>
      <c r="N984" s="246"/>
      <c r="O984" s="246"/>
      <c r="P984" s="246"/>
      <c r="Q984" s="246"/>
      <c r="R984" s="246"/>
      <c r="S984" s="246"/>
      <c r="T984" s="257"/>
      <c r="AT984" s="262" t="s">
        <v>184</v>
      </c>
      <c r="AU984" s="262" t="s">
        <v>81</v>
      </c>
      <c r="AV984" s="91" t="s">
        <v>81</v>
      </c>
      <c r="AW984" s="91" t="s">
        <v>37</v>
      </c>
      <c r="AX984" s="91" t="s">
        <v>73</v>
      </c>
      <c r="AY984" s="262" t="s">
        <v>164</v>
      </c>
    </row>
    <row r="985" spans="2:51" s="91" customFormat="1" ht="13.5">
      <c r="B985" s="200"/>
      <c r="C985" s="201"/>
      <c r="D985" s="194" t="s">
        <v>184</v>
      </c>
      <c r="E985" s="202" t="s">
        <v>22</v>
      </c>
      <c r="F985" s="203" t="s">
        <v>1874</v>
      </c>
      <c r="G985" s="201"/>
      <c r="H985" s="204">
        <v>60.32</v>
      </c>
      <c r="I985" s="243"/>
      <c r="J985" s="201"/>
      <c r="K985" s="201"/>
      <c r="L985" s="244"/>
      <c r="M985" s="245"/>
      <c r="N985" s="246"/>
      <c r="O985" s="246"/>
      <c r="P985" s="246"/>
      <c r="Q985" s="246"/>
      <c r="R985" s="246"/>
      <c r="S985" s="246"/>
      <c r="T985" s="257"/>
      <c r="AT985" s="262" t="s">
        <v>184</v>
      </c>
      <c r="AU985" s="262" t="s">
        <v>81</v>
      </c>
      <c r="AV985" s="91" t="s">
        <v>81</v>
      </c>
      <c r="AW985" s="91" t="s">
        <v>37</v>
      </c>
      <c r="AX985" s="91" t="s">
        <v>73</v>
      </c>
      <c r="AY985" s="262" t="s">
        <v>164</v>
      </c>
    </row>
    <row r="986" spans="2:51" s="91" customFormat="1" ht="13.5">
      <c r="B986" s="200"/>
      <c r="C986" s="201"/>
      <c r="D986" s="194" t="s">
        <v>184</v>
      </c>
      <c r="E986" s="202" t="s">
        <v>22</v>
      </c>
      <c r="F986" s="203" t="s">
        <v>1517</v>
      </c>
      <c r="G986" s="201"/>
      <c r="H986" s="204">
        <v>54.76</v>
      </c>
      <c r="I986" s="243"/>
      <c r="J986" s="201"/>
      <c r="K986" s="201"/>
      <c r="L986" s="244"/>
      <c r="M986" s="245"/>
      <c r="N986" s="246"/>
      <c r="O986" s="246"/>
      <c r="P986" s="246"/>
      <c r="Q986" s="246"/>
      <c r="R986" s="246"/>
      <c r="S986" s="246"/>
      <c r="T986" s="257"/>
      <c r="AT986" s="262" t="s">
        <v>184</v>
      </c>
      <c r="AU986" s="262" t="s">
        <v>81</v>
      </c>
      <c r="AV986" s="91" t="s">
        <v>81</v>
      </c>
      <c r="AW986" s="91" t="s">
        <v>37</v>
      </c>
      <c r="AX986" s="91" t="s">
        <v>73</v>
      </c>
      <c r="AY986" s="262" t="s">
        <v>164</v>
      </c>
    </row>
    <row r="987" spans="2:51" s="91" customFormat="1" ht="13.5">
      <c r="B987" s="200"/>
      <c r="C987" s="201"/>
      <c r="D987" s="194" t="s">
        <v>184</v>
      </c>
      <c r="E987" s="202" t="s">
        <v>22</v>
      </c>
      <c r="F987" s="203" t="s">
        <v>1351</v>
      </c>
      <c r="G987" s="201"/>
      <c r="H987" s="204">
        <v>52.83</v>
      </c>
      <c r="I987" s="243"/>
      <c r="J987" s="201"/>
      <c r="K987" s="201"/>
      <c r="L987" s="244"/>
      <c r="M987" s="245"/>
      <c r="N987" s="246"/>
      <c r="O987" s="246"/>
      <c r="P987" s="246"/>
      <c r="Q987" s="246"/>
      <c r="R987" s="246"/>
      <c r="S987" s="246"/>
      <c r="T987" s="257"/>
      <c r="AT987" s="262" t="s">
        <v>184</v>
      </c>
      <c r="AU987" s="262" t="s">
        <v>81</v>
      </c>
      <c r="AV987" s="91" t="s">
        <v>81</v>
      </c>
      <c r="AW987" s="91" t="s">
        <v>37</v>
      </c>
      <c r="AX987" s="91" t="s">
        <v>73</v>
      </c>
      <c r="AY987" s="262" t="s">
        <v>164</v>
      </c>
    </row>
    <row r="988" spans="2:51" s="91" customFormat="1" ht="13.5">
      <c r="B988" s="200"/>
      <c r="C988" s="201"/>
      <c r="D988" s="194" t="s">
        <v>184</v>
      </c>
      <c r="E988" s="202" t="s">
        <v>22</v>
      </c>
      <c r="F988" s="203" t="s">
        <v>1352</v>
      </c>
      <c r="G988" s="201"/>
      <c r="H988" s="204">
        <v>50.4</v>
      </c>
      <c r="I988" s="243"/>
      <c r="J988" s="201"/>
      <c r="K988" s="201"/>
      <c r="L988" s="244"/>
      <c r="M988" s="245"/>
      <c r="N988" s="246"/>
      <c r="O988" s="246"/>
      <c r="P988" s="246"/>
      <c r="Q988" s="246"/>
      <c r="R988" s="246"/>
      <c r="S988" s="246"/>
      <c r="T988" s="257"/>
      <c r="AT988" s="262" t="s">
        <v>184</v>
      </c>
      <c r="AU988" s="262" t="s">
        <v>81</v>
      </c>
      <c r="AV988" s="91" t="s">
        <v>81</v>
      </c>
      <c r="AW988" s="91" t="s">
        <v>37</v>
      </c>
      <c r="AX988" s="91" t="s">
        <v>73</v>
      </c>
      <c r="AY988" s="262" t="s">
        <v>164</v>
      </c>
    </row>
    <row r="989" spans="2:51" s="91" customFormat="1" ht="13.5">
      <c r="B989" s="200"/>
      <c r="C989" s="201"/>
      <c r="D989" s="194" t="s">
        <v>184</v>
      </c>
      <c r="E989" s="202" t="s">
        <v>22</v>
      </c>
      <c r="F989" s="203" t="s">
        <v>1359</v>
      </c>
      <c r="G989" s="201"/>
      <c r="H989" s="204">
        <v>56.58</v>
      </c>
      <c r="I989" s="243"/>
      <c r="J989" s="201"/>
      <c r="K989" s="201"/>
      <c r="L989" s="244"/>
      <c r="M989" s="245"/>
      <c r="N989" s="246"/>
      <c r="O989" s="246"/>
      <c r="P989" s="246"/>
      <c r="Q989" s="246"/>
      <c r="R989" s="246"/>
      <c r="S989" s="246"/>
      <c r="T989" s="257"/>
      <c r="AT989" s="262" t="s">
        <v>184</v>
      </c>
      <c r="AU989" s="262" t="s">
        <v>81</v>
      </c>
      <c r="AV989" s="91" t="s">
        <v>81</v>
      </c>
      <c r="AW989" s="91" t="s">
        <v>37</v>
      </c>
      <c r="AX989" s="91" t="s">
        <v>73</v>
      </c>
      <c r="AY989" s="262" t="s">
        <v>164</v>
      </c>
    </row>
    <row r="990" spans="2:51" s="91" customFormat="1" ht="13.5">
      <c r="B990" s="200"/>
      <c r="C990" s="201"/>
      <c r="D990" s="194" t="s">
        <v>184</v>
      </c>
      <c r="E990" s="202" t="s">
        <v>22</v>
      </c>
      <c r="F990" s="203" t="s">
        <v>1360</v>
      </c>
      <c r="G990" s="201"/>
      <c r="H990" s="204">
        <v>54.93</v>
      </c>
      <c r="I990" s="243"/>
      <c r="J990" s="201"/>
      <c r="K990" s="201"/>
      <c r="L990" s="244"/>
      <c r="M990" s="245"/>
      <c r="N990" s="246"/>
      <c r="O990" s="246"/>
      <c r="P990" s="246"/>
      <c r="Q990" s="246"/>
      <c r="R990" s="246"/>
      <c r="S990" s="246"/>
      <c r="T990" s="257"/>
      <c r="AT990" s="262" t="s">
        <v>184</v>
      </c>
      <c r="AU990" s="262" t="s">
        <v>81</v>
      </c>
      <c r="AV990" s="91" t="s">
        <v>81</v>
      </c>
      <c r="AW990" s="91" t="s">
        <v>37</v>
      </c>
      <c r="AX990" s="91" t="s">
        <v>73</v>
      </c>
      <c r="AY990" s="262" t="s">
        <v>164</v>
      </c>
    </row>
    <row r="991" spans="2:51" s="91" customFormat="1" ht="13.5">
      <c r="B991" s="200"/>
      <c r="C991" s="201"/>
      <c r="D991" s="194" t="s">
        <v>184</v>
      </c>
      <c r="E991" s="202" t="s">
        <v>22</v>
      </c>
      <c r="F991" s="203" t="s">
        <v>1361</v>
      </c>
      <c r="G991" s="201"/>
      <c r="H991" s="204">
        <v>54.93</v>
      </c>
      <c r="I991" s="243"/>
      <c r="J991" s="201"/>
      <c r="K991" s="201"/>
      <c r="L991" s="244"/>
      <c r="M991" s="245"/>
      <c r="N991" s="246"/>
      <c r="O991" s="246"/>
      <c r="P991" s="246"/>
      <c r="Q991" s="246"/>
      <c r="R991" s="246"/>
      <c r="S991" s="246"/>
      <c r="T991" s="257"/>
      <c r="AT991" s="262" t="s">
        <v>184</v>
      </c>
      <c r="AU991" s="262" t="s">
        <v>81</v>
      </c>
      <c r="AV991" s="91" t="s">
        <v>81</v>
      </c>
      <c r="AW991" s="91" t="s">
        <v>37</v>
      </c>
      <c r="AX991" s="91" t="s">
        <v>73</v>
      </c>
      <c r="AY991" s="262" t="s">
        <v>164</v>
      </c>
    </row>
    <row r="992" spans="2:51" s="91" customFormat="1" ht="13.5">
      <c r="B992" s="200"/>
      <c r="C992" s="201"/>
      <c r="D992" s="194" t="s">
        <v>184</v>
      </c>
      <c r="E992" s="202" t="s">
        <v>22</v>
      </c>
      <c r="F992" s="203" t="s">
        <v>1362</v>
      </c>
      <c r="G992" s="201"/>
      <c r="H992" s="204">
        <v>49.23</v>
      </c>
      <c r="I992" s="243"/>
      <c r="J992" s="201"/>
      <c r="K992" s="201"/>
      <c r="L992" s="244"/>
      <c r="M992" s="245"/>
      <c r="N992" s="246"/>
      <c r="O992" s="246"/>
      <c r="P992" s="246"/>
      <c r="Q992" s="246"/>
      <c r="R992" s="246"/>
      <c r="S992" s="246"/>
      <c r="T992" s="257"/>
      <c r="AT992" s="262" t="s">
        <v>184</v>
      </c>
      <c r="AU992" s="262" t="s">
        <v>81</v>
      </c>
      <c r="AV992" s="91" t="s">
        <v>81</v>
      </c>
      <c r="AW992" s="91" t="s">
        <v>37</v>
      </c>
      <c r="AX992" s="91" t="s">
        <v>73</v>
      </c>
      <c r="AY992" s="262" t="s">
        <v>164</v>
      </c>
    </row>
    <row r="993" spans="2:51" s="91" customFormat="1" ht="13.5">
      <c r="B993" s="200"/>
      <c r="C993" s="201"/>
      <c r="D993" s="194" t="s">
        <v>184</v>
      </c>
      <c r="E993" s="202" t="s">
        <v>22</v>
      </c>
      <c r="F993" s="203" t="s">
        <v>1363</v>
      </c>
      <c r="G993" s="201"/>
      <c r="H993" s="204">
        <v>103.43</v>
      </c>
      <c r="I993" s="243"/>
      <c r="J993" s="201"/>
      <c r="K993" s="201"/>
      <c r="L993" s="244"/>
      <c r="M993" s="245"/>
      <c r="N993" s="246"/>
      <c r="O993" s="246"/>
      <c r="P993" s="246"/>
      <c r="Q993" s="246"/>
      <c r="R993" s="246"/>
      <c r="S993" s="246"/>
      <c r="T993" s="257"/>
      <c r="AT993" s="262" t="s">
        <v>184</v>
      </c>
      <c r="AU993" s="262" t="s">
        <v>81</v>
      </c>
      <c r="AV993" s="91" t="s">
        <v>81</v>
      </c>
      <c r="AW993" s="91" t="s">
        <v>37</v>
      </c>
      <c r="AX993" s="91" t="s">
        <v>73</v>
      </c>
      <c r="AY993" s="262" t="s">
        <v>164</v>
      </c>
    </row>
    <row r="994" spans="2:51" s="91" customFormat="1" ht="13.5">
      <c r="B994" s="200"/>
      <c r="C994" s="201"/>
      <c r="D994" s="194" t="s">
        <v>184</v>
      </c>
      <c r="E994" s="202" t="s">
        <v>22</v>
      </c>
      <c r="F994" s="203" t="s">
        <v>1364</v>
      </c>
      <c r="G994" s="201"/>
      <c r="H994" s="204">
        <v>6.78</v>
      </c>
      <c r="I994" s="243"/>
      <c r="J994" s="201"/>
      <c r="K994" s="201"/>
      <c r="L994" s="244"/>
      <c r="M994" s="245"/>
      <c r="N994" s="246"/>
      <c r="O994" s="246"/>
      <c r="P994" s="246"/>
      <c r="Q994" s="246"/>
      <c r="R994" s="246"/>
      <c r="S994" s="246"/>
      <c r="T994" s="257"/>
      <c r="AT994" s="262" t="s">
        <v>184</v>
      </c>
      <c r="AU994" s="262" t="s">
        <v>81</v>
      </c>
      <c r="AV994" s="91" t="s">
        <v>81</v>
      </c>
      <c r="AW994" s="91" t="s">
        <v>37</v>
      </c>
      <c r="AX994" s="91" t="s">
        <v>73</v>
      </c>
      <c r="AY994" s="262" t="s">
        <v>164</v>
      </c>
    </row>
    <row r="995" spans="2:51" s="91" customFormat="1" ht="13.5">
      <c r="B995" s="200"/>
      <c r="C995" s="201"/>
      <c r="D995" s="194" t="s">
        <v>184</v>
      </c>
      <c r="E995" s="202" t="s">
        <v>22</v>
      </c>
      <c r="F995" s="203" t="s">
        <v>1365</v>
      </c>
      <c r="G995" s="201"/>
      <c r="H995" s="204">
        <v>102.06</v>
      </c>
      <c r="I995" s="243"/>
      <c r="J995" s="201"/>
      <c r="K995" s="201"/>
      <c r="L995" s="244"/>
      <c r="M995" s="245"/>
      <c r="N995" s="246"/>
      <c r="O995" s="246"/>
      <c r="P995" s="246"/>
      <c r="Q995" s="246"/>
      <c r="R995" s="246"/>
      <c r="S995" s="246"/>
      <c r="T995" s="257"/>
      <c r="AT995" s="262" t="s">
        <v>184</v>
      </c>
      <c r="AU995" s="262" t="s">
        <v>81</v>
      </c>
      <c r="AV995" s="91" t="s">
        <v>81</v>
      </c>
      <c r="AW995" s="91" t="s">
        <v>37</v>
      </c>
      <c r="AX995" s="91" t="s">
        <v>73</v>
      </c>
      <c r="AY995" s="262" t="s">
        <v>164</v>
      </c>
    </row>
    <row r="996" spans="2:51" s="91" customFormat="1" ht="13.5">
      <c r="B996" s="200"/>
      <c r="C996" s="201"/>
      <c r="D996" s="194" t="s">
        <v>184</v>
      </c>
      <c r="E996" s="202" t="s">
        <v>22</v>
      </c>
      <c r="F996" s="203" t="s">
        <v>1366</v>
      </c>
      <c r="G996" s="201"/>
      <c r="H996" s="204">
        <v>10.44</v>
      </c>
      <c r="I996" s="243"/>
      <c r="J996" s="201"/>
      <c r="K996" s="201"/>
      <c r="L996" s="244"/>
      <c r="M996" s="245"/>
      <c r="N996" s="246"/>
      <c r="O996" s="246"/>
      <c r="P996" s="246"/>
      <c r="Q996" s="246"/>
      <c r="R996" s="246"/>
      <c r="S996" s="246"/>
      <c r="T996" s="257"/>
      <c r="AT996" s="262" t="s">
        <v>184</v>
      </c>
      <c r="AU996" s="262" t="s">
        <v>81</v>
      </c>
      <c r="AV996" s="91" t="s">
        <v>81</v>
      </c>
      <c r="AW996" s="91" t="s">
        <v>37</v>
      </c>
      <c r="AX996" s="91" t="s">
        <v>73</v>
      </c>
      <c r="AY996" s="262" t="s">
        <v>164</v>
      </c>
    </row>
    <row r="997" spans="2:51" s="91" customFormat="1" ht="13.5">
      <c r="B997" s="200"/>
      <c r="C997" s="201"/>
      <c r="D997" s="194" t="s">
        <v>184</v>
      </c>
      <c r="E997" s="202" t="s">
        <v>22</v>
      </c>
      <c r="F997" s="203" t="s">
        <v>1367</v>
      </c>
      <c r="G997" s="201"/>
      <c r="H997" s="204">
        <v>102.75</v>
      </c>
      <c r="I997" s="243"/>
      <c r="J997" s="201"/>
      <c r="K997" s="201"/>
      <c r="L997" s="244"/>
      <c r="M997" s="245"/>
      <c r="N997" s="246"/>
      <c r="O997" s="246"/>
      <c r="P997" s="246"/>
      <c r="Q997" s="246"/>
      <c r="R997" s="246"/>
      <c r="S997" s="246"/>
      <c r="T997" s="257"/>
      <c r="AT997" s="262" t="s">
        <v>184</v>
      </c>
      <c r="AU997" s="262" t="s">
        <v>81</v>
      </c>
      <c r="AV997" s="91" t="s">
        <v>81</v>
      </c>
      <c r="AW997" s="91" t="s">
        <v>37</v>
      </c>
      <c r="AX997" s="91" t="s">
        <v>73</v>
      </c>
      <c r="AY997" s="262" t="s">
        <v>164</v>
      </c>
    </row>
    <row r="998" spans="2:51" s="91" customFormat="1" ht="13.5">
      <c r="B998" s="200"/>
      <c r="C998" s="201"/>
      <c r="D998" s="194" t="s">
        <v>184</v>
      </c>
      <c r="E998" s="202" t="s">
        <v>22</v>
      </c>
      <c r="F998" s="203" t="s">
        <v>1368</v>
      </c>
      <c r="G998" s="201"/>
      <c r="H998" s="204">
        <v>10.44</v>
      </c>
      <c r="I998" s="243"/>
      <c r="J998" s="201"/>
      <c r="K998" s="201"/>
      <c r="L998" s="244"/>
      <c r="M998" s="245"/>
      <c r="N998" s="246"/>
      <c r="O998" s="246"/>
      <c r="P998" s="246"/>
      <c r="Q998" s="246"/>
      <c r="R998" s="246"/>
      <c r="S998" s="246"/>
      <c r="T998" s="257"/>
      <c r="AT998" s="262" t="s">
        <v>184</v>
      </c>
      <c r="AU998" s="262" t="s">
        <v>81</v>
      </c>
      <c r="AV998" s="91" t="s">
        <v>81</v>
      </c>
      <c r="AW998" s="91" t="s">
        <v>37</v>
      </c>
      <c r="AX998" s="91" t="s">
        <v>73</v>
      </c>
      <c r="AY998" s="262" t="s">
        <v>164</v>
      </c>
    </row>
    <row r="999" spans="2:51" s="92" customFormat="1" ht="13.5">
      <c r="B999" s="205"/>
      <c r="C999" s="206"/>
      <c r="D999" s="207" t="s">
        <v>184</v>
      </c>
      <c r="E999" s="208" t="s">
        <v>22</v>
      </c>
      <c r="F999" s="209" t="s">
        <v>187</v>
      </c>
      <c r="G999" s="206"/>
      <c r="H999" s="210">
        <v>895.57</v>
      </c>
      <c r="I999" s="247"/>
      <c r="J999" s="206"/>
      <c r="K999" s="206"/>
      <c r="L999" s="248"/>
      <c r="M999" s="249"/>
      <c r="N999" s="250"/>
      <c r="O999" s="250"/>
      <c r="P999" s="250"/>
      <c r="Q999" s="250"/>
      <c r="R999" s="250"/>
      <c r="S999" s="250"/>
      <c r="T999" s="258"/>
      <c r="AT999" s="263" t="s">
        <v>184</v>
      </c>
      <c r="AU999" s="263" t="s">
        <v>81</v>
      </c>
      <c r="AV999" s="92" t="s">
        <v>171</v>
      </c>
      <c r="AW999" s="92" t="s">
        <v>37</v>
      </c>
      <c r="AX999" s="92" t="s">
        <v>24</v>
      </c>
      <c r="AY999" s="263" t="s">
        <v>164</v>
      </c>
    </row>
    <row r="1000" spans="2:65" s="84" customFormat="1" ht="28.8" customHeight="1">
      <c r="B1000" s="105"/>
      <c r="C1000" s="281" t="s">
        <v>1902</v>
      </c>
      <c r="D1000" s="281" t="s">
        <v>834</v>
      </c>
      <c r="E1000" s="282" t="s">
        <v>1903</v>
      </c>
      <c r="F1000" s="283" t="s">
        <v>1904</v>
      </c>
      <c r="G1000" s="284" t="s">
        <v>192</v>
      </c>
      <c r="H1000" s="285">
        <v>985.127</v>
      </c>
      <c r="I1000" s="286"/>
      <c r="J1000" s="287">
        <f>ROUND(I1000*H1000,2)</f>
        <v>0</v>
      </c>
      <c r="K1000" s="283" t="s">
        <v>170</v>
      </c>
      <c r="L1000" s="288"/>
      <c r="M1000" s="289" t="s">
        <v>22</v>
      </c>
      <c r="N1000" s="290" t="s">
        <v>44</v>
      </c>
      <c r="O1000" s="106"/>
      <c r="P1000" s="237">
        <f>O1000*H1000</f>
        <v>0</v>
      </c>
      <c r="Q1000" s="237">
        <v>0.00429</v>
      </c>
      <c r="R1000" s="237">
        <f>Q1000*H1000</f>
        <v>4.22619483</v>
      </c>
      <c r="S1000" s="237">
        <v>0</v>
      </c>
      <c r="T1000" s="254">
        <f>S1000*H1000</f>
        <v>0</v>
      </c>
      <c r="AR1000" s="170" t="s">
        <v>425</v>
      </c>
      <c r="AT1000" s="170" t="s">
        <v>834</v>
      </c>
      <c r="AU1000" s="170" t="s">
        <v>81</v>
      </c>
      <c r="AY1000" s="170" t="s">
        <v>164</v>
      </c>
      <c r="BE1000" s="266">
        <f>IF(N1000="základní",J1000,0)</f>
        <v>0</v>
      </c>
      <c r="BF1000" s="266">
        <f>IF(N1000="snížená",J1000,0)</f>
        <v>0</v>
      </c>
      <c r="BG1000" s="266">
        <f>IF(N1000="zákl. přenesená",J1000,0)</f>
        <v>0</v>
      </c>
      <c r="BH1000" s="266">
        <f>IF(N1000="sníž. přenesená",J1000,0)</f>
        <v>0</v>
      </c>
      <c r="BI1000" s="266">
        <f>IF(N1000="nulová",J1000,0)</f>
        <v>0</v>
      </c>
      <c r="BJ1000" s="170" t="s">
        <v>24</v>
      </c>
      <c r="BK1000" s="266">
        <f>ROUND(I1000*H1000,2)</f>
        <v>0</v>
      </c>
      <c r="BL1000" s="170" t="s">
        <v>298</v>
      </c>
      <c r="BM1000" s="170" t="s">
        <v>1905</v>
      </c>
    </row>
    <row r="1001" spans="2:47" s="84" customFormat="1" ht="24">
      <c r="B1001" s="105"/>
      <c r="C1001" s="174"/>
      <c r="D1001" s="194" t="s">
        <v>173</v>
      </c>
      <c r="E1001" s="174"/>
      <c r="F1001" s="195" t="s">
        <v>1906</v>
      </c>
      <c r="G1001" s="174"/>
      <c r="H1001" s="174"/>
      <c r="I1001" s="215"/>
      <c r="J1001" s="174"/>
      <c r="K1001" s="174"/>
      <c r="L1001" s="214"/>
      <c r="M1001" s="238"/>
      <c r="N1001" s="106"/>
      <c r="O1001" s="106"/>
      <c r="P1001" s="106"/>
      <c r="Q1001" s="106"/>
      <c r="R1001" s="106"/>
      <c r="S1001" s="106"/>
      <c r="T1001" s="255"/>
      <c r="AT1001" s="170" t="s">
        <v>173</v>
      </c>
      <c r="AU1001" s="170" t="s">
        <v>81</v>
      </c>
    </row>
    <row r="1002" spans="2:47" s="84" customFormat="1" ht="36">
      <c r="B1002" s="105"/>
      <c r="C1002" s="174"/>
      <c r="D1002" s="194" t="s">
        <v>1077</v>
      </c>
      <c r="E1002" s="174"/>
      <c r="F1002" s="279" t="s">
        <v>1907</v>
      </c>
      <c r="G1002" s="174"/>
      <c r="H1002" s="174"/>
      <c r="I1002" s="215"/>
      <c r="J1002" s="174"/>
      <c r="K1002" s="174"/>
      <c r="L1002" s="214"/>
      <c r="M1002" s="238"/>
      <c r="N1002" s="106"/>
      <c r="O1002" s="106"/>
      <c r="P1002" s="106"/>
      <c r="Q1002" s="106"/>
      <c r="R1002" s="106"/>
      <c r="S1002" s="106"/>
      <c r="T1002" s="255"/>
      <c r="AT1002" s="170" t="s">
        <v>1077</v>
      </c>
      <c r="AU1002" s="170" t="s">
        <v>81</v>
      </c>
    </row>
    <row r="1003" spans="2:51" s="91" customFormat="1" ht="13.5">
      <c r="B1003" s="200"/>
      <c r="C1003" s="201"/>
      <c r="D1003" s="207" t="s">
        <v>184</v>
      </c>
      <c r="E1003" s="201"/>
      <c r="F1003" s="212" t="s">
        <v>1908</v>
      </c>
      <c r="G1003" s="201"/>
      <c r="H1003" s="213">
        <v>985.127</v>
      </c>
      <c r="I1003" s="243"/>
      <c r="J1003" s="201"/>
      <c r="K1003" s="201"/>
      <c r="L1003" s="244"/>
      <c r="M1003" s="245"/>
      <c r="N1003" s="246"/>
      <c r="O1003" s="246"/>
      <c r="P1003" s="246"/>
      <c r="Q1003" s="246"/>
      <c r="R1003" s="246"/>
      <c r="S1003" s="246"/>
      <c r="T1003" s="257"/>
      <c r="AT1003" s="262" t="s">
        <v>184</v>
      </c>
      <c r="AU1003" s="262" t="s">
        <v>81</v>
      </c>
      <c r="AV1003" s="91" t="s">
        <v>81</v>
      </c>
      <c r="AW1003" s="91" t="s">
        <v>6</v>
      </c>
      <c r="AX1003" s="91" t="s">
        <v>24</v>
      </c>
      <c r="AY1003" s="262" t="s">
        <v>164</v>
      </c>
    </row>
    <row r="1004" spans="2:65" s="84" customFormat="1" ht="20.4" customHeight="1">
      <c r="B1004" s="105"/>
      <c r="C1004" s="189" t="s">
        <v>1909</v>
      </c>
      <c r="D1004" s="189" t="s">
        <v>166</v>
      </c>
      <c r="E1004" s="190" t="s">
        <v>1910</v>
      </c>
      <c r="F1004" s="191" t="s">
        <v>1911</v>
      </c>
      <c r="G1004" s="192" t="s">
        <v>465</v>
      </c>
      <c r="H1004" s="193">
        <v>463.55</v>
      </c>
      <c r="I1004" s="233"/>
      <c r="J1004" s="234">
        <f>ROUND(I1004*H1004,2)</f>
        <v>0</v>
      </c>
      <c r="K1004" s="191" t="s">
        <v>170</v>
      </c>
      <c r="L1004" s="214"/>
      <c r="M1004" s="235" t="s">
        <v>22</v>
      </c>
      <c r="N1004" s="236" t="s">
        <v>44</v>
      </c>
      <c r="O1004" s="106"/>
      <c r="P1004" s="237">
        <f>O1004*H1004</f>
        <v>0</v>
      </c>
      <c r="Q1004" s="237">
        <v>2E-05</v>
      </c>
      <c r="R1004" s="237">
        <f>Q1004*H1004</f>
        <v>0.009271</v>
      </c>
      <c r="S1004" s="237">
        <v>0</v>
      </c>
      <c r="T1004" s="254">
        <f>S1004*H1004</f>
        <v>0</v>
      </c>
      <c r="AR1004" s="170" t="s">
        <v>298</v>
      </c>
      <c r="AT1004" s="170" t="s">
        <v>166</v>
      </c>
      <c r="AU1004" s="170" t="s">
        <v>81</v>
      </c>
      <c r="AY1004" s="170" t="s">
        <v>164</v>
      </c>
      <c r="BE1004" s="266">
        <f>IF(N1004="základní",J1004,0)</f>
        <v>0</v>
      </c>
      <c r="BF1004" s="266">
        <f>IF(N1004="snížená",J1004,0)</f>
        <v>0</v>
      </c>
      <c r="BG1004" s="266">
        <f>IF(N1004="zákl. přenesená",J1004,0)</f>
        <v>0</v>
      </c>
      <c r="BH1004" s="266">
        <f>IF(N1004="sníž. přenesená",J1004,0)</f>
        <v>0</v>
      </c>
      <c r="BI1004" s="266">
        <v>0</v>
      </c>
      <c r="BJ1004" s="170" t="s">
        <v>24</v>
      </c>
      <c r="BK1004" s="266">
        <f>ROUND(I1004*H1004,2)</f>
        <v>0</v>
      </c>
      <c r="BL1004" s="170" t="s">
        <v>298</v>
      </c>
      <c r="BM1004" s="170" t="s">
        <v>1912</v>
      </c>
    </row>
    <row r="1005" spans="2:47" s="84" customFormat="1" ht="13.5">
      <c r="B1005" s="105"/>
      <c r="C1005" s="174"/>
      <c r="D1005" s="194" t="s">
        <v>173</v>
      </c>
      <c r="E1005" s="174"/>
      <c r="F1005" s="195" t="s">
        <v>1913</v>
      </c>
      <c r="G1005" s="174"/>
      <c r="H1005" s="174"/>
      <c r="I1005" s="215"/>
      <c r="J1005" s="174"/>
      <c r="K1005" s="174"/>
      <c r="L1005" s="214"/>
      <c r="M1005" s="238"/>
      <c r="N1005" s="106"/>
      <c r="O1005" s="106"/>
      <c r="P1005" s="106"/>
      <c r="Q1005" s="106"/>
      <c r="R1005" s="106"/>
      <c r="S1005" s="106"/>
      <c r="T1005" s="255"/>
      <c r="AT1005" s="170" t="s">
        <v>173</v>
      </c>
      <c r="AU1005" s="170" t="s">
        <v>81</v>
      </c>
    </row>
    <row r="1006" spans="2:51" s="91" customFormat="1" ht="13.5">
      <c r="B1006" s="200"/>
      <c r="C1006" s="201"/>
      <c r="D1006" s="194" t="s">
        <v>184</v>
      </c>
      <c r="E1006" s="202" t="s">
        <v>22</v>
      </c>
      <c r="F1006" s="203" t="s">
        <v>1914</v>
      </c>
      <c r="G1006" s="201"/>
      <c r="H1006" s="204">
        <v>20</v>
      </c>
      <c r="I1006" s="243"/>
      <c r="J1006" s="201"/>
      <c r="K1006" s="201"/>
      <c r="L1006" s="244"/>
      <c r="M1006" s="245"/>
      <c r="N1006" s="246"/>
      <c r="O1006" s="246"/>
      <c r="P1006" s="246"/>
      <c r="Q1006" s="246"/>
      <c r="R1006" s="246"/>
      <c r="S1006" s="246"/>
      <c r="T1006" s="257"/>
      <c r="AT1006" s="262" t="s">
        <v>184</v>
      </c>
      <c r="AU1006" s="262" t="s">
        <v>81</v>
      </c>
      <c r="AV1006" s="91" t="s">
        <v>81</v>
      </c>
      <c r="AW1006" s="91" t="s">
        <v>37</v>
      </c>
      <c r="AX1006" s="91" t="s">
        <v>73</v>
      </c>
      <c r="AY1006" s="262" t="s">
        <v>164</v>
      </c>
    </row>
    <row r="1007" spans="2:51" s="91" customFormat="1" ht="13.5">
      <c r="B1007" s="200"/>
      <c r="C1007" s="201"/>
      <c r="D1007" s="194" t="s">
        <v>184</v>
      </c>
      <c r="E1007" s="202" t="s">
        <v>22</v>
      </c>
      <c r="F1007" s="203" t="s">
        <v>1915</v>
      </c>
      <c r="G1007" s="201"/>
      <c r="H1007" s="204">
        <v>27</v>
      </c>
      <c r="I1007" s="243"/>
      <c r="J1007" s="201"/>
      <c r="K1007" s="201"/>
      <c r="L1007" s="244"/>
      <c r="M1007" s="245"/>
      <c r="N1007" s="246"/>
      <c r="O1007" s="246"/>
      <c r="P1007" s="246"/>
      <c r="Q1007" s="246"/>
      <c r="R1007" s="246"/>
      <c r="S1007" s="246"/>
      <c r="T1007" s="257"/>
      <c r="AT1007" s="262" t="s">
        <v>184</v>
      </c>
      <c r="AU1007" s="262" t="s">
        <v>81</v>
      </c>
      <c r="AV1007" s="91" t="s">
        <v>81</v>
      </c>
      <c r="AW1007" s="91" t="s">
        <v>37</v>
      </c>
      <c r="AX1007" s="91" t="s">
        <v>73</v>
      </c>
      <c r="AY1007" s="262" t="s">
        <v>164</v>
      </c>
    </row>
    <row r="1008" spans="2:51" s="91" customFormat="1" ht="13.5">
      <c r="B1008" s="200"/>
      <c r="C1008" s="201"/>
      <c r="D1008" s="194" t="s">
        <v>184</v>
      </c>
      <c r="E1008" s="202" t="s">
        <v>22</v>
      </c>
      <c r="F1008" s="203" t="s">
        <v>1916</v>
      </c>
      <c r="G1008" s="201"/>
      <c r="H1008" s="204">
        <v>30.55</v>
      </c>
      <c r="I1008" s="243"/>
      <c r="J1008" s="201"/>
      <c r="K1008" s="201"/>
      <c r="L1008" s="244"/>
      <c r="M1008" s="245"/>
      <c r="N1008" s="246"/>
      <c r="O1008" s="246"/>
      <c r="P1008" s="246"/>
      <c r="Q1008" s="246"/>
      <c r="R1008" s="246"/>
      <c r="S1008" s="246"/>
      <c r="T1008" s="257"/>
      <c r="AT1008" s="262" t="s">
        <v>184</v>
      </c>
      <c r="AU1008" s="262" t="s">
        <v>81</v>
      </c>
      <c r="AV1008" s="91" t="s">
        <v>81</v>
      </c>
      <c r="AW1008" s="91" t="s">
        <v>37</v>
      </c>
      <c r="AX1008" s="91" t="s">
        <v>73</v>
      </c>
      <c r="AY1008" s="262" t="s">
        <v>164</v>
      </c>
    </row>
    <row r="1009" spans="2:51" s="91" customFormat="1" ht="13.5">
      <c r="B1009" s="200"/>
      <c r="C1009" s="201"/>
      <c r="D1009" s="194" t="s">
        <v>184</v>
      </c>
      <c r="E1009" s="202" t="s">
        <v>22</v>
      </c>
      <c r="F1009" s="203" t="s">
        <v>1917</v>
      </c>
      <c r="G1009" s="201"/>
      <c r="H1009" s="204">
        <v>31.9</v>
      </c>
      <c r="I1009" s="243"/>
      <c r="J1009" s="201"/>
      <c r="K1009" s="201"/>
      <c r="L1009" s="244"/>
      <c r="M1009" s="245"/>
      <c r="N1009" s="246"/>
      <c r="O1009" s="246"/>
      <c r="P1009" s="246"/>
      <c r="Q1009" s="246"/>
      <c r="R1009" s="246"/>
      <c r="S1009" s="246"/>
      <c r="T1009" s="257"/>
      <c r="AT1009" s="262" t="s">
        <v>184</v>
      </c>
      <c r="AU1009" s="262" t="s">
        <v>81</v>
      </c>
      <c r="AV1009" s="91" t="s">
        <v>81</v>
      </c>
      <c r="AW1009" s="91" t="s">
        <v>37</v>
      </c>
      <c r="AX1009" s="91" t="s">
        <v>73</v>
      </c>
      <c r="AY1009" s="262" t="s">
        <v>164</v>
      </c>
    </row>
    <row r="1010" spans="2:51" s="91" customFormat="1" ht="13.5">
      <c r="B1010" s="200"/>
      <c r="C1010" s="201"/>
      <c r="D1010" s="194" t="s">
        <v>184</v>
      </c>
      <c r="E1010" s="202" t="s">
        <v>22</v>
      </c>
      <c r="F1010" s="203" t="s">
        <v>1918</v>
      </c>
      <c r="G1010" s="201"/>
      <c r="H1010" s="204">
        <v>29.35</v>
      </c>
      <c r="I1010" s="243"/>
      <c r="J1010" s="201"/>
      <c r="K1010" s="201"/>
      <c r="L1010" s="244"/>
      <c r="M1010" s="245"/>
      <c r="N1010" s="246"/>
      <c r="O1010" s="246"/>
      <c r="P1010" s="246"/>
      <c r="Q1010" s="246"/>
      <c r="R1010" s="246"/>
      <c r="S1010" s="246"/>
      <c r="T1010" s="257"/>
      <c r="AT1010" s="262" t="s">
        <v>184</v>
      </c>
      <c r="AU1010" s="262" t="s">
        <v>81</v>
      </c>
      <c r="AV1010" s="91" t="s">
        <v>81</v>
      </c>
      <c r="AW1010" s="91" t="s">
        <v>37</v>
      </c>
      <c r="AX1010" s="91" t="s">
        <v>73</v>
      </c>
      <c r="AY1010" s="262" t="s">
        <v>164</v>
      </c>
    </row>
    <row r="1011" spans="2:51" s="91" customFormat="1" ht="13.5">
      <c r="B1011" s="200"/>
      <c r="C1011" s="201"/>
      <c r="D1011" s="194" t="s">
        <v>184</v>
      </c>
      <c r="E1011" s="202" t="s">
        <v>22</v>
      </c>
      <c r="F1011" s="203" t="s">
        <v>1919</v>
      </c>
      <c r="G1011" s="201"/>
      <c r="H1011" s="204">
        <v>28.35</v>
      </c>
      <c r="I1011" s="243"/>
      <c r="J1011" s="201"/>
      <c r="K1011" s="201"/>
      <c r="L1011" s="244"/>
      <c r="M1011" s="245"/>
      <c r="N1011" s="246"/>
      <c r="O1011" s="246"/>
      <c r="P1011" s="246"/>
      <c r="Q1011" s="246"/>
      <c r="R1011" s="246"/>
      <c r="S1011" s="246"/>
      <c r="T1011" s="257"/>
      <c r="AT1011" s="262" t="s">
        <v>184</v>
      </c>
      <c r="AU1011" s="262" t="s">
        <v>81</v>
      </c>
      <c r="AV1011" s="91" t="s">
        <v>81</v>
      </c>
      <c r="AW1011" s="91" t="s">
        <v>37</v>
      </c>
      <c r="AX1011" s="91" t="s">
        <v>73</v>
      </c>
      <c r="AY1011" s="262" t="s">
        <v>164</v>
      </c>
    </row>
    <row r="1012" spans="2:51" s="91" customFormat="1" ht="13.5">
      <c r="B1012" s="200"/>
      <c r="C1012" s="201"/>
      <c r="D1012" s="194" t="s">
        <v>184</v>
      </c>
      <c r="E1012" s="202" t="s">
        <v>22</v>
      </c>
      <c r="F1012" s="203" t="s">
        <v>1920</v>
      </c>
      <c r="G1012" s="201"/>
      <c r="H1012" s="204">
        <v>27.35</v>
      </c>
      <c r="I1012" s="243"/>
      <c r="J1012" s="201"/>
      <c r="K1012" s="201"/>
      <c r="L1012" s="244"/>
      <c r="M1012" s="245"/>
      <c r="N1012" s="246"/>
      <c r="O1012" s="246"/>
      <c r="P1012" s="246"/>
      <c r="Q1012" s="246"/>
      <c r="R1012" s="246"/>
      <c r="S1012" s="246"/>
      <c r="T1012" s="257"/>
      <c r="AT1012" s="262" t="s">
        <v>184</v>
      </c>
      <c r="AU1012" s="262" t="s">
        <v>81</v>
      </c>
      <c r="AV1012" s="91" t="s">
        <v>81</v>
      </c>
      <c r="AW1012" s="91" t="s">
        <v>37</v>
      </c>
      <c r="AX1012" s="91" t="s">
        <v>73</v>
      </c>
      <c r="AY1012" s="262" t="s">
        <v>164</v>
      </c>
    </row>
    <row r="1013" spans="2:51" s="91" customFormat="1" ht="13.5">
      <c r="B1013" s="200"/>
      <c r="C1013" s="201"/>
      <c r="D1013" s="194" t="s">
        <v>184</v>
      </c>
      <c r="E1013" s="202" t="s">
        <v>22</v>
      </c>
      <c r="F1013" s="203" t="s">
        <v>1921</v>
      </c>
      <c r="G1013" s="201"/>
      <c r="H1013" s="204">
        <v>28.2</v>
      </c>
      <c r="I1013" s="243"/>
      <c r="J1013" s="201"/>
      <c r="K1013" s="201"/>
      <c r="L1013" s="244"/>
      <c r="M1013" s="245"/>
      <c r="N1013" s="246"/>
      <c r="O1013" s="246"/>
      <c r="P1013" s="246"/>
      <c r="Q1013" s="246"/>
      <c r="R1013" s="246"/>
      <c r="S1013" s="246"/>
      <c r="T1013" s="257"/>
      <c r="AT1013" s="262" t="s">
        <v>184</v>
      </c>
      <c r="AU1013" s="262" t="s">
        <v>81</v>
      </c>
      <c r="AV1013" s="91" t="s">
        <v>81</v>
      </c>
      <c r="AW1013" s="91" t="s">
        <v>37</v>
      </c>
      <c r="AX1013" s="91" t="s">
        <v>73</v>
      </c>
      <c r="AY1013" s="262" t="s">
        <v>164</v>
      </c>
    </row>
    <row r="1014" spans="2:51" s="91" customFormat="1" ht="13.5">
      <c r="B1014" s="200"/>
      <c r="C1014" s="201"/>
      <c r="D1014" s="194" t="s">
        <v>184</v>
      </c>
      <c r="E1014" s="202" t="s">
        <v>22</v>
      </c>
      <c r="F1014" s="203" t="s">
        <v>1922</v>
      </c>
      <c r="G1014" s="201"/>
      <c r="H1014" s="204">
        <v>27.75</v>
      </c>
      <c r="I1014" s="243"/>
      <c r="J1014" s="201"/>
      <c r="K1014" s="201"/>
      <c r="L1014" s="244"/>
      <c r="M1014" s="245"/>
      <c r="N1014" s="246"/>
      <c r="O1014" s="246"/>
      <c r="P1014" s="246"/>
      <c r="Q1014" s="246"/>
      <c r="R1014" s="246"/>
      <c r="S1014" s="246"/>
      <c r="T1014" s="257"/>
      <c r="AT1014" s="262" t="s">
        <v>184</v>
      </c>
      <c r="AU1014" s="262" t="s">
        <v>81</v>
      </c>
      <c r="AV1014" s="91" t="s">
        <v>81</v>
      </c>
      <c r="AW1014" s="91" t="s">
        <v>37</v>
      </c>
      <c r="AX1014" s="91" t="s">
        <v>73</v>
      </c>
      <c r="AY1014" s="262" t="s">
        <v>164</v>
      </c>
    </row>
    <row r="1015" spans="2:51" s="91" customFormat="1" ht="13.5">
      <c r="B1015" s="200"/>
      <c r="C1015" s="201"/>
      <c r="D1015" s="194" t="s">
        <v>184</v>
      </c>
      <c r="E1015" s="202" t="s">
        <v>22</v>
      </c>
      <c r="F1015" s="203" t="s">
        <v>1923</v>
      </c>
      <c r="G1015" s="201"/>
      <c r="H1015" s="204">
        <v>27.75</v>
      </c>
      <c r="I1015" s="243"/>
      <c r="J1015" s="201"/>
      <c r="K1015" s="201"/>
      <c r="L1015" s="244"/>
      <c r="M1015" s="245"/>
      <c r="N1015" s="246"/>
      <c r="O1015" s="246"/>
      <c r="P1015" s="246"/>
      <c r="Q1015" s="246"/>
      <c r="R1015" s="246"/>
      <c r="S1015" s="246"/>
      <c r="T1015" s="257"/>
      <c r="AT1015" s="262" t="s">
        <v>184</v>
      </c>
      <c r="AU1015" s="262" t="s">
        <v>81</v>
      </c>
      <c r="AV1015" s="91" t="s">
        <v>81</v>
      </c>
      <c r="AW1015" s="91" t="s">
        <v>37</v>
      </c>
      <c r="AX1015" s="91" t="s">
        <v>73</v>
      </c>
      <c r="AY1015" s="262" t="s">
        <v>164</v>
      </c>
    </row>
    <row r="1016" spans="2:51" s="91" customFormat="1" ht="13.5">
      <c r="B1016" s="200"/>
      <c r="C1016" s="201"/>
      <c r="D1016" s="194" t="s">
        <v>184</v>
      </c>
      <c r="E1016" s="202" t="s">
        <v>22</v>
      </c>
      <c r="F1016" s="203" t="s">
        <v>1924</v>
      </c>
      <c r="G1016" s="201"/>
      <c r="H1016" s="204">
        <v>29.75</v>
      </c>
      <c r="I1016" s="243"/>
      <c r="J1016" s="201"/>
      <c r="K1016" s="201"/>
      <c r="L1016" s="244"/>
      <c r="M1016" s="245"/>
      <c r="N1016" s="246"/>
      <c r="O1016" s="246"/>
      <c r="P1016" s="246"/>
      <c r="Q1016" s="246"/>
      <c r="R1016" s="246"/>
      <c r="S1016" s="246"/>
      <c r="T1016" s="257"/>
      <c r="AT1016" s="262" t="s">
        <v>184</v>
      </c>
      <c r="AU1016" s="262" t="s">
        <v>81</v>
      </c>
      <c r="AV1016" s="91" t="s">
        <v>81</v>
      </c>
      <c r="AW1016" s="91" t="s">
        <v>37</v>
      </c>
      <c r="AX1016" s="91" t="s">
        <v>73</v>
      </c>
      <c r="AY1016" s="262" t="s">
        <v>164</v>
      </c>
    </row>
    <row r="1017" spans="2:51" s="91" customFormat="1" ht="13.5">
      <c r="B1017" s="200"/>
      <c r="C1017" s="201"/>
      <c r="D1017" s="194" t="s">
        <v>184</v>
      </c>
      <c r="E1017" s="202" t="s">
        <v>22</v>
      </c>
      <c r="F1017" s="203" t="s">
        <v>1925</v>
      </c>
      <c r="G1017" s="201"/>
      <c r="H1017" s="204">
        <v>41.6</v>
      </c>
      <c r="I1017" s="243"/>
      <c r="J1017" s="201"/>
      <c r="K1017" s="201"/>
      <c r="L1017" s="244"/>
      <c r="M1017" s="245"/>
      <c r="N1017" s="246"/>
      <c r="O1017" s="246"/>
      <c r="P1017" s="246"/>
      <c r="Q1017" s="246"/>
      <c r="R1017" s="246"/>
      <c r="S1017" s="246"/>
      <c r="T1017" s="257"/>
      <c r="AT1017" s="262" t="s">
        <v>184</v>
      </c>
      <c r="AU1017" s="262" t="s">
        <v>81</v>
      </c>
      <c r="AV1017" s="91" t="s">
        <v>81</v>
      </c>
      <c r="AW1017" s="91" t="s">
        <v>37</v>
      </c>
      <c r="AX1017" s="91" t="s">
        <v>73</v>
      </c>
      <c r="AY1017" s="262" t="s">
        <v>164</v>
      </c>
    </row>
    <row r="1018" spans="2:51" s="91" customFormat="1" ht="13.5">
      <c r="B1018" s="200"/>
      <c r="C1018" s="201"/>
      <c r="D1018" s="194" t="s">
        <v>184</v>
      </c>
      <c r="E1018" s="202" t="s">
        <v>22</v>
      </c>
      <c r="F1018" s="203" t="s">
        <v>1926</v>
      </c>
      <c r="G1018" s="201"/>
      <c r="H1018" s="204">
        <v>8.2</v>
      </c>
      <c r="I1018" s="243"/>
      <c r="J1018" s="201"/>
      <c r="K1018" s="201"/>
      <c r="L1018" s="244"/>
      <c r="M1018" s="245"/>
      <c r="N1018" s="246"/>
      <c r="O1018" s="246"/>
      <c r="P1018" s="246"/>
      <c r="Q1018" s="246"/>
      <c r="R1018" s="246"/>
      <c r="S1018" s="246"/>
      <c r="T1018" s="257"/>
      <c r="AT1018" s="262" t="s">
        <v>184</v>
      </c>
      <c r="AU1018" s="262" t="s">
        <v>81</v>
      </c>
      <c r="AV1018" s="91" t="s">
        <v>81</v>
      </c>
      <c r="AW1018" s="91" t="s">
        <v>37</v>
      </c>
      <c r="AX1018" s="91" t="s">
        <v>73</v>
      </c>
      <c r="AY1018" s="262" t="s">
        <v>164</v>
      </c>
    </row>
    <row r="1019" spans="2:51" s="91" customFormat="1" ht="13.5">
      <c r="B1019" s="200"/>
      <c r="C1019" s="201"/>
      <c r="D1019" s="194" t="s">
        <v>184</v>
      </c>
      <c r="E1019" s="202" t="s">
        <v>22</v>
      </c>
      <c r="F1019" s="203" t="s">
        <v>1927</v>
      </c>
      <c r="G1019" s="201"/>
      <c r="H1019" s="204">
        <v>41.8</v>
      </c>
      <c r="I1019" s="243"/>
      <c r="J1019" s="201"/>
      <c r="K1019" s="201"/>
      <c r="L1019" s="244"/>
      <c r="M1019" s="245"/>
      <c r="N1019" s="246"/>
      <c r="O1019" s="246"/>
      <c r="P1019" s="246"/>
      <c r="Q1019" s="246"/>
      <c r="R1019" s="246"/>
      <c r="S1019" s="246"/>
      <c r="T1019" s="257"/>
      <c r="AT1019" s="262" t="s">
        <v>184</v>
      </c>
      <c r="AU1019" s="262" t="s">
        <v>81</v>
      </c>
      <c r="AV1019" s="91" t="s">
        <v>81</v>
      </c>
      <c r="AW1019" s="91" t="s">
        <v>37</v>
      </c>
      <c r="AX1019" s="91" t="s">
        <v>73</v>
      </c>
      <c r="AY1019" s="262" t="s">
        <v>164</v>
      </c>
    </row>
    <row r="1020" spans="2:51" s="91" customFormat="1" ht="13.5">
      <c r="B1020" s="200"/>
      <c r="C1020" s="201"/>
      <c r="D1020" s="194" t="s">
        <v>184</v>
      </c>
      <c r="E1020" s="202" t="s">
        <v>22</v>
      </c>
      <c r="F1020" s="203" t="s">
        <v>1928</v>
      </c>
      <c r="G1020" s="201"/>
      <c r="H1020" s="204">
        <v>10.9</v>
      </c>
      <c r="I1020" s="243"/>
      <c r="J1020" s="201"/>
      <c r="K1020" s="201"/>
      <c r="L1020" s="244"/>
      <c r="M1020" s="245"/>
      <c r="N1020" s="246"/>
      <c r="O1020" s="246"/>
      <c r="P1020" s="246"/>
      <c r="Q1020" s="246"/>
      <c r="R1020" s="246"/>
      <c r="S1020" s="246"/>
      <c r="T1020" s="257"/>
      <c r="AT1020" s="262" t="s">
        <v>184</v>
      </c>
      <c r="AU1020" s="262" t="s">
        <v>81</v>
      </c>
      <c r="AV1020" s="91" t="s">
        <v>81</v>
      </c>
      <c r="AW1020" s="91" t="s">
        <v>37</v>
      </c>
      <c r="AX1020" s="91" t="s">
        <v>73</v>
      </c>
      <c r="AY1020" s="262" t="s">
        <v>164</v>
      </c>
    </row>
    <row r="1021" spans="2:51" s="91" customFormat="1" ht="13.5">
      <c r="B1021" s="200"/>
      <c r="C1021" s="201"/>
      <c r="D1021" s="194" t="s">
        <v>184</v>
      </c>
      <c r="E1021" s="202" t="s">
        <v>22</v>
      </c>
      <c r="F1021" s="203" t="s">
        <v>1929</v>
      </c>
      <c r="G1021" s="201"/>
      <c r="H1021" s="204">
        <v>42.2</v>
      </c>
      <c r="I1021" s="243"/>
      <c r="J1021" s="201"/>
      <c r="K1021" s="201"/>
      <c r="L1021" s="244"/>
      <c r="M1021" s="245"/>
      <c r="N1021" s="246"/>
      <c r="O1021" s="246"/>
      <c r="P1021" s="246"/>
      <c r="Q1021" s="246"/>
      <c r="R1021" s="246"/>
      <c r="S1021" s="246"/>
      <c r="T1021" s="257"/>
      <c r="AT1021" s="262" t="s">
        <v>184</v>
      </c>
      <c r="AU1021" s="262" t="s">
        <v>81</v>
      </c>
      <c r="AV1021" s="91" t="s">
        <v>81</v>
      </c>
      <c r="AW1021" s="91" t="s">
        <v>37</v>
      </c>
      <c r="AX1021" s="91" t="s">
        <v>73</v>
      </c>
      <c r="AY1021" s="262" t="s">
        <v>164</v>
      </c>
    </row>
    <row r="1022" spans="2:51" s="91" customFormat="1" ht="13.5">
      <c r="B1022" s="200"/>
      <c r="C1022" s="201"/>
      <c r="D1022" s="194" t="s">
        <v>184</v>
      </c>
      <c r="E1022" s="202" t="s">
        <v>22</v>
      </c>
      <c r="F1022" s="203" t="s">
        <v>1930</v>
      </c>
      <c r="G1022" s="201"/>
      <c r="H1022" s="204">
        <v>10.9</v>
      </c>
      <c r="I1022" s="243"/>
      <c r="J1022" s="201"/>
      <c r="K1022" s="201"/>
      <c r="L1022" s="244"/>
      <c r="M1022" s="245"/>
      <c r="N1022" s="246"/>
      <c r="O1022" s="246"/>
      <c r="P1022" s="246"/>
      <c r="Q1022" s="246"/>
      <c r="R1022" s="246"/>
      <c r="S1022" s="246"/>
      <c r="T1022" s="257"/>
      <c r="AT1022" s="262" t="s">
        <v>184</v>
      </c>
      <c r="AU1022" s="262" t="s">
        <v>81</v>
      </c>
      <c r="AV1022" s="91" t="s">
        <v>81</v>
      </c>
      <c r="AW1022" s="91" t="s">
        <v>37</v>
      </c>
      <c r="AX1022" s="91" t="s">
        <v>73</v>
      </c>
      <c r="AY1022" s="262" t="s">
        <v>164</v>
      </c>
    </row>
    <row r="1023" spans="2:51" s="92" customFormat="1" ht="13.5">
      <c r="B1023" s="205"/>
      <c r="C1023" s="206"/>
      <c r="D1023" s="207" t="s">
        <v>184</v>
      </c>
      <c r="E1023" s="208" t="s">
        <v>22</v>
      </c>
      <c r="F1023" s="209" t="s">
        <v>187</v>
      </c>
      <c r="G1023" s="206"/>
      <c r="H1023" s="210">
        <v>463.55</v>
      </c>
      <c r="I1023" s="247"/>
      <c r="J1023" s="206"/>
      <c r="K1023" s="206"/>
      <c r="L1023" s="248"/>
      <c r="M1023" s="249"/>
      <c r="N1023" s="250"/>
      <c r="O1023" s="250"/>
      <c r="P1023" s="250"/>
      <c r="Q1023" s="250"/>
      <c r="R1023" s="250"/>
      <c r="S1023" s="250"/>
      <c r="T1023" s="258"/>
      <c r="AT1023" s="263" t="s">
        <v>184</v>
      </c>
      <c r="AU1023" s="263" t="s">
        <v>81</v>
      </c>
      <c r="AV1023" s="92" t="s">
        <v>171</v>
      </c>
      <c r="AW1023" s="92" t="s">
        <v>37</v>
      </c>
      <c r="AX1023" s="92" t="s">
        <v>24</v>
      </c>
      <c r="AY1023" s="263" t="s">
        <v>164</v>
      </c>
    </row>
    <row r="1024" spans="2:65" s="84" customFormat="1" ht="20.4" customHeight="1">
      <c r="B1024" s="105"/>
      <c r="C1024" s="281" t="s">
        <v>1931</v>
      </c>
      <c r="D1024" s="281" t="s">
        <v>834</v>
      </c>
      <c r="E1024" s="282" t="s">
        <v>1932</v>
      </c>
      <c r="F1024" s="283" t="s">
        <v>1933</v>
      </c>
      <c r="G1024" s="284" t="s">
        <v>465</v>
      </c>
      <c r="H1024" s="285">
        <v>472.821</v>
      </c>
      <c r="I1024" s="286"/>
      <c r="J1024" s="287">
        <f>ROUND(I1024*H1024,2)</f>
        <v>0</v>
      </c>
      <c r="K1024" s="283" t="s">
        <v>170</v>
      </c>
      <c r="L1024" s="288"/>
      <c r="M1024" s="289" t="s">
        <v>22</v>
      </c>
      <c r="N1024" s="290" t="s">
        <v>44</v>
      </c>
      <c r="O1024" s="106"/>
      <c r="P1024" s="237">
        <f>O1024*H1024</f>
        <v>0</v>
      </c>
      <c r="Q1024" s="237">
        <v>0.00028</v>
      </c>
      <c r="R1024" s="237">
        <f>Q1024*H1024</f>
        <v>0.13238988</v>
      </c>
      <c r="S1024" s="237">
        <v>0</v>
      </c>
      <c r="T1024" s="254">
        <f>S1024*H1024</f>
        <v>0</v>
      </c>
      <c r="AR1024" s="170" t="s">
        <v>425</v>
      </c>
      <c r="AT1024" s="170" t="s">
        <v>834</v>
      </c>
      <c r="AU1024" s="170" t="s">
        <v>81</v>
      </c>
      <c r="AY1024" s="170" t="s">
        <v>164</v>
      </c>
      <c r="BE1024" s="266">
        <f>IF(N1024="základní",J1024,0)</f>
        <v>0</v>
      </c>
      <c r="BF1024" s="266">
        <f>IF(N1024="snížená",J1024,0)</f>
        <v>0</v>
      </c>
      <c r="BG1024" s="266">
        <f>IF(N1024="zákl. přenesená",J1024,0)</f>
        <v>0</v>
      </c>
      <c r="BH1024" s="266">
        <f>IF(N1024="sníž. přenesená",J1024,0)</f>
        <v>0</v>
      </c>
      <c r="BI1024" s="266">
        <f>IF(N1024="nulová",J1024,0)</f>
        <v>0</v>
      </c>
      <c r="BJ1024" s="170" t="s">
        <v>24</v>
      </c>
      <c r="BK1024" s="266">
        <f>ROUND(I1024*H1024,2)</f>
        <v>0</v>
      </c>
      <c r="BL1024" s="170" t="s">
        <v>298</v>
      </c>
      <c r="BM1024" s="170" t="s">
        <v>1934</v>
      </c>
    </row>
    <row r="1025" spans="2:47" s="84" customFormat="1" ht="24">
      <c r="B1025" s="105"/>
      <c r="C1025" s="174"/>
      <c r="D1025" s="194" t="s">
        <v>173</v>
      </c>
      <c r="E1025" s="174"/>
      <c r="F1025" s="195" t="s">
        <v>1935</v>
      </c>
      <c r="G1025" s="174"/>
      <c r="H1025" s="174"/>
      <c r="I1025" s="215"/>
      <c r="J1025" s="174"/>
      <c r="K1025" s="174"/>
      <c r="L1025" s="214"/>
      <c r="M1025" s="238"/>
      <c r="N1025" s="106"/>
      <c r="O1025" s="106"/>
      <c r="P1025" s="106"/>
      <c r="Q1025" s="106"/>
      <c r="R1025" s="106"/>
      <c r="S1025" s="106"/>
      <c r="T1025" s="255"/>
      <c r="AT1025" s="170" t="s">
        <v>173</v>
      </c>
      <c r="AU1025" s="170" t="s">
        <v>81</v>
      </c>
    </row>
    <row r="1026" spans="2:51" s="91" customFormat="1" ht="13.5">
      <c r="B1026" s="200"/>
      <c r="C1026" s="201"/>
      <c r="D1026" s="207" t="s">
        <v>184</v>
      </c>
      <c r="E1026" s="201"/>
      <c r="F1026" s="212" t="s">
        <v>1936</v>
      </c>
      <c r="G1026" s="201"/>
      <c r="H1026" s="213">
        <v>472.821</v>
      </c>
      <c r="I1026" s="243"/>
      <c r="J1026" s="201"/>
      <c r="K1026" s="201"/>
      <c r="L1026" s="244"/>
      <c r="M1026" s="245"/>
      <c r="N1026" s="246"/>
      <c r="O1026" s="246"/>
      <c r="P1026" s="246"/>
      <c r="Q1026" s="246"/>
      <c r="R1026" s="246"/>
      <c r="S1026" s="246"/>
      <c r="T1026" s="257"/>
      <c r="AT1026" s="262" t="s">
        <v>184</v>
      </c>
      <c r="AU1026" s="262" t="s">
        <v>81</v>
      </c>
      <c r="AV1026" s="91" t="s">
        <v>81</v>
      </c>
      <c r="AW1026" s="91" t="s">
        <v>6</v>
      </c>
      <c r="AX1026" s="91" t="s">
        <v>24</v>
      </c>
      <c r="AY1026" s="262" t="s">
        <v>164</v>
      </c>
    </row>
    <row r="1027" spans="2:65" s="84" customFormat="1" ht="20.4" customHeight="1">
      <c r="B1027" s="105"/>
      <c r="C1027" s="189" t="s">
        <v>1937</v>
      </c>
      <c r="D1027" s="189" t="s">
        <v>166</v>
      </c>
      <c r="E1027" s="190" t="s">
        <v>1938</v>
      </c>
      <c r="F1027" s="191" t="s">
        <v>1939</v>
      </c>
      <c r="G1027" s="192" t="s">
        <v>169</v>
      </c>
      <c r="H1027" s="193">
        <v>1</v>
      </c>
      <c r="I1027" s="233"/>
      <c r="J1027" s="234">
        <f>ROUND(I1027*H1027,2)</f>
        <v>0</v>
      </c>
      <c r="K1027" s="191" t="s">
        <v>170</v>
      </c>
      <c r="L1027" s="214"/>
      <c r="M1027" s="235" t="s">
        <v>22</v>
      </c>
      <c r="N1027" s="236" t="s">
        <v>44</v>
      </c>
      <c r="O1027" s="106"/>
      <c r="P1027" s="237">
        <f>O1027*H1027</f>
        <v>0</v>
      </c>
      <c r="Q1027" s="237">
        <v>0</v>
      </c>
      <c r="R1027" s="237">
        <f>Q1027*H1027</f>
        <v>0</v>
      </c>
      <c r="S1027" s="237">
        <v>0</v>
      </c>
      <c r="T1027" s="254">
        <f>S1027*H1027</f>
        <v>0</v>
      </c>
      <c r="AR1027" s="170" t="s">
        <v>298</v>
      </c>
      <c r="AT1027" s="170" t="s">
        <v>166</v>
      </c>
      <c r="AU1027" s="170" t="s">
        <v>81</v>
      </c>
      <c r="AY1027" s="170" t="s">
        <v>164</v>
      </c>
      <c r="BE1027" s="266">
        <f>IF(N1027="základní",J1027,0)</f>
        <v>0</v>
      </c>
      <c r="BF1027" s="266">
        <f>IF(N1027="snížená",J1027,0)</f>
        <v>0</v>
      </c>
      <c r="BG1027" s="266">
        <f>IF(N1027="zákl. přenesená",J1027,0)</f>
        <v>0</v>
      </c>
      <c r="BH1027" s="266">
        <f>IF(N1027="sníž. přenesená",J1027,0)</f>
        <v>0</v>
      </c>
      <c r="BI1027" s="266">
        <f>IF(N1027="nulová",J1027,0)</f>
        <v>0</v>
      </c>
      <c r="BJ1027" s="170" t="s">
        <v>24</v>
      </c>
      <c r="BK1027" s="266">
        <f>ROUND(I1027*H1027,2)</f>
        <v>0</v>
      </c>
      <c r="BL1027" s="170" t="s">
        <v>298</v>
      </c>
      <c r="BM1027" s="170" t="s">
        <v>1940</v>
      </c>
    </row>
    <row r="1028" spans="2:47" s="84" customFormat="1" ht="24">
      <c r="B1028" s="105"/>
      <c r="C1028" s="174"/>
      <c r="D1028" s="194" t="s">
        <v>173</v>
      </c>
      <c r="E1028" s="174"/>
      <c r="F1028" s="195" t="s">
        <v>1941</v>
      </c>
      <c r="G1028" s="174"/>
      <c r="H1028" s="174"/>
      <c r="I1028" s="215"/>
      <c r="J1028" s="174"/>
      <c r="K1028" s="174"/>
      <c r="L1028" s="214"/>
      <c r="M1028" s="238"/>
      <c r="N1028" s="106"/>
      <c r="O1028" s="106"/>
      <c r="P1028" s="106"/>
      <c r="Q1028" s="106"/>
      <c r="R1028" s="106"/>
      <c r="S1028" s="106"/>
      <c r="T1028" s="255"/>
      <c r="AT1028" s="170" t="s">
        <v>173</v>
      </c>
      <c r="AU1028" s="170" t="s">
        <v>81</v>
      </c>
    </row>
    <row r="1029" spans="2:63" s="89" customFormat="1" ht="29.9" customHeight="1">
      <c r="B1029" s="183"/>
      <c r="C1029" s="184"/>
      <c r="D1029" s="187" t="s">
        <v>72</v>
      </c>
      <c r="E1029" s="188" t="s">
        <v>1942</v>
      </c>
      <c r="F1029" s="188" t="s">
        <v>1943</v>
      </c>
      <c r="G1029" s="184"/>
      <c r="H1029" s="184"/>
      <c r="I1029" s="226"/>
      <c r="J1029" s="232">
        <f>BK1029</f>
        <v>0</v>
      </c>
      <c r="K1029" s="184"/>
      <c r="L1029" s="228"/>
      <c r="M1029" s="229"/>
      <c r="N1029" s="230"/>
      <c r="O1029" s="230"/>
      <c r="P1029" s="231">
        <f aca="true" t="shared" si="190" ref="P1029:T1029">SUM(P1030:P1065)</f>
        <v>0</v>
      </c>
      <c r="Q1029" s="230"/>
      <c r="R1029" s="231">
        <f t="shared" si="190"/>
        <v>3.849148</v>
      </c>
      <c r="S1029" s="230"/>
      <c r="T1029" s="253">
        <f t="shared" si="190"/>
        <v>0</v>
      </c>
      <c r="AR1029" s="259" t="s">
        <v>81</v>
      </c>
      <c r="AT1029" s="260" t="s">
        <v>72</v>
      </c>
      <c r="AU1029" s="260" t="s">
        <v>24</v>
      </c>
      <c r="AY1029" s="259" t="s">
        <v>164</v>
      </c>
      <c r="BK1029" s="265">
        <f>SUM(BK1030:BK1065)</f>
        <v>0</v>
      </c>
    </row>
    <row r="1030" spans="2:65" s="84" customFormat="1" ht="28.8" customHeight="1">
      <c r="B1030" s="105"/>
      <c r="C1030" s="189" t="s">
        <v>1944</v>
      </c>
      <c r="D1030" s="189" t="s">
        <v>166</v>
      </c>
      <c r="E1030" s="190" t="s">
        <v>1945</v>
      </c>
      <c r="F1030" s="191" t="s">
        <v>1946</v>
      </c>
      <c r="G1030" s="192" t="s">
        <v>192</v>
      </c>
      <c r="H1030" s="193">
        <v>223.4</v>
      </c>
      <c r="I1030" s="233"/>
      <c r="J1030" s="234">
        <f>ROUND(I1030*H1030,2)</f>
        <v>0</v>
      </c>
      <c r="K1030" s="191" t="s">
        <v>170</v>
      </c>
      <c r="L1030" s="214"/>
      <c r="M1030" s="235" t="s">
        <v>22</v>
      </c>
      <c r="N1030" s="236" t="s">
        <v>44</v>
      </c>
      <c r="O1030" s="106"/>
      <c r="P1030" s="237">
        <f>O1030*H1030</f>
        <v>0</v>
      </c>
      <c r="Q1030" s="237">
        <v>0.003</v>
      </c>
      <c r="R1030" s="237">
        <f>Q1030*H1030</f>
        <v>0.6702</v>
      </c>
      <c r="S1030" s="237">
        <v>0</v>
      </c>
      <c r="T1030" s="254">
        <f>S1030*H1030</f>
        <v>0</v>
      </c>
      <c r="AR1030" s="170" t="s">
        <v>298</v>
      </c>
      <c r="AT1030" s="170" t="s">
        <v>166</v>
      </c>
      <c r="AU1030" s="170" t="s">
        <v>81</v>
      </c>
      <c r="AY1030" s="170" t="s">
        <v>164</v>
      </c>
      <c r="BE1030" s="266">
        <f>IF(N1030="základní",J1030,0)</f>
        <v>0</v>
      </c>
      <c r="BF1030" s="266">
        <f>IF(N1030="snížená",J1030,0)</f>
        <v>0</v>
      </c>
      <c r="BG1030" s="266">
        <f>IF(N1030="zákl. přenesená",J1030,0)</f>
        <v>0</v>
      </c>
      <c r="BH1030" s="266">
        <f>IF(N1030="sníž. přenesená",J1030,0)</f>
        <v>0</v>
      </c>
      <c r="BI1030" s="266">
        <f>IF(N1030="nulová",J1030,0)</f>
        <v>0</v>
      </c>
      <c r="BJ1030" s="170" t="s">
        <v>24</v>
      </c>
      <c r="BK1030" s="266">
        <f>ROUND(I1030*H1030,2)</f>
        <v>0</v>
      </c>
      <c r="BL1030" s="170" t="s">
        <v>298</v>
      </c>
      <c r="BM1030" s="170" t="s">
        <v>1947</v>
      </c>
    </row>
    <row r="1031" spans="2:47" s="84" customFormat="1" ht="24">
      <c r="B1031" s="105"/>
      <c r="C1031" s="174"/>
      <c r="D1031" s="194" t="s">
        <v>173</v>
      </c>
      <c r="E1031" s="174"/>
      <c r="F1031" s="195" t="s">
        <v>1948</v>
      </c>
      <c r="G1031" s="174"/>
      <c r="H1031" s="174"/>
      <c r="I1031" s="215"/>
      <c r="J1031" s="174"/>
      <c r="K1031" s="174"/>
      <c r="L1031" s="214"/>
      <c r="M1031" s="238"/>
      <c r="N1031" s="106"/>
      <c r="O1031" s="106"/>
      <c r="P1031" s="106"/>
      <c r="Q1031" s="106"/>
      <c r="R1031" s="106"/>
      <c r="S1031" s="106"/>
      <c r="T1031" s="255"/>
      <c r="AT1031" s="170" t="s">
        <v>173</v>
      </c>
      <c r="AU1031" s="170" t="s">
        <v>81</v>
      </c>
    </row>
    <row r="1032" spans="2:51" s="91" customFormat="1" ht="13.5">
      <c r="B1032" s="200"/>
      <c r="C1032" s="201"/>
      <c r="D1032" s="194" t="s">
        <v>184</v>
      </c>
      <c r="E1032" s="202" t="s">
        <v>22</v>
      </c>
      <c r="F1032" s="203" t="s">
        <v>1949</v>
      </c>
      <c r="G1032" s="201"/>
      <c r="H1032" s="204">
        <v>4.35</v>
      </c>
      <c r="I1032" s="243"/>
      <c r="J1032" s="201"/>
      <c r="K1032" s="201"/>
      <c r="L1032" s="244"/>
      <c r="M1032" s="245"/>
      <c r="N1032" s="246"/>
      <c r="O1032" s="246"/>
      <c r="P1032" s="246"/>
      <c r="Q1032" s="246"/>
      <c r="R1032" s="246"/>
      <c r="S1032" s="246"/>
      <c r="T1032" s="257"/>
      <c r="AT1032" s="262" t="s">
        <v>184</v>
      </c>
      <c r="AU1032" s="262" t="s">
        <v>81</v>
      </c>
      <c r="AV1032" s="91" t="s">
        <v>81</v>
      </c>
      <c r="AW1032" s="91" t="s">
        <v>37</v>
      </c>
      <c r="AX1032" s="91" t="s">
        <v>73</v>
      </c>
      <c r="AY1032" s="262" t="s">
        <v>164</v>
      </c>
    </row>
    <row r="1033" spans="2:51" s="91" customFormat="1" ht="13.5">
      <c r="B1033" s="200"/>
      <c r="C1033" s="201"/>
      <c r="D1033" s="194" t="s">
        <v>184</v>
      </c>
      <c r="E1033" s="202" t="s">
        <v>22</v>
      </c>
      <c r="F1033" s="203" t="s">
        <v>1950</v>
      </c>
      <c r="G1033" s="201"/>
      <c r="H1033" s="204">
        <v>11.45</v>
      </c>
      <c r="I1033" s="243"/>
      <c r="J1033" s="201"/>
      <c r="K1033" s="201"/>
      <c r="L1033" s="244"/>
      <c r="M1033" s="245"/>
      <c r="N1033" s="246"/>
      <c r="O1033" s="246"/>
      <c r="P1033" s="246"/>
      <c r="Q1033" s="246"/>
      <c r="R1033" s="246"/>
      <c r="S1033" s="246"/>
      <c r="T1033" s="257"/>
      <c r="AT1033" s="262" t="s">
        <v>184</v>
      </c>
      <c r="AU1033" s="262" t="s">
        <v>81</v>
      </c>
      <c r="AV1033" s="91" t="s">
        <v>81</v>
      </c>
      <c r="AW1033" s="91" t="s">
        <v>37</v>
      </c>
      <c r="AX1033" s="91" t="s">
        <v>73</v>
      </c>
      <c r="AY1033" s="262" t="s">
        <v>164</v>
      </c>
    </row>
    <row r="1034" spans="2:51" s="91" customFormat="1" ht="13.5">
      <c r="B1034" s="200"/>
      <c r="C1034" s="201"/>
      <c r="D1034" s="194" t="s">
        <v>184</v>
      </c>
      <c r="E1034" s="202" t="s">
        <v>22</v>
      </c>
      <c r="F1034" s="203" t="s">
        <v>1951</v>
      </c>
      <c r="G1034" s="201"/>
      <c r="H1034" s="204">
        <v>3</v>
      </c>
      <c r="I1034" s="243"/>
      <c r="J1034" s="201"/>
      <c r="K1034" s="201"/>
      <c r="L1034" s="244"/>
      <c r="M1034" s="245"/>
      <c r="N1034" s="246"/>
      <c r="O1034" s="246"/>
      <c r="P1034" s="246"/>
      <c r="Q1034" s="246"/>
      <c r="R1034" s="246"/>
      <c r="S1034" s="246"/>
      <c r="T1034" s="257"/>
      <c r="AT1034" s="262" t="s">
        <v>184</v>
      </c>
      <c r="AU1034" s="262" t="s">
        <v>81</v>
      </c>
      <c r="AV1034" s="91" t="s">
        <v>81</v>
      </c>
      <c r="AW1034" s="91" t="s">
        <v>37</v>
      </c>
      <c r="AX1034" s="91" t="s">
        <v>73</v>
      </c>
      <c r="AY1034" s="262" t="s">
        <v>164</v>
      </c>
    </row>
    <row r="1035" spans="2:51" s="91" customFormat="1" ht="13.5">
      <c r="B1035" s="200"/>
      <c r="C1035" s="201"/>
      <c r="D1035" s="194" t="s">
        <v>184</v>
      </c>
      <c r="E1035" s="202" t="s">
        <v>22</v>
      </c>
      <c r="F1035" s="203" t="s">
        <v>1952</v>
      </c>
      <c r="G1035" s="201"/>
      <c r="H1035" s="204">
        <v>3</v>
      </c>
      <c r="I1035" s="243"/>
      <c r="J1035" s="201"/>
      <c r="K1035" s="201"/>
      <c r="L1035" s="244"/>
      <c r="M1035" s="245"/>
      <c r="N1035" s="246"/>
      <c r="O1035" s="246"/>
      <c r="P1035" s="246"/>
      <c r="Q1035" s="246"/>
      <c r="R1035" s="246"/>
      <c r="S1035" s="246"/>
      <c r="T1035" s="257"/>
      <c r="AT1035" s="262" t="s">
        <v>184</v>
      </c>
      <c r="AU1035" s="262" t="s">
        <v>81</v>
      </c>
      <c r="AV1035" s="91" t="s">
        <v>81</v>
      </c>
      <c r="AW1035" s="91" t="s">
        <v>37</v>
      </c>
      <c r="AX1035" s="91" t="s">
        <v>73</v>
      </c>
      <c r="AY1035" s="262" t="s">
        <v>164</v>
      </c>
    </row>
    <row r="1036" spans="2:51" s="91" customFormat="1" ht="36">
      <c r="B1036" s="200"/>
      <c r="C1036" s="201"/>
      <c r="D1036" s="194" t="s">
        <v>184</v>
      </c>
      <c r="E1036" s="202" t="s">
        <v>22</v>
      </c>
      <c r="F1036" s="203" t="s">
        <v>1953</v>
      </c>
      <c r="G1036" s="201"/>
      <c r="H1036" s="204">
        <v>58.4</v>
      </c>
      <c r="I1036" s="243"/>
      <c r="J1036" s="201"/>
      <c r="K1036" s="201"/>
      <c r="L1036" s="244"/>
      <c r="M1036" s="245"/>
      <c r="N1036" s="246"/>
      <c r="O1036" s="246"/>
      <c r="P1036" s="246"/>
      <c r="Q1036" s="246"/>
      <c r="R1036" s="246"/>
      <c r="S1036" s="246"/>
      <c r="T1036" s="257"/>
      <c r="AT1036" s="262" t="s">
        <v>184</v>
      </c>
      <c r="AU1036" s="262" t="s">
        <v>81</v>
      </c>
      <c r="AV1036" s="91" t="s">
        <v>81</v>
      </c>
      <c r="AW1036" s="91" t="s">
        <v>37</v>
      </c>
      <c r="AX1036" s="91" t="s">
        <v>73</v>
      </c>
      <c r="AY1036" s="262" t="s">
        <v>164</v>
      </c>
    </row>
    <row r="1037" spans="2:51" s="91" customFormat="1" ht="24">
      <c r="B1037" s="200"/>
      <c r="C1037" s="201"/>
      <c r="D1037" s="194" t="s">
        <v>184</v>
      </c>
      <c r="E1037" s="202" t="s">
        <v>22</v>
      </c>
      <c r="F1037" s="203" t="s">
        <v>1954</v>
      </c>
      <c r="G1037" s="201"/>
      <c r="H1037" s="204">
        <v>57.2</v>
      </c>
      <c r="I1037" s="243"/>
      <c r="J1037" s="201"/>
      <c r="K1037" s="201"/>
      <c r="L1037" s="244"/>
      <c r="M1037" s="245"/>
      <c r="N1037" s="246"/>
      <c r="O1037" s="246"/>
      <c r="P1037" s="246"/>
      <c r="Q1037" s="246"/>
      <c r="R1037" s="246"/>
      <c r="S1037" s="246"/>
      <c r="T1037" s="257"/>
      <c r="AT1037" s="262" t="s">
        <v>184</v>
      </c>
      <c r="AU1037" s="262" t="s">
        <v>81</v>
      </c>
      <c r="AV1037" s="91" t="s">
        <v>81</v>
      </c>
      <c r="AW1037" s="91" t="s">
        <v>37</v>
      </c>
      <c r="AX1037" s="91" t="s">
        <v>73</v>
      </c>
      <c r="AY1037" s="262" t="s">
        <v>164</v>
      </c>
    </row>
    <row r="1038" spans="2:51" s="91" customFormat="1" ht="13.5">
      <c r="B1038" s="200"/>
      <c r="C1038" s="201"/>
      <c r="D1038" s="194" t="s">
        <v>184</v>
      </c>
      <c r="E1038" s="202" t="s">
        <v>22</v>
      </c>
      <c r="F1038" s="203" t="s">
        <v>1148</v>
      </c>
      <c r="G1038" s="201"/>
      <c r="H1038" s="204">
        <v>14.8</v>
      </c>
      <c r="I1038" s="243"/>
      <c r="J1038" s="201"/>
      <c r="K1038" s="201"/>
      <c r="L1038" s="244"/>
      <c r="M1038" s="245"/>
      <c r="N1038" s="246"/>
      <c r="O1038" s="246"/>
      <c r="P1038" s="246"/>
      <c r="Q1038" s="246"/>
      <c r="R1038" s="246"/>
      <c r="S1038" s="246"/>
      <c r="T1038" s="257"/>
      <c r="AT1038" s="262" t="s">
        <v>184</v>
      </c>
      <c r="AU1038" s="262" t="s">
        <v>81</v>
      </c>
      <c r="AV1038" s="91" t="s">
        <v>81</v>
      </c>
      <c r="AW1038" s="91" t="s">
        <v>37</v>
      </c>
      <c r="AX1038" s="91" t="s">
        <v>73</v>
      </c>
      <c r="AY1038" s="262" t="s">
        <v>164</v>
      </c>
    </row>
    <row r="1039" spans="2:51" s="91" customFormat="1" ht="13.5">
      <c r="B1039" s="200"/>
      <c r="C1039" s="201"/>
      <c r="D1039" s="194" t="s">
        <v>184</v>
      </c>
      <c r="E1039" s="202" t="s">
        <v>22</v>
      </c>
      <c r="F1039" s="203" t="s">
        <v>1955</v>
      </c>
      <c r="G1039" s="201"/>
      <c r="H1039" s="204">
        <v>22.6</v>
      </c>
      <c r="I1039" s="243"/>
      <c r="J1039" s="201"/>
      <c r="K1039" s="201"/>
      <c r="L1039" s="244"/>
      <c r="M1039" s="245"/>
      <c r="N1039" s="246"/>
      <c r="O1039" s="246"/>
      <c r="P1039" s="246"/>
      <c r="Q1039" s="246"/>
      <c r="R1039" s="246"/>
      <c r="S1039" s="246"/>
      <c r="T1039" s="257"/>
      <c r="AT1039" s="262" t="s">
        <v>184</v>
      </c>
      <c r="AU1039" s="262" t="s">
        <v>81</v>
      </c>
      <c r="AV1039" s="91" t="s">
        <v>81</v>
      </c>
      <c r="AW1039" s="91" t="s">
        <v>37</v>
      </c>
      <c r="AX1039" s="91" t="s">
        <v>73</v>
      </c>
      <c r="AY1039" s="262" t="s">
        <v>164</v>
      </c>
    </row>
    <row r="1040" spans="2:51" s="91" customFormat="1" ht="13.5">
      <c r="B1040" s="200"/>
      <c r="C1040" s="201"/>
      <c r="D1040" s="194" t="s">
        <v>184</v>
      </c>
      <c r="E1040" s="202" t="s">
        <v>22</v>
      </c>
      <c r="F1040" s="203" t="s">
        <v>1956</v>
      </c>
      <c r="G1040" s="201"/>
      <c r="H1040" s="204">
        <v>27.6</v>
      </c>
      <c r="I1040" s="243"/>
      <c r="J1040" s="201"/>
      <c r="K1040" s="201"/>
      <c r="L1040" s="244"/>
      <c r="M1040" s="245"/>
      <c r="N1040" s="246"/>
      <c r="O1040" s="246"/>
      <c r="P1040" s="246"/>
      <c r="Q1040" s="246"/>
      <c r="R1040" s="246"/>
      <c r="S1040" s="246"/>
      <c r="T1040" s="257"/>
      <c r="AT1040" s="262" t="s">
        <v>184</v>
      </c>
      <c r="AU1040" s="262" t="s">
        <v>81</v>
      </c>
      <c r="AV1040" s="91" t="s">
        <v>81</v>
      </c>
      <c r="AW1040" s="91" t="s">
        <v>37</v>
      </c>
      <c r="AX1040" s="91" t="s">
        <v>73</v>
      </c>
      <c r="AY1040" s="262" t="s">
        <v>164</v>
      </c>
    </row>
    <row r="1041" spans="2:51" s="91" customFormat="1" ht="13.5">
      <c r="B1041" s="200"/>
      <c r="C1041" s="201"/>
      <c r="D1041" s="194" t="s">
        <v>184</v>
      </c>
      <c r="E1041" s="202" t="s">
        <v>22</v>
      </c>
      <c r="F1041" s="203" t="s">
        <v>1957</v>
      </c>
      <c r="G1041" s="201"/>
      <c r="H1041" s="204">
        <v>3</v>
      </c>
      <c r="I1041" s="243"/>
      <c r="J1041" s="201"/>
      <c r="K1041" s="201"/>
      <c r="L1041" s="244"/>
      <c r="M1041" s="245"/>
      <c r="N1041" s="246"/>
      <c r="O1041" s="246"/>
      <c r="P1041" s="246"/>
      <c r="Q1041" s="246"/>
      <c r="R1041" s="246"/>
      <c r="S1041" s="246"/>
      <c r="T1041" s="257"/>
      <c r="AT1041" s="262" t="s">
        <v>184</v>
      </c>
      <c r="AU1041" s="262" t="s">
        <v>81</v>
      </c>
      <c r="AV1041" s="91" t="s">
        <v>81</v>
      </c>
      <c r="AW1041" s="91" t="s">
        <v>37</v>
      </c>
      <c r="AX1041" s="91" t="s">
        <v>73</v>
      </c>
      <c r="AY1041" s="262" t="s">
        <v>164</v>
      </c>
    </row>
    <row r="1042" spans="2:51" s="91" customFormat="1" ht="13.5">
      <c r="B1042" s="200"/>
      <c r="C1042" s="201"/>
      <c r="D1042" s="194" t="s">
        <v>184</v>
      </c>
      <c r="E1042" s="202" t="s">
        <v>22</v>
      </c>
      <c r="F1042" s="203" t="s">
        <v>1958</v>
      </c>
      <c r="G1042" s="201"/>
      <c r="H1042" s="204">
        <v>3</v>
      </c>
      <c r="I1042" s="243"/>
      <c r="J1042" s="201"/>
      <c r="K1042" s="201"/>
      <c r="L1042" s="244"/>
      <c r="M1042" s="245"/>
      <c r="N1042" s="246"/>
      <c r="O1042" s="246"/>
      <c r="P1042" s="246"/>
      <c r="Q1042" s="246"/>
      <c r="R1042" s="246"/>
      <c r="S1042" s="246"/>
      <c r="T1042" s="257"/>
      <c r="AT1042" s="262" t="s">
        <v>184</v>
      </c>
      <c r="AU1042" s="262" t="s">
        <v>81</v>
      </c>
      <c r="AV1042" s="91" t="s">
        <v>81</v>
      </c>
      <c r="AW1042" s="91" t="s">
        <v>37</v>
      </c>
      <c r="AX1042" s="91" t="s">
        <v>73</v>
      </c>
      <c r="AY1042" s="262" t="s">
        <v>164</v>
      </c>
    </row>
    <row r="1043" spans="2:51" s="91" customFormat="1" ht="13.5">
      <c r="B1043" s="200"/>
      <c r="C1043" s="201"/>
      <c r="D1043" s="194" t="s">
        <v>184</v>
      </c>
      <c r="E1043" s="202" t="s">
        <v>22</v>
      </c>
      <c r="F1043" s="203" t="s">
        <v>1959</v>
      </c>
      <c r="G1043" s="201"/>
      <c r="H1043" s="204">
        <v>3</v>
      </c>
      <c r="I1043" s="243"/>
      <c r="J1043" s="201"/>
      <c r="K1043" s="201"/>
      <c r="L1043" s="244"/>
      <c r="M1043" s="245"/>
      <c r="N1043" s="246"/>
      <c r="O1043" s="246"/>
      <c r="P1043" s="246"/>
      <c r="Q1043" s="246"/>
      <c r="R1043" s="246"/>
      <c r="S1043" s="246"/>
      <c r="T1043" s="257"/>
      <c r="AT1043" s="262" t="s">
        <v>184</v>
      </c>
      <c r="AU1043" s="262" t="s">
        <v>81</v>
      </c>
      <c r="AV1043" s="91" t="s">
        <v>81</v>
      </c>
      <c r="AW1043" s="91" t="s">
        <v>37</v>
      </c>
      <c r="AX1043" s="91" t="s">
        <v>73</v>
      </c>
      <c r="AY1043" s="262" t="s">
        <v>164</v>
      </c>
    </row>
    <row r="1044" spans="2:51" s="91" customFormat="1" ht="13.5">
      <c r="B1044" s="200"/>
      <c r="C1044" s="201"/>
      <c r="D1044" s="194" t="s">
        <v>184</v>
      </c>
      <c r="E1044" s="202" t="s">
        <v>22</v>
      </c>
      <c r="F1044" s="203" t="s">
        <v>1960</v>
      </c>
      <c r="G1044" s="201"/>
      <c r="H1044" s="204">
        <v>3</v>
      </c>
      <c r="I1044" s="243"/>
      <c r="J1044" s="201"/>
      <c r="K1044" s="201"/>
      <c r="L1044" s="244"/>
      <c r="M1044" s="245"/>
      <c r="N1044" s="246"/>
      <c r="O1044" s="246"/>
      <c r="P1044" s="246"/>
      <c r="Q1044" s="246"/>
      <c r="R1044" s="246"/>
      <c r="S1044" s="246"/>
      <c r="T1044" s="257"/>
      <c r="AT1044" s="262" t="s">
        <v>184</v>
      </c>
      <c r="AU1044" s="262" t="s">
        <v>81</v>
      </c>
      <c r="AV1044" s="91" t="s">
        <v>81</v>
      </c>
      <c r="AW1044" s="91" t="s">
        <v>37</v>
      </c>
      <c r="AX1044" s="91" t="s">
        <v>73</v>
      </c>
      <c r="AY1044" s="262" t="s">
        <v>164</v>
      </c>
    </row>
    <row r="1045" spans="2:51" s="91" customFormat="1" ht="13.5">
      <c r="B1045" s="200"/>
      <c r="C1045" s="201"/>
      <c r="D1045" s="194" t="s">
        <v>184</v>
      </c>
      <c r="E1045" s="202" t="s">
        <v>22</v>
      </c>
      <c r="F1045" s="203" t="s">
        <v>1961</v>
      </c>
      <c r="G1045" s="201"/>
      <c r="H1045" s="204">
        <v>3</v>
      </c>
      <c r="I1045" s="243"/>
      <c r="J1045" s="201"/>
      <c r="K1045" s="201"/>
      <c r="L1045" s="244"/>
      <c r="M1045" s="245"/>
      <c r="N1045" s="246"/>
      <c r="O1045" s="246"/>
      <c r="P1045" s="246"/>
      <c r="Q1045" s="246"/>
      <c r="R1045" s="246"/>
      <c r="S1045" s="246"/>
      <c r="T1045" s="257"/>
      <c r="AT1045" s="262" t="s">
        <v>184</v>
      </c>
      <c r="AU1045" s="262" t="s">
        <v>81</v>
      </c>
      <c r="AV1045" s="91" t="s">
        <v>81</v>
      </c>
      <c r="AW1045" s="91" t="s">
        <v>37</v>
      </c>
      <c r="AX1045" s="91" t="s">
        <v>73</v>
      </c>
      <c r="AY1045" s="262" t="s">
        <v>164</v>
      </c>
    </row>
    <row r="1046" spans="2:51" s="91" customFormat="1" ht="13.5">
      <c r="B1046" s="200"/>
      <c r="C1046" s="201"/>
      <c r="D1046" s="194" t="s">
        <v>184</v>
      </c>
      <c r="E1046" s="202" t="s">
        <v>22</v>
      </c>
      <c r="F1046" s="203" t="s">
        <v>1962</v>
      </c>
      <c r="G1046" s="201"/>
      <c r="H1046" s="204">
        <v>3</v>
      </c>
      <c r="I1046" s="243"/>
      <c r="J1046" s="201"/>
      <c r="K1046" s="201"/>
      <c r="L1046" s="244"/>
      <c r="M1046" s="245"/>
      <c r="N1046" s="246"/>
      <c r="O1046" s="246"/>
      <c r="P1046" s="246"/>
      <c r="Q1046" s="246"/>
      <c r="R1046" s="246"/>
      <c r="S1046" s="246"/>
      <c r="T1046" s="257"/>
      <c r="AT1046" s="262" t="s">
        <v>184</v>
      </c>
      <c r="AU1046" s="262" t="s">
        <v>81</v>
      </c>
      <c r="AV1046" s="91" t="s">
        <v>81</v>
      </c>
      <c r="AW1046" s="91" t="s">
        <v>37</v>
      </c>
      <c r="AX1046" s="91" t="s">
        <v>73</v>
      </c>
      <c r="AY1046" s="262" t="s">
        <v>164</v>
      </c>
    </row>
    <row r="1047" spans="2:51" s="91" customFormat="1" ht="13.5">
      <c r="B1047" s="200"/>
      <c r="C1047" s="201"/>
      <c r="D1047" s="194" t="s">
        <v>184</v>
      </c>
      <c r="E1047" s="202" t="s">
        <v>22</v>
      </c>
      <c r="F1047" s="203" t="s">
        <v>1963</v>
      </c>
      <c r="G1047" s="201"/>
      <c r="H1047" s="204">
        <v>3</v>
      </c>
      <c r="I1047" s="243"/>
      <c r="J1047" s="201"/>
      <c r="K1047" s="201"/>
      <c r="L1047" s="244"/>
      <c r="M1047" s="245"/>
      <c r="N1047" s="246"/>
      <c r="O1047" s="246"/>
      <c r="P1047" s="246"/>
      <c r="Q1047" s="246"/>
      <c r="R1047" s="246"/>
      <c r="S1047" s="246"/>
      <c r="T1047" s="257"/>
      <c r="AT1047" s="262" t="s">
        <v>184</v>
      </c>
      <c r="AU1047" s="262" t="s">
        <v>81</v>
      </c>
      <c r="AV1047" s="91" t="s">
        <v>81</v>
      </c>
      <c r="AW1047" s="91" t="s">
        <v>37</v>
      </c>
      <c r="AX1047" s="91" t="s">
        <v>73</v>
      </c>
      <c r="AY1047" s="262" t="s">
        <v>164</v>
      </c>
    </row>
    <row r="1048" spans="2:51" s="92" customFormat="1" ht="13.5">
      <c r="B1048" s="205"/>
      <c r="C1048" s="206"/>
      <c r="D1048" s="207" t="s">
        <v>184</v>
      </c>
      <c r="E1048" s="208" t="s">
        <v>22</v>
      </c>
      <c r="F1048" s="209" t="s">
        <v>187</v>
      </c>
      <c r="G1048" s="206"/>
      <c r="H1048" s="210">
        <v>223.4</v>
      </c>
      <c r="I1048" s="247"/>
      <c r="J1048" s="206"/>
      <c r="K1048" s="206"/>
      <c r="L1048" s="248"/>
      <c r="M1048" s="249"/>
      <c r="N1048" s="250"/>
      <c r="O1048" s="250"/>
      <c r="P1048" s="250"/>
      <c r="Q1048" s="250"/>
      <c r="R1048" s="250"/>
      <c r="S1048" s="250"/>
      <c r="T1048" s="258"/>
      <c r="AT1048" s="263" t="s">
        <v>184</v>
      </c>
      <c r="AU1048" s="263" t="s">
        <v>81</v>
      </c>
      <c r="AV1048" s="92" t="s">
        <v>171</v>
      </c>
      <c r="AW1048" s="92" t="s">
        <v>37</v>
      </c>
      <c r="AX1048" s="92" t="s">
        <v>24</v>
      </c>
      <c r="AY1048" s="263" t="s">
        <v>164</v>
      </c>
    </row>
    <row r="1049" spans="2:65" s="84" customFormat="1" ht="20.4" customHeight="1">
      <c r="B1049" s="105"/>
      <c r="C1049" s="281" t="s">
        <v>1964</v>
      </c>
      <c r="D1049" s="281" t="s">
        <v>834</v>
      </c>
      <c r="E1049" s="282" t="s">
        <v>1965</v>
      </c>
      <c r="F1049" s="283" t="s">
        <v>1966</v>
      </c>
      <c r="G1049" s="284" t="s">
        <v>192</v>
      </c>
      <c r="H1049" s="285">
        <v>245.74</v>
      </c>
      <c r="I1049" s="286"/>
      <c r="J1049" s="287">
        <f>ROUND(I1049*H1049,2)</f>
        <v>0</v>
      </c>
      <c r="K1049" s="283" t="s">
        <v>170</v>
      </c>
      <c r="L1049" s="288"/>
      <c r="M1049" s="289" t="s">
        <v>22</v>
      </c>
      <c r="N1049" s="290" t="s">
        <v>44</v>
      </c>
      <c r="O1049" s="106"/>
      <c r="P1049" s="237">
        <f>O1049*H1049</f>
        <v>0</v>
      </c>
      <c r="Q1049" s="237">
        <v>0.0118</v>
      </c>
      <c r="R1049" s="237">
        <f>Q1049*H1049</f>
        <v>2.899732</v>
      </c>
      <c r="S1049" s="237">
        <v>0</v>
      </c>
      <c r="T1049" s="254">
        <f>S1049*H1049</f>
        <v>0</v>
      </c>
      <c r="AR1049" s="170" t="s">
        <v>425</v>
      </c>
      <c r="AT1049" s="170" t="s">
        <v>834</v>
      </c>
      <c r="AU1049" s="170" t="s">
        <v>81</v>
      </c>
      <c r="AY1049" s="170" t="s">
        <v>164</v>
      </c>
      <c r="BE1049" s="266">
        <f>IF(N1049="základní",J1049,0)</f>
        <v>0</v>
      </c>
      <c r="BF1049" s="266">
        <f>IF(N1049="snížená",J1049,0)</f>
        <v>0</v>
      </c>
      <c r="BG1049" s="266">
        <f>IF(N1049="zákl. přenesená",J1049,0)</f>
        <v>0</v>
      </c>
      <c r="BH1049" s="266">
        <f>IF(N1049="sníž. přenesená",J1049,0)</f>
        <v>0</v>
      </c>
      <c r="BI1049" s="266">
        <f>IF(N1049="nulová",J1049,0)</f>
        <v>0</v>
      </c>
      <c r="BJ1049" s="170" t="s">
        <v>24</v>
      </c>
      <c r="BK1049" s="266">
        <f>ROUND(I1049*H1049,2)</f>
        <v>0</v>
      </c>
      <c r="BL1049" s="170" t="s">
        <v>298</v>
      </c>
      <c r="BM1049" s="170" t="s">
        <v>1967</v>
      </c>
    </row>
    <row r="1050" spans="2:47" s="84" customFormat="1" ht="24">
      <c r="B1050" s="105"/>
      <c r="C1050" s="174"/>
      <c r="D1050" s="194" t="s">
        <v>173</v>
      </c>
      <c r="E1050" s="174"/>
      <c r="F1050" s="195" t="s">
        <v>1968</v>
      </c>
      <c r="G1050" s="174"/>
      <c r="H1050" s="174"/>
      <c r="I1050" s="215"/>
      <c r="J1050" s="174"/>
      <c r="K1050" s="174"/>
      <c r="L1050" s="214"/>
      <c r="M1050" s="238"/>
      <c r="N1050" s="106"/>
      <c r="O1050" s="106"/>
      <c r="P1050" s="106"/>
      <c r="Q1050" s="106"/>
      <c r="R1050" s="106"/>
      <c r="S1050" s="106"/>
      <c r="T1050" s="255"/>
      <c r="AT1050" s="170" t="s">
        <v>173</v>
      </c>
      <c r="AU1050" s="170" t="s">
        <v>81</v>
      </c>
    </row>
    <row r="1051" spans="2:51" s="91" customFormat="1" ht="13.5">
      <c r="B1051" s="200"/>
      <c r="C1051" s="201"/>
      <c r="D1051" s="207" t="s">
        <v>184</v>
      </c>
      <c r="E1051" s="201"/>
      <c r="F1051" s="212" t="s">
        <v>1969</v>
      </c>
      <c r="G1051" s="201"/>
      <c r="H1051" s="213">
        <v>245.74</v>
      </c>
      <c r="I1051" s="243"/>
      <c r="J1051" s="201"/>
      <c r="K1051" s="201"/>
      <c r="L1051" s="244"/>
      <c r="M1051" s="245"/>
      <c r="N1051" s="246"/>
      <c r="O1051" s="246"/>
      <c r="P1051" s="246"/>
      <c r="Q1051" s="246"/>
      <c r="R1051" s="246"/>
      <c r="S1051" s="246"/>
      <c r="T1051" s="257"/>
      <c r="AT1051" s="262" t="s">
        <v>184</v>
      </c>
      <c r="AU1051" s="262" t="s">
        <v>81</v>
      </c>
      <c r="AV1051" s="91" t="s">
        <v>81</v>
      </c>
      <c r="AW1051" s="91" t="s">
        <v>6</v>
      </c>
      <c r="AX1051" s="91" t="s">
        <v>24</v>
      </c>
      <c r="AY1051" s="262" t="s">
        <v>164</v>
      </c>
    </row>
    <row r="1052" spans="2:65" s="84" customFormat="1" ht="28.8" customHeight="1">
      <c r="B1052" s="105"/>
      <c r="C1052" s="189" t="s">
        <v>1970</v>
      </c>
      <c r="D1052" s="189" t="s">
        <v>166</v>
      </c>
      <c r="E1052" s="190" t="s">
        <v>1971</v>
      </c>
      <c r="F1052" s="191" t="s">
        <v>1972</v>
      </c>
      <c r="G1052" s="192" t="s">
        <v>465</v>
      </c>
      <c r="H1052" s="193">
        <v>72</v>
      </c>
      <c r="I1052" s="233"/>
      <c r="J1052" s="234">
        <f>ROUND(I1052*H1052,2)</f>
        <v>0</v>
      </c>
      <c r="K1052" s="191" t="s">
        <v>170</v>
      </c>
      <c r="L1052" s="214"/>
      <c r="M1052" s="235" t="s">
        <v>22</v>
      </c>
      <c r="N1052" s="236" t="s">
        <v>44</v>
      </c>
      <c r="O1052" s="106"/>
      <c r="P1052" s="237">
        <f>O1052*H1052</f>
        <v>0</v>
      </c>
      <c r="Q1052" s="237">
        <v>0.00104</v>
      </c>
      <c r="R1052" s="237">
        <f>Q1052*H1052</f>
        <v>0.07488</v>
      </c>
      <c r="S1052" s="237">
        <v>0</v>
      </c>
      <c r="T1052" s="254">
        <f>S1052*H1052</f>
        <v>0</v>
      </c>
      <c r="AR1052" s="170" t="s">
        <v>298</v>
      </c>
      <c r="AT1052" s="170" t="s">
        <v>166</v>
      </c>
      <c r="AU1052" s="170" t="s">
        <v>81</v>
      </c>
      <c r="AY1052" s="170" t="s">
        <v>164</v>
      </c>
      <c r="BE1052" s="266">
        <f>IF(N1052="základní",J1052,0)</f>
        <v>0</v>
      </c>
      <c r="BF1052" s="266">
        <f>IF(N1052="snížená",J1052,0)</f>
        <v>0</v>
      </c>
      <c r="BG1052" s="266">
        <f>IF(N1052="zákl. přenesená",J1052,0)</f>
        <v>0</v>
      </c>
      <c r="BH1052" s="266">
        <f>IF(N1052="sníž. přenesená",J1052,0)</f>
        <v>0</v>
      </c>
      <c r="BI1052" s="266">
        <f>IF(N1052="nulová",J1052,0)</f>
        <v>0</v>
      </c>
      <c r="BJ1052" s="170" t="s">
        <v>24</v>
      </c>
      <c r="BK1052" s="266">
        <f>ROUND(I1052*H1052,2)</f>
        <v>0</v>
      </c>
      <c r="BL1052" s="170" t="s">
        <v>298</v>
      </c>
      <c r="BM1052" s="170" t="s">
        <v>1973</v>
      </c>
    </row>
    <row r="1053" spans="2:47" s="84" customFormat="1" ht="24">
      <c r="B1053" s="105"/>
      <c r="C1053" s="174"/>
      <c r="D1053" s="194" t="s">
        <v>173</v>
      </c>
      <c r="E1053" s="174"/>
      <c r="F1053" s="195" t="s">
        <v>1974</v>
      </c>
      <c r="G1053" s="174"/>
      <c r="H1053" s="174"/>
      <c r="I1053" s="215"/>
      <c r="J1053" s="174"/>
      <c r="K1053" s="174"/>
      <c r="L1053" s="214"/>
      <c r="M1053" s="238"/>
      <c r="N1053" s="106"/>
      <c r="O1053" s="106"/>
      <c r="P1053" s="106"/>
      <c r="Q1053" s="106"/>
      <c r="R1053" s="106"/>
      <c r="S1053" s="106"/>
      <c r="T1053" s="255"/>
      <c r="AT1053" s="170" t="s">
        <v>173</v>
      </c>
      <c r="AU1053" s="170" t="s">
        <v>81</v>
      </c>
    </row>
    <row r="1054" spans="2:51" s="91" customFormat="1" ht="13.5">
      <c r="B1054" s="200"/>
      <c r="C1054" s="201"/>
      <c r="D1054" s="194" t="s">
        <v>184</v>
      </c>
      <c r="E1054" s="202" t="s">
        <v>22</v>
      </c>
      <c r="F1054" s="203" t="s">
        <v>1975</v>
      </c>
      <c r="G1054" s="201"/>
      <c r="H1054" s="204">
        <v>4.5</v>
      </c>
      <c r="I1054" s="243"/>
      <c r="J1054" s="201"/>
      <c r="K1054" s="201"/>
      <c r="L1054" s="244"/>
      <c r="M1054" s="245"/>
      <c r="N1054" s="246"/>
      <c r="O1054" s="246"/>
      <c r="P1054" s="246"/>
      <c r="Q1054" s="246"/>
      <c r="R1054" s="246"/>
      <c r="S1054" s="246"/>
      <c r="T1054" s="257"/>
      <c r="AT1054" s="262" t="s">
        <v>184</v>
      </c>
      <c r="AU1054" s="262" t="s">
        <v>81</v>
      </c>
      <c r="AV1054" s="91" t="s">
        <v>81</v>
      </c>
      <c r="AW1054" s="91" t="s">
        <v>37</v>
      </c>
      <c r="AX1054" s="91" t="s">
        <v>73</v>
      </c>
      <c r="AY1054" s="262" t="s">
        <v>164</v>
      </c>
    </row>
    <row r="1055" spans="2:51" s="91" customFormat="1" ht="13.5">
      <c r="B1055" s="200"/>
      <c r="C1055" s="201"/>
      <c r="D1055" s="194" t="s">
        <v>184</v>
      </c>
      <c r="E1055" s="202" t="s">
        <v>22</v>
      </c>
      <c r="F1055" s="203" t="s">
        <v>1975</v>
      </c>
      <c r="G1055" s="201"/>
      <c r="H1055" s="204">
        <v>4.5</v>
      </c>
      <c r="I1055" s="243"/>
      <c r="J1055" s="201"/>
      <c r="K1055" s="201"/>
      <c r="L1055" s="244"/>
      <c r="M1055" s="245"/>
      <c r="N1055" s="246"/>
      <c r="O1055" s="246"/>
      <c r="P1055" s="246"/>
      <c r="Q1055" s="246"/>
      <c r="R1055" s="246"/>
      <c r="S1055" s="246"/>
      <c r="T1055" s="257"/>
      <c r="AT1055" s="262" t="s">
        <v>184</v>
      </c>
      <c r="AU1055" s="262" t="s">
        <v>81</v>
      </c>
      <c r="AV1055" s="91" t="s">
        <v>81</v>
      </c>
      <c r="AW1055" s="91" t="s">
        <v>37</v>
      </c>
      <c r="AX1055" s="91" t="s">
        <v>73</v>
      </c>
      <c r="AY1055" s="262" t="s">
        <v>164</v>
      </c>
    </row>
    <row r="1056" spans="2:51" s="91" customFormat="1" ht="13.5">
      <c r="B1056" s="200"/>
      <c r="C1056" s="201"/>
      <c r="D1056" s="194" t="s">
        <v>184</v>
      </c>
      <c r="E1056" s="202" t="s">
        <v>22</v>
      </c>
      <c r="F1056" s="203" t="s">
        <v>1976</v>
      </c>
      <c r="G1056" s="201"/>
      <c r="H1056" s="204">
        <v>15</v>
      </c>
      <c r="I1056" s="243"/>
      <c r="J1056" s="201"/>
      <c r="K1056" s="201"/>
      <c r="L1056" s="244"/>
      <c r="M1056" s="245"/>
      <c r="N1056" s="246"/>
      <c r="O1056" s="246"/>
      <c r="P1056" s="246"/>
      <c r="Q1056" s="246"/>
      <c r="R1056" s="246"/>
      <c r="S1056" s="246"/>
      <c r="T1056" s="257"/>
      <c r="AT1056" s="262" t="s">
        <v>184</v>
      </c>
      <c r="AU1056" s="262" t="s">
        <v>81</v>
      </c>
      <c r="AV1056" s="91" t="s">
        <v>81</v>
      </c>
      <c r="AW1056" s="91" t="s">
        <v>37</v>
      </c>
      <c r="AX1056" s="91" t="s">
        <v>73</v>
      </c>
      <c r="AY1056" s="262" t="s">
        <v>164</v>
      </c>
    </row>
    <row r="1057" spans="2:51" s="91" customFormat="1" ht="13.5">
      <c r="B1057" s="200"/>
      <c r="C1057" s="201"/>
      <c r="D1057" s="194" t="s">
        <v>184</v>
      </c>
      <c r="E1057" s="202" t="s">
        <v>22</v>
      </c>
      <c r="F1057" s="203" t="s">
        <v>1977</v>
      </c>
      <c r="G1057" s="201"/>
      <c r="H1057" s="204">
        <v>18</v>
      </c>
      <c r="I1057" s="243"/>
      <c r="J1057" s="201"/>
      <c r="K1057" s="201"/>
      <c r="L1057" s="244"/>
      <c r="M1057" s="245"/>
      <c r="N1057" s="246"/>
      <c r="O1057" s="246"/>
      <c r="P1057" s="246"/>
      <c r="Q1057" s="246"/>
      <c r="R1057" s="246"/>
      <c r="S1057" s="246"/>
      <c r="T1057" s="257"/>
      <c r="AT1057" s="262" t="s">
        <v>184</v>
      </c>
      <c r="AU1057" s="262" t="s">
        <v>81</v>
      </c>
      <c r="AV1057" s="91" t="s">
        <v>81</v>
      </c>
      <c r="AW1057" s="91" t="s">
        <v>37</v>
      </c>
      <c r="AX1057" s="91" t="s">
        <v>73</v>
      </c>
      <c r="AY1057" s="262" t="s">
        <v>164</v>
      </c>
    </row>
    <row r="1058" spans="2:51" s="91" customFormat="1" ht="13.5">
      <c r="B1058" s="200"/>
      <c r="C1058" s="201"/>
      <c r="D1058" s="194" t="s">
        <v>184</v>
      </c>
      <c r="E1058" s="202" t="s">
        <v>22</v>
      </c>
      <c r="F1058" s="203" t="s">
        <v>1978</v>
      </c>
      <c r="G1058" s="201"/>
      <c r="H1058" s="204">
        <v>22.5</v>
      </c>
      <c r="I1058" s="243"/>
      <c r="J1058" s="201"/>
      <c r="K1058" s="201"/>
      <c r="L1058" s="244"/>
      <c r="M1058" s="245"/>
      <c r="N1058" s="246"/>
      <c r="O1058" s="246"/>
      <c r="P1058" s="246"/>
      <c r="Q1058" s="246"/>
      <c r="R1058" s="246"/>
      <c r="S1058" s="246"/>
      <c r="T1058" s="257"/>
      <c r="AT1058" s="262" t="s">
        <v>184</v>
      </c>
      <c r="AU1058" s="262" t="s">
        <v>81</v>
      </c>
      <c r="AV1058" s="91" t="s">
        <v>81</v>
      </c>
      <c r="AW1058" s="91" t="s">
        <v>37</v>
      </c>
      <c r="AX1058" s="91" t="s">
        <v>73</v>
      </c>
      <c r="AY1058" s="262" t="s">
        <v>164</v>
      </c>
    </row>
    <row r="1059" spans="2:51" s="91" customFormat="1" ht="13.5">
      <c r="B1059" s="200"/>
      <c r="C1059" s="201"/>
      <c r="D1059" s="194" t="s">
        <v>184</v>
      </c>
      <c r="E1059" s="202" t="s">
        <v>22</v>
      </c>
      <c r="F1059" s="203" t="s">
        <v>1682</v>
      </c>
      <c r="G1059" s="201"/>
      <c r="H1059" s="204">
        <v>7.5</v>
      </c>
      <c r="I1059" s="243"/>
      <c r="J1059" s="201"/>
      <c r="K1059" s="201"/>
      <c r="L1059" s="244"/>
      <c r="M1059" s="245"/>
      <c r="N1059" s="246"/>
      <c r="O1059" s="246"/>
      <c r="P1059" s="246"/>
      <c r="Q1059" s="246"/>
      <c r="R1059" s="246"/>
      <c r="S1059" s="246"/>
      <c r="T1059" s="257"/>
      <c r="AT1059" s="262" t="s">
        <v>184</v>
      </c>
      <c r="AU1059" s="262" t="s">
        <v>81</v>
      </c>
      <c r="AV1059" s="91" t="s">
        <v>81</v>
      </c>
      <c r="AW1059" s="91" t="s">
        <v>37</v>
      </c>
      <c r="AX1059" s="91" t="s">
        <v>73</v>
      </c>
      <c r="AY1059" s="262" t="s">
        <v>164</v>
      </c>
    </row>
    <row r="1060" spans="2:51" s="92" customFormat="1" ht="13.5">
      <c r="B1060" s="205"/>
      <c r="C1060" s="206"/>
      <c r="D1060" s="207" t="s">
        <v>184</v>
      </c>
      <c r="E1060" s="208" t="s">
        <v>22</v>
      </c>
      <c r="F1060" s="209" t="s">
        <v>187</v>
      </c>
      <c r="G1060" s="206"/>
      <c r="H1060" s="210">
        <v>72</v>
      </c>
      <c r="I1060" s="247"/>
      <c r="J1060" s="206"/>
      <c r="K1060" s="206"/>
      <c r="L1060" s="248"/>
      <c r="M1060" s="249"/>
      <c r="N1060" s="250"/>
      <c r="O1060" s="250"/>
      <c r="P1060" s="250"/>
      <c r="Q1060" s="250"/>
      <c r="R1060" s="250"/>
      <c r="S1060" s="250"/>
      <c r="T1060" s="258"/>
      <c r="AT1060" s="263" t="s">
        <v>184</v>
      </c>
      <c r="AU1060" s="263" t="s">
        <v>81</v>
      </c>
      <c r="AV1060" s="92" t="s">
        <v>171</v>
      </c>
      <c r="AW1060" s="92" t="s">
        <v>37</v>
      </c>
      <c r="AX1060" s="92" t="s">
        <v>24</v>
      </c>
      <c r="AY1060" s="263" t="s">
        <v>164</v>
      </c>
    </row>
    <row r="1061" spans="2:65" s="84" customFormat="1" ht="20.4" customHeight="1">
      <c r="B1061" s="105"/>
      <c r="C1061" s="281" t="s">
        <v>1979</v>
      </c>
      <c r="D1061" s="281" t="s">
        <v>834</v>
      </c>
      <c r="E1061" s="282" t="s">
        <v>1980</v>
      </c>
      <c r="F1061" s="283" t="s">
        <v>1981</v>
      </c>
      <c r="G1061" s="284" t="s">
        <v>192</v>
      </c>
      <c r="H1061" s="285">
        <v>15.84</v>
      </c>
      <c r="I1061" s="286"/>
      <c r="J1061" s="287">
        <f>ROUND(I1061*H1061,2)</f>
        <v>0</v>
      </c>
      <c r="K1061" s="283" t="s">
        <v>170</v>
      </c>
      <c r="L1061" s="288"/>
      <c r="M1061" s="289" t="s">
        <v>22</v>
      </c>
      <c r="N1061" s="290" t="s">
        <v>44</v>
      </c>
      <c r="O1061" s="106"/>
      <c r="P1061" s="237">
        <f>O1061*H1061</f>
        <v>0</v>
      </c>
      <c r="Q1061" s="237">
        <v>0.0129</v>
      </c>
      <c r="R1061" s="237">
        <f>Q1061*H1061</f>
        <v>0.204336</v>
      </c>
      <c r="S1061" s="237">
        <v>0</v>
      </c>
      <c r="T1061" s="254">
        <f>S1061*H1061</f>
        <v>0</v>
      </c>
      <c r="AR1061" s="170" t="s">
        <v>425</v>
      </c>
      <c r="AT1061" s="170" t="s">
        <v>834</v>
      </c>
      <c r="AU1061" s="170" t="s">
        <v>81</v>
      </c>
      <c r="AY1061" s="170" t="s">
        <v>164</v>
      </c>
      <c r="BE1061" s="266">
        <f>IF(N1061="základní",J1061,0)</f>
        <v>0</v>
      </c>
      <c r="BF1061" s="266">
        <f>IF(N1061="snížená",J1061,0)</f>
        <v>0</v>
      </c>
      <c r="BG1061" s="266">
        <f>IF(N1061="zákl. přenesená",J1061,0)</f>
        <v>0</v>
      </c>
      <c r="BH1061" s="266">
        <f>IF(N1061="sníž. přenesená",J1061,0)</f>
        <v>0</v>
      </c>
      <c r="BI1061" s="266">
        <f>IF(N1061="nulová",J1061,0)</f>
        <v>0</v>
      </c>
      <c r="BJ1061" s="170" t="s">
        <v>24</v>
      </c>
      <c r="BK1061" s="266">
        <f>ROUND(I1061*H1061,2)</f>
        <v>0</v>
      </c>
      <c r="BL1061" s="170" t="s">
        <v>298</v>
      </c>
      <c r="BM1061" s="170" t="s">
        <v>1982</v>
      </c>
    </row>
    <row r="1062" spans="2:47" s="84" customFormat="1" ht="24">
      <c r="B1062" s="105"/>
      <c r="C1062" s="174"/>
      <c r="D1062" s="194" t="s">
        <v>173</v>
      </c>
      <c r="E1062" s="174"/>
      <c r="F1062" s="195" t="s">
        <v>1983</v>
      </c>
      <c r="G1062" s="174"/>
      <c r="H1062" s="174"/>
      <c r="I1062" s="215"/>
      <c r="J1062" s="174"/>
      <c r="K1062" s="174"/>
      <c r="L1062" s="214"/>
      <c r="M1062" s="238"/>
      <c r="N1062" s="106"/>
      <c r="O1062" s="106"/>
      <c r="P1062" s="106"/>
      <c r="Q1062" s="106"/>
      <c r="R1062" s="106"/>
      <c r="S1062" s="106"/>
      <c r="T1062" s="255"/>
      <c r="AT1062" s="170" t="s">
        <v>173</v>
      </c>
      <c r="AU1062" s="170" t="s">
        <v>81</v>
      </c>
    </row>
    <row r="1063" spans="2:51" s="91" customFormat="1" ht="13.5">
      <c r="B1063" s="200"/>
      <c r="C1063" s="201"/>
      <c r="D1063" s="207" t="s">
        <v>184</v>
      </c>
      <c r="E1063" s="201"/>
      <c r="F1063" s="212" t="s">
        <v>1984</v>
      </c>
      <c r="G1063" s="201"/>
      <c r="H1063" s="213">
        <v>15.84</v>
      </c>
      <c r="I1063" s="243"/>
      <c r="J1063" s="201"/>
      <c r="K1063" s="201"/>
      <c r="L1063" s="244"/>
      <c r="M1063" s="245"/>
      <c r="N1063" s="246"/>
      <c r="O1063" s="246"/>
      <c r="P1063" s="246"/>
      <c r="Q1063" s="246"/>
      <c r="R1063" s="246"/>
      <c r="S1063" s="246"/>
      <c r="T1063" s="257"/>
      <c r="AT1063" s="262" t="s">
        <v>184</v>
      </c>
      <c r="AU1063" s="262" t="s">
        <v>81</v>
      </c>
      <c r="AV1063" s="91" t="s">
        <v>81</v>
      </c>
      <c r="AW1063" s="91" t="s">
        <v>6</v>
      </c>
      <c r="AX1063" s="91" t="s">
        <v>24</v>
      </c>
      <c r="AY1063" s="262" t="s">
        <v>164</v>
      </c>
    </row>
    <row r="1064" spans="2:65" s="84" customFormat="1" ht="20.4" customHeight="1">
      <c r="B1064" s="105"/>
      <c r="C1064" s="189" t="s">
        <v>1985</v>
      </c>
      <c r="D1064" s="189" t="s">
        <v>166</v>
      </c>
      <c r="E1064" s="190" t="s">
        <v>1986</v>
      </c>
      <c r="F1064" s="191" t="s">
        <v>1987</v>
      </c>
      <c r="G1064" s="192" t="s">
        <v>169</v>
      </c>
      <c r="H1064" s="193">
        <v>1</v>
      </c>
      <c r="I1064" s="233"/>
      <c r="J1064" s="234">
        <f>ROUND(I1064*H1064,2)</f>
        <v>0</v>
      </c>
      <c r="K1064" s="191" t="s">
        <v>22</v>
      </c>
      <c r="L1064" s="214"/>
      <c r="M1064" s="235" t="s">
        <v>22</v>
      </c>
      <c r="N1064" s="236" t="s">
        <v>44</v>
      </c>
      <c r="O1064" s="106"/>
      <c r="P1064" s="237">
        <f>O1064*H1064</f>
        <v>0</v>
      </c>
      <c r="Q1064" s="237">
        <v>0</v>
      </c>
      <c r="R1064" s="237">
        <f>Q1064*H1064</f>
        <v>0</v>
      </c>
      <c r="S1064" s="237">
        <v>0</v>
      </c>
      <c r="T1064" s="254">
        <f>S1064*H1064</f>
        <v>0</v>
      </c>
      <c r="AR1064" s="170" t="s">
        <v>298</v>
      </c>
      <c r="AT1064" s="170" t="s">
        <v>166</v>
      </c>
      <c r="AU1064" s="170" t="s">
        <v>81</v>
      </c>
      <c r="AY1064" s="170" t="s">
        <v>164</v>
      </c>
      <c r="BE1064" s="266">
        <f>IF(N1064="základní",J1064,0)</f>
        <v>0</v>
      </c>
      <c r="BF1064" s="266">
        <f>IF(N1064="snížená",J1064,0)</f>
        <v>0</v>
      </c>
      <c r="BG1064" s="266">
        <f>IF(N1064="zákl. přenesená",J1064,0)</f>
        <v>0</v>
      </c>
      <c r="BH1064" s="266">
        <f>IF(N1064="sníž. přenesená",J1064,0)</f>
        <v>0</v>
      </c>
      <c r="BI1064" s="266">
        <f>IF(N1064="nulová",J1064,0)</f>
        <v>0</v>
      </c>
      <c r="BJ1064" s="170" t="s">
        <v>24</v>
      </c>
      <c r="BK1064" s="266">
        <f>ROUND(I1064*H1064,2)</f>
        <v>0</v>
      </c>
      <c r="BL1064" s="170" t="s">
        <v>298</v>
      </c>
      <c r="BM1064" s="170" t="s">
        <v>1988</v>
      </c>
    </row>
    <row r="1065" spans="2:47" s="84" customFormat="1" ht="24">
      <c r="B1065" s="105"/>
      <c r="C1065" s="174"/>
      <c r="D1065" s="194" t="s">
        <v>173</v>
      </c>
      <c r="E1065" s="174"/>
      <c r="F1065" s="195" t="s">
        <v>1989</v>
      </c>
      <c r="G1065" s="174"/>
      <c r="H1065" s="174"/>
      <c r="I1065" s="215"/>
      <c r="J1065" s="174"/>
      <c r="K1065" s="174"/>
      <c r="L1065" s="214"/>
      <c r="M1065" s="238"/>
      <c r="N1065" s="106"/>
      <c r="O1065" s="106"/>
      <c r="P1065" s="106"/>
      <c r="Q1065" s="106"/>
      <c r="R1065" s="106"/>
      <c r="S1065" s="106"/>
      <c r="T1065" s="255"/>
      <c r="AT1065" s="170" t="s">
        <v>173</v>
      </c>
      <c r="AU1065" s="170" t="s">
        <v>81</v>
      </c>
    </row>
    <row r="1066" spans="2:63" s="89" customFormat="1" ht="29.9" customHeight="1">
      <c r="B1066" s="183"/>
      <c r="C1066" s="184"/>
      <c r="D1066" s="187" t="s">
        <v>72</v>
      </c>
      <c r="E1066" s="188" t="s">
        <v>1990</v>
      </c>
      <c r="F1066" s="188" t="s">
        <v>1991</v>
      </c>
      <c r="G1066" s="184"/>
      <c r="H1066" s="184"/>
      <c r="I1066" s="226"/>
      <c r="J1066" s="232">
        <f>BK1066</f>
        <v>0</v>
      </c>
      <c r="K1066" s="184"/>
      <c r="L1066" s="228"/>
      <c r="M1066" s="229"/>
      <c r="N1066" s="230"/>
      <c r="O1066" s="230"/>
      <c r="P1066" s="231">
        <f aca="true" t="shared" si="191" ref="P1066:T1066">SUM(P1067:P1070)</f>
        <v>0</v>
      </c>
      <c r="Q1066" s="230"/>
      <c r="R1066" s="231">
        <f t="shared" si="191"/>
        <v>0.00586</v>
      </c>
      <c r="S1066" s="230"/>
      <c r="T1066" s="253">
        <f t="shared" si="191"/>
        <v>0</v>
      </c>
      <c r="AR1066" s="259" t="s">
        <v>81</v>
      </c>
      <c r="AT1066" s="260" t="s">
        <v>72</v>
      </c>
      <c r="AU1066" s="260" t="s">
        <v>24</v>
      </c>
      <c r="AY1066" s="259" t="s">
        <v>164</v>
      </c>
      <c r="BK1066" s="265">
        <f>SUM(BK1067:BK1070)</f>
        <v>0</v>
      </c>
    </row>
    <row r="1067" spans="2:65" s="84" customFormat="1" ht="20.4" customHeight="1">
      <c r="B1067" s="105"/>
      <c r="C1067" s="189" t="s">
        <v>1992</v>
      </c>
      <c r="D1067" s="189" t="s">
        <v>166</v>
      </c>
      <c r="E1067" s="190" t="s">
        <v>1993</v>
      </c>
      <c r="F1067" s="191" t="s">
        <v>1994</v>
      </c>
      <c r="G1067" s="192" t="s">
        <v>192</v>
      </c>
      <c r="H1067" s="193">
        <v>11.72</v>
      </c>
      <c r="I1067" s="233"/>
      <c r="J1067" s="234">
        <f>ROUND(I1067*H1067,2)</f>
        <v>0</v>
      </c>
      <c r="K1067" s="191" t="s">
        <v>170</v>
      </c>
      <c r="L1067" s="214"/>
      <c r="M1067" s="235" t="s">
        <v>22</v>
      </c>
      <c r="N1067" s="236" t="s">
        <v>44</v>
      </c>
      <c r="O1067" s="106"/>
      <c r="P1067" s="237">
        <f>O1067*H1067</f>
        <v>0</v>
      </c>
      <c r="Q1067" s="237">
        <v>0.0005</v>
      </c>
      <c r="R1067" s="237">
        <f>Q1067*H1067</f>
        <v>0.00586</v>
      </c>
      <c r="S1067" s="237">
        <v>0</v>
      </c>
      <c r="T1067" s="254">
        <f>S1067*H1067</f>
        <v>0</v>
      </c>
      <c r="AR1067" s="170" t="s">
        <v>298</v>
      </c>
      <c r="AT1067" s="170" t="s">
        <v>166</v>
      </c>
      <c r="AU1067" s="170" t="s">
        <v>81</v>
      </c>
      <c r="AY1067" s="170" t="s">
        <v>164</v>
      </c>
      <c r="BE1067" s="266">
        <f>IF(N1067="základní",J1067,0)</f>
        <v>0</v>
      </c>
      <c r="BF1067" s="266">
        <f>IF(N1067="snížená",J1067,0)</f>
        <v>0</v>
      </c>
      <c r="BG1067" s="266">
        <f>IF(N1067="zákl. přenesená",J1067,0)</f>
        <v>0</v>
      </c>
      <c r="BH1067" s="266">
        <f>IF(N1067="sníž. přenesená",J1067,0)</f>
        <v>0</v>
      </c>
      <c r="BI1067" s="266">
        <f>IF(N1067="nulová",J1067,0)</f>
        <v>0</v>
      </c>
      <c r="BJ1067" s="170" t="s">
        <v>24</v>
      </c>
      <c r="BK1067" s="266">
        <f>ROUND(I1067*H1067,2)</f>
        <v>0</v>
      </c>
      <c r="BL1067" s="170" t="s">
        <v>298</v>
      </c>
      <c r="BM1067" s="170" t="s">
        <v>1995</v>
      </c>
    </row>
    <row r="1068" spans="2:47" s="84" customFormat="1" ht="24">
      <c r="B1068" s="105"/>
      <c r="C1068" s="174"/>
      <c r="D1068" s="194" t="s">
        <v>173</v>
      </c>
      <c r="E1068" s="174"/>
      <c r="F1068" s="195" t="s">
        <v>1996</v>
      </c>
      <c r="G1068" s="174"/>
      <c r="H1068" s="174"/>
      <c r="I1068" s="215"/>
      <c r="J1068" s="174"/>
      <c r="K1068" s="174"/>
      <c r="L1068" s="214"/>
      <c r="M1068" s="238"/>
      <c r="N1068" s="106"/>
      <c r="O1068" s="106"/>
      <c r="P1068" s="106"/>
      <c r="Q1068" s="106"/>
      <c r="R1068" s="106"/>
      <c r="S1068" s="106"/>
      <c r="T1068" s="255"/>
      <c r="AT1068" s="170" t="s">
        <v>173</v>
      </c>
      <c r="AU1068" s="170" t="s">
        <v>81</v>
      </c>
    </row>
    <row r="1069" spans="2:51" s="90" customFormat="1" ht="13.5">
      <c r="B1069" s="196"/>
      <c r="C1069" s="197"/>
      <c r="D1069" s="194" t="s">
        <v>184</v>
      </c>
      <c r="E1069" s="198" t="s">
        <v>22</v>
      </c>
      <c r="F1069" s="199" t="s">
        <v>1997</v>
      </c>
      <c r="G1069" s="197"/>
      <c r="H1069" s="198" t="s">
        <v>22</v>
      </c>
      <c r="I1069" s="239"/>
      <c r="J1069" s="197"/>
      <c r="K1069" s="197"/>
      <c r="L1069" s="240"/>
      <c r="M1069" s="241"/>
      <c r="N1069" s="242"/>
      <c r="O1069" s="242"/>
      <c r="P1069" s="242"/>
      <c r="Q1069" s="242"/>
      <c r="R1069" s="242"/>
      <c r="S1069" s="242"/>
      <c r="T1069" s="256"/>
      <c r="AT1069" s="261" t="s">
        <v>184</v>
      </c>
      <c r="AU1069" s="261" t="s">
        <v>81</v>
      </c>
      <c r="AV1069" s="90" t="s">
        <v>24</v>
      </c>
      <c r="AW1069" s="90" t="s">
        <v>37</v>
      </c>
      <c r="AX1069" s="90" t="s">
        <v>73</v>
      </c>
      <c r="AY1069" s="261" t="s">
        <v>164</v>
      </c>
    </row>
    <row r="1070" spans="2:51" s="91" customFormat="1" ht="13.5">
      <c r="B1070" s="200"/>
      <c r="C1070" s="201"/>
      <c r="D1070" s="194" t="s">
        <v>184</v>
      </c>
      <c r="E1070" s="202" t="s">
        <v>22</v>
      </c>
      <c r="F1070" s="203" t="s">
        <v>1998</v>
      </c>
      <c r="G1070" s="201"/>
      <c r="H1070" s="204">
        <v>11.72</v>
      </c>
      <c r="I1070" s="243"/>
      <c r="J1070" s="201"/>
      <c r="K1070" s="201"/>
      <c r="L1070" s="244"/>
      <c r="M1070" s="245"/>
      <c r="N1070" s="246"/>
      <c r="O1070" s="246"/>
      <c r="P1070" s="246"/>
      <c r="Q1070" s="246"/>
      <c r="R1070" s="246"/>
      <c r="S1070" s="246"/>
      <c r="T1070" s="257"/>
      <c r="AT1070" s="262" t="s">
        <v>184</v>
      </c>
      <c r="AU1070" s="262" t="s">
        <v>81</v>
      </c>
      <c r="AV1070" s="91" t="s">
        <v>81</v>
      </c>
      <c r="AW1070" s="91" t="s">
        <v>37</v>
      </c>
      <c r="AX1070" s="91" t="s">
        <v>24</v>
      </c>
      <c r="AY1070" s="262" t="s">
        <v>164</v>
      </c>
    </row>
    <row r="1071" spans="2:63" s="89" customFormat="1" ht="29.9" customHeight="1">
      <c r="B1071" s="183"/>
      <c r="C1071" s="184"/>
      <c r="D1071" s="187" t="s">
        <v>72</v>
      </c>
      <c r="E1071" s="188" t="s">
        <v>1999</v>
      </c>
      <c r="F1071" s="188" t="s">
        <v>2000</v>
      </c>
      <c r="G1071" s="184"/>
      <c r="H1071" s="184"/>
      <c r="I1071" s="226"/>
      <c r="J1071" s="232">
        <f>BK1071</f>
        <v>0</v>
      </c>
      <c r="K1071" s="184"/>
      <c r="L1071" s="228"/>
      <c r="M1071" s="229"/>
      <c r="N1071" s="230"/>
      <c r="O1071" s="230"/>
      <c r="P1071" s="231">
        <f aca="true" t="shared" si="192" ref="P1071:T1071">SUM(P1072:P1282)</f>
        <v>0</v>
      </c>
      <c r="Q1071" s="230"/>
      <c r="R1071" s="231">
        <f t="shared" si="192"/>
        <v>4.47711138</v>
      </c>
      <c r="S1071" s="230"/>
      <c r="T1071" s="253">
        <f t="shared" si="192"/>
        <v>0</v>
      </c>
      <c r="AR1071" s="259" t="s">
        <v>81</v>
      </c>
      <c r="AT1071" s="260" t="s">
        <v>72</v>
      </c>
      <c r="AU1071" s="260" t="s">
        <v>24</v>
      </c>
      <c r="AY1071" s="259" t="s">
        <v>164</v>
      </c>
      <c r="BK1071" s="265">
        <f>SUM(BK1072:BK1282)</f>
        <v>0</v>
      </c>
    </row>
    <row r="1072" spans="2:65" s="84" customFormat="1" ht="20.4" customHeight="1">
      <c r="B1072" s="105"/>
      <c r="C1072" s="189" t="s">
        <v>2001</v>
      </c>
      <c r="D1072" s="189" t="s">
        <v>166</v>
      </c>
      <c r="E1072" s="190" t="s">
        <v>2002</v>
      </c>
      <c r="F1072" s="191" t="s">
        <v>2003</v>
      </c>
      <c r="G1072" s="192" t="s">
        <v>192</v>
      </c>
      <c r="H1072" s="193">
        <v>4014.31</v>
      </c>
      <c r="I1072" s="233"/>
      <c r="J1072" s="234">
        <f>ROUND(I1072*H1072,2)</f>
        <v>0</v>
      </c>
      <c r="K1072" s="191" t="s">
        <v>170</v>
      </c>
      <c r="L1072" s="214"/>
      <c r="M1072" s="235" t="s">
        <v>22</v>
      </c>
      <c r="N1072" s="236" t="s">
        <v>44</v>
      </c>
      <c r="O1072" s="106"/>
      <c r="P1072" s="237">
        <f>O1072*H1072</f>
        <v>0</v>
      </c>
      <c r="Q1072" s="237">
        <v>0</v>
      </c>
      <c r="R1072" s="237">
        <f>Q1072*H1072</f>
        <v>0</v>
      </c>
      <c r="S1072" s="237">
        <v>0</v>
      </c>
      <c r="T1072" s="254">
        <f>S1072*H1072</f>
        <v>0</v>
      </c>
      <c r="AR1072" s="170" t="s">
        <v>298</v>
      </c>
      <c r="AT1072" s="170" t="s">
        <v>166</v>
      </c>
      <c r="AU1072" s="170" t="s">
        <v>81</v>
      </c>
      <c r="AY1072" s="170" t="s">
        <v>164</v>
      </c>
      <c r="BE1072" s="266">
        <f>IF(N1072="základní",J1072,0)</f>
        <v>0</v>
      </c>
      <c r="BF1072" s="266">
        <f>IF(N1072="snížená",J1072,0)</f>
        <v>0</v>
      </c>
      <c r="BG1072" s="266">
        <f>IF(N1072="zákl. přenesená",J1072,0)</f>
        <v>0</v>
      </c>
      <c r="BH1072" s="266">
        <f>IF(N1072="sníž. přenesená",J1072,0)</f>
        <v>0</v>
      </c>
      <c r="BI1072" s="266">
        <f>IF(N1072="nulová",J1072,0)</f>
        <v>0</v>
      </c>
      <c r="BJ1072" s="170" t="s">
        <v>24</v>
      </c>
      <c r="BK1072" s="266">
        <f>ROUND(I1072*H1072,2)</f>
        <v>0</v>
      </c>
      <c r="BL1072" s="170" t="s">
        <v>298</v>
      </c>
      <c r="BM1072" s="170" t="s">
        <v>2004</v>
      </c>
    </row>
    <row r="1073" spans="2:47" s="84" customFormat="1" ht="13.5">
      <c r="B1073" s="105"/>
      <c r="C1073" s="174"/>
      <c r="D1073" s="194" t="s">
        <v>173</v>
      </c>
      <c r="E1073" s="174"/>
      <c r="F1073" s="195" t="s">
        <v>2005</v>
      </c>
      <c r="G1073" s="174"/>
      <c r="H1073" s="174"/>
      <c r="I1073" s="215"/>
      <c r="J1073" s="174"/>
      <c r="K1073" s="174"/>
      <c r="L1073" s="214"/>
      <c r="M1073" s="238"/>
      <c r="N1073" s="106"/>
      <c r="O1073" s="106"/>
      <c r="P1073" s="106"/>
      <c r="Q1073" s="106"/>
      <c r="R1073" s="106"/>
      <c r="S1073" s="106"/>
      <c r="T1073" s="255"/>
      <c r="AT1073" s="170" t="s">
        <v>173</v>
      </c>
      <c r="AU1073" s="170" t="s">
        <v>81</v>
      </c>
    </row>
    <row r="1074" spans="2:51" s="91" customFormat="1" ht="13.5">
      <c r="B1074" s="200"/>
      <c r="C1074" s="201"/>
      <c r="D1074" s="194" t="s">
        <v>184</v>
      </c>
      <c r="E1074" s="202" t="s">
        <v>22</v>
      </c>
      <c r="F1074" s="203" t="s">
        <v>2006</v>
      </c>
      <c r="G1074" s="201"/>
      <c r="H1074" s="204">
        <v>146.12</v>
      </c>
      <c r="I1074" s="243"/>
      <c r="J1074" s="201"/>
      <c r="K1074" s="201"/>
      <c r="L1074" s="244"/>
      <c r="M1074" s="245"/>
      <c r="N1074" s="246"/>
      <c r="O1074" s="246"/>
      <c r="P1074" s="246"/>
      <c r="Q1074" s="246"/>
      <c r="R1074" s="246"/>
      <c r="S1074" s="246"/>
      <c r="T1074" s="257"/>
      <c r="AT1074" s="262" t="s">
        <v>184</v>
      </c>
      <c r="AU1074" s="262" t="s">
        <v>81</v>
      </c>
      <c r="AV1074" s="91" t="s">
        <v>81</v>
      </c>
      <c r="AW1074" s="91" t="s">
        <v>37</v>
      </c>
      <c r="AX1074" s="91" t="s">
        <v>73</v>
      </c>
      <c r="AY1074" s="262" t="s">
        <v>164</v>
      </c>
    </row>
    <row r="1075" spans="2:51" s="91" customFormat="1" ht="24">
      <c r="B1075" s="200"/>
      <c r="C1075" s="201"/>
      <c r="D1075" s="194" t="s">
        <v>184</v>
      </c>
      <c r="E1075" s="202" t="s">
        <v>22</v>
      </c>
      <c r="F1075" s="203" t="s">
        <v>2007</v>
      </c>
      <c r="G1075" s="201"/>
      <c r="H1075" s="204">
        <v>305.608</v>
      </c>
      <c r="I1075" s="243"/>
      <c r="J1075" s="201"/>
      <c r="K1075" s="201"/>
      <c r="L1075" s="244"/>
      <c r="M1075" s="245"/>
      <c r="N1075" s="246"/>
      <c r="O1075" s="246"/>
      <c r="P1075" s="246"/>
      <c r="Q1075" s="246"/>
      <c r="R1075" s="246"/>
      <c r="S1075" s="246"/>
      <c r="T1075" s="257"/>
      <c r="AT1075" s="262" t="s">
        <v>184</v>
      </c>
      <c r="AU1075" s="262" t="s">
        <v>81</v>
      </c>
      <c r="AV1075" s="91" t="s">
        <v>81</v>
      </c>
      <c r="AW1075" s="91" t="s">
        <v>37</v>
      </c>
      <c r="AX1075" s="91" t="s">
        <v>73</v>
      </c>
      <c r="AY1075" s="262" t="s">
        <v>164</v>
      </c>
    </row>
    <row r="1076" spans="2:51" s="91" customFormat="1" ht="13.5">
      <c r="B1076" s="200"/>
      <c r="C1076" s="201"/>
      <c r="D1076" s="194" t="s">
        <v>184</v>
      </c>
      <c r="E1076" s="202" t="s">
        <v>22</v>
      </c>
      <c r="F1076" s="203" t="s">
        <v>2008</v>
      </c>
      <c r="G1076" s="201"/>
      <c r="H1076" s="204">
        <v>65.185</v>
      </c>
      <c r="I1076" s="243"/>
      <c r="J1076" s="201"/>
      <c r="K1076" s="201"/>
      <c r="L1076" s="244"/>
      <c r="M1076" s="245"/>
      <c r="N1076" s="246"/>
      <c r="O1076" s="246"/>
      <c r="P1076" s="246"/>
      <c r="Q1076" s="246"/>
      <c r="R1076" s="246"/>
      <c r="S1076" s="246"/>
      <c r="T1076" s="257"/>
      <c r="AT1076" s="262" t="s">
        <v>184</v>
      </c>
      <c r="AU1076" s="262" t="s">
        <v>81</v>
      </c>
      <c r="AV1076" s="91" t="s">
        <v>81</v>
      </c>
      <c r="AW1076" s="91" t="s">
        <v>37</v>
      </c>
      <c r="AX1076" s="91" t="s">
        <v>73</v>
      </c>
      <c r="AY1076" s="262" t="s">
        <v>164</v>
      </c>
    </row>
    <row r="1077" spans="2:51" s="91" customFormat="1" ht="24">
      <c r="B1077" s="200"/>
      <c r="C1077" s="201"/>
      <c r="D1077" s="194" t="s">
        <v>184</v>
      </c>
      <c r="E1077" s="202" t="s">
        <v>22</v>
      </c>
      <c r="F1077" s="203" t="s">
        <v>2009</v>
      </c>
      <c r="G1077" s="201"/>
      <c r="H1077" s="204">
        <v>340.808</v>
      </c>
      <c r="I1077" s="243"/>
      <c r="J1077" s="201"/>
      <c r="K1077" s="201"/>
      <c r="L1077" s="244"/>
      <c r="M1077" s="245"/>
      <c r="N1077" s="246"/>
      <c r="O1077" s="246"/>
      <c r="P1077" s="246"/>
      <c r="Q1077" s="246"/>
      <c r="R1077" s="246"/>
      <c r="S1077" s="246"/>
      <c r="T1077" s="257"/>
      <c r="AT1077" s="262" t="s">
        <v>184</v>
      </c>
      <c r="AU1077" s="262" t="s">
        <v>81</v>
      </c>
      <c r="AV1077" s="91" t="s">
        <v>81</v>
      </c>
      <c r="AW1077" s="91" t="s">
        <v>37</v>
      </c>
      <c r="AX1077" s="91" t="s">
        <v>73</v>
      </c>
      <c r="AY1077" s="262" t="s">
        <v>164</v>
      </c>
    </row>
    <row r="1078" spans="2:51" s="91" customFormat="1" ht="13.5">
      <c r="B1078" s="200"/>
      <c r="C1078" s="201"/>
      <c r="D1078" s="194" t="s">
        <v>184</v>
      </c>
      <c r="E1078" s="202" t="s">
        <v>22</v>
      </c>
      <c r="F1078" s="203" t="s">
        <v>2010</v>
      </c>
      <c r="G1078" s="201"/>
      <c r="H1078" s="204">
        <v>65.185</v>
      </c>
      <c r="I1078" s="243"/>
      <c r="J1078" s="201"/>
      <c r="K1078" s="201"/>
      <c r="L1078" s="244"/>
      <c r="M1078" s="245"/>
      <c r="N1078" s="246"/>
      <c r="O1078" s="246"/>
      <c r="P1078" s="246"/>
      <c r="Q1078" s="246"/>
      <c r="R1078" s="246"/>
      <c r="S1078" s="246"/>
      <c r="T1078" s="257"/>
      <c r="AT1078" s="262" t="s">
        <v>184</v>
      </c>
      <c r="AU1078" s="262" t="s">
        <v>81</v>
      </c>
      <c r="AV1078" s="91" t="s">
        <v>81</v>
      </c>
      <c r="AW1078" s="91" t="s">
        <v>37</v>
      </c>
      <c r="AX1078" s="91" t="s">
        <v>73</v>
      </c>
      <c r="AY1078" s="262" t="s">
        <v>164</v>
      </c>
    </row>
    <row r="1079" spans="2:51" s="91" customFormat="1" ht="24">
      <c r="B1079" s="200"/>
      <c r="C1079" s="201"/>
      <c r="D1079" s="194" t="s">
        <v>184</v>
      </c>
      <c r="E1079" s="202" t="s">
        <v>22</v>
      </c>
      <c r="F1079" s="203" t="s">
        <v>2011</v>
      </c>
      <c r="G1079" s="201"/>
      <c r="H1079" s="204">
        <v>298.653</v>
      </c>
      <c r="I1079" s="243"/>
      <c r="J1079" s="201"/>
      <c r="K1079" s="201"/>
      <c r="L1079" s="244"/>
      <c r="M1079" s="245"/>
      <c r="N1079" s="246"/>
      <c r="O1079" s="246"/>
      <c r="P1079" s="246"/>
      <c r="Q1079" s="246"/>
      <c r="R1079" s="246"/>
      <c r="S1079" s="246"/>
      <c r="T1079" s="257"/>
      <c r="AT1079" s="262" t="s">
        <v>184</v>
      </c>
      <c r="AU1079" s="262" t="s">
        <v>81</v>
      </c>
      <c r="AV1079" s="91" t="s">
        <v>81</v>
      </c>
      <c r="AW1079" s="91" t="s">
        <v>37</v>
      </c>
      <c r="AX1079" s="91" t="s">
        <v>73</v>
      </c>
      <c r="AY1079" s="262" t="s">
        <v>164</v>
      </c>
    </row>
    <row r="1080" spans="2:51" s="91" customFormat="1" ht="13.5">
      <c r="B1080" s="200"/>
      <c r="C1080" s="201"/>
      <c r="D1080" s="194" t="s">
        <v>184</v>
      </c>
      <c r="E1080" s="202" t="s">
        <v>22</v>
      </c>
      <c r="F1080" s="203" t="s">
        <v>2012</v>
      </c>
      <c r="G1080" s="201"/>
      <c r="H1080" s="204">
        <v>107.215</v>
      </c>
      <c r="I1080" s="243"/>
      <c r="J1080" s="201"/>
      <c r="K1080" s="201"/>
      <c r="L1080" s="244"/>
      <c r="M1080" s="245"/>
      <c r="N1080" s="246"/>
      <c r="O1080" s="246"/>
      <c r="P1080" s="246"/>
      <c r="Q1080" s="246"/>
      <c r="R1080" s="246"/>
      <c r="S1080" s="246"/>
      <c r="T1080" s="257"/>
      <c r="AT1080" s="262" t="s">
        <v>184</v>
      </c>
      <c r="AU1080" s="262" t="s">
        <v>81</v>
      </c>
      <c r="AV1080" s="91" t="s">
        <v>81</v>
      </c>
      <c r="AW1080" s="91" t="s">
        <v>37</v>
      </c>
      <c r="AX1080" s="91" t="s">
        <v>73</v>
      </c>
      <c r="AY1080" s="262" t="s">
        <v>164</v>
      </c>
    </row>
    <row r="1081" spans="2:51" s="91" customFormat="1" ht="13.5">
      <c r="B1081" s="200"/>
      <c r="C1081" s="201"/>
      <c r="D1081" s="194" t="s">
        <v>184</v>
      </c>
      <c r="E1081" s="202" t="s">
        <v>22</v>
      </c>
      <c r="F1081" s="203" t="s">
        <v>2013</v>
      </c>
      <c r="G1081" s="201"/>
      <c r="H1081" s="204">
        <v>212.12</v>
      </c>
      <c r="I1081" s="243"/>
      <c r="J1081" s="201"/>
      <c r="K1081" s="201"/>
      <c r="L1081" s="244"/>
      <c r="M1081" s="245"/>
      <c r="N1081" s="246"/>
      <c r="O1081" s="246"/>
      <c r="P1081" s="246"/>
      <c r="Q1081" s="246"/>
      <c r="R1081" s="246"/>
      <c r="S1081" s="246"/>
      <c r="T1081" s="257"/>
      <c r="AT1081" s="262" t="s">
        <v>184</v>
      </c>
      <c r="AU1081" s="262" t="s">
        <v>81</v>
      </c>
      <c r="AV1081" s="91" t="s">
        <v>81</v>
      </c>
      <c r="AW1081" s="91" t="s">
        <v>37</v>
      </c>
      <c r="AX1081" s="91" t="s">
        <v>73</v>
      </c>
      <c r="AY1081" s="262" t="s">
        <v>164</v>
      </c>
    </row>
    <row r="1082" spans="2:51" s="91" customFormat="1" ht="13.5">
      <c r="B1082" s="200"/>
      <c r="C1082" s="201"/>
      <c r="D1082" s="194" t="s">
        <v>184</v>
      </c>
      <c r="E1082" s="202" t="s">
        <v>22</v>
      </c>
      <c r="F1082" s="203" t="s">
        <v>2014</v>
      </c>
      <c r="G1082" s="201"/>
      <c r="H1082" s="204">
        <v>31.96</v>
      </c>
      <c r="I1082" s="243"/>
      <c r="J1082" s="201"/>
      <c r="K1082" s="201"/>
      <c r="L1082" s="244"/>
      <c r="M1082" s="245"/>
      <c r="N1082" s="246"/>
      <c r="O1082" s="246"/>
      <c r="P1082" s="246"/>
      <c r="Q1082" s="246"/>
      <c r="R1082" s="246"/>
      <c r="S1082" s="246"/>
      <c r="T1082" s="257"/>
      <c r="AT1082" s="262" t="s">
        <v>184</v>
      </c>
      <c r="AU1082" s="262" t="s">
        <v>81</v>
      </c>
      <c r="AV1082" s="91" t="s">
        <v>81</v>
      </c>
      <c r="AW1082" s="91" t="s">
        <v>37</v>
      </c>
      <c r="AX1082" s="91" t="s">
        <v>73</v>
      </c>
      <c r="AY1082" s="262" t="s">
        <v>164</v>
      </c>
    </row>
    <row r="1083" spans="2:51" s="91" customFormat="1" ht="13.5">
      <c r="B1083" s="200"/>
      <c r="C1083" s="201"/>
      <c r="D1083" s="194" t="s">
        <v>184</v>
      </c>
      <c r="E1083" s="202" t="s">
        <v>22</v>
      </c>
      <c r="F1083" s="203" t="s">
        <v>2015</v>
      </c>
      <c r="G1083" s="201"/>
      <c r="H1083" s="204">
        <v>220.181</v>
      </c>
      <c r="I1083" s="243"/>
      <c r="J1083" s="201"/>
      <c r="K1083" s="201"/>
      <c r="L1083" s="244"/>
      <c r="M1083" s="245"/>
      <c r="N1083" s="246"/>
      <c r="O1083" s="246"/>
      <c r="P1083" s="246"/>
      <c r="Q1083" s="246"/>
      <c r="R1083" s="246"/>
      <c r="S1083" s="246"/>
      <c r="T1083" s="257"/>
      <c r="AT1083" s="262" t="s">
        <v>184</v>
      </c>
      <c r="AU1083" s="262" t="s">
        <v>81</v>
      </c>
      <c r="AV1083" s="91" t="s">
        <v>81</v>
      </c>
      <c r="AW1083" s="91" t="s">
        <v>37</v>
      </c>
      <c r="AX1083" s="91" t="s">
        <v>73</v>
      </c>
      <c r="AY1083" s="262" t="s">
        <v>164</v>
      </c>
    </row>
    <row r="1084" spans="2:51" s="91" customFormat="1" ht="13.5">
      <c r="B1084" s="200"/>
      <c r="C1084" s="201"/>
      <c r="D1084" s="194" t="s">
        <v>184</v>
      </c>
      <c r="E1084" s="202" t="s">
        <v>22</v>
      </c>
      <c r="F1084" s="203" t="s">
        <v>2016</v>
      </c>
      <c r="G1084" s="201"/>
      <c r="H1084" s="204">
        <v>30.535</v>
      </c>
      <c r="I1084" s="243"/>
      <c r="J1084" s="201"/>
      <c r="K1084" s="201"/>
      <c r="L1084" s="244"/>
      <c r="M1084" s="245"/>
      <c r="N1084" s="246"/>
      <c r="O1084" s="246"/>
      <c r="P1084" s="246"/>
      <c r="Q1084" s="246"/>
      <c r="R1084" s="246"/>
      <c r="S1084" s="246"/>
      <c r="T1084" s="257"/>
      <c r="AT1084" s="262" t="s">
        <v>184</v>
      </c>
      <c r="AU1084" s="262" t="s">
        <v>81</v>
      </c>
      <c r="AV1084" s="91" t="s">
        <v>81</v>
      </c>
      <c r="AW1084" s="91" t="s">
        <v>37</v>
      </c>
      <c r="AX1084" s="91" t="s">
        <v>73</v>
      </c>
      <c r="AY1084" s="262" t="s">
        <v>164</v>
      </c>
    </row>
    <row r="1085" spans="2:51" s="91" customFormat="1" ht="13.5">
      <c r="B1085" s="200"/>
      <c r="C1085" s="201"/>
      <c r="D1085" s="194" t="s">
        <v>184</v>
      </c>
      <c r="E1085" s="202" t="s">
        <v>22</v>
      </c>
      <c r="F1085" s="203" t="s">
        <v>2017</v>
      </c>
      <c r="G1085" s="201"/>
      <c r="H1085" s="204">
        <v>63.98</v>
      </c>
      <c r="I1085" s="243"/>
      <c r="J1085" s="201"/>
      <c r="K1085" s="201"/>
      <c r="L1085" s="244"/>
      <c r="M1085" s="245"/>
      <c r="N1085" s="246"/>
      <c r="O1085" s="246"/>
      <c r="P1085" s="246"/>
      <c r="Q1085" s="246"/>
      <c r="R1085" s="246"/>
      <c r="S1085" s="246"/>
      <c r="T1085" s="257"/>
      <c r="AT1085" s="262" t="s">
        <v>184</v>
      </c>
      <c r="AU1085" s="262" t="s">
        <v>81</v>
      </c>
      <c r="AV1085" s="91" t="s">
        <v>81</v>
      </c>
      <c r="AW1085" s="91" t="s">
        <v>37</v>
      </c>
      <c r="AX1085" s="91" t="s">
        <v>73</v>
      </c>
      <c r="AY1085" s="262" t="s">
        <v>164</v>
      </c>
    </row>
    <row r="1086" spans="2:51" s="91" customFormat="1" ht="24">
      <c r="B1086" s="200"/>
      <c r="C1086" s="201"/>
      <c r="D1086" s="194" t="s">
        <v>184</v>
      </c>
      <c r="E1086" s="202" t="s">
        <v>22</v>
      </c>
      <c r="F1086" s="203" t="s">
        <v>2018</v>
      </c>
      <c r="G1086" s="201"/>
      <c r="H1086" s="204">
        <v>395.204</v>
      </c>
      <c r="I1086" s="243"/>
      <c r="J1086" s="201"/>
      <c r="K1086" s="201"/>
      <c r="L1086" s="244"/>
      <c r="M1086" s="245"/>
      <c r="N1086" s="246"/>
      <c r="O1086" s="246"/>
      <c r="P1086" s="246"/>
      <c r="Q1086" s="246"/>
      <c r="R1086" s="246"/>
      <c r="S1086" s="246"/>
      <c r="T1086" s="257"/>
      <c r="AT1086" s="262" t="s">
        <v>184</v>
      </c>
      <c r="AU1086" s="262" t="s">
        <v>81</v>
      </c>
      <c r="AV1086" s="91" t="s">
        <v>81</v>
      </c>
      <c r="AW1086" s="91" t="s">
        <v>37</v>
      </c>
      <c r="AX1086" s="91" t="s">
        <v>73</v>
      </c>
      <c r="AY1086" s="262" t="s">
        <v>164</v>
      </c>
    </row>
    <row r="1087" spans="2:51" s="91" customFormat="1" ht="13.5">
      <c r="B1087" s="200"/>
      <c r="C1087" s="201"/>
      <c r="D1087" s="194" t="s">
        <v>184</v>
      </c>
      <c r="E1087" s="202" t="s">
        <v>22</v>
      </c>
      <c r="F1087" s="203" t="s">
        <v>2019</v>
      </c>
      <c r="G1087" s="201"/>
      <c r="H1087" s="204">
        <v>40.235</v>
      </c>
      <c r="I1087" s="243"/>
      <c r="J1087" s="201"/>
      <c r="K1087" s="201"/>
      <c r="L1087" s="244"/>
      <c r="M1087" s="245"/>
      <c r="N1087" s="246"/>
      <c r="O1087" s="246"/>
      <c r="P1087" s="246"/>
      <c r="Q1087" s="246"/>
      <c r="R1087" s="246"/>
      <c r="S1087" s="246"/>
      <c r="T1087" s="257"/>
      <c r="AT1087" s="262" t="s">
        <v>184</v>
      </c>
      <c r="AU1087" s="262" t="s">
        <v>81</v>
      </c>
      <c r="AV1087" s="91" t="s">
        <v>81</v>
      </c>
      <c r="AW1087" s="91" t="s">
        <v>37</v>
      </c>
      <c r="AX1087" s="91" t="s">
        <v>73</v>
      </c>
      <c r="AY1087" s="262" t="s">
        <v>164</v>
      </c>
    </row>
    <row r="1088" spans="2:51" s="91" customFormat="1" ht="24">
      <c r="B1088" s="200"/>
      <c r="C1088" s="201"/>
      <c r="D1088" s="194" t="s">
        <v>184</v>
      </c>
      <c r="E1088" s="202" t="s">
        <v>22</v>
      </c>
      <c r="F1088" s="203" t="s">
        <v>2020</v>
      </c>
      <c r="G1088" s="201"/>
      <c r="H1088" s="204">
        <v>411.884</v>
      </c>
      <c r="I1088" s="243"/>
      <c r="J1088" s="201"/>
      <c r="K1088" s="201"/>
      <c r="L1088" s="244"/>
      <c r="M1088" s="245"/>
      <c r="N1088" s="246"/>
      <c r="O1088" s="246"/>
      <c r="P1088" s="246"/>
      <c r="Q1088" s="246"/>
      <c r="R1088" s="246"/>
      <c r="S1088" s="246"/>
      <c r="T1088" s="257"/>
      <c r="AT1088" s="262" t="s">
        <v>184</v>
      </c>
      <c r="AU1088" s="262" t="s">
        <v>81</v>
      </c>
      <c r="AV1088" s="91" t="s">
        <v>81</v>
      </c>
      <c r="AW1088" s="91" t="s">
        <v>37</v>
      </c>
      <c r="AX1088" s="91" t="s">
        <v>73</v>
      </c>
      <c r="AY1088" s="262" t="s">
        <v>164</v>
      </c>
    </row>
    <row r="1089" spans="2:51" s="91" customFormat="1" ht="13.5">
      <c r="B1089" s="200"/>
      <c r="C1089" s="201"/>
      <c r="D1089" s="194" t="s">
        <v>184</v>
      </c>
      <c r="E1089" s="202" t="s">
        <v>22</v>
      </c>
      <c r="F1089" s="203" t="s">
        <v>2021</v>
      </c>
      <c r="G1089" s="201"/>
      <c r="H1089" s="204">
        <v>40.235</v>
      </c>
      <c r="I1089" s="243"/>
      <c r="J1089" s="201"/>
      <c r="K1089" s="201"/>
      <c r="L1089" s="244"/>
      <c r="M1089" s="245"/>
      <c r="N1089" s="246"/>
      <c r="O1089" s="246"/>
      <c r="P1089" s="246"/>
      <c r="Q1089" s="246"/>
      <c r="R1089" s="246"/>
      <c r="S1089" s="246"/>
      <c r="T1089" s="257"/>
      <c r="AT1089" s="262" t="s">
        <v>184</v>
      </c>
      <c r="AU1089" s="262" t="s">
        <v>81</v>
      </c>
      <c r="AV1089" s="91" t="s">
        <v>81</v>
      </c>
      <c r="AW1089" s="91" t="s">
        <v>37</v>
      </c>
      <c r="AX1089" s="91" t="s">
        <v>73</v>
      </c>
      <c r="AY1089" s="262" t="s">
        <v>164</v>
      </c>
    </row>
    <row r="1090" spans="2:51" s="91" customFormat="1" ht="36">
      <c r="B1090" s="200"/>
      <c r="C1090" s="201"/>
      <c r="D1090" s="194" t="s">
        <v>184</v>
      </c>
      <c r="E1090" s="202" t="s">
        <v>22</v>
      </c>
      <c r="F1090" s="203" t="s">
        <v>2022</v>
      </c>
      <c r="G1090" s="201"/>
      <c r="H1090" s="204">
        <v>703.703</v>
      </c>
      <c r="I1090" s="243"/>
      <c r="J1090" s="201"/>
      <c r="K1090" s="201"/>
      <c r="L1090" s="244"/>
      <c r="M1090" s="245"/>
      <c r="N1090" s="246"/>
      <c r="O1090" s="246"/>
      <c r="P1090" s="246"/>
      <c r="Q1090" s="246"/>
      <c r="R1090" s="246"/>
      <c r="S1090" s="246"/>
      <c r="T1090" s="257"/>
      <c r="AT1090" s="262" t="s">
        <v>184</v>
      </c>
      <c r="AU1090" s="262" t="s">
        <v>81</v>
      </c>
      <c r="AV1090" s="91" t="s">
        <v>81</v>
      </c>
      <c r="AW1090" s="91" t="s">
        <v>37</v>
      </c>
      <c r="AX1090" s="91" t="s">
        <v>73</v>
      </c>
      <c r="AY1090" s="262" t="s">
        <v>164</v>
      </c>
    </row>
    <row r="1091" spans="2:51" s="91" customFormat="1" ht="13.5">
      <c r="B1091" s="200"/>
      <c r="C1091" s="201"/>
      <c r="D1091" s="194" t="s">
        <v>184</v>
      </c>
      <c r="E1091" s="202" t="s">
        <v>22</v>
      </c>
      <c r="F1091" s="203" t="s">
        <v>2023</v>
      </c>
      <c r="G1091" s="201"/>
      <c r="H1091" s="204">
        <v>40.235</v>
      </c>
      <c r="I1091" s="243"/>
      <c r="J1091" s="201"/>
      <c r="K1091" s="201"/>
      <c r="L1091" s="244"/>
      <c r="M1091" s="245"/>
      <c r="N1091" s="246"/>
      <c r="O1091" s="246"/>
      <c r="P1091" s="246"/>
      <c r="Q1091" s="246"/>
      <c r="R1091" s="246"/>
      <c r="S1091" s="246"/>
      <c r="T1091" s="257"/>
      <c r="AT1091" s="262" t="s">
        <v>184</v>
      </c>
      <c r="AU1091" s="262" t="s">
        <v>81</v>
      </c>
      <c r="AV1091" s="91" t="s">
        <v>81</v>
      </c>
      <c r="AW1091" s="91" t="s">
        <v>37</v>
      </c>
      <c r="AX1091" s="91" t="s">
        <v>73</v>
      </c>
      <c r="AY1091" s="262" t="s">
        <v>164</v>
      </c>
    </row>
    <row r="1092" spans="2:51" s="91" customFormat="1" ht="13.5">
      <c r="B1092" s="200"/>
      <c r="C1092" s="201"/>
      <c r="D1092" s="194" t="s">
        <v>184</v>
      </c>
      <c r="E1092" s="202" t="s">
        <v>22</v>
      </c>
      <c r="F1092" s="203" t="s">
        <v>2024</v>
      </c>
      <c r="G1092" s="201"/>
      <c r="H1092" s="204">
        <v>148.17</v>
      </c>
      <c r="I1092" s="243"/>
      <c r="J1092" s="201"/>
      <c r="K1092" s="201"/>
      <c r="L1092" s="244"/>
      <c r="M1092" s="245"/>
      <c r="N1092" s="246"/>
      <c r="O1092" s="246"/>
      <c r="P1092" s="246"/>
      <c r="Q1092" s="246"/>
      <c r="R1092" s="246"/>
      <c r="S1092" s="246"/>
      <c r="T1092" s="257"/>
      <c r="AT1092" s="262" t="s">
        <v>184</v>
      </c>
      <c r="AU1092" s="262" t="s">
        <v>81</v>
      </c>
      <c r="AV1092" s="91" t="s">
        <v>81</v>
      </c>
      <c r="AW1092" s="91" t="s">
        <v>37</v>
      </c>
      <c r="AX1092" s="91" t="s">
        <v>73</v>
      </c>
      <c r="AY1092" s="262" t="s">
        <v>164</v>
      </c>
    </row>
    <row r="1093" spans="2:51" s="91" customFormat="1" ht="13.5">
      <c r="B1093" s="200"/>
      <c r="C1093" s="201"/>
      <c r="D1093" s="194" t="s">
        <v>184</v>
      </c>
      <c r="E1093" s="202" t="s">
        <v>22</v>
      </c>
      <c r="F1093" s="203" t="s">
        <v>2025</v>
      </c>
      <c r="G1093" s="201"/>
      <c r="H1093" s="204">
        <v>214.188</v>
      </c>
      <c r="I1093" s="243"/>
      <c r="J1093" s="201"/>
      <c r="K1093" s="201"/>
      <c r="L1093" s="244"/>
      <c r="M1093" s="245"/>
      <c r="N1093" s="246"/>
      <c r="O1093" s="246"/>
      <c r="P1093" s="246"/>
      <c r="Q1093" s="246"/>
      <c r="R1093" s="246"/>
      <c r="S1093" s="246"/>
      <c r="T1093" s="257"/>
      <c r="AT1093" s="262" t="s">
        <v>184</v>
      </c>
      <c r="AU1093" s="262" t="s">
        <v>81</v>
      </c>
      <c r="AV1093" s="91" t="s">
        <v>81</v>
      </c>
      <c r="AW1093" s="91" t="s">
        <v>37</v>
      </c>
      <c r="AX1093" s="91" t="s">
        <v>73</v>
      </c>
      <c r="AY1093" s="262" t="s">
        <v>164</v>
      </c>
    </row>
    <row r="1094" spans="2:51" s="91" customFormat="1" ht="13.5">
      <c r="B1094" s="200"/>
      <c r="C1094" s="201"/>
      <c r="D1094" s="194" t="s">
        <v>184</v>
      </c>
      <c r="E1094" s="202" t="s">
        <v>22</v>
      </c>
      <c r="F1094" s="203" t="s">
        <v>2026</v>
      </c>
      <c r="G1094" s="201"/>
      <c r="H1094" s="204">
        <v>132.906</v>
      </c>
      <c r="I1094" s="243"/>
      <c r="J1094" s="201"/>
      <c r="K1094" s="201"/>
      <c r="L1094" s="244"/>
      <c r="M1094" s="245"/>
      <c r="N1094" s="246"/>
      <c r="O1094" s="246"/>
      <c r="P1094" s="246"/>
      <c r="Q1094" s="246"/>
      <c r="R1094" s="246"/>
      <c r="S1094" s="246"/>
      <c r="T1094" s="257"/>
      <c r="AT1094" s="262" t="s">
        <v>184</v>
      </c>
      <c r="AU1094" s="262" t="s">
        <v>81</v>
      </c>
      <c r="AV1094" s="91" t="s">
        <v>81</v>
      </c>
      <c r="AW1094" s="91" t="s">
        <v>37</v>
      </c>
      <c r="AX1094" s="91" t="s">
        <v>73</v>
      </c>
      <c r="AY1094" s="262" t="s">
        <v>164</v>
      </c>
    </row>
    <row r="1095" spans="2:51" s="92" customFormat="1" ht="13.5">
      <c r="B1095" s="205"/>
      <c r="C1095" s="206"/>
      <c r="D1095" s="207" t="s">
        <v>184</v>
      </c>
      <c r="E1095" s="208" t="s">
        <v>22</v>
      </c>
      <c r="F1095" s="209" t="s">
        <v>187</v>
      </c>
      <c r="G1095" s="206"/>
      <c r="H1095" s="210">
        <v>4014.31</v>
      </c>
      <c r="I1095" s="247"/>
      <c r="J1095" s="206"/>
      <c r="K1095" s="206"/>
      <c r="L1095" s="248"/>
      <c r="M1095" s="249"/>
      <c r="N1095" s="250"/>
      <c r="O1095" s="250"/>
      <c r="P1095" s="250"/>
      <c r="Q1095" s="250"/>
      <c r="R1095" s="250"/>
      <c r="S1095" s="250"/>
      <c r="T1095" s="258"/>
      <c r="AT1095" s="263" t="s">
        <v>184</v>
      </c>
      <c r="AU1095" s="263" t="s">
        <v>81</v>
      </c>
      <c r="AV1095" s="92" t="s">
        <v>171</v>
      </c>
      <c r="AW1095" s="92" t="s">
        <v>37</v>
      </c>
      <c r="AX1095" s="92" t="s">
        <v>24</v>
      </c>
      <c r="AY1095" s="263" t="s">
        <v>164</v>
      </c>
    </row>
    <row r="1096" spans="2:65" s="84" customFormat="1" ht="20.4" customHeight="1">
      <c r="B1096" s="105"/>
      <c r="C1096" s="189" t="s">
        <v>2027</v>
      </c>
      <c r="D1096" s="189" t="s">
        <v>166</v>
      </c>
      <c r="E1096" s="190" t="s">
        <v>2028</v>
      </c>
      <c r="F1096" s="191" t="s">
        <v>2029</v>
      </c>
      <c r="G1096" s="192" t="s">
        <v>192</v>
      </c>
      <c r="H1096" s="193">
        <v>4014.31</v>
      </c>
      <c r="I1096" s="233"/>
      <c r="J1096" s="234">
        <f>ROUND(I1096*H1096,2)</f>
        <v>0</v>
      </c>
      <c r="K1096" s="191" t="s">
        <v>170</v>
      </c>
      <c r="L1096" s="214"/>
      <c r="M1096" s="235" t="s">
        <v>22</v>
      </c>
      <c r="N1096" s="236" t="s">
        <v>44</v>
      </c>
      <c r="O1096" s="106"/>
      <c r="P1096" s="237">
        <f>O1096*H1096</f>
        <v>0</v>
      </c>
      <c r="Q1096" s="237">
        <v>0</v>
      </c>
      <c r="R1096" s="237">
        <f>Q1096*H1096</f>
        <v>0</v>
      </c>
      <c r="S1096" s="237">
        <v>0</v>
      </c>
      <c r="T1096" s="254">
        <f>S1096*H1096</f>
        <v>0</v>
      </c>
      <c r="AR1096" s="170" t="s">
        <v>298</v>
      </c>
      <c r="AT1096" s="170" t="s">
        <v>166</v>
      </c>
      <c r="AU1096" s="170" t="s">
        <v>81</v>
      </c>
      <c r="AY1096" s="170" t="s">
        <v>164</v>
      </c>
      <c r="BE1096" s="266">
        <f>IF(N1096="základní",J1096,0)</f>
        <v>0</v>
      </c>
      <c r="BF1096" s="266">
        <f>IF(N1096="snížená",J1096,0)</f>
        <v>0</v>
      </c>
      <c r="BG1096" s="266">
        <f>IF(N1096="zákl. přenesená",J1096,0)</f>
        <v>0</v>
      </c>
      <c r="BH1096" s="266">
        <f>IF(N1096="sníž. přenesená",J1096,0)</f>
        <v>0</v>
      </c>
      <c r="BI1096" s="266">
        <f>IF(N1096="nulová",J1096,0)</f>
        <v>0</v>
      </c>
      <c r="BJ1096" s="170" t="s">
        <v>24</v>
      </c>
      <c r="BK1096" s="266">
        <f>ROUND(I1096*H1096,2)</f>
        <v>0</v>
      </c>
      <c r="BL1096" s="170" t="s">
        <v>298</v>
      </c>
      <c r="BM1096" s="170" t="s">
        <v>2030</v>
      </c>
    </row>
    <row r="1097" spans="2:47" s="84" customFormat="1" ht="13.5">
      <c r="B1097" s="105"/>
      <c r="C1097" s="174"/>
      <c r="D1097" s="194" t="s">
        <v>173</v>
      </c>
      <c r="E1097" s="174"/>
      <c r="F1097" s="195" t="s">
        <v>2029</v>
      </c>
      <c r="G1097" s="174"/>
      <c r="H1097" s="174"/>
      <c r="I1097" s="215"/>
      <c r="J1097" s="174"/>
      <c r="K1097" s="174"/>
      <c r="L1097" s="214"/>
      <c r="M1097" s="238"/>
      <c r="N1097" s="106"/>
      <c r="O1097" s="106"/>
      <c r="P1097" s="106"/>
      <c r="Q1097" s="106"/>
      <c r="R1097" s="106"/>
      <c r="S1097" s="106"/>
      <c r="T1097" s="255"/>
      <c r="AT1097" s="170" t="s">
        <v>173</v>
      </c>
      <c r="AU1097" s="170" t="s">
        <v>81</v>
      </c>
    </row>
    <row r="1098" spans="2:51" s="91" customFormat="1" ht="13.5">
      <c r="B1098" s="200"/>
      <c r="C1098" s="201"/>
      <c r="D1098" s="194" t="s">
        <v>184</v>
      </c>
      <c r="E1098" s="202" t="s">
        <v>22</v>
      </c>
      <c r="F1098" s="203" t="s">
        <v>2006</v>
      </c>
      <c r="G1098" s="201"/>
      <c r="H1098" s="204">
        <v>146.12</v>
      </c>
      <c r="I1098" s="243"/>
      <c r="J1098" s="201"/>
      <c r="K1098" s="201"/>
      <c r="L1098" s="244"/>
      <c r="M1098" s="245"/>
      <c r="N1098" s="246"/>
      <c r="O1098" s="246"/>
      <c r="P1098" s="246"/>
      <c r="Q1098" s="246"/>
      <c r="R1098" s="246"/>
      <c r="S1098" s="246"/>
      <c r="T1098" s="257"/>
      <c r="AT1098" s="262" t="s">
        <v>184</v>
      </c>
      <c r="AU1098" s="262" t="s">
        <v>81</v>
      </c>
      <c r="AV1098" s="91" t="s">
        <v>81</v>
      </c>
      <c r="AW1098" s="91" t="s">
        <v>37</v>
      </c>
      <c r="AX1098" s="91" t="s">
        <v>73</v>
      </c>
      <c r="AY1098" s="262" t="s">
        <v>164</v>
      </c>
    </row>
    <row r="1099" spans="2:51" s="91" customFormat="1" ht="24">
      <c r="B1099" s="200"/>
      <c r="C1099" s="201"/>
      <c r="D1099" s="194" t="s">
        <v>184</v>
      </c>
      <c r="E1099" s="202" t="s">
        <v>22</v>
      </c>
      <c r="F1099" s="203" t="s">
        <v>2007</v>
      </c>
      <c r="G1099" s="201"/>
      <c r="H1099" s="204">
        <v>305.608</v>
      </c>
      <c r="I1099" s="243"/>
      <c r="J1099" s="201"/>
      <c r="K1099" s="201"/>
      <c r="L1099" s="244"/>
      <c r="M1099" s="245"/>
      <c r="N1099" s="246"/>
      <c r="O1099" s="246"/>
      <c r="P1099" s="246"/>
      <c r="Q1099" s="246"/>
      <c r="R1099" s="246"/>
      <c r="S1099" s="246"/>
      <c r="T1099" s="257"/>
      <c r="AT1099" s="262" t="s">
        <v>184</v>
      </c>
      <c r="AU1099" s="262" t="s">
        <v>81</v>
      </c>
      <c r="AV1099" s="91" t="s">
        <v>81</v>
      </c>
      <c r="AW1099" s="91" t="s">
        <v>37</v>
      </c>
      <c r="AX1099" s="91" t="s">
        <v>73</v>
      </c>
      <c r="AY1099" s="262" t="s">
        <v>164</v>
      </c>
    </row>
    <row r="1100" spans="2:51" s="91" customFormat="1" ht="13.5">
      <c r="B1100" s="200"/>
      <c r="C1100" s="201"/>
      <c r="D1100" s="194" t="s">
        <v>184</v>
      </c>
      <c r="E1100" s="202" t="s">
        <v>22</v>
      </c>
      <c r="F1100" s="203" t="s">
        <v>2008</v>
      </c>
      <c r="G1100" s="201"/>
      <c r="H1100" s="204">
        <v>65.185</v>
      </c>
      <c r="I1100" s="243"/>
      <c r="J1100" s="201"/>
      <c r="K1100" s="201"/>
      <c r="L1100" s="244"/>
      <c r="M1100" s="245"/>
      <c r="N1100" s="246"/>
      <c r="O1100" s="246"/>
      <c r="P1100" s="246"/>
      <c r="Q1100" s="246"/>
      <c r="R1100" s="246"/>
      <c r="S1100" s="246"/>
      <c r="T1100" s="257"/>
      <c r="AT1100" s="262" t="s">
        <v>184</v>
      </c>
      <c r="AU1100" s="262" t="s">
        <v>81</v>
      </c>
      <c r="AV1100" s="91" t="s">
        <v>81</v>
      </c>
      <c r="AW1100" s="91" t="s">
        <v>37</v>
      </c>
      <c r="AX1100" s="91" t="s">
        <v>73</v>
      </c>
      <c r="AY1100" s="262" t="s">
        <v>164</v>
      </c>
    </row>
    <row r="1101" spans="2:51" s="91" customFormat="1" ht="24">
      <c r="B1101" s="200"/>
      <c r="C1101" s="201"/>
      <c r="D1101" s="194" t="s">
        <v>184</v>
      </c>
      <c r="E1101" s="202" t="s">
        <v>22</v>
      </c>
      <c r="F1101" s="203" t="s">
        <v>2009</v>
      </c>
      <c r="G1101" s="201"/>
      <c r="H1101" s="204">
        <v>340.808</v>
      </c>
      <c r="I1101" s="243"/>
      <c r="J1101" s="201"/>
      <c r="K1101" s="201"/>
      <c r="L1101" s="244"/>
      <c r="M1101" s="245"/>
      <c r="N1101" s="246"/>
      <c r="O1101" s="246"/>
      <c r="P1101" s="246"/>
      <c r="Q1101" s="246"/>
      <c r="R1101" s="246"/>
      <c r="S1101" s="246"/>
      <c r="T1101" s="257"/>
      <c r="AT1101" s="262" t="s">
        <v>184</v>
      </c>
      <c r="AU1101" s="262" t="s">
        <v>81</v>
      </c>
      <c r="AV1101" s="91" t="s">
        <v>81</v>
      </c>
      <c r="AW1101" s="91" t="s">
        <v>37</v>
      </c>
      <c r="AX1101" s="91" t="s">
        <v>73</v>
      </c>
      <c r="AY1101" s="262" t="s">
        <v>164</v>
      </c>
    </row>
    <row r="1102" spans="2:51" s="91" customFormat="1" ht="13.5">
      <c r="B1102" s="200"/>
      <c r="C1102" s="201"/>
      <c r="D1102" s="194" t="s">
        <v>184</v>
      </c>
      <c r="E1102" s="202" t="s">
        <v>22</v>
      </c>
      <c r="F1102" s="203" t="s">
        <v>2010</v>
      </c>
      <c r="G1102" s="201"/>
      <c r="H1102" s="204">
        <v>65.185</v>
      </c>
      <c r="I1102" s="243"/>
      <c r="J1102" s="201"/>
      <c r="K1102" s="201"/>
      <c r="L1102" s="244"/>
      <c r="M1102" s="245"/>
      <c r="N1102" s="246"/>
      <c r="O1102" s="246"/>
      <c r="P1102" s="246"/>
      <c r="Q1102" s="246"/>
      <c r="R1102" s="246"/>
      <c r="S1102" s="246"/>
      <c r="T1102" s="257"/>
      <c r="AT1102" s="262" t="s">
        <v>184</v>
      </c>
      <c r="AU1102" s="262" t="s">
        <v>81</v>
      </c>
      <c r="AV1102" s="91" t="s">
        <v>81</v>
      </c>
      <c r="AW1102" s="91" t="s">
        <v>37</v>
      </c>
      <c r="AX1102" s="91" t="s">
        <v>73</v>
      </c>
      <c r="AY1102" s="262" t="s">
        <v>164</v>
      </c>
    </row>
    <row r="1103" spans="2:51" s="91" customFormat="1" ht="24">
      <c r="B1103" s="200"/>
      <c r="C1103" s="201"/>
      <c r="D1103" s="194" t="s">
        <v>184</v>
      </c>
      <c r="E1103" s="202" t="s">
        <v>22</v>
      </c>
      <c r="F1103" s="203" t="s">
        <v>2011</v>
      </c>
      <c r="G1103" s="201"/>
      <c r="H1103" s="204">
        <v>298.653</v>
      </c>
      <c r="I1103" s="243"/>
      <c r="J1103" s="201"/>
      <c r="K1103" s="201"/>
      <c r="L1103" s="244"/>
      <c r="M1103" s="245"/>
      <c r="N1103" s="246"/>
      <c r="O1103" s="246"/>
      <c r="P1103" s="246"/>
      <c r="Q1103" s="246"/>
      <c r="R1103" s="246"/>
      <c r="S1103" s="246"/>
      <c r="T1103" s="257"/>
      <c r="AT1103" s="262" t="s">
        <v>184</v>
      </c>
      <c r="AU1103" s="262" t="s">
        <v>81</v>
      </c>
      <c r="AV1103" s="91" t="s">
        <v>81</v>
      </c>
      <c r="AW1103" s="91" t="s">
        <v>37</v>
      </c>
      <c r="AX1103" s="91" t="s">
        <v>73</v>
      </c>
      <c r="AY1103" s="262" t="s">
        <v>164</v>
      </c>
    </row>
    <row r="1104" spans="2:51" s="91" customFormat="1" ht="13.5">
      <c r="B1104" s="200"/>
      <c r="C1104" s="201"/>
      <c r="D1104" s="194" t="s">
        <v>184</v>
      </c>
      <c r="E1104" s="202" t="s">
        <v>22</v>
      </c>
      <c r="F1104" s="203" t="s">
        <v>2012</v>
      </c>
      <c r="G1104" s="201"/>
      <c r="H1104" s="204">
        <v>107.215</v>
      </c>
      <c r="I1104" s="243"/>
      <c r="J1104" s="201"/>
      <c r="K1104" s="201"/>
      <c r="L1104" s="244"/>
      <c r="M1104" s="245"/>
      <c r="N1104" s="246"/>
      <c r="O1104" s="246"/>
      <c r="P1104" s="246"/>
      <c r="Q1104" s="246"/>
      <c r="R1104" s="246"/>
      <c r="S1104" s="246"/>
      <c r="T1104" s="257"/>
      <c r="AT1104" s="262" t="s">
        <v>184</v>
      </c>
      <c r="AU1104" s="262" t="s">
        <v>81</v>
      </c>
      <c r="AV1104" s="91" t="s">
        <v>81</v>
      </c>
      <c r="AW1104" s="91" t="s">
        <v>37</v>
      </c>
      <c r="AX1104" s="91" t="s">
        <v>73</v>
      </c>
      <c r="AY1104" s="262" t="s">
        <v>164</v>
      </c>
    </row>
    <row r="1105" spans="2:51" s="91" customFormat="1" ht="13.5">
      <c r="B1105" s="200"/>
      <c r="C1105" s="201"/>
      <c r="D1105" s="194" t="s">
        <v>184</v>
      </c>
      <c r="E1105" s="202" t="s">
        <v>22</v>
      </c>
      <c r="F1105" s="203" t="s">
        <v>2013</v>
      </c>
      <c r="G1105" s="201"/>
      <c r="H1105" s="204">
        <v>212.12</v>
      </c>
      <c r="I1105" s="243"/>
      <c r="J1105" s="201"/>
      <c r="K1105" s="201"/>
      <c r="L1105" s="244"/>
      <c r="M1105" s="245"/>
      <c r="N1105" s="246"/>
      <c r="O1105" s="246"/>
      <c r="P1105" s="246"/>
      <c r="Q1105" s="246"/>
      <c r="R1105" s="246"/>
      <c r="S1105" s="246"/>
      <c r="T1105" s="257"/>
      <c r="AT1105" s="262" t="s">
        <v>184</v>
      </c>
      <c r="AU1105" s="262" t="s">
        <v>81</v>
      </c>
      <c r="AV1105" s="91" t="s">
        <v>81</v>
      </c>
      <c r="AW1105" s="91" t="s">
        <v>37</v>
      </c>
      <c r="AX1105" s="91" t="s">
        <v>73</v>
      </c>
      <c r="AY1105" s="262" t="s">
        <v>164</v>
      </c>
    </row>
    <row r="1106" spans="2:51" s="91" customFormat="1" ht="13.5">
      <c r="B1106" s="200"/>
      <c r="C1106" s="201"/>
      <c r="D1106" s="194" t="s">
        <v>184</v>
      </c>
      <c r="E1106" s="202" t="s">
        <v>22</v>
      </c>
      <c r="F1106" s="203" t="s">
        <v>2014</v>
      </c>
      <c r="G1106" s="201"/>
      <c r="H1106" s="204">
        <v>31.96</v>
      </c>
      <c r="I1106" s="243"/>
      <c r="J1106" s="201"/>
      <c r="K1106" s="201"/>
      <c r="L1106" s="244"/>
      <c r="M1106" s="245"/>
      <c r="N1106" s="246"/>
      <c r="O1106" s="246"/>
      <c r="P1106" s="246"/>
      <c r="Q1106" s="246"/>
      <c r="R1106" s="246"/>
      <c r="S1106" s="246"/>
      <c r="T1106" s="257"/>
      <c r="AT1106" s="262" t="s">
        <v>184</v>
      </c>
      <c r="AU1106" s="262" t="s">
        <v>81</v>
      </c>
      <c r="AV1106" s="91" t="s">
        <v>81</v>
      </c>
      <c r="AW1106" s="91" t="s">
        <v>37</v>
      </c>
      <c r="AX1106" s="91" t="s">
        <v>73</v>
      </c>
      <c r="AY1106" s="262" t="s">
        <v>164</v>
      </c>
    </row>
    <row r="1107" spans="2:51" s="91" customFormat="1" ht="13.5">
      <c r="B1107" s="200"/>
      <c r="C1107" s="201"/>
      <c r="D1107" s="194" t="s">
        <v>184</v>
      </c>
      <c r="E1107" s="202" t="s">
        <v>22</v>
      </c>
      <c r="F1107" s="203" t="s">
        <v>2015</v>
      </c>
      <c r="G1107" s="201"/>
      <c r="H1107" s="204">
        <v>220.181</v>
      </c>
      <c r="I1107" s="243"/>
      <c r="J1107" s="201"/>
      <c r="K1107" s="201"/>
      <c r="L1107" s="244"/>
      <c r="M1107" s="245"/>
      <c r="N1107" s="246"/>
      <c r="O1107" s="246"/>
      <c r="P1107" s="246"/>
      <c r="Q1107" s="246"/>
      <c r="R1107" s="246"/>
      <c r="S1107" s="246"/>
      <c r="T1107" s="257"/>
      <c r="AT1107" s="262" t="s">
        <v>184</v>
      </c>
      <c r="AU1107" s="262" t="s">
        <v>81</v>
      </c>
      <c r="AV1107" s="91" t="s">
        <v>81</v>
      </c>
      <c r="AW1107" s="91" t="s">
        <v>37</v>
      </c>
      <c r="AX1107" s="91" t="s">
        <v>73</v>
      </c>
      <c r="AY1107" s="262" t="s">
        <v>164</v>
      </c>
    </row>
    <row r="1108" spans="2:51" s="91" customFormat="1" ht="13.5">
      <c r="B1108" s="200"/>
      <c r="C1108" s="201"/>
      <c r="D1108" s="194" t="s">
        <v>184</v>
      </c>
      <c r="E1108" s="202" t="s">
        <v>22</v>
      </c>
      <c r="F1108" s="203" t="s">
        <v>2016</v>
      </c>
      <c r="G1108" s="201"/>
      <c r="H1108" s="204">
        <v>30.535</v>
      </c>
      <c r="I1108" s="243"/>
      <c r="J1108" s="201"/>
      <c r="K1108" s="201"/>
      <c r="L1108" s="244"/>
      <c r="M1108" s="245"/>
      <c r="N1108" s="246"/>
      <c r="O1108" s="246"/>
      <c r="P1108" s="246"/>
      <c r="Q1108" s="246"/>
      <c r="R1108" s="246"/>
      <c r="S1108" s="246"/>
      <c r="T1108" s="257"/>
      <c r="AT1108" s="262" t="s">
        <v>184</v>
      </c>
      <c r="AU1108" s="262" t="s">
        <v>81</v>
      </c>
      <c r="AV1108" s="91" t="s">
        <v>81</v>
      </c>
      <c r="AW1108" s="91" t="s">
        <v>37</v>
      </c>
      <c r="AX1108" s="91" t="s">
        <v>73</v>
      </c>
      <c r="AY1108" s="262" t="s">
        <v>164</v>
      </c>
    </row>
    <row r="1109" spans="2:51" s="91" customFormat="1" ht="13.5">
      <c r="B1109" s="200"/>
      <c r="C1109" s="201"/>
      <c r="D1109" s="194" t="s">
        <v>184</v>
      </c>
      <c r="E1109" s="202" t="s">
        <v>22</v>
      </c>
      <c r="F1109" s="203" t="s">
        <v>2017</v>
      </c>
      <c r="G1109" s="201"/>
      <c r="H1109" s="204">
        <v>63.98</v>
      </c>
      <c r="I1109" s="243"/>
      <c r="J1109" s="201"/>
      <c r="K1109" s="201"/>
      <c r="L1109" s="244"/>
      <c r="M1109" s="245"/>
      <c r="N1109" s="246"/>
      <c r="O1109" s="246"/>
      <c r="P1109" s="246"/>
      <c r="Q1109" s="246"/>
      <c r="R1109" s="246"/>
      <c r="S1109" s="246"/>
      <c r="T1109" s="257"/>
      <c r="AT1109" s="262" t="s">
        <v>184</v>
      </c>
      <c r="AU1109" s="262" t="s">
        <v>81</v>
      </c>
      <c r="AV1109" s="91" t="s">
        <v>81</v>
      </c>
      <c r="AW1109" s="91" t="s">
        <v>37</v>
      </c>
      <c r="AX1109" s="91" t="s">
        <v>73</v>
      </c>
      <c r="AY1109" s="262" t="s">
        <v>164</v>
      </c>
    </row>
    <row r="1110" spans="2:51" s="91" customFormat="1" ht="24">
      <c r="B1110" s="200"/>
      <c r="C1110" s="201"/>
      <c r="D1110" s="194" t="s">
        <v>184</v>
      </c>
      <c r="E1110" s="202" t="s">
        <v>22</v>
      </c>
      <c r="F1110" s="203" t="s">
        <v>2018</v>
      </c>
      <c r="G1110" s="201"/>
      <c r="H1110" s="204">
        <v>395.204</v>
      </c>
      <c r="I1110" s="243"/>
      <c r="J1110" s="201"/>
      <c r="K1110" s="201"/>
      <c r="L1110" s="244"/>
      <c r="M1110" s="245"/>
      <c r="N1110" s="246"/>
      <c r="O1110" s="246"/>
      <c r="P1110" s="246"/>
      <c r="Q1110" s="246"/>
      <c r="R1110" s="246"/>
      <c r="S1110" s="246"/>
      <c r="T1110" s="257"/>
      <c r="AT1110" s="262" t="s">
        <v>184</v>
      </c>
      <c r="AU1110" s="262" t="s">
        <v>81</v>
      </c>
      <c r="AV1110" s="91" t="s">
        <v>81</v>
      </c>
      <c r="AW1110" s="91" t="s">
        <v>37</v>
      </c>
      <c r="AX1110" s="91" t="s">
        <v>73</v>
      </c>
      <c r="AY1110" s="262" t="s">
        <v>164</v>
      </c>
    </row>
    <row r="1111" spans="2:51" s="91" customFormat="1" ht="13.5">
      <c r="B1111" s="200"/>
      <c r="C1111" s="201"/>
      <c r="D1111" s="194" t="s">
        <v>184</v>
      </c>
      <c r="E1111" s="202" t="s">
        <v>22</v>
      </c>
      <c r="F1111" s="203" t="s">
        <v>2019</v>
      </c>
      <c r="G1111" s="201"/>
      <c r="H1111" s="204">
        <v>40.235</v>
      </c>
      <c r="I1111" s="243"/>
      <c r="J1111" s="201"/>
      <c r="K1111" s="201"/>
      <c r="L1111" s="244"/>
      <c r="M1111" s="245"/>
      <c r="N1111" s="246"/>
      <c r="O1111" s="246"/>
      <c r="P1111" s="246"/>
      <c r="Q1111" s="246"/>
      <c r="R1111" s="246"/>
      <c r="S1111" s="246"/>
      <c r="T1111" s="257"/>
      <c r="AT1111" s="262" t="s">
        <v>184</v>
      </c>
      <c r="AU1111" s="262" t="s">
        <v>81</v>
      </c>
      <c r="AV1111" s="91" t="s">
        <v>81</v>
      </c>
      <c r="AW1111" s="91" t="s">
        <v>37</v>
      </c>
      <c r="AX1111" s="91" t="s">
        <v>73</v>
      </c>
      <c r="AY1111" s="262" t="s">
        <v>164</v>
      </c>
    </row>
    <row r="1112" spans="2:51" s="91" customFormat="1" ht="24">
      <c r="B1112" s="200"/>
      <c r="C1112" s="201"/>
      <c r="D1112" s="194" t="s">
        <v>184</v>
      </c>
      <c r="E1112" s="202" t="s">
        <v>22</v>
      </c>
      <c r="F1112" s="203" t="s">
        <v>2020</v>
      </c>
      <c r="G1112" s="201"/>
      <c r="H1112" s="204">
        <v>411.884</v>
      </c>
      <c r="I1112" s="243"/>
      <c r="J1112" s="201"/>
      <c r="K1112" s="201"/>
      <c r="L1112" s="244"/>
      <c r="M1112" s="245"/>
      <c r="N1112" s="246"/>
      <c r="O1112" s="246"/>
      <c r="P1112" s="246"/>
      <c r="Q1112" s="246"/>
      <c r="R1112" s="246"/>
      <c r="S1112" s="246"/>
      <c r="T1112" s="257"/>
      <c r="AT1112" s="262" t="s">
        <v>184</v>
      </c>
      <c r="AU1112" s="262" t="s">
        <v>81</v>
      </c>
      <c r="AV1112" s="91" t="s">
        <v>81</v>
      </c>
      <c r="AW1112" s="91" t="s">
        <v>37</v>
      </c>
      <c r="AX1112" s="91" t="s">
        <v>73</v>
      </c>
      <c r="AY1112" s="262" t="s">
        <v>164</v>
      </c>
    </row>
    <row r="1113" spans="2:51" s="91" customFormat="1" ht="13.5">
      <c r="B1113" s="200"/>
      <c r="C1113" s="201"/>
      <c r="D1113" s="194" t="s">
        <v>184</v>
      </c>
      <c r="E1113" s="202" t="s">
        <v>22</v>
      </c>
      <c r="F1113" s="203" t="s">
        <v>2021</v>
      </c>
      <c r="G1113" s="201"/>
      <c r="H1113" s="204">
        <v>40.235</v>
      </c>
      <c r="I1113" s="243"/>
      <c r="J1113" s="201"/>
      <c r="K1113" s="201"/>
      <c r="L1113" s="244"/>
      <c r="M1113" s="245"/>
      <c r="N1113" s="246"/>
      <c r="O1113" s="246"/>
      <c r="P1113" s="246"/>
      <c r="Q1113" s="246"/>
      <c r="R1113" s="246"/>
      <c r="S1113" s="246"/>
      <c r="T1113" s="257"/>
      <c r="AT1113" s="262" t="s">
        <v>184</v>
      </c>
      <c r="AU1113" s="262" t="s">
        <v>81</v>
      </c>
      <c r="AV1113" s="91" t="s">
        <v>81</v>
      </c>
      <c r="AW1113" s="91" t="s">
        <v>37</v>
      </c>
      <c r="AX1113" s="91" t="s">
        <v>73</v>
      </c>
      <c r="AY1113" s="262" t="s">
        <v>164</v>
      </c>
    </row>
    <row r="1114" spans="2:51" s="91" customFormat="1" ht="36">
      <c r="B1114" s="200"/>
      <c r="C1114" s="201"/>
      <c r="D1114" s="194" t="s">
        <v>184</v>
      </c>
      <c r="E1114" s="202" t="s">
        <v>22</v>
      </c>
      <c r="F1114" s="203" t="s">
        <v>2022</v>
      </c>
      <c r="G1114" s="201"/>
      <c r="H1114" s="204">
        <v>703.703</v>
      </c>
      <c r="I1114" s="243"/>
      <c r="J1114" s="201"/>
      <c r="K1114" s="201"/>
      <c r="L1114" s="244"/>
      <c r="M1114" s="245"/>
      <c r="N1114" s="246"/>
      <c r="O1114" s="246"/>
      <c r="P1114" s="246"/>
      <c r="Q1114" s="246"/>
      <c r="R1114" s="246"/>
      <c r="S1114" s="246"/>
      <c r="T1114" s="257"/>
      <c r="AT1114" s="262" t="s">
        <v>184</v>
      </c>
      <c r="AU1114" s="262" t="s">
        <v>81</v>
      </c>
      <c r="AV1114" s="91" t="s">
        <v>81</v>
      </c>
      <c r="AW1114" s="91" t="s">
        <v>37</v>
      </c>
      <c r="AX1114" s="91" t="s">
        <v>73</v>
      </c>
      <c r="AY1114" s="262" t="s">
        <v>164</v>
      </c>
    </row>
    <row r="1115" spans="2:51" s="91" customFormat="1" ht="13.5">
      <c r="B1115" s="200"/>
      <c r="C1115" s="201"/>
      <c r="D1115" s="194" t="s">
        <v>184</v>
      </c>
      <c r="E1115" s="202" t="s">
        <v>22</v>
      </c>
      <c r="F1115" s="203" t="s">
        <v>2023</v>
      </c>
      <c r="G1115" s="201"/>
      <c r="H1115" s="204">
        <v>40.235</v>
      </c>
      <c r="I1115" s="243"/>
      <c r="J1115" s="201"/>
      <c r="K1115" s="201"/>
      <c r="L1115" s="244"/>
      <c r="M1115" s="245"/>
      <c r="N1115" s="246"/>
      <c r="O1115" s="246"/>
      <c r="P1115" s="246"/>
      <c r="Q1115" s="246"/>
      <c r="R1115" s="246"/>
      <c r="S1115" s="246"/>
      <c r="T1115" s="257"/>
      <c r="AT1115" s="262" t="s">
        <v>184</v>
      </c>
      <c r="AU1115" s="262" t="s">
        <v>81</v>
      </c>
      <c r="AV1115" s="91" t="s">
        <v>81</v>
      </c>
      <c r="AW1115" s="91" t="s">
        <v>37</v>
      </c>
      <c r="AX1115" s="91" t="s">
        <v>73</v>
      </c>
      <c r="AY1115" s="262" t="s">
        <v>164</v>
      </c>
    </row>
    <row r="1116" spans="2:51" s="91" customFormat="1" ht="13.5">
      <c r="B1116" s="200"/>
      <c r="C1116" s="201"/>
      <c r="D1116" s="194" t="s">
        <v>184</v>
      </c>
      <c r="E1116" s="202" t="s">
        <v>22</v>
      </c>
      <c r="F1116" s="203" t="s">
        <v>2024</v>
      </c>
      <c r="G1116" s="201"/>
      <c r="H1116" s="204">
        <v>148.17</v>
      </c>
      <c r="I1116" s="243"/>
      <c r="J1116" s="201"/>
      <c r="K1116" s="201"/>
      <c r="L1116" s="244"/>
      <c r="M1116" s="245"/>
      <c r="N1116" s="246"/>
      <c r="O1116" s="246"/>
      <c r="P1116" s="246"/>
      <c r="Q1116" s="246"/>
      <c r="R1116" s="246"/>
      <c r="S1116" s="246"/>
      <c r="T1116" s="257"/>
      <c r="AT1116" s="262" t="s">
        <v>184</v>
      </c>
      <c r="AU1116" s="262" t="s">
        <v>81</v>
      </c>
      <c r="AV1116" s="91" t="s">
        <v>81</v>
      </c>
      <c r="AW1116" s="91" t="s">
        <v>37</v>
      </c>
      <c r="AX1116" s="91" t="s">
        <v>73</v>
      </c>
      <c r="AY1116" s="262" t="s">
        <v>164</v>
      </c>
    </row>
    <row r="1117" spans="2:51" s="91" customFormat="1" ht="13.5">
      <c r="B1117" s="200"/>
      <c r="C1117" s="201"/>
      <c r="D1117" s="194" t="s">
        <v>184</v>
      </c>
      <c r="E1117" s="202" t="s">
        <v>22</v>
      </c>
      <c r="F1117" s="203" t="s">
        <v>2025</v>
      </c>
      <c r="G1117" s="201"/>
      <c r="H1117" s="204">
        <v>214.188</v>
      </c>
      <c r="I1117" s="243"/>
      <c r="J1117" s="201"/>
      <c r="K1117" s="201"/>
      <c r="L1117" s="244"/>
      <c r="M1117" s="245"/>
      <c r="N1117" s="246"/>
      <c r="O1117" s="246"/>
      <c r="P1117" s="246"/>
      <c r="Q1117" s="246"/>
      <c r="R1117" s="246"/>
      <c r="S1117" s="246"/>
      <c r="T1117" s="257"/>
      <c r="AT1117" s="262" t="s">
        <v>184</v>
      </c>
      <c r="AU1117" s="262" t="s">
        <v>81</v>
      </c>
      <c r="AV1117" s="91" t="s">
        <v>81</v>
      </c>
      <c r="AW1117" s="91" t="s">
        <v>37</v>
      </c>
      <c r="AX1117" s="91" t="s">
        <v>73</v>
      </c>
      <c r="AY1117" s="262" t="s">
        <v>164</v>
      </c>
    </row>
    <row r="1118" spans="2:51" s="91" customFormat="1" ht="13.5">
      <c r="B1118" s="200"/>
      <c r="C1118" s="201"/>
      <c r="D1118" s="194" t="s">
        <v>184</v>
      </c>
      <c r="E1118" s="202" t="s">
        <v>22</v>
      </c>
      <c r="F1118" s="203" t="s">
        <v>2026</v>
      </c>
      <c r="G1118" s="201"/>
      <c r="H1118" s="204">
        <v>132.906</v>
      </c>
      <c r="I1118" s="243"/>
      <c r="J1118" s="201"/>
      <c r="K1118" s="201"/>
      <c r="L1118" s="244"/>
      <c r="M1118" s="245"/>
      <c r="N1118" s="246"/>
      <c r="O1118" s="246"/>
      <c r="P1118" s="246"/>
      <c r="Q1118" s="246"/>
      <c r="R1118" s="246"/>
      <c r="S1118" s="246"/>
      <c r="T1118" s="257"/>
      <c r="AT1118" s="262" t="s">
        <v>184</v>
      </c>
      <c r="AU1118" s="262" t="s">
        <v>81</v>
      </c>
      <c r="AV1118" s="91" t="s">
        <v>81</v>
      </c>
      <c r="AW1118" s="91" t="s">
        <v>37</v>
      </c>
      <c r="AX1118" s="91" t="s">
        <v>73</v>
      </c>
      <c r="AY1118" s="262" t="s">
        <v>164</v>
      </c>
    </row>
    <row r="1119" spans="2:51" s="92" customFormat="1" ht="13.5">
      <c r="B1119" s="205"/>
      <c r="C1119" s="206"/>
      <c r="D1119" s="207" t="s">
        <v>184</v>
      </c>
      <c r="E1119" s="208" t="s">
        <v>22</v>
      </c>
      <c r="F1119" s="209" t="s">
        <v>187</v>
      </c>
      <c r="G1119" s="206"/>
      <c r="H1119" s="210">
        <v>4014.31</v>
      </c>
      <c r="I1119" s="247"/>
      <c r="J1119" s="206"/>
      <c r="K1119" s="206"/>
      <c r="L1119" s="248"/>
      <c r="M1119" s="249"/>
      <c r="N1119" s="250"/>
      <c r="O1119" s="250"/>
      <c r="P1119" s="250"/>
      <c r="Q1119" s="250"/>
      <c r="R1119" s="250"/>
      <c r="S1119" s="250"/>
      <c r="T1119" s="258"/>
      <c r="AT1119" s="263" t="s">
        <v>184</v>
      </c>
      <c r="AU1119" s="263" t="s">
        <v>81</v>
      </c>
      <c r="AV1119" s="92" t="s">
        <v>171</v>
      </c>
      <c r="AW1119" s="92" t="s">
        <v>37</v>
      </c>
      <c r="AX1119" s="92" t="s">
        <v>24</v>
      </c>
      <c r="AY1119" s="263" t="s">
        <v>164</v>
      </c>
    </row>
    <row r="1120" spans="2:65" s="84" customFormat="1" ht="20.4" customHeight="1">
      <c r="B1120" s="105"/>
      <c r="C1120" s="189" t="s">
        <v>2031</v>
      </c>
      <c r="D1120" s="189" t="s">
        <v>166</v>
      </c>
      <c r="E1120" s="190" t="s">
        <v>2032</v>
      </c>
      <c r="F1120" s="191" t="s">
        <v>2033</v>
      </c>
      <c r="G1120" s="192" t="s">
        <v>192</v>
      </c>
      <c r="H1120" s="193">
        <v>475.63</v>
      </c>
      <c r="I1120" s="233"/>
      <c r="J1120" s="234">
        <f>ROUND(I1120*H1120,2)</f>
        <v>0</v>
      </c>
      <c r="K1120" s="191" t="s">
        <v>170</v>
      </c>
      <c r="L1120" s="214"/>
      <c r="M1120" s="235" t="s">
        <v>22</v>
      </c>
      <c r="N1120" s="236" t="s">
        <v>44</v>
      </c>
      <c r="O1120" s="106"/>
      <c r="P1120" s="237">
        <f>O1120*H1120</f>
        <v>0</v>
      </c>
      <c r="Q1120" s="237">
        <v>0</v>
      </c>
      <c r="R1120" s="237">
        <f>Q1120*H1120</f>
        <v>0</v>
      </c>
      <c r="S1120" s="237">
        <v>0</v>
      </c>
      <c r="T1120" s="254">
        <f>S1120*H1120</f>
        <v>0</v>
      </c>
      <c r="AR1120" s="170" t="s">
        <v>298</v>
      </c>
      <c r="AT1120" s="170" t="s">
        <v>166</v>
      </c>
      <c r="AU1120" s="170" t="s">
        <v>81</v>
      </c>
      <c r="AY1120" s="170" t="s">
        <v>164</v>
      </c>
      <c r="BE1120" s="266">
        <f>IF(N1120="základní",J1120,0)</f>
        <v>0</v>
      </c>
      <c r="BF1120" s="266">
        <f>IF(N1120="snížená",J1120,0)</f>
        <v>0</v>
      </c>
      <c r="BG1120" s="266">
        <f>IF(N1120="zákl. přenesená",J1120,0)</f>
        <v>0</v>
      </c>
      <c r="BH1120" s="266">
        <f>IF(N1120="sníž. přenesená",J1120,0)</f>
        <v>0</v>
      </c>
      <c r="BI1120" s="266">
        <f>IF(N1120="nulová",J1120,0)</f>
        <v>0</v>
      </c>
      <c r="BJ1120" s="170" t="s">
        <v>24</v>
      </c>
      <c r="BK1120" s="266">
        <f>ROUND(I1120*H1120,2)</f>
        <v>0</v>
      </c>
      <c r="BL1120" s="170" t="s">
        <v>298</v>
      </c>
      <c r="BM1120" s="170" t="s">
        <v>2034</v>
      </c>
    </row>
    <row r="1121" spans="2:47" s="84" customFormat="1" ht="24">
      <c r="B1121" s="105"/>
      <c r="C1121" s="174"/>
      <c r="D1121" s="194" t="s">
        <v>173</v>
      </c>
      <c r="E1121" s="174"/>
      <c r="F1121" s="195" t="s">
        <v>2035</v>
      </c>
      <c r="G1121" s="174"/>
      <c r="H1121" s="174"/>
      <c r="I1121" s="215"/>
      <c r="J1121" s="174"/>
      <c r="K1121" s="174"/>
      <c r="L1121" s="214"/>
      <c r="M1121" s="238"/>
      <c r="N1121" s="106"/>
      <c r="O1121" s="106"/>
      <c r="P1121" s="106"/>
      <c r="Q1121" s="106"/>
      <c r="R1121" s="106"/>
      <c r="S1121" s="106"/>
      <c r="T1121" s="255"/>
      <c r="AT1121" s="170" t="s">
        <v>173</v>
      </c>
      <c r="AU1121" s="170" t="s">
        <v>81</v>
      </c>
    </row>
    <row r="1122" spans="2:51" s="91" customFormat="1" ht="36">
      <c r="B1122" s="200"/>
      <c r="C1122" s="201"/>
      <c r="D1122" s="194" t="s">
        <v>184</v>
      </c>
      <c r="E1122" s="202" t="s">
        <v>22</v>
      </c>
      <c r="F1122" s="203" t="s">
        <v>2036</v>
      </c>
      <c r="G1122" s="201"/>
      <c r="H1122" s="204">
        <v>365.03</v>
      </c>
      <c r="I1122" s="243"/>
      <c r="J1122" s="201"/>
      <c r="K1122" s="201"/>
      <c r="L1122" s="244"/>
      <c r="M1122" s="245"/>
      <c r="N1122" s="246"/>
      <c r="O1122" s="246"/>
      <c r="P1122" s="246"/>
      <c r="Q1122" s="246"/>
      <c r="R1122" s="246"/>
      <c r="S1122" s="246"/>
      <c r="T1122" s="257"/>
      <c r="AT1122" s="262" t="s">
        <v>184</v>
      </c>
      <c r="AU1122" s="262" t="s">
        <v>81</v>
      </c>
      <c r="AV1122" s="91" t="s">
        <v>81</v>
      </c>
      <c r="AW1122" s="91" t="s">
        <v>37</v>
      </c>
      <c r="AX1122" s="91" t="s">
        <v>73</v>
      </c>
      <c r="AY1122" s="262" t="s">
        <v>164</v>
      </c>
    </row>
    <row r="1123" spans="2:51" s="91" customFormat="1" ht="24">
      <c r="B1123" s="200"/>
      <c r="C1123" s="201"/>
      <c r="D1123" s="194" t="s">
        <v>184</v>
      </c>
      <c r="E1123" s="202" t="s">
        <v>22</v>
      </c>
      <c r="F1123" s="203" t="s">
        <v>2037</v>
      </c>
      <c r="G1123" s="201"/>
      <c r="H1123" s="204">
        <v>110.6</v>
      </c>
      <c r="I1123" s="243"/>
      <c r="J1123" s="201"/>
      <c r="K1123" s="201"/>
      <c r="L1123" s="244"/>
      <c r="M1123" s="245"/>
      <c r="N1123" s="246"/>
      <c r="O1123" s="246"/>
      <c r="P1123" s="246"/>
      <c r="Q1123" s="246"/>
      <c r="R1123" s="246"/>
      <c r="S1123" s="246"/>
      <c r="T1123" s="257"/>
      <c r="AT1123" s="262" t="s">
        <v>184</v>
      </c>
      <c r="AU1123" s="262" t="s">
        <v>81</v>
      </c>
      <c r="AV1123" s="91" t="s">
        <v>81</v>
      </c>
      <c r="AW1123" s="91" t="s">
        <v>37</v>
      </c>
      <c r="AX1123" s="91" t="s">
        <v>73</v>
      </c>
      <c r="AY1123" s="262" t="s">
        <v>164</v>
      </c>
    </row>
    <row r="1124" spans="2:51" s="92" customFormat="1" ht="13.5">
      <c r="B1124" s="205"/>
      <c r="C1124" s="206"/>
      <c r="D1124" s="207" t="s">
        <v>184</v>
      </c>
      <c r="E1124" s="208" t="s">
        <v>22</v>
      </c>
      <c r="F1124" s="209" t="s">
        <v>187</v>
      </c>
      <c r="G1124" s="206"/>
      <c r="H1124" s="210">
        <v>475.63</v>
      </c>
      <c r="I1124" s="247"/>
      <c r="J1124" s="206"/>
      <c r="K1124" s="206"/>
      <c r="L1124" s="248"/>
      <c r="M1124" s="249"/>
      <c r="N1124" s="250"/>
      <c r="O1124" s="250"/>
      <c r="P1124" s="250"/>
      <c r="Q1124" s="250"/>
      <c r="R1124" s="250"/>
      <c r="S1124" s="250"/>
      <c r="T1124" s="258"/>
      <c r="AT1124" s="263" t="s">
        <v>184</v>
      </c>
      <c r="AU1124" s="263" t="s">
        <v>81</v>
      </c>
      <c r="AV1124" s="92" t="s">
        <v>171</v>
      </c>
      <c r="AW1124" s="92" t="s">
        <v>37</v>
      </c>
      <c r="AX1124" s="92" t="s">
        <v>24</v>
      </c>
      <c r="AY1124" s="263" t="s">
        <v>164</v>
      </c>
    </row>
    <row r="1125" spans="2:65" s="84" customFormat="1" ht="28.8" customHeight="1">
      <c r="B1125" s="105"/>
      <c r="C1125" s="189" t="s">
        <v>2038</v>
      </c>
      <c r="D1125" s="189" t="s">
        <v>166</v>
      </c>
      <c r="E1125" s="190" t="s">
        <v>2039</v>
      </c>
      <c r="F1125" s="191" t="s">
        <v>2040</v>
      </c>
      <c r="G1125" s="192" t="s">
        <v>192</v>
      </c>
      <c r="H1125" s="193">
        <v>9136.962</v>
      </c>
      <c r="I1125" s="233"/>
      <c r="J1125" s="234">
        <f>ROUND(I1125*H1125,2)</f>
        <v>0</v>
      </c>
      <c r="K1125" s="191" t="s">
        <v>170</v>
      </c>
      <c r="L1125" s="214"/>
      <c r="M1125" s="235" t="s">
        <v>22</v>
      </c>
      <c r="N1125" s="236" t="s">
        <v>44</v>
      </c>
      <c r="O1125" s="106"/>
      <c r="P1125" s="237">
        <f>O1125*H1125</f>
        <v>0</v>
      </c>
      <c r="Q1125" s="237">
        <v>0.0002</v>
      </c>
      <c r="R1125" s="237">
        <f>Q1125*H1125</f>
        <v>1.8273924</v>
      </c>
      <c r="S1125" s="237">
        <v>0</v>
      </c>
      <c r="T1125" s="254">
        <f>S1125*H1125</f>
        <v>0</v>
      </c>
      <c r="AR1125" s="170" t="s">
        <v>298</v>
      </c>
      <c r="AT1125" s="170" t="s">
        <v>166</v>
      </c>
      <c r="AU1125" s="170" t="s">
        <v>81</v>
      </c>
      <c r="AY1125" s="170" t="s">
        <v>164</v>
      </c>
      <c r="BE1125" s="266">
        <f>IF(N1125="základní",J1125,0)</f>
        <v>0</v>
      </c>
      <c r="BF1125" s="266">
        <f>IF(N1125="snížená",J1125,0)</f>
        <v>0</v>
      </c>
      <c r="BG1125" s="266">
        <f>IF(N1125="zákl. přenesená",J1125,0)</f>
        <v>0</v>
      </c>
      <c r="BH1125" s="266">
        <f>IF(N1125="sníž. přenesená",J1125,0)</f>
        <v>0</v>
      </c>
      <c r="BI1125" s="266">
        <f>IF(N1125="nulová",J1125,0)</f>
        <v>0</v>
      </c>
      <c r="BJ1125" s="170" t="s">
        <v>24</v>
      </c>
      <c r="BK1125" s="266">
        <f>ROUND(I1125*H1125,2)</f>
        <v>0</v>
      </c>
      <c r="BL1125" s="170" t="s">
        <v>298</v>
      </c>
      <c r="BM1125" s="170" t="s">
        <v>2041</v>
      </c>
    </row>
    <row r="1126" spans="2:47" s="84" customFormat="1" ht="13.5">
      <c r="B1126" s="105"/>
      <c r="C1126" s="174"/>
      <c r="D1126" s="194" t="s">
        <v>173</v>
      </c>
      <c r="E1126" s="174"/>
      <c r="F1126" s="195" t="s">
        <v>2042</v>
      </c>
      <c r="G1126" s="174"/>
      <c r="H1126" s="174"/>
      <c r="I1126" s="215"/>
      <c r="J1126" s="174"/>
      <c r="K1126" s="174"/>
      <c r="L1126" s="214"/>
      <c r="M1126" s="238"/>
      <c r="N1126" s="106"/>
      <c r="O1126" s="106"/>
      <c r="P1126" s="106"/>
      <c r="Q1126" s="106"/>
      <c r="R1126" s="106"/>
      <c r="S1126" s="106"/>
      <c r="T1126" s="255"/>
      <c r="AT1126" s="170" t="s">
        <v>173</v>
      </c>
      <c r="AU1126" s="170" t="s">
        <v>81</v>
      </c>
    </row>
    <row r="1127" spans="2:51" s="91" customFormat="1" ht="13.5">
      <c r="B1127" s="200"/>
      <c r="C1127" s="201"/>
      <c r="D1127" s="194" t="s">
        <v>184</v>
      </c>
      <c r="E1127" s="202" t="s">
        <v>22</v>
      </c>
      <c r="F1127" s="203" t="s">
        <v>2043</v>
      </c>
      <c r="G1127" s="201"/>
      <c r="H1127" s="204">
        <v>94.35</v>
      </c>
      <c r="I1127" s="243"/>
      <c r="J1127" s="201"/>
      <c r="K1127" s="201"/>
      <c r="L1127" s="244"/>
      <c r="M1127" s="245"/>
      <c r="N1127" s="246"/>
      <c r="O1127" s="246"/>
      <c r="P1127" s="246"/>
      <c r="Q1127" s="246"/>
      <c r="R1127" s="246"/>
      <c r="S1127" s="246"/>
      <c r="T1127" s="257"/>
      <c r="AT1127" s="262" t="s">
        <v>184</v>
      </c>
      <c r="AU1127" s="262" t="s">
        <v>81</v>
      </c>
      <c r="AV1127" s="91" t="s">
        <v>81</v>
      </c>
      <c r="AW1127" s="91" t="s">
        <v>37</v>
      </c>
      <c r="AX1127" s="91" t="s">
        <v>73</v>
      </c>
      <c r="AY1127" s="262" t="s">
        <v>164</v>
      </c>
    </row>
    <row r="1128" spans="2:51" s="91" customFormat="1" ht="13.5">
      <c r="B1128" s="200"/>
      <c r="C1128" s="201"/>
      <c r="D1128" s="194" t="s">
        <v>184</v>
      </c>
      <c r="E1128" s="202" t="s">
        <v>22</v>
      </c>
      <c r="F1128" s="203" t="s">
        <v>2006</v>
      </c>
      <c r="G1128" s="201"/>
      <c r="H1128" s="204">
        <v>146.12</v>
      </c>
      <c r="I1128" s="243"/>
      <c r="J1128" s="201"/>
      <c r="K1128" s="201"/>
      <c r="L1128" s="244"/>
      <c r="M1128" s="245"/>
      <c r="N1128" s="246"/>
      <c r="O1128" s="246"/>
      <c r="P1128" s="246"/>
      <c r="Q1128" s="246"/>
      <c r="R1128" s="246"/>
      <c r="S1128" s="246"/>
      <c r="T1128" s="257"/>
      <c r="AT1128" s="262" t="s">
        <v>184</v>
      </c>
      <c r="AU1128" s="262" t="s">
        <v>81</v>
      </c>
      <c r="AV1128" s="91" t="s">
        <v>81</v>
      </c>
      <c r="AW1128" s="91" t="s">
        <v>37</v>
      </c>
      <c r="AX1128" s="91" t="s">
        <v>73</v>
      </c>
      <c r="AY1128" s="262" t="s">
        <v>164</v>
      </c>
    </row>
    <row r="1129" spans="2:51" s="91" customFormat="1" ht="13.5">
      <c r="B1129" s="200"/>
      <c r="C1129" s="201"/>
      <c r="D1129" s="194" t="s">
        <v>184</v>
      </c>
      <c r="E1129" s="202" t="s">
        <v>22</v>
      </c>
      <c r="F1129" s="203" t="s">
        <v>2044</v>
      </c>
      <c r="G1129" s="201"/>
      <c r="H1129" s="204">
        <v>189.69</v>
      </c>
      <c r="I1129" s="243"/>
      <c r="J1129" s="201"/>
      <c r="K1129" s="201"/>
      <c r="L1129" s="244"/>
      <c r="M1129" s="245"/>
      <c r="N1129" s="246"/>
      <c r="O1129" s="246"/>
      <c r="P1129" s="246"/>
      <c r="Q1129" s="246"/>
      <c r="R1129" s="246"/>
      <c r="S1129" s="246"/>
      <c r="T1129" s="257"/>
      <c r="AT1129" s="262" t="s">
        <v>184</v>
      </c>
      <c r="AU1129" s="262" t="s">
        <v>81</v>
      </c>
      <c r="AV1129" s="91" t="s">
        <v>81</v>
      </c>
      <c r="AW1129" s="91" t="s">
        <v>37</v>
      </c>
      <c r="AX1129" s="91" t="s">
        <v>73</v>
      </c>
      <c r="AY1129" s="262" t="s">
        <v>164</v>
      </c>
    </row>
    <row r="1130" spans="2:51" s="91" customFormat="1" ht="13.5">
      <c r="B1130" s="200"/>
      <c r="C1130" s="201"/>
      <c r="D1130" s="194" t="s">
        <v>184</v>
      </c>
      <c r="E1130" s="202" t="s">
        <v>22</v>
      </c>
      <c r="F1130" s="203" t="s">
        <v>2045</v>
      </c>
      <c r="G1130" s="201"/>
      <c r="H1130" s="204">
        <v>35.148</v>
      </c>
      <c r="I1130" s="243"/>
      <c r="J1130" s="201"/>
      <c r="K1130" s="201"/>
      <c r="L1130" s="244"/>
      <c r="M1130" s="245"/>
      <c r="N1130" s="246"/>
      <c r="O1130" s="246"/>
      <c r="P1130" s="246"/>
      <c r="Q1130" s="246"/>
      <c r="R1130" s="246"/>
      <c r="S1130" s="246"/>
      <c r="T1130" s="257"/>
      <c r="AT1130" s="262" t="s">
        <v>184</v>
      </c>
      <c r="AU1130" s="262" t="s">
        <v>81</v>
      </c>
      <c r="AV1130" s="91" t="s">
        <v>81</v>
      </c>
      <c r="AW1130" s="91" t="s">
        <v>37</v>
      </c>
      <c r="AX1130" s="91" t="s">
        <v>73</v>
      </c>
      <c r="AY1130" s="262" t="s">
        <v>164</v>
      </c>
    </row>
    <row r="1131" spans="2:51" s="91" customFormat="1" ht="13.5">
      <c r="B1131" s="200"/>
      <c r="C1131" s="201"/>
      <c r="D1131" s="194" t="s">
        <v>184</v>
      </c>
      <c r="E1131" s="202" t="s">
        <v>22</v>
      </c>
      <c r="F1131" s="203" t="s">
        <v>2046</v>
      </c>
      <c r="G1131" s="201"/>
      <c r="H1131" s="204">
        <v>79.53</v>
      </c>
      <c r="I1131" s="243"/>
      <c r="J1131" s="201"/>
      <c r="K1131" s="201"/>
      <c r="L1131" s="244"/>
      <c r="M1131" s="245"/>
      <c r="N1131" s="246"/>
      <c r="O1131" s="246"/>
      <c r="P1131" s="246"/>
      <c r="Q1131" s="246"/>
      <c r="R1131" s="246"/>
      <c r="S1131" s="246"/>
      <c r="T1131" s="257"/>
      <c r="AT1131" s="262" t="s">
        <v>184</v>
      </c>
      <c r="AU1131" s="262" t="s">
        <v>81</v>
      </c>
      <c r="AV1131" s="91" t="s">
        <v>81</v>
      </c>
      <c r="AW1131" s="91" t="s">
        <v>37</v>
      </c>
      <c r="AX1131" s="91" t="s">
        <v>73</v>
      </c>
      <c r="AY1131" s="262" t="s">
        <v>164</v>
      </c>
    </row>
    <row r="1132" spans="2:51" s="91" customFormat="1" ht="13.5">
      <c r="B1132" s="200"/>
      <c r="C1132" s="201"/>
      <c r="D1132" s="194" t="s">
        <v>184</v>
      </c>
      <c r="E1132" s="202" t="s">
        <v>22</v>
      </c>
      <c r="F1132" s="203" t="s">
        <v>2047</v>
      </c>
      <c r="G1132" s="201"/>
      <c r="H1132" s="204">
        <v>40.15</v>
      </c>
      <c r="I1132" s="243"/>
      <c r="J1132" s="201"/>
      <c r="K1132" s="201"/>
      <c r="L1132" s="244"/>
      <c r="M1132" s="245"/>
      <c r="N1132" s="246"/>
      <c r="O1132" s="246"/>
      <c r="P1132" s="246"/>
      <c r="Q1132" s="246"/>
      <c r="R1132" s="246"/>
      <c r="S1132" s="246"/>
      <c r="T1132" s="257"/>
      <c r="AT1132" s="262" t="s">
        <v>184</v>
      </c>
      <c r="AU1132" s="262" t="s">
        <v>81</v>
      </c>
      <c r="AV1132" s="91" t="s">
        <v>81</v>
      </c>
      <c r="AW1132" s="91" t="s">
        <v>37</v>
      </c>
      <c r="AX1132" s="91" t="s">
        <v>73</v>
      </c>
      <c r="AY1132" s="262" t="s">
        <v>164</v>
      </c>
    </row>
    <row r="1133" spans="2:51" s="91" customFormat="1" ht="13.5">
      <c r="B1133" s="200"/>
      <c r="C1133" s="201"/>
      <c r="D1133" s="194" t="s">
        <v>184</v>
      </c>
      <c r="E1133" s="202" t="s">
        <v>22</v>
      </c>
      <c r="F1133" s="203" t="s">
        <v>2048</v>
      </c>
      <c r="G1133" s="201"/>
      <c r="H1133" s="204">
        <v>108.95</v>
      </c>
      <c r="I1133" s="243"/>
      <c r="J1133" s="201"/>
      <c r="K1133" s="201"/>
      <c r="L1133" s="244"/>
      <c r="M1133" s="245"/>
      <c r="N1133" s="246"/>
      <c r="O1133" s="246"/>
      <c r="P1133" s="246"/>
      <c r="Q1133" s="246"/>
      <c r="R1133" s="246"/>
      <c r="S1133" s="246"/>
      <c r="T1133" s="257"/>
      <c r="AT1133" s="262" t="s">
        <v>184</v>
      </c>
      <c r="AU1133" s="262" t="s">
        <v>81</v>
      </c>
      <c r="AV1133" s="91" t="s">
        <v>81</v>
      </c>
      <c r="AW1133" s="91" t="s">
        <v>37</v>
      </c>
      <c r="AX1133" s="91" t="s">
        <v>73</v>
      </c>
      <c r="AY1133" s="262" t="s">
        <v>164</v>
      </c>
    </row>
    <row r="1134" spans="2:51" s="91" customFormat="1" ht="13.5">
      <c r="B1134" s="200"/>
      <c r="C1134" s="201"/>
      <c r="D1134" s="194" t="s">
        <v>184</v>
      </c>
      <c r="E1134" s="202" t="s">
        <v>22</v>
      </c>
      <c r="F1134" s="203" t="s">
        <v>2049</v>
      </c>
      <c r="G1134" s="201"/>
      <c r="H1134" s="204">
        <v>42.73</v>
      </c>
      <c r="I1134" s="243"/>
      <c r="J1134" s="201"/>
      <c r="K1134" s="201"/>
      <c r="L1134" s="244"/>
      <c r="M1134" s="245"/>
      <c r="N1134" s="246"/>
      <c r="O1134" s="246"/>
      <c r="P1134" s="246"/>
      <c r="Q1134" s="246"/>
      <c r="R1134" s="246"/>
      <c r="S1134" s="246"/>
      <c r="T1134" s="257"/>
      <c r="AT1134" s="262" t="s">
        <v>184</v>
      </c>
      <c r="AU1134" s="262" t="s">
        <v>81</v>
      </c>
      <c r="AV1134" s="91" t="s">
        <v>81</v>
      </c>
      <c r="AW1134" s="91" t="s">
        <v>37</v>
      </c>
      <c r="AX1134" s="91" t="s">
        <v>73</v>
      </c>
      <c r="AY1134" s="262" t="s">
        <v>164</v>
      </c>
    </row>
    <row r="1135" spans="2:51" s="91" customFormat="1" ht="24">
      <c r="B1135" s="200"/>
      <c r="C1135" s="201"/>
      <c r="D1135" s="194" t="s">
        <v>184</v>
      </c>
      <c r="E1135" s="202" t="s">
        <v>22</v>
      </c>
      <c r="F1135" s="203" t="s">
        <v>2007</v>
      </c>
      <c r="G1135" s="201"/>
      <c r="H1135" s="204">
        <v>305.608</v>
      </c>
      <c r="I1135" s="243"/>
      <c r="J1135" s="201"/>
      <c r="K1135" s="201"/>
      <c r="L1135" s="244"/>
      <c r="M1135" s="245"/>
      <c r="N1135" s="246"/>
      <c r="O1135" s="246"/>
      <c r="P1135" s="246"/>
      <c r="Q1135" s="246"/>
      <c r="R1135" s="246"/>
      <c r="S1135" s="246"/>
      <c r="T1135" s="257"/>
      <c r="AT1135" s="262" t="s">
        <v>184</v>
      </c>
      <c r="AU1135" s="262" t="s">
        <v>81</v>
      </c>
      <c r="AV1135" s="91" t="s">
        <v>81</v>
      </c>
      <c r="AW1135" s="91" t="s">
        <v>37</v>
      </c>
      <c r="AX1135" s="91" t="s">
        <v>73</v>
      </c>
      <c r="AY1135" s="262" t="s">
        <v>164</v>
      </c>
    </row>
    <row r="1136" spans="2:51" s="91" customFormat="1" ht="13.5">
      <c r="B1136" s="200"/>
      <c r="C1136" s="201"/>
      <c r="D1136" s="194" t="s">
        <v>184</v>
      </c>
      <c r="E1136" s="202" t="s">
        <v>22</v>
      </c>
      <c r="F1136" s="203" t="s">
        <v>2008</v>
      </c>
      <c r="G1136" s="201"/>
      <c r="H1136" s="204">
        <v>65.185</v>
      </c>
      <c r="I1136" s="243"/>
      <c r="J1136" s="201"/>
      <c r="K1136" s="201"/>
      <c r="L1136" s="244"/>
      <c r="M1136" s="245"/>
      <c r="N1136" s="246"/>
      <c r="O1136" s="246"/>
      <c r="P1136" s="246"/>
      <c r="Q1136" s="246"/>
      <c r="R1136" s="246"/>
      <c r="S1136" s="246"/>
      <c r="T1136" s="257"/>
      <c r="AT1136" s="262" t="s">
        <v>184</v>
      </c>
      <c r="AU1136" s="262" t="s">
        <v>81</v>
      </c>
      <c r="AV1136" s="91" t="s">
        <v>81</v>
      </c>
      <c r="AW1136" s="91" t="s">
        <v>37</v>
      </c>
      <c r="AX1136" s="91" t="s">
        <v>73</v>
      </c>
      <c r="AY1136" s="262" t="s">
        <v>164</v>
      </c>
    </row>
    <row r="1137" spans="2:51" s="91" customFormat="1" ht="24">
      <c r="B1137" s="200"/>
      <c r="C1137" s="201"/>
      <c r="D1137" s="194" t="s">
        <v>184</v>
      </c>
      <c r="E1137" s="202" t="s">
        <v>22</v>
      </c>
      <c r="F1137" s="203" t="s">
        <v>2009</v>
      </c>
      <c r="G1137" s="201"/>
      <c r="H1137" s="204">
        <v>340.808</v>
      </c>
      <c r="I1137" s="243"/>
      <c r="J1137" s="201"/>
      <c r="K1137" s="201"/>
      <c r="L1137" s="244"/>
      <c r="M1137" s="245"/>
      <c r="N1137" s="246"/>
      <c r="O1137" s="246"/>
      <c r="P1137" s="246"/>
      <c r="Q1137" s="246"/>
      <c r="R1137" s="246"/>
      <c r="S1137" s="246"/>
      <c r="T1137" s="257"/>
      <c r="AT1137" s="262" t="s">
        <v>184</v>
      </c>
      <c r="AU1137" s="262" t="s">
        <v>81</v>
      </c>
      <c r="AV1137" s="91" t="s">
        <v>81</v>
      </c>
      <c r="AW1137" s="91" t="s">
        <v>37</v>
      </c>
      <c r="AX1137" s="91" t="s">
        <v>73</v>
      </c>
      <c r="AY1137" s="262" t="s">
        <v>164</v>
      </c>
    </row>
    <row r="1138" spans="2:51" s="91" customFormat="1" ht="13.5">
      <c r="B1138" s="200"/>
      <c r="C1138" s="201"/>
      <c r="D1138" s="194" t="s">
        <v>184</v>
      </c>
      <c r="E1138" s="202" t="s">
        <v>22</v>
      </c>
      <c r="F1138" s="203" t="s">
        <v>2010</v>
      </c>
      <c r="G1138" s="201"/>
      <c r="H1138" s="204">
        <v>65.185</v>
      </c>
      <c r="I1138" s="243"/>
      <c r="J1138" s="201"/>
      <c r="K1138" s="201"/>
      <c r="L1138" s="244"/>
      <c r="M1138" s="245"/>
      <c r="N1138" s="246"/>
      <c r="O1138" s="246"/>
      <c r="P1138" s="246"/>
      <c r="Q1138" s="246"/>
      <c r="R1138" s="246"/>
      <c r="S1138" s="246"/>
      <c r="T1138" s="257"/>
      <c r="AT1138" s="262" t="s">
        <v>184</v>
      </c>
      <c r="AU1138" s="262" t="s">
        <v>81</v>
      </c>
      <c r="AV1138" s="91" t="s">
        <v>81</v>
      </c>
      <c r="AW1138" s="91" t="s">
        <v>37</v>
      </c>
      <c r="AX1138" s="91" t="s">
        <v>73</v>
      </c>
      <c r="AY1138" s="262" t="s">
        <v>164</v>
      </c>
    </row>
    <row r="1139" spans="2:51" s="91" customFormat="1" ht="24">
      <c r="B1139" s="200"/>
      <c r="C1139" s="201"/>
      <c r="D1139" s="194" t="s">
        <v>184</v>
      </c>
      <c r="E1139" s="202" t="s">
        <v>22</v>
      </c>
      <c r="F1139" s="203" t="s">
        <v>2011</v>
      </c>
      <c r="G1139" s="201"/>
      <c r="H1139" s="204">
        <v>298.653</v>
      </c>
      <c r="I1139" s="243"/>
      <c r="J1139" s="201"/>
      <c r="K1139" s="201"/>
      <c r="L1139" s="244"/>
      <c r="M1139" s="245"/>
      <c r="N1139" s="246"/>
      <c r="O1139" s="246"/>
      <c r="P1139" s="246"/>
      <c r="Q1139" s="246"/>
      <c r="R1139" s="246"/>
      <c r="S1139" s="246"/>
      <c r="T1139" s="257"/>
      <c r="AT1139" s="262" t="s">
        <v>184</v>
      </c>
      <c r="AU1139" s="262" t="s">
        <v>81</v>
      </c>
      <c r="AV1139" s="91" t="s">
        <v>81</v>
      </c>
      <c r="AW1139" s="91" t="s">
        <v>37</v>
      </c>
      <c r="AX1139" s="91" t="s">
        <v>73</v>
      </c>
      <c r="AY1139" s="262" t="s">
        <v>164</v>
      </c>
    </row>
    <row r="1140" spans="2:51" s="91" customFormat="1" ht="13.5">
      <c r="B1140" s="200"/>
      <c r="C1140" s="201"/>
      <c r="D1140" s="194" t="s">
        <v>184</v>
      </c>
      <c r="E1140" s="202" t="s">
        <v>22</v>
      </c>
      <c r="F1140" s="203" t="s">
        <v>2012</v>
      </c>
      <c r="G1140" s="201"/>
      <c r="H1140" s="204">
        <v>107.215</v>
      </c>
      <c r="I1140" s="243"/>
      <c r="J1140" s="201"/>
      <c r="K1140" s="201"/>
      <c r="L1140" s="244"/>
      <c r="M1140" s="245"/>
      <c r="N1140" s="246"/>
      <c r="O1140" s="246"/>
      <c r="P1140" s="246"/>
      <c r="Q1140" s="246"/>
      <c r="R1140" s="246"/>
      <c r="S1140" s="246"/>
      <c r="T1140" s="257"/>
      <c r="AT1140" s="262" t="s">
        <v>184</v>
      </c>
      <c r="AU1140" s="262" t="s">
        <v>81</v>
      </c>
      <c r="AV1140" s="91" t="s">
        <v>81</v>
      </c>
      <c r="AW1140" s="91" t="s">
        <v>37</v>
      </c>
      <c r="AX1140" s="91" t="s">
        <v>73</v>
      </c>
      <c r="AY1140" s="262" t="s">
        <v>164</v>
      </c>
    </row>
    <row r="1141" spans="2:51" s="91" customFormat="1" ht="13.5">
      <c r="B1141" s="200"/>
      <c r="C1141" s="201"/>
      <c r="D1141" s="194" t="s">
        <v>184</v>
      </c>
      <c r="E1141" s="202" t="s">
        <v>22</v>
      </c>
      <c r="F1141" s="203" t="s">
        <v>2050</v>
      </c>
      <c r="G1141" s="201"/>
      <c r="H1141" s="204">
        <v>410.49</v>
      </c>
      <c r="I1141" s="243"/>
      <c r="J1141" s="201"/>
      <c r="K1141" s="201"/>
      <c r="L1141" s="244"/>
      <c r="M1141" s="245"/>
      <c r="N1141" s="246"/>
      <c r="O1141" s="246"/>
      <c r="P1141" s="246"/>
      <c r="Q1141" s="246"/>
      <c r="R1141" s="246"/>
      <c r="S1141" s="246"/>
      <c r="T1141" s="257"/>
      <c r="AT1141" s="262" t="s">
        <v>184</v>
      </c>
      <c r="AU1141" s="262" t="s">
        <v>81</v>
      </c>
      <c r="AV1141" s="91" t="s">
        <v>81</v>
      </c>
      <c r="AW1141" s="91" t="s">
        <v>37</v>
      </c>
      <c r="AX1141" s="91" t="s">
        <v>73</v>
      </c>
      <c r="AY1141" s="262" t="s">
        <v>164</v>
      </c>
    </row>
    <row r="1142" spans="2:51" s="91" customFormat="1" ht="13.5">
      <c r="B1142" s="200"/>
      <c r="C1142" s="201"/>
      <c r="D1142" s="194" t="s">
        <v>184</v>
      </c>
      <c r="E1142" s="202" t="s">
        <v>22</v>
      </c>
      <c r="F1142" s="203" t="s">
        <v>2051</v>
      </c>
      <c r="G1142" s="201"/>
      <c r="H1142" s="204">
        <v>44.28</v>
      </c>
      <c r="I1142" s="243"/>
      <c r="J1142" s="201"/>
      <c r="K1142" s="201"/>
      <c r="L1142" s="244"/>
      <c r="M1142" s="245"/>
      <c r="N1142" s="246"/>
      <c r="O1142" s="246"/>
      <c r="P1142" s="246"/>
      <c r="Q1142" s="246"/>
      <c r="R1142" s="246"/>
      <c r="S1142" s="246"/>
      <c r="T1142" s="257"/>
      <c r="AT1142" s="262" t="s">
        <v>184</v>
      </c>
      <c r="AU1142" s="262" t="s">
        <v>81</v>
      </c>
      <c r="AV1142" s="91" t="s">
        <v>81</v>
      </c>
      <c r="AW1142" s="91" t="s">
        <v>37</v>
      </c>
      <c r="AX1142" s="91" t="s">
        <v>73</v>
      </c>
      <c r="AY1142" s="262" t="s">
        <v>164</v>
      </c>
    </row>
    <row r="1143" spans="2:51" s="91" customFormat="1" ht="13.5">
      <c r="B1143" s="200"/>
      <c r="C1143" s="201"/>
      <c r="D1143" s="194" t="s">
        <v>184</v>
      </c>
      <c r="E1143" s="202" t="s">
        <v>22</v>
      </c>
      <c r="F1143" s="203" t="s">
        <v>2013</v>
      </c>
      <c r="G1143" s="201"/>
      <c r="H1143" s="204">
        <v>212.12</v>
      </c>
      <c r="I1143" s="243"/>
      <c r="J1143" s="201"/>
      <c r="K1143" s="201"/>
      <c r="L1143" s="244"/>
      <c r="M1143" s="245"/>
      <c r="N1143" s="246"/>
      <c r="O1143" s="246"/>
      <c r="P1143" s="246"/>
      <c r="Q1143" s="246"/>
      <c r="R1143" s="246"/>
      <c r="S1143" s="246"/>
      <c r="T1143" s="257"/>
      <c r="AT1143" s="262" t="s">
        <v>184</v>
      </c>
      <c r="AU1143" s="262" t="s">
        <v>81</v>
      </c>
      <c r="AV1143" s="91" t="s">
        <v>81</v>
      </c>
      <c r="AW1143" s="91" t="s">
        <v>37</v>
      </c>
      <c r="AX1143" s="91" t="s">
        <v>73</v>
      </c>
      <c r="AY1143" s="262" t="s">
        <v>164</v>
      </c>
    </row>
    <row r="1144" spans="2:51" s="91" customFormat="1" ht="13.5">
      <c r="B1144" s="200"/>
      <c r="C1144" s="201"/>
      <c r="D1144" s="194" t="s">
        <v>184</v>
      </c>
      <c r="E1144" s="202" t="s">
        <v>22</v>
      </c>
      <c r="F1144" s="203" t="s">
        <v>2014</v>
      </c>
      <c r="G1144" s="201"/>
      <c r="H1144" s="204">
        <v>31.96</v>
      </c>
      <c r="I1144" s="243"/>
      <c r="J1144" s="201"/>
      <c r="K1144" s="201"/>
      <c r="L1144" s="244"/>
      <c r="M1144" s="245"/>
      <c r="N1144" s="246"/>
      <c r="O1144" s="246"/>
      <c r="P1144" s="246"/>
      <c r="Q1144" s="246"/>
      <c r="R1144" s="246"/>
      <c r="S1144" s="246"/>
      <c r="T1144" s="257"/>
      <c r="AT1144" s="262" t="s">
        <v>184</v>
      </c>
      <c r="AU1144" s="262" t="s">
        <v>81</v>
      </c>
      <c r="AV1144" s="91" t="s">
        <v>81</v>
      </c>
      <c r="AW1144" s="91" t="s">
        <v>37</v>
      </c>
      <c r="AX1144" s="91" t="s">
        <v>73</v>
      </c>
      <c r="AY1144" s="262" t="s">
        <v>164</v>
      </c>
    </row>
    <row r="1145" spans="2:51" s="91" customFormat="1" ht="13.5">
      <c r="B1145" s="200"/>
      <c r="C1145" s="201"/>
      <c r="D1145" s="194" t="s">
        <v>184</v>
      </c>
      <c r="E1145" s="202" t="s">
        <v>22</v>
      </c>
      <c r="F1145" s="203" t="s">
        <v>2015</v>
      </c>
      <c r="G1145" s="201"/>
      <c r="H1145" s="204">
        <v>220.181</v>
      </c>
      <c r="I1145" s="243"/>
      <c r="J1145" s="201"/>
      <c r="K1145" s="201"/>
      <c r="L1145" s="244"/>
      <c r="M1145" s="245"/>
      <c r="N1145" s="246"/>
      <c r="O1145" s="246"/>
      <c r="P1145" s="246"/>
      <c r="Q1145" s="246"/>
      <c r="R1145" s="246"/>
      <c r="S1145" s="246"/>
      <c r="T1145" s="257"/>
      <c r="AT1145" s="262" t="s">
        <v>184</v>
      </c>
      <c r="AU1145" s="262" t="s">
        <v>81</v>
      </c>
      <c r="AV1145" s="91" t="s">
        <v>81</v>
      </c>
      <c r="AW1145" s="91" t="s">
        <v>37</v>
      </c>
      <c r="AX1145" s="91" t="s">
        <v>73</v>
      </c>
      <c r="AY1145" s="262" t="s">
        <v>164</v>
      </c>
    </row>
    <row r="1146" spans="2:51" s="91" customFormat="1" ht="13.5">
      <c r="B1146" s="200"/>
      <c r="C1146" s="201"/>
      <c r="D1146" s="194" t="s">
        <v>184</v>
      </c>
      <c r="E1146" s="202" t="s">
        <v>22</v>
      </c>
      <c r="F1146" s="203" t="s">
        <v>2016</v>
      </c>
      <c r="G1146" s="201"/>
      <c r="H1146" s="204">
        <v>30.535</v>
      </c>
      <c r="I1146" s="243"/>
      <c r="J1146" s="201"/>
      <c r="K1146" s="201"/>
      <c r="L1146" s="244"/>
      <c r="M1146" s="245"/>
      <c r="N1146" s="246"/>
      <c r="O1146" s="246"/>
      <c r="P1146" s="246"/>
      <c r="Q1146" s="246"/>
      <c r="R1146" s="246"/>
      <c r="S1146" s="246"/>
      <c r="T1146" s="257"/>
      <c r="AT1146" s="262" t="s">
        <v>184</v>
      </c>
      <c r="AU1146" s="262" t="s">
        <v>81</v>
      </c>
      <c r="AV1146" s="91" t="s">
        <v>81</v>
      </c>
      <c r="AW1146" s="91" t="s">
        <v>37</v>
      </c>
      <c r="AX1146" s="91" t="s">
        <v>73</v>
      </c>
      <c r="AY1146" s="262" t="s">
        <v>164</v>
      </c>
    </row>
    <row r="1147" spans="2:51" s="91" customFormat="1" ht="13.5">
      <c r="B1147" s="200"/>
      <c r="C1147" s="201"/>
      <c r="D1147" s="194" t="s">
        <v>184</v>
      </c>
      <c r="E1147" s="202" t="s">
        <v>22</v>
      </c>
      <c r="F1147" s="203" t="s">
        <v>2017</v>
      </c>
      <c r="G1147" s="201"/>
      <c r="H1147" s="204">
        <v>63.98</v>
      </c>
      <c r="I1147" s="243"/>
      <c r="J1147" s="201"/>
      <c r="K1147" s="201"/>
      <c r="L1147" s="244"/>
      <c r="M1147" s="245"/>
      <c r="N1147" s="246"/>
      <c r="O1147" s="246"/>
      <c r="P1147" s="246"/>
      <c r="Q1147" s="246"/>
      <c r="R1147" s="246"/>
      <c r="S1147" s="246"/>
      <c r="T1147" s="257"/>
      <c r="AT1147" s="262" t="s">
        <v>184</v>
      </c>
      <c r="AU1147" s="262" t="s">
        <v>81</v>
      </c>
      <c r="AV1147" s="91" t="s">
        <v>81</v>
      </c>
      <c r="AW1147" s="91" t="s">
        <v>37</v>
      </c>
      <c r="AX1147" s="91" t="s">
        <v>73</v>
      </c>
      <c r="AY1147" s="262" t="s">
        <v>164</v>
      </c>
    </row>
    <row r="1148" spans="2:51" s="91" customFormat="1" ht="24">
      <c r="B1148" s="200"/>
      <c r="C1148" s="201"/>
      <c r="D1148" s="194" t="s">
        <v>184</v>
      </c>
      <c r="E1148" s="202" t="s">
        <v>22</v>
      </c>
      <c r="F1148" s="203" t="s">
        <v>2052</v>
      </c>
      <c r="G1148" s="201"/>
      <c r="H1148" s="204">
        <v>393.204</v>
      </c>
      <c r="I1148" s="243"/>
      <c r="J1148" s="201"/>
      <c r="K1148" s="201"/>
      <c r="L1148" s="244"/>
      <c r="M1148" s="245"/>
      <c r="N1148" s="246"/>
      <c r="O1148" s="246"/>
      <c r="P1148" s="246"/>
      <c r="Q1148" s="246"/>
      <c r="R1148" s="246"/>
      <c r="S1148" s="246"/>
      <c r="T1148" s="257"/>
      <c r="AT1148" s="262" t="s">
        <v>184</v>
      </c>
      <c r="AU1148" s="262" t="s">
        <v>81</v>
      </c>
      <c r="AV1148" s="91" t="s">
        <v>81</v>
      </c>
      <c r="AW1148" s="91" t="s">
        <v>37</v>
      </c>
      <c r="AX1148" s="91" t="s">
        <v>73</v>
      </c>
      <c r="AY1148" s="262" t="s">
        <v>164</v>
      </c>
    </row>
    <row r="1149" spans="2:51" s="91" customFormat="1" ht="13.5">
      <c r="B1149" s="200"/>
      <c r="C1149" s="201"/>
      <c r="D1149" s="194" t="s">
        <v>184</v>
      </c>
      <c r="E1149" s="202" t="s">
        <v>22</v>
      </c>
      <c r="F1149" s="203" t="s">
        <v>2019</v>
      </c>
      <c r="G1149" s="201"/>
      <c r="H1149" s="204">
        <v>40.235</v>
      </c>
      <c r="I1149" s="243"/>
      <c r="J1149" s="201"/>
      <c r="K1149" s="201"/>
      <c r="L1149" s="244"/>
      <c r="M1149" s="245"/>
      <c r="N1149" s="246"/>
      <c r="O1149" s="246"/>
      <c r="P1149" s="246"/>
      <c r="Q1149" s="246"/>
      <c r="R1149" s="246"/>
      <c r="S1149" s="246"/>
      <c r="T1149" s="257"/>
      <c r="AT1149" s="262" t="s">
        <v>184</v>
      </c>
      <c r="AU1149" s="262" t="s">
        <v>81</v>
      </c>
      <c r="AV1149" s="91" t="s">
        <v>81</v>
      </c>
      <c r="AW1149" s="91" t="s">
        <v>37</v>
      </c>
      <c r="AX1149" s="91" t="s">
        <v>73</v>
      </c>
      <c r="AY1149" s="262" t="s">
        <v>164</v>
      </c>
    </row>
    <row r="1150" spans="2:51" s="91" customFormat="1" ht="24">
      <c r="B1150" s="200"/>
      <c r="C1150" s="201"/>
      <c r="D1150" s="194" t="s">
        <v>184</v>
      </c>
      <c r="E1150" s="202" t="s">
        <v>22</v>
      </c>
      <c r="F1150" s="203" t="s">
        <v>2020</v>
      </c>
      <c r="G1150" s="201"/>
      <c r="H1150" s="204">
        <v>411.884</v>
      </c>
      <c r="I1150" s="243"/>
      <c r="J1150" s="201"/>
      <c r="K1150" s="201"/>
      <c r="L1150" s="244"/>
      <c r="M1150" s="245"/>
      <c r="N1150" s="246"/>
      <c r="O1150" s="246"/>
      <c r="P1150" s="246"/>
      <c r="Q1150" s="246"/>
      <c r="R1150" s="246"/>
      <c r="S1150" s="246"/>
      <c r="T1150" s="257"/>
      <c r="AT1150" s="262" t="s">
        <v>184</v>
      </c>
      <c r="AU1150" s="262" t="s">
        <v>81</v>
      </c>
      <c r="AV1150" s="91" t="s">
        <v>81</v>
      </c>
      <c r="AW1150" s="91" t="s">
        <v>37</v>
      </c>
      <c r="AX1150" s="91" t="s">
        <v>73</v>
      </c>
      <c r="AY1150" s="262" t="s">
        <v>164</v>
      </c>
    </row>
    <row r="1151" spans="2:51" s="91" customFormat="1" ht="13.5">
      <c r="B1151" s="200"/>
      <c r="C1151" s="201"/>
      <c r="D1151" s="194" t="s">
        <v>184</v>
      </c>
      <c r="E1151" s="202" t="s">
        <v>22</v>
      </c>
      <c r="F1151" s="203" t="s">
        <v>2021</v>
      </c>
      <c r="G1151" s="201"/>
      <c r="H1151" s="204">
        <v>40.235</v>
      </c>
      <c r="I1151" s="243"/>
      <c r="J1151" s="201"/>
      <c r="K1151" s="201"/>
      <c r="L1151" s="244"/>
      <c r="M1151" s="245"/>
      <c r="N1151" s="246"/>
      <c r="O1151" s="246"/>
      <c r="P1151" s="246"/>
      <c r="Q1151" s="246"/>
      <c r="R1151" s="246"/>
      <c r="S1151" s="246"/>
      <c r="T1151" s="257"/>
      <c r="AT1151" s="262" t="s">
        <v>184</v>
      </c>
      <c r="AU1151" s="262" t="s">
        <v>81</v>
      </c>
      <c r="AV1151" s="91" t="s">
        <v>81</v>
      </c>
      <c r="AW1151" s="91" t="s">
        <v>37</v>
      </c>
      <c r="AX1151" s="91" t="s">
        <v>73</v>
      </c>
      <c r="AY1151" s="262" t="s">
        <v>164</v>
      </c>
    </row>
    <row r="1152" spans="2:51" s="91" customFormat="1" ht="36">
      <c r="B1152" s="200"/>
      <c r="C1152" s="201"/>
      <c r="D1152" s="194" t="s">
        <v>184</v>
      </c>
      <c r="E1152" s="202" t="s">
        <v>22</v>
      </c>
      <c r="F1152" s="203" t="s">
        <v>2022</v>
      </c>
      <c r="G1152" s="201"/>
      <c r="H1152" s="204">
        <v>703.703</v>
      </c>
      <c r="I1152" s="243"/>
      <c r="J1152" s="201"/>
      <c r="K1152" s="201"/>
      <c r="L1152" s="244"/>
      <c r="M1152" s="245"/>
      <c r="N1152" s="246"/>
      <c r="O1152" s="246"/>
      <c r="P1152" s="246"/>
      <c r="Q1152" s="246"/>
      <c r="R1152" s="246"/>
      <c r="S1152" s="246"/>
      <c r="T1152" s="257"/>
      <c r="AT1152" s="262" t="s">
        <v>184</v>
      </c>
      <c r="AU1152" s="262" t="s">
        <v>81</v>
      </c>
      <c r="AV1152" s="91" t="s">
        <v>81</v>
      </c>
      <c r="AW1152" s="91" t="s">
        <v>37</v>
      </c>
      <c r="AX1152" s="91" t="s">
        <v>73</v>
      </c>
      <c r="AY1152" s="262" t="s">
        <v>164</v>
      </c>
    </row>
    <row r="1153" spans="2:51" s="91" customFormat="1" ht="13.5">
      <c r="B1153" s="200"/>
      <c r="C1153" s="201"/>
      <c r="D1153" s="194" t="s">
        <v>184</v>
      </c>
      <c r="E1153" s="202" t="s">
        <v>22</v>
      </c>
      <c r="F1153" s="203" t="s">
        <v>2023</v>
      </c>
      <c r="G1153" s="201"/>
      <c r="H1153" s="204">
        <v>40.235</v>
      </c>
      <c r="I1153" s="243"/>
      <c r="J1153" s="201"/>
      <c r="K1153" s="201"/>
      <c r="L1153" s="244"/>
      <c r="M1153" s="245"/>
      <c r="N1153" s="246"/>
      <c r="O1153" s="246"/>
      <c r="P1153" s="246"/>
      <c r="Q1153" s="246"/>
      <c r="R1153" s="246"/>
      <c r="S1153" s="246"/>
      <c r="T1153" s="257"/>
      <c r="AT1153" s="262" t="s">
        <v>184</v>
      </c>
      <c r="AU1153" s="262" t="s">
        <v>81</v>
      </c>
      <c r="AV1153" s="91" t="s">
        <v>81</v>
      </c>
      <c r="AW1153" s="91" t="s">
        <v>37</v>
      </c>
      <c r="AX1153" s="91" t="s">
        <v>73</v>
      </c>
      <c r="AY1153" s="262" t="s">
        <v>164</v>
      </c>
    </row>
    <row r="1154" spans="2:51" s="91" customFormat="1" ht="13.5">
      <c r="B1154" s="200"/>
      <c r="C1154" s="201"/>
      <c r="D1154" s="194" t="s">
        <v>184</v>
      </c>
      <c r="E1154" s="202" t="s">
        <v>22</v>
      </c>
      <c r="F1154" s="203" t="s">
        <v>2053</v>
      </c>
      <c r="G1154" s="201"/>
      <c r="H1154" s="204">
        <v>333.55</v>
      </c>
      <c r="I1154" s="243"/>
      <c r="J1154" s="201"/>
      <c r="K1154" s="201"/>
      <c r="L1154" s="244"/>
      <c r="M1154" s="245"/>
      <c r="N1154" s="246"/>
      <c r="O1154" s="246"/>
      <c r="P1154" s="246"/>
      <c r="Q1154" s="246"/>
      <c r="R1154" s="246"/>
      <c r="S1154" s="246"/>
      <c r="T1154" s="257"/>
      <c r="AT1154" s="262" t="s">
        <v>184</v>
      </c>
      <c r="AU1154" s="262" t="s">
        <v>81</v>
      </c>
      <c r="AV1154" s="91" t="s">
        <v>81</v>
      </c>
      <c r="AW1154" s="91" t="s">
        <v>37</v>
      </c>
      <c r="AX1154" s="91" t="s">
        <v>73</v>
      </c>
      <c r="AY1154" s="262" t="s">
        <v>164</v>
      </c>
    </row>
    <row r="1155" spans="2:51" s="91" customFormat="1" ht="13.5">
      <c r="B1155" s="200"/>
      <c r="C1155" s="201"/>
      <c r="D1155" s="194" t="s">
        <v>184</v>
      </c>
      <c r="E1155" s="202" t="s">
        <v>22</v>
      </c>
      <c r="F1155" s="203" t="s">
        <v>2024</v>
      </c>
      <c r="G1155" s="201"/>
      <c r="H1155" s="204">
        <v>148.17</v>
      </c>
      <c r="I1155" s="243"/>
      <c r="J1155" s="201"/>
      <c r="K1155" s="201"/>
      <c r="L1155" s="244"/>
      <c r="M1155" s="245"/>
      <c r="N1155" s="246"/>
      <c r="O1155" s="246"/>
      <c r="P1155" s="246"/>
      <c r="Q1155" s="246"/>
      <c r="R1155" s="246"/>
      <c r="S1155" s="246"/>
      <c r="T1155" s="257"/>
      <c r="AT1155" s="262" t="s">
        <v>184</v>
      </c>
      <c r="AU1155" s="262" t="s">
        <v>81</v>
      </c>
      <c r="AV1155" s="91" t="s">
        <v>81</v>
      </c>
      <c r="AW1155" s="91" t="s">
        <v>37</v>
      </c>
      <c r="AX1155" s="91" t="s">
        <v>73</v>
      </c>
      <c r="AY1155" s="262" t="s">
        <v>164</v>
      </c>
    </row>
    <row r="1156" spans="2:51" s="91" customFormat="1" ht="13.5">
      <c r="B1156" s="200"/>
      <c r="C1156" s="201"/>
      <c r="D1156" s="194" t="s">
        <v>184</v>
      </c>
      <c r="E1156" s="202" t="s">
        <v>22</v>
      </c>
      <c r="F1156" s="203" t="s">
        <v>2054</v>
      </c>
      <c r="G1156" s="201"/>
      <c r="H1156" s="204">
        <v>135.53</v>
      </c>
      <c r="I1156" s="243"/>
      <c r="J1156" s="201"/>
      <c r="K1156" s="201"/>
      <c r="L1156" s="244"/>
      <c r="M1156" s="245"/>
      <c r="N1156" s="246"/>
      <c r="O1156" s="246"/>
      <c r="P1156" s="246"/>
      <c r="Q1156" s="246"/>
      <c r="R1156" s="246"/>
      <c r="S1156" s="246"/>
      <c r="T1156" s="257"/>
      <c r="AT1156" s="262" t="s">
        <v>184</v>
      </c>
      <c r="AU1156" s="262" t="s">
        <v>81</v>
      </c>
      <c r="AV1156" s="91" t="s">
        <v>81</v>
      </c>
      <c r="AW1156" s="91" t="s">
        <v>37</v>
      </c>
      <c r="AX1156" s="91" t="s">
        <v>73</v>
      </c>
      <c r="AY1156" s="262" t="s">
        <v>164</v>
      </c>
    </row>
    <row r="1157" spans="2:51" s="91" customFormat="1" ht="13.5">
      <c r="B1157" s="200"/>
      <c r="C1157" s="201"/>
      <c r="D1157" s="194" t="s">
        <v>184</v>
      </c>
      <c r="E1157" s="202" t="s">
        <v>22</v>
      </c>
      <c r="F1157" s="203" t="s">
        <v>2025</v>
      </c>
      <c r="G1157" s="201"/>
      <c r="H1157" s="204">
        <v>214.188</v>
      </c>
      <c r="I1157" s="243"/>
      <c r="J1157" s="201"/>
      <c r="K1157" s="201"/>
      <c r="L1157" s="244"/>
      <c r="M1157" s="245"/>
      <c r="N1157" s="246"/>
      <c r="O1157" s="246"/>
      <c r="P1157" s="246"/>
      <c r="Q1157" s="246"/>
      <c r="R1157" s="246"/>
      <c r="S1157" s="246"/>
      <c r="T1157" s="257"/>
      <c r="AT1157" s="262" t="s">
        <v>184</v>
      </c>
      <c r="AU1157" s="262" t="s">
        <v>81</v>
      </c>
      <c r="AV1157" s="91" t="s">
        <v>81</v>
      </c>
      <c r="AW1157" s="91" t="s">
        <v>37</v>
      </c>
      <c r="AX1157" s="91" t="s">
        <v>73</v>
      </c>
      <c r="AY1157" s="262" t="s">
        <v>164</v>
      </c>
    </row>
    <row r="1158" spans="2:51" s="91" customFormat="1" ht="13.5">
      <c r="B1158" s="200"/>
      <c r="C1158" s="201"/>
      <c r="D1158" s="194" t="s">
        <v>184</v>
      </c>
      <c r="E1158" s="202" t="s">
        <v>22</v>
      </c>
      <c r="F1158" s="203" t="s">
        <v>2026</v>
      </c>
      <c r="G1158" s="201"/>
      <c r="H1158" s="204">
        <v>132.906</v>
      </c>
      <c r="I1158" s="243"/>
      <c r="J1158" s="201"/>
      <c r="K1158" s="201"/>
      <c r="L1158" s="244"/>
      <c r="M1158" s="245"/>
      <c r="N1158" s="246"/>
      <c r="O1158" s="246"/>
      <c r="P1158" s="246"/>
      <c r="Q1158" s="246"/>
      <c r="R1158" s="246"/>
      <c r="S1158" s="246"/>
      <c r="T1158" s="257"/>
      <c r="AT1158" s="262" t="s">
        <v>184</v>
      </c>
      <c r="AU1158" s="262" t="s">
        <v>81</v>
      </c>
      <c r="AV1158" s="91" t="s">
        <v>81</v>
      </c>
      <c r="AW1158" s="91" t="s">
        <v>37</v>
      </c>
      <c r="AX1158" s="91" t="s">
        <v>73</v>
      </c>
      <c r="AY1158" s="262" t="s">
        <v>164</v>
      </c>
    </row>
    <row r="1159" spans="2:51" s="91" customFormat="1" ht="13.5">
      <c r="B1159" s="200"/>
      <c r="C1159" s="201"/>
      <c r="D1159" s="194" t="s">
        <v>184</v>
      </c>
      <c r="E1159" s="202" t="s">
        <v>22</v>
      </c>
      <c r="F1159" s="203" t="s">
        <v>2055</v>
      </c>
      <c r="G1159" s="201"/>
      <c r="H1159" s="204">
        <v>59.6</v>
      </c>
      <c r="I1159" s="243"/>
      <c r="J1159" s="201"/>
      <c r="K1159" s="201"/>
      <c r="L1159" s="244"/>
      <c r="M1159" s="245"/>
      <c r="N1159" s="246"/>
      <c r="O1159" s="246"/>
      <c r="P1159" s="246"/>
      <c r="Q1159" s="246"/>
      <c r="R1159" s="246"/>
      <c r="S1159" s="246"/>
      <c r="T1159" s="257"/>
      <c r="AT1159" s="262" t="s">
        <v>184</v>
      </c>
      <c r="AU1159" s="262" t="s">
        <v>81</v>
      </c>
      <c r="AV1159" s="91" t="s">
        <v>81</v>
      </c>
      <c r="AW1159" s="91" t="s">
        <v>37</v>
      </c>
      <c r="AX1159" s="91" t="s">
        <v>73</v>
      </c>
      <c r="AY1159" s="262" t="s">
        <v>164</v>
      </c>
    </row>
    <row r="1160" spans="2:51" s="91" customFormat="1" ht="13.5">
      <c r="B1160" s="200"/>
      <c r="C1160" s="201"/>
      <c r="D1160" s="194" t="s">
        <v>184</v>
      </c>
      <c r="E1160" s="202" t="s">
        <v>22</v>
      </c>
      <c r="F1160" s="203" t="s">
        <v>2056</v>
      </c>
      <c r="G1160" s="201"/>
      <c r="H1160" s="204">
        <v>21.93</v>
      </c>
      <c r="I1160" s="243"/>
      <c r="J1160" s="201"/>
      <c r="K1160" s="201"/>
      <c r="L1160" s="244"/>
      <c r="M1160" s="245"/>
      <c r="N1160" s="246"/>
      <c r="O1160" s="246"/>
      <c r="P1160" s="246"/>
      <c r="Q1160" s="246"/>
      <c r="R1160" s="246"/>
      <c r="S1160" s="246"/>
      <c r="T1160" s="257"/>
      <c r="AT1160" s="262" t="s">
        <v>184</v>
      </c>
      <c r="AU1160" s="262" t="s">
        <v>81</v>
      </c>
      <c r="AV1160" s="91" t="s">
        <v>81</v>
      </c>
      <c r="AW1160" s="91" t="s">
        <v>37</v>
      </c>
      <c r="AX1160" s="91" t="s">
        <v>73</v>
      </c>
      <c r="AY1160" s="262" t="s">
        <v>164</v>
      </c>
    </row>
    <row r="1161" spans="2:51" s="91" customFormat="1" ht="13.5">
      <c r="B1161" s="200"/>
      <c r="C1161" s="201"/>
      <c r="D1161" s="194" t="s">
        <v>184</v>
      </c>
      <c r="E1161" s="202" t="s">
        <v>22</v>
      </c>
      <c r="F1161" s="203" t="s">
        <v>2057</v>
      </c>
      <c r="G1161" s="201"/>
      <c r="H1161" s="204">
        <v>60.75</v>
      </c>
      <c r="I1161" s="243"/>
      <c r="J1161" s="201"/>
      <c r="K1161" s="201"/>
      <c r="L1161" s="244"/>
      <c r="M1161" s="245"/>
      <c r="N1161" s="246"/>
      <c r="O1161" s="246"/>
      <c r="P1161" s="246"/>
      <c r="Q1161" s="246"/>
      <c r="R1161" s="246"/>
      <c r="S1161" s="246"/>
      <c r="T1161" s="257"/>
      <c r="AT1161" s="262" t="s">
        <v>184</v>
      </c>
      <c r="AU1161" s="262" t="s">
        <v>81</v>
      </c>
      <c r="AV1161" s="91" t="s">
        <v>81</v>
      </c>
      <c r="AW1161" s="91" t="s">
        <v>37</v>
      </c>
      <c r="AX1161" s="91" t="s">
        <v>73</v>
      </c>
      <c r="AY1161" s="262" t="s">
        <v>164</v>
      </c>
    </row>
    <row r="1162" spans="2:51" s="91" customFormat="1" ht="13.5">
      <c r="B1162" s="200"/>
      <c r="C1162" s="201"/>
      <c r="D1162" s="194" t="s">
        <v>184</v>
      </c>
      <c r="E1162" s="202" t="s">
        <v>22</v>
      </c>
      <c r="F1162" s="203" t="s">
        <v>2058</v>
      </c>
      <c r="G1162" s="201"/>
      <c r="H1162" s="204">
        <v>21.68</v>
      </c>
      <c r="I1162" s="243"/>
      <c r="J1162" s="201"/>
      <c r="K1162" s="201"/>
      <c r="L1162" s="244"/>
      <c r="M1162" s="245"/>
      <c r="N1162" s="246"/>
      <c r="O1162" s="246"/>
      <c r="P1162" s="246"/>
      <c r="Q1162" s="246"/>
      <c r="R1162" s="246"/>
      <c r="S1162" s="246"/>
      <c r="T1162" s="257"/>
      <c r="AT1162" s="262" t="s">
        <v>184</v>
      </c>
      <c r="AU1162" s="262" t="s">
        <v>81</v>
      </c>
      <c r="AV1162" s="91" t="s">
        <v>81</v>
      </c>
      <c r="AW1162" s="91" t="s">
        <v>37</v>
      </c>
      <c r="AX1162" s="91" t="s">
        <v>73</v>
      </c>
      <c r="AY1162" s="262" t="s">
        <v>164</v>
      </c>
    </row>
    <row r="1163" spans="2:51" s="91" customFormat="1" ht="13.5">
      <c r="B1163" s="200"/>
      <c r="C1163" s="201"/>
      <c r="D1163" s="194" t="s">
        <v>184</v>
      </c>
      <c r="E1163" s="202" t="s">
        <v>22</v>
      </c>
      <c r="F1163" s="203" t="s">
        <v>2059</v>
      </c>
      <c r="G1163" s="201"/>
      <c r="H1163" s="204">
        <v>150.34</v>
      </c>
      <c r="I1163" s="243"/>
      <c r="J1163" s="201"/>
      <c r="K1163" s="201"/>
      <c r="L1163" s="244"/>
      <c r="M1163" s="245"/>
      <c r="N1163" s="246"/>
      <c r="O1163" s="246"/>
      <c r="P1163" s="246"/>
      <c r="Q1163" s="246"/>
      <c r="R1163" s="246"/>
      <c r="S1163" s="246"/>
      <c r="T1163" s="257"/>
      <c r="AT1163" s="262" t="s">
        <v>184</v>
      </c>
      <c r="AU1163" s="262" t="s">
        <v>81</v>
      </c>
      <c r="AV1163" s="91" t="s">
        <v>81</v>
      </c>
      <c r="AW1163" s="91" t="s">
        <v>37</v>
      </c>
      <c r="AX1163" s="91" t="s">
        <v>73</v>
      </c>
      <c r="AY1163" s="262" t="s">
        <v>164</v>
      </c>
    </row>
    <row r="1164" spans="2:51" s="91" customFormat="1" ht="13.5">
      <c r="B1164" s="200"/>
      <c r="C1164" s="201"/>
      <c r="D1164" s="194" t="s">
        <v>184</v>
      </c>
      <c r="E1164" s="202" t="s">
        <v>22</v>
      </c>
      <c r="F1164" s="203" t="s">
        <v>2060</v>
      </c>
      <c r="G1164" s="201"/>
      <c r="H1164" s="204">
        <v>49.315</v>
      </c>
      <c r="I1164" s="243"/>
      <c r="J1164" s="201"/>
      <c r="K1164" s="201"/>
      <c r="L1164" s="244"/>
      <c r="M1164" s="245"/>
      <c r="N1164" s="246"/>
      <c r="O1164" s="246"/>
      <c r="P1164" s="246"/>
      <c r="Q1164" s="246"/>
      <c r="R1164" s="246"/>
      <c r="S1164" s="246"/>
      <c r="T1164" s="257"/>
      <c r="AT1164" s="262" t="s">
        <v>184</v>
      </c>
      <c r="AU1164" s="262" t="s">
        <v>81</v>
      </c>
      <c r="AV1164" s="91" t="s">
        <v>81</v>
      </c>
      <c r="AW1164" s="91" t="s">
        <v>37</v>
      </c>
      <c r="AX1164" s="91" t="s">
        <v>73</v>
      </c>
      <c r="AY1164" s="262" t="s">
        <v>164</v>
      </c>
    </row>
    <row r="1165" spans="2:51" s="293" customFormat="1" ht="13.5">
      <c r="B1165" s="294"/>
      <c r="C1165" s="295"/>
      <c r="D1165" s="194" t="s">
        <v>184</v>
      </c>
      <c r="E1165" s="296" t="s">
        <v>22</v>
      </c>
      <c r="F1165" s="297" t="s">
        <v>249</v>
      </c>
      <c r="G1165" s="295"/>
      <c r="H1165" s="298">
        <v>5890.323</v>
      </c>
      <c r="I1165" s="299"/>
      <c r="J1165" s="295"/>
      <c r="K1165" s="295"/>
      <c r="L1165" s="300"/>
      <c r="M1165" s="301"/>
      <c r="N1165" s="302"/>
      <c r="O1165" s="302"/>
      <c r="P1165" s="302"/>
      <c r="Q1165" s="302"/>
      <c r="R1165" s="302"/>
      <c r="S1165" s="302"/>
      <c r="T1165" s="303"/>
      <c r="AT1165" s="304" t="s">
        <v>184</v>
      </c>
      <c r="AU1165" s="304" t="s">
        <v>81</v>
      </c>
      <c r="AV1165" s="293" t="s">
        <v>120</v>
      </c>
      <c r="AW1165" s="293" t="s">
        <v>37</v>
      </c>
      <c r="AX1165" s="293" t="s">
        <v>73</v>
      </c>
      <c r="AY1165" s="304" t="s">
        <v>164</v>
      </c>
    </row>
    <row r="1166" spans="2:51" s="91" customFormat="1" ht="13.5">
      <c r="B1166" s="200"/>
      <c r="C1166" s="201"/>
      <c r="D1166" s="194" t="s">
        <v>184</v>
      </c>
      <c r="E1166" s="202" t="s">
        <v>22</v>
      </c>
      <c r="F1166" s="203" t="s">
        <v>2061</v>
      </c>
      <c r="G1166" s="201"/>
      <c r="H1166" s="204">
        <v>41.92</v>
      </c>
      <c r="I1166" s="243"/>
      <c r="J1166" s="201"/>
      <c r="K1166" s="201"/>
      <c r="L1166" s="244"/>
      <c r="M1166" s="245"/>
      <c r="N1166" s="246"/>
      <c r="O1166" s="246"/>
      <c r="P1166" s="246"/>
      <c r="Q1166" s="246"/>
      <c r="R1166" s="246"/>
      <c r="S1166" s="246"/>
      <c r="T1166" s="257"/>
      <c r="AT1166" s="262" t="s">
        <v>184</v>
      </c>
      <c r="AU1166" s="262" t="s">
        <v>81</v>
      </c>
      <c r="AV1166" s="91" t="s">
        <v>81</v>
      </c>
      <c r="AW1166" s="91" t="s">
        <v>37</v>
      </c>
      <c r="AX1166" s="91" t="s">
        <v>73</v>
      </c>
      <c r="AY1166" s="262" t="s">
        <v>164</v>
      </c>
    </row>
    <row r="1167" spans="2:51" s="91" customFormat="1" ht="13.5">
      <c r="B1167" s="200"/>
      <c r="C1167" s="201"/>
      <c r="D1167" s="194" t="s">
        <v>184</v>
      </c>
      <c r="E1167" s="202" t="s">
        <v>22</v>
      </c>
      <c r="F1167" s="203" t="s">
        <v>2062</v>
      </c>
      <c r="G1167" s="201"/>
      <c r="H1167" s="204">
        <v>251.64</v>
      </c>
      <c r="I1167" s="243"/>
      <c r="J1167" s="201"/>
      <c r="K1167" s="201"/>
      <c r="L1167" s="244"/>
      <c r="M1167" s="245"/>
      <c r="N1167" s="246"/>
      <c r="O1167" s="246"/>
      <c r="P1167" s="246"/>
      <c r="Q1167" s="246"/>
      <c r="R1167" s="246"/>
      <c r="S1167" s="246"/>
      <c r="T1167" s="257"/>
      <c r="AT1167" s="262" t="s">
        <v>184</v>
      </c>
      <c r="AU1167" s="262" t="s">
        <v>81</v>
      </c>
      <c r="AV1167" s="91" t="s">
        <v>81</v>
      </c>
      <c r="AW1167" s="91" t="s">
        <v>37</v>
      </c>
      <c r="AX1167" s="91" t="s">
        <v>73</v>
      </c>
      <c r="AY1167" s="262" t="s">
        <v>164</v>
      </c>
    </row>
    <row r="1168" spans="2:51" s="91" customFormat="1" ht="13.5">
      <c r="B1168" s="200"/>
      <c r="C1168" s="201"/>
      <c r="D1168" s="194" t="s">
        <v>184</v>
      </c>
      <c r="E1168" s="202" t="s">
        <v>22</v>
      </c>
      <c r="F1168" s="203" t="s">
        <v>2063</v>
      </c>
      <c r="G1168" s="201"/>
      <c r="H1168" s="204">
        <v>88.03</v>
      </c>
      <c r="I1168" s="243"/>
      <c r="J1168" s="201"/>
      <c r="K1168" s="201"/>
      <c r="L1168" s="244"/>
      <c r="M1168" s="245"/>
      <c r="N1168" s="246"/>
      <c r="O1168" s="246"/>
      <c r="P1168" s="246"/>
      <c r="Q1168" s="246"/>
      <c r="R1168" s="246"/>
      <c r="S1168" s="246"/>
      <c r="T1168" s="257"/>
      <c r="AT1168" s="262" t="s">
        <v>184</v>
      </c>
      <c r="AU1168" s="262" t="s">
        <v>81</v>
      </c>
      <c r="AV1168" s="91" t="s">
        <v>81</v>
      </c>
      <c r="AW1168" s="91" t="s">
        <v>37</v>
      </c>
      <c r="AX1168" s="91" t="s">
        <v>73</v>
      </c>
      <c r="AY1168" s="262" t="s">
        <v>164</v>
      </c>
    </row>
    <row r="1169" spans="2:51" s="91" customFormat="1" ht="13.5">
      <c r="B1169" s="200"/>
      <c r="C1169" s="201"/>
      <c r="D1169" s="194" t="s">
        <v>184</v>
      </c>
      <c r="E1169" s="202" t="s">
        <v>22</v>
      </c>
      <c r="F1169" s="203" t="s">
        <v>2064</v>
      </c>
      <c r="G1169" s="201"/>
      <c r="H1169" s="204">
        <v>144.14</v>
      </c>
      <c r="I1169" s="243"/>
      <c r="J1169" s="201"/>
      <c r="K1169" s="201"/>
      <c r="L1169" s="244"/>
      <c r="M1169" s="245"/>
      <c r="N1169" s="246"/>
      <c r="O1169" s="246"/>
      <c r="P1169" s="246"/>
      <c r="Q1169" s="246"/>
      <c r="R1169" s="246"/>
      <c r="S1169" s="246"/>
      <c r="T1169" s="257"/>
      <c r="AT1169" s="262" t="s">
        <v>184</v>
      </c>
      <c r="AU1169" s="262" t="s">
        <v>81</v>
      </c>
      <c r="AV1169" s="91" t="s">
        <v>81</v>
      </c>
      <c r="AW1169" s="91" t="s">
        <v>37</v>
      </c>
      <c r="AX1169" s="91" t="s">
        <v>73</v>
      </c>
      <c r="AY1169" s="262" t="s">
        <v>164</v>
      </c>
    </row>
    <row r="1170" spans="2:51" s="91" customFormat="1" ht="13.5">
      <c r="B1170" s="200"/>
      <c r="C1170" s="201"/>
      <c r="D1170" s="194" t="s">
        <v>184</v>
      </c>
      <c r="E1170" s="202" t="s">
        <v>22</v>
      </c>
      <c r="F1170" s="203" t="s">
        <v>2065</v>
      </c>
      <c r="G1170" s="201"/>
      <c r="H1170" s="204">
        <v>80.43</v>
      </c>
      <c r="I1170" s="243"/>
      <c r="J1170" s="201"/>
      <c r="K1170" s="201"/>
      <c r="L1170" s="244"/>
      <c r="M1170" s="245"/>
      <c r="N1170" s="246"/>
      <c r="O1170" s="246"/>
      <c r="P1170" s="246"/>
      <c r="Q1170" s="246"/>
      <c r="R1170" s="246"/>
      <c r="S1170" s="246"/>
      <c r="T1170" s="257"/>
      <c r="AT1170" s="262" t="s">
        <v>184</v>
      </c>
      <c r="AU1170" s="262" t="s">
        <v>81</v>
      </c>
      <c r="AV1170" s="91" t="s">
        <v>81</v>
      </c>
      <c r="AW1170" s="91" t="s">
        <v>37</v>
      </c>
      <c r="AX1170" s="91" t="s">
        <v>73</v>
      </c>
      <c r="AY1170" s="262" t="s">
        <v>164</v>
      </c>
    </row>
    <row r="1171" spans="2:51" s="91" customFormat="1" ht="13.5">
      <c r="B1171" s="200"/>
      <c r="C1171" s="201"/>
      <c r="D1171" s="194" t="s">
        <v>184</v>
      </c>
      <c r="E1171" s="202" t="s">
        <v>22</v>
      </c>
      <c r="F1171" s="203" t="s">
        <v>2066</v>
      </c>
      <c r="G1171" s="201"/>
      <c r="H1171" s="204">
        <v>41.38</v>
      </c>
      <c r="I1171" s="243"/>
      <c r="J1171" s="201"/>
      <c r="K1171" s="201"/>
      <c r="L1171" s="244"/>
      <c r="M1171" s="245"/>
      <c r="N1171" s="246"/>
      <c r="O1171" s="246"/>
      <c r="P1171" s="246"/>
      <c r="Q1171" s="246"/>
      <c r="R1171" s="246"/>
      <c r="S1171" s="246"/>
      <c r="T1171" s="257"/>
      <c r="AT1171" s="262" t="s">
        <v>184</v>
      </c>
      <c r="AU1171" s="262" t="s">
        <v>81</v>
      </c>
      <c r="AV1171" s="91" t="s">
        <v>81</v>
      </c>
      <c r="AW1171" s="91" t="s">
        <v>37</v>
      </c>
      <c r="AX1171" s="91" t="s">
        <v>73</v>
      </c>
      <c r="AY1171" s="262" t="s">
        <v>164</v>
      </c>
    </row>
    <row r="1172" spans="2:51" s="91" customFormat="1" ht="13.5">
      <c r="B1172" s="200"/>
      <c r="C1172" s="201"/>
      <c r="D1172" s="194" t="s">
        <v>184</v>
      </c>
      <c r="E1172" s="202" t="s">
        <v>22</v>
      </c>
      <c r="F1172" s="203" t="s">
        <v>2067</v>
      </c>
      <c r="G1172" s="201"/>
      <c r="H1172" s="204">
        <v>23.77</v>
      </c>
      <c r="I1172" s="243"/>
      <c r="J1172" s="201"/>
      <c r="K1172" s="201"/>
      <c r="L1172" s="244"/>
      <c r="M1172" s="245"/>
      <c r="N1172" s="246"/>
      <c r="O1172" s="246"/>
      <c r="P1172" s="246"/>
      <c r="Q1172" s="246"/>
      <c r="R1172" s="246"/>
      <c r="S1172" s="246"/>
      <c r="T1172" s="257"/>
      <c r="AT1172" s="262" t="s">
        <v>184</v>
      </c>
      <c r="AU1172" s="262" t="s">
        <v>81</v>
      </c>
      <c r="AV1172" s="91" t="s">
        <v>81</v>
      </c>
      <c r="AW1172" s="91" t="s">
        <v>37</v>
      </c>
      <c r="AX1172" s="91" t="s">
        <v>73</v>
      </c>
      <c r="AY1172" s="262" t="s">
        <v>164</v>
      </c>
    </row>
    <row r="1173" spans="2:51" s="91" customFormat="1" ht="13.5">
      <c r="B1173" s="200"/>
      <c r="C1173" s="201"/>
      <c r="D1173" s="194" t="s">
        <v>184</v>
      </c>
      <c r="E1173" s="202" t="s">
        <v>22</v>
      </c>
      <c r="F1173" s="203" t="s">
        <v>2068</v>
      </c>
      <c r="G1173" s="201"/>
      <c r="H1173" s="204">
        <v>97.193</v>
      </c>
      <c r="I1173" s="243"/>
      <c r="J1173" s="201"/>
      <c r="K1173" s="201"/>
      <c r="L1173" s="244"/>
      <c r="M1173" s="245"/>
      <c r="N1173" s="246"/>
      <c r="O1173" s="246"/>
      <c r="P1173" s="246"/>
      <c r="Q1173" s="246"/>
      <c r="R1173" s="246"/>
      <c r="S1173" s="246"/>
      <c r="T1173" s="257"/>
      <c r="AT1173" s="262" t="s">
        <v>184</v>
      </c>
      <c r="AU1173" s="262" t="s">
        <v>81</v>
      </c>
      <c r="AV1173" s="91" t="s">
        <v>81</v>
      </c>
      <c r="AW1173" s="91" t="s">
        <v>37</v>
      </c>
      <c r="AX1173" s="91" t="s">
        <v>73</v>
      </c>
      <c r="AY1173" s="262" t="s">
        <v>164</v>
      </c>
    </row>
    <row r="1174" spans="2:51" s="91" customFormat="1" ht="13.5">
      <c r="B1174" s="200"/>
      <c r="C1174" s="201"/>
      <c r="D1174" s="194" t="s">
        <v>184</v>
      </c>
      <c r="E1174" s="202" t="s">
        <v>22</v>
      </c>
      <c r="F1174" s="203" t="s">
        <v>2069</v>
      </c>
      <c r="G1174" s="201"/>
      <c r="H1174" s="204">
        <v>76.593</v>
      </c>
      <c r="I1174" s="243"/>
      <c r="J1174" s="201"/>
      <c r="K1174" s="201"/>
      <c r="L1174" s="244"/>
      <c r="M1174" s="245"/>
      <c r="N1174" s="246"/>
      <c r="O1174" s="246"/>
      <c r="P1174" s="246"/>
      <c r="Q1174" s="246"/>
      <c r="R1174" s="246"/>
      <c r="S1174" s="246"/>
      <c r="T1174" s="257"/>
      <c r="AT1174" s="262" t="s">
        <v>184</v>
      </c>
      <c r="AU1174" s="262" t="s">
        <v>81</v>
      </c>
      <c r="AV1174" s="91" t="s">
        <v>81</v>
      </c>
      <c r="AW1174" s="91" t="s">
        <v>37</v>
      </c>
      <c r="AX1174" s="91" t="s">
        <v>73</v>
      </c>
      <c r="AY1174" s="262" t="s">
        <v>164</v>
      </c>
    </row>
    <row r="1175" spans="2:51" s="91" customFormat="1" ht="13.5">
      <c r="B1175" s="200"/>
      <c r="C1175" s="201"/>
      <c r="D1175" s="194" t="s">
        <v>184</v>
      </c>
      <c r="E1175" s="202" t="s">
        <v>22</v>
      </c>
      <c r="F1175" s="203" t="s">
        <v>2070</v>
      </c>
      <c r="G1175" s="201"/>
      <c r="H1175" s="204">
        <v>184.505</v>
      </c>
      <c r="I1175" s="243"/>
      <c r="J1175" s="201"/>
      <c r="K1175" s="201"/>
      <c r="L1175" s="244"/>
      <c r="M1175" s="245"/>
      <c r="N1175" s="246"/>
      <c r="O1175" s="246"/>
      <c r="P1175" s="246"/>
      <c r="Q1175" s="246"/>
      <c r="R1175" s="246"/>
      <c r="S1175" s="246"/>
      <c r="T1175" s="257"/>
      <c r="AT1175" s="262" t="s">
        <v>184</v>
      </c>
      <c r="AU1175" s="262" t="s">
        <v>81</v>
      </c>
      <c r="AV1175" s="91" t="s">
        <v>81</v>
      </c>
      <c r="AW1175" s="91" t="s">
        <v>37</v>
      </c>
      <c r="AX1175" s="91" t="s">
        <v>73</v>
      </c>
      <c r="AY1175" s="262" t="s">
        <v>164</v>
      </c>
    </row>
    <row r="1176" spans="2:51" s="91" customFormat="1" ht="13.5">
      <c r="B1176" s="200"/>
      <c r="C1176" s="201"/>
      <c r="D1176" s="194" t="s">
        <v>184</v>
      </c>
      <c r="E1176" s="202" t="s">
        <v>22</v>
      </c>
      <c r="F1176" s="203" t="s">
        <v>2071</v>
      </c>
      <c r="G1176" s="201"/>
      <c r="H1176" s="204">
        <v>75.67</v>
      </c>
      <c r="I1176" s="243"/>
      <c r="J1176" s="201"/>
      <c r="K1176" s="201"/>
      <c r="L1176" s="244"/>
      <c r="M1176" s="245"/>
      <c r="N1176" s="246"/>
      <c r="O1176" s="246"/>
      <c r="P1176" s="246"/>
      <c r="Q1176" s="246"/>
      <c r="R1176" s="246"/>
      <c r="S1176" s="246"/>
      <c r="T1176" s="257"/>
      <c r="AT1176" s="262" t="s">
        <v>184</v>
      </c>
      <c r="AU1176" s="262" t="s">
        <v>81</v>
      </c>
      <c r="AV1176" s="91" t="s">
        <v>81</v>
      </c>
      <c r="AW1176" s="91" t="s">
        <v>37</v>
      </c>
      <c r="AX1176" s="91" t="s">
        <v>73</v>
      </c>
      <c r="AY1176" s="262" t="s">
        <v>164</v>
      </c>
    </row>
    <row r="1177" spans="2:51" s="91" customFormat="1" ht="13.5">
      <c r="B1177" s="200"/>
      <c r="C1177" s="201"/>
      <c r="D1177" s="194" t="s">
        <v>184</v>
      </c>
      <c r="E1177" s="202" t="s">
        <v>22</v>
      </c>
      <c r="F1177" s="203" t="s">
        <v>2072</v>
      </c>
      <c r="G1177" s="201"/>
      <c r="H1177" s="204">
        <v>116.883</v>
      </c>
      <c r="I1177" s="243"/>
      <c r="J1177" s="201"/>
      <c r="K1177" s="201"/>
      <c r="L1177" s="244"/>
      <c r="M1177" s="245"/>
      <c r="N1177" s="246"/>
      <c r="O1177" s="246"/>
      <c r="P1177" s="246"/>
      <c r="Q1177" s="246"/>
      <c r="R1177" s="246"/>
      <c r="S1177" s="246"/>
      <c r="T1177" s="257"/>
      <c r="AT1177" s="262" t="s">
        <v>184</v>
      </c>
      <c r="AU1177" s="262" t="s">
        <v>81</v>
      </c>
      <c r="AV1177" s="91" t="s">
        <v>81</v>
      </c>
      <c r="AW1177" s="91" t="s">
        <v>37</v>
      </c>
      <c r="AX1177" s="91" t="s">
        <v>73</v>
      </c>
      <c r="AY1177" s="262" t="s">
        <v>164</v>
      </c>
    </row>
    <row r="1178" spans="2:51" s="91" customFormat="1" ht="13.5">
      <c r="B1178" s="200"/>
      <c r="C1178" s="201"/>
      <c r="D1178" s="194" t="s">
        <v>184</v>
      </c>
      <c r="E1178" s="202" t="s">
        <v>22</v>
      </c>
      <c r="F1178" s="203" t="s">
        <v>2073</v>
      </c>
      <c r="G1178" s="201"/>
      <c r="H1178" s="204">
        <v>104.305</v>
      </c>
      <c r="I1178" s="243"/>
      <c r="J1178" s="201"/>
      <c r="K1178" s="201"/>
      <c r="L1178" s="244"/>
      <c r="M1178" s="245"/>
      <c r="N1178" s="246"/>
      <c r="O1178" s="246"/>
      <c r="P1178" s="246"/>
      <c r="Q1178" s="246"/>
      <c r="R1178" s="246"/>
      <c r="S1178" s="246"/>
      <c r="T1178" s="257"/>
      <c r="AT1178" s="262" t="s">
        <v>184</v>
      </c>
      <c r="AU1178" s="262" t="s">
        <v>81</v>
      </c>
      <c r="AV1178" s="91" t="s">
        <v>81</v>
      </c>
      <c r="AW1178" s="91" t="s">
        <v>37</v>
      </c>
      <c r="AX1178" s="91" t="s">
        <v>73</v>
      </c>
      <c r="AY1178" s="262" t="s">
        <v>164</v>
      </c>
    </row>
    <row r="1179" spans="2:51" s="91" customFormat="1" ht="13.5">
      <c r="B1179" s="200"/>
      <c r="C1179" s="201"/>
      <c r="D1179" s="194" t="s">
        <v>184</v>
      </c>
      <c r="E1179" s="202" t="s">
        <v>22</v>
      </c>
      <c r="F1179" s="203" t="s">
        <v>2074</v>
      </c>
      <c r="G1179" s="201"/>
      <c r="H1179" s="204">
        <v>108.68</v>
      </c>
      <c r="I1179" s="243"/>
      <c r="J1179" s="201"/>
      <c r="K1179" s="201"/>
      <c r="L1179" s="244"/>
      <c r="M1179" s="245"/>
      <c r="N1179" s="246"/>
      <c r="O1179" s="246"/>
      <c r="P1179" s="246"/>
      <c r="Q1179" s="246"/>
      <c r="R1179" s="246"/>
      <c r="S1179" s="246"/>
      <c r="T1179" s="257"/>
      <c r="AT1179" s="262" t="s">
        <v>184</v>
      </c>
      <c r="AU1179" s="262" t="s">
        <v>81</v>
      </c>
      <c r="AV1179" s="91" t="s">
        <v>81</v>
      </c>
      <c r="AW1179" s="91" t="s">
        <v>37</v>
      </c>
      <c r="AX1179" s="91" t="s">
        <v>73</v>
      </c>
      <c r="AY1179" s="262" t="s">
        <v>164</v>
      </c>
    </row>
    <row r="1180" spans="2:51" s="91" customFormat="1" ht="13.5">
      <c r="B1180" s="200"/>
      <c r="C1180" s="201"/>
      <c r="D1180" s="194" t="s">
        <v>184</v>
      </c>
      <c r="E1180" s="202" t="s">
        <v>22</v>
      </c>
      <c r="F1180" s="203" t="s">
        <v>2075</v>
      </c>
      <c r="G1180" s="201"/>
      <c r="H1180" s="204">
        <v>105.05</v>
      </c>
      <c r="I1180" s="243"/>
      <c r="J1180" s="201"/>
      <c r="K1180" s="201"/>
      <c r="L1180" s="244"/>
      <c r="M1180" s="245"/>
      <c r="N1180" s="246"/>
      <c r="O1180" s="246"/>
      <c r="P1180" s="246"/>
      <c r="Q1180" s="246"/>
      <c r="R1180" s="246"/>
      <c r="S1180" s="246"/>
      <c r="T1180" s="257"/>
      <c r="AT1180" s="262" t="s">
        <v>184</v>
      </c>
      <c r="AU1180" s="262" t="s">
        <v>81</v>
      </c>
      <c r="AV1180" s="91" t="s">
        <v>81</v>
      </c>
      <c r="AW1180" s="91" t="s">
        <v>37</v>
      </c>
      <c r="AX1180" s="91" t="s">
        <v>73</v>
      </c>
      <c r="AY1180" s="262" t="s">
        <v>164</v>
      </c>
    </row>
    <row r="1181" spans="2:51" s="91" customFormat="1" ht="13.5">
      <c r="B1181" s="200"/>
      <c r="C1181" s="201"/>
      <c r="D1181" s="194" t="s">
        <v>184</v>
      </c>
      <c r="E1181" s="202" t="s">
        <v>22</v>
      </c>
      <c r="F1181" s="203" t="s">
        <v>2076</v>
      </c>
      <c r="G1181" s="201"/>
      <c r="H1181" s="204">
        <v>73.53</v>
      </c>
      <c r="I1181" s="243"/>
      <c r="J1181" s="201"/>
      <c r="K1181" s="201"/>
      <c r="L1181" s="244"/>
      <c r="M1181" s="245"/>
      <c r="N1181" s="246"/>
      <c r="O1181" s="246"/>
      <c r="P1181" s="246"/>
      <c r="Q1181" s="246"/>
      <c r="R1181" s="246"/>
      <c r="S1181" s="246"/>
      <c r="T1181" s="257"/>
      <c r="AT1181" s="262" t="s">
        <v>184</v>
      </c>
      <c r="AU1181" s="262" t="s">
        <v>81</v>
      </c>
      <c r="AV1181" s="91" t="s">
        <v>81</v>
      </c>
      <c r="AW1181" s="91" t="s">
        <v>37</v>
      </c>
      <c r="AX1181" s="91" t="s">
        <v>73</v>
      </c>
      <c r="AY1181" s="262" t="s">
        <v>164</v>
      </c>
    </row>
    <row r="1182" spans="2:51" s="91" customFormat="1" ht="13.5">
      <c r="B1182" s="200"/>
      <c r="C1182" s="201"/>
      <c r="D1182" s="194" t="s">
        <v>184</v>
      </c>
      <c r="E1182" s="202" t="s">
        <v>22</v>
      </c>
      <c r="F1182" s="203" t="s">
        <v>2077</v>
      </c>
      <c r="G1182" s="201"/>
      <c r="H1182" s="204">
        <v>137.295</v>
      </c>
      <c r="I1182" s="243"/>
      <c r="J1182" s="201"/>
      <c r="K1182" s="201"/>
      <c r="L1182" s="244"/>
      <c r="M1182" s="245"/>
      <c r="N1182" s="246"/>
      <c r="O1182" s="246"/>
      <c r="P1182" s="246"/>
      <c r="Q1182" s="246"/>
      <c r="R1182" s="246"/>
      <c r="S1182" s="246"/>
      <c r="T1182" s="257"/>
      <c r="AT1182" s="262" t="s">
        <v>184</v>
      </c>
      <c r="AU1182" s="262" t="s">
        <v>81</v>
      </c>
      <c r="AV1182" s="91" t="s">
        <v>81</v>
      </c>
      <c r="AW1182" s="91" t="s">
        <v>37</v>
      </c>
      <c r="AX1182" s="91" t="s">
        <v>73</v>
      </c>
      <c r="AY1182" s="262" t="s">
        <v>164</v>
      </c>
    </row>
    <row r="1183" spans="2:51" s="91" customFormat="1" ht="13.5">
      <c r="B1183" s="200"/>
      <c r="C1183" s="201"/>
      <c r="D1183" s="194" t="s">
        <v>184</v>
      </c>
      <c r="E1183" s="202" t="s">
        <v>22</v>
      </c>
      <c r="F1183" s="203" t="s">
        <v>2078</v>
      </c>
      <c r="G1183" s="201"/>
      <c r="H1183" s="204">
        <v>132.715</v>
      </c>
      <c r="I1183" s="243"/>
      <c r="J1183" s="201"/>
      <c r="K1183" s="201"/>
      <c r="L1183" s="244"/>
      <c r="M1183" s="245"/>
      <c r="N1183" s="246"/>
      <c r="O1183" s="246"/>
      <c r="P1183" s="246"/>
      <c r="Q1183" s="246"/>
      <c r="R1183" s="246"/>
      <c r="S1183" s="246"/>
      <c r="T1183" s="257"/>
      <c r="AT1183" s="262" t="s">
        <v>184</v>
      </c>
      <c r="AU1183" s="262" t="s">
        <v>81</v>
      </c>
      <c r="AV1183" s="91" t="s">
        <v>81</v>
      </c>
      <c r="AW1183" s="91" t="s">
        <v>37</v>
      </c>
      <c r="AX1183" s="91" t="s">
        <v>73</v>
      </c>
      <c r="AY1183" s="262" t="s">
        <v>164</v>
      </c>
    </row>
    <row r="1184" spans="2:51" s="91" customFormat="1" ht="13.5">
      <c r="B1184" s="200"/>
      <c r="C1184" s="201"/>
      <c r="D1184" s="194" t="s">
        <v>184</v>
      </c>
      <c r="E1184" s="202" t="s">
        <v>22</v>
      </c>
      <c r="F1184" s="203" t="s">
        <v>2079</v>
      </c>
      <c r="G1184" s="201"/>
      <c r="H1184" s="204">
        <v>127.825</v>
      </c>
      <c r="I1184" s="243"/>
      <c r="J1184" s="201"/>
      <c r="K1184" s="201"/>
      <c r="L1184" s="244"/>
      <c r="M1184" s="245"/>
      <c r="N1184" s="246"/>
      <c r="O1184" s="246"/>
      <c r="P1184" s="246"/>
      <c r="Q1184" s="246"/>
      <c r="R1184" s="246"/>
      <c r="S1184" s="246"/>
      <c r="T1184" s="257"/>
      <c r="AT1184" s="262" t="s">
        <v>184</v>
      </c>
      <c r="AU1184" s="262" t="s">
        <v>81</v>
      </c>
      <c r="AV1184" s="91" t="s">
        <v>81</v>
      </c>
      <c r="AW1184" s="91" t="s">
        <v>37</v>
      </c>
      <c r="AX1184" s="91" t="s">
        <v>73</v>
      </c>
      <c r="AY1184" s="262" t="s">
        <v>164</v>
      </c>
    </row>
    <row r="1185" spans="2:51" s="91" customFormat="1" ht="13.5">
      <c r="B1185" s="200"/>
      <c r="C1185" s="201"/>
      <c r="D1185" s="194" t="s">
        <v>184</v>
      </c>
      <c r="E1185" s="202" t="s">
        <v>22</v>
      </c>
      <c r="F1185" s="203" t="s">
        <v>2080</v>
      </c>
      <c r="G1185" s="201"/>
      <c r="H1185" s="204">
        <v>52.71</v>
      </c>
      <c r="I1185" s="243"/>
      <c r="J1185" s="201"/>
      <c r="K1185" s="201"/>
      <c r="L1185" s="244"/>
      <c r="M1185" s="245"/>
      <c r="N1185" s="246"/>
      <c r="O1185" s="246"/>
      <c r="P1185" s="246"/>
      <c r="Q1185" s="246"/>
      <c r="R1185" s="246"/>
      <c r="S1185" s="246"/>
      <c r="T1185" s="257"/>
      <c r="AT1185" s="262" t="s">
        <v>184</v>
      </c>
      <c r="AU1185" s="262" t="s">
        <v>81</v>
      </c>
      <c r="AV1185" s="91" t="s">
        <v>81</v>
      </c>
      <c r="AW1185" s="91" t="s">
        <v>37</v>
      </c>
      <c r="AX1185" s="91" t="s">
        <v>73</v>
      </c>
      <c r="AY1185" s="262" t="s">
        <v>164</v>
      </c>
    </row>
    <row r="1186" spans="2:51" s="91" customFormat="1" ht="13.5">
      <c r="B1186" s="200"/>
      <c r="C1186" s="201"/>
      <c r="D1186" s="194" t="s">
        <v>184</v>
      </c>
      <c r="E1186" s="202" t="s">
        <v>22</v>
      </c>
      <c r="F1186" s="203" t="s">
        <v>2081</v>
      </c>
      <c r="G1186" s="201"/>
      <c r="H1186" s="204">
        <v>55</v>
      </c>
      <c r="I1186" s="243"/>
      <c r="J1186" s="201"/>
      <c r="K1186" s="201"/>
      <c r="L1186" s="244"/>
      <c r="M1186" s="245"/>
      <c r="N1186" s="246"/>
      <c r="O1186" s="246"/>
      <c r="P1186" s="246"/>
      <c r="Q1186" s="246"/>
      <c r="R1186" s="246"/>
      <c r="S1186" s="246"/>
      <c r="T1186" s="257"/>
      <c r="AT1186" s="262" t="s">
        <v>184</v>
      </c>
      <c r="AU1186" s="262" t="s">
        <v>81</v>
      </c>
      <c r="AV1186" s="91" t="s">
        <v>81</v>
      </c>
      <c r="AW1186" s="91" t="s">
        <v>37</v>
      </c>
      <c r="AX1186" s="91" t="s">
        <v>73</v>
      </c>
      <c r="AY1186" s="262" t="s">
        <v>164</v>
      </c>
    </row>
    <row r="1187" spans="2:51" s="91" customFormat="1" ht="13.5">
      <c r="B1187" s="200"/>
      <c r="C1187" s="201"/>
      <c r="D1187" s="194" t="s">
        <v>184</v>
      </c>
      <c r="E1187" s="202" t="s">
        <v>22</v>
      </c>
      <c r="F1187" s="203" t="s">
        <v>2082</v>
      </c>
      <c r="G1187" s="201"/>
      <c r="H1187" s="204">
        <v>14.9</v>
      </c>
      <c r="I1187" s="243"/>
      <c r="J1187" s="201"/>
      <c r="K1187" s="201"/>
      <c r="L1187" s="244"/>
      <c r="M1187" s="245"/>
      <c r="N1187" s="246"/>
      <c r="O1187" s="246"/>
      <c r="P1187" s="246"/>
      <c r="Q1187" s="246"/>
      <c r="R1187" s="246"/>
      <c r="S1187" s="246"/>
      <c r="T1187" s="257"/>
      <c r="AT1187" s="262" t="s">
        <v>184</v>
      </c>
      <c r="AU1187" s="262" t="s">
        <v>81</v>
      </c>
      <c r="AV1187" s="91" t="s">
        <v>81</v>
      </c>
      <c r="AW1187" s="91" t="s">
        <v>37</v>
      </c>
      <c r="AX1187" s="91" t="s">
        <v>73</v>
      </c>
      <c r="AY1187" s="262" t="s">
        <v>164</v>
      </c>
    </row>
    <row r="1188" spans="2:51" s="91" customFormat="1" ht="13.5">
      <c r="B1188" s="200"/>
      <c r="C1188" s="201"/>
      <c r="D1188" s="194" t="s">
        <v>184</v>
      </c>
      <c r="E1188" s="202" t="s">
        <v>22</v>
      </c>
      <c r="F1188" s="203" t="s">
        <v>2083</v>
      </c>
      <c r="G1188" s="201"/>
      <c r="H1188" s="204">
        <v>15</v>
      </c>
      <c r="I1188" s="243"/>
      <c r="J1188" s="201"/>
      <c r="K1188" s="201"/>
      <c r="L1188" s="244"/>
      <c r="M1188" s="245"/>
      <c r="N1188" s="246"/>
      <c r="O1188" s="246"/>
      <c r="P1188" s="246"/>
      <c r="Q1188" s="246"/>
      <c r="R1188" s="246"/>
      <c r="S1188" s="246"/>
      <c r="T1188" s="257"/>
      <c r="AT1188" s="262" t="s">
        <v>184</v>
      </c>
      <c r="AU1188" s="262" t="s">
        <v>81</v>
      </c>
      <c r="AV1188" s="91" t="s">
        <v>81</v>
      </c>
      <c r="AW1188" s="91" t="s">
        <v>37</v>
      </c>
      <c r="AX1188" s="91" t="s">
        <v>73</v>
      </c>
      <c r="AY1188" s="262" t="s">
        <v>164</v>
      </c>
    </row>
    <row r="1189" spans="2:51" s="91" customFormat="1" ht="13.5">
      <c r="B1189" s="200"/>
      <c r="C1189" s="201"/>
      <c r="D1189" s="194" t="s">
        <v>184</v>
      </c>
      <c r="E1189" s="202" t="s">
        <v>22</v>
      </c>
      <c r="F1189" s="203" t="s">
        <v>2084</v>
      </c>
      <c r="G1189" s="201"/>
      <c r="H1189" s="204">
        <v>27.78</v>
      </c>
      <c r="I1189" s="243"/>
      <c r="J1189" s="201"/>
      <c r="K1189" s="201"/>
      <c r="L1189" s="244"/>
      <c r="M1189" s="245"/>
      <c r="N1189" s="246"/>
      <c r="O1189" s="246"/>
      <c r="P1189" s="246"/>
      <c r="Q1189" s="246"/>
      <c r="R1189" s="246"/>
      <c r="S1189" s="246"/>
      <c r="T1189" s="257"/>
      <c r="AT1189" s="262" t="s">
        <v>184</v>
      </c>
      <c r="AU1189" s="262" t="s">
        <v>81</v>
      </c>
      <c r="AV1189" s="91" t="s">
        <v>81</v>
      </c>
      <c r="AW1189" s="91" t="s">
        <v>37</v>
      </c>
      <c r="AX1189" s="91" t="s">
        <v>73</v>
      </c>
      <c r="AY1189" s="262" t="s">
        <v>164</v>
      </c>
    </row>
    <row r="1190" spans="2:51" s="91" customFormat="1" ht="13.5">
      <c r="B1190" s="200"/>
      <c r="C1190" s="201"/>
      <c r="D1190" s="194" t="s">
        <v>184</v>
      </c>
      <c r="E1190" s="202" t="s">
        <v>22</v>
      </c>
      <c r="F1190" s="203" t="s">
        <v>2085</v>
      </c>
      <c r="G1190" s="201"/>
      <c r="H1190" s="204">
        <v>135.065</v>
      </c>
      <c r="I1190" s="243"/>
      <c r="J1190" s="201"/>
      <c r="K1190" s="201"/>
      <c r="L1190" s="244"/>
      <c r="M1190" s="245"/>
      <c r="N1190" s="246"/>
      <c r="O1190" s="246"/>
      <c r="P1190" s="246"/>
      <c r="Q1190" s="246"/>
      <c r="R1190" s="246"/>
      <c r="S1190" s="246"/>
      <c r="T1190" s="257"/>
      <c r="AT1190" s="262" t="s">
        <v>184</v>
      </c>
      <c r="AU1190" s="262" t="s">
        <v>81</v>
      </c>
      <c r="AV1190" s="91" t="s">
        <v>81</v>
      </c>
      <c r="AW1190" s="91" t="s">
        <v>37</v>
      </c>
      <c r="AX1190" s="91" t="s">
        <v>73</v>
      </c>
      <c r="AY1190" s="262" t="s">
        <v>164</v>
      </c>
    </row>
    <row r="1191" spans="2:51" s="91" customFormat="1" ht="13.5">
      <c r="B1191" s="200"/>
      <c r="C1191" s="201"/>
      <c r="D1191" s="194" t="s">
        <v>184</v>
      </c>
      <c r="E1191" s="202" t="s">
        <v>22</v>
      </c>
      <c r="F1191" s="203" t="s">
        <v>2086</v>
      </c>
      <c r="G1191" s="201"/>
      <c r="H1191" s="204">
        <v>95.655</v>
      </c>
      <c r="I1191" s="243"/>
      <c r="J1191" s="201"/>
      <c r="K1191" s="201"/>
      <c r="L1191" s="244"/>
      <c r="M1191" s="245"/>
      <c r="N1191" s="246"/>
      <c r="O1191" s="246"/>
      <c r="P1191" s="246"/>
      <c r="Q1191" s="246"/>
      <c r="R1191" s="246"/>
      <c r="S1191" s="246"/>
      <c r="T1191" s="257"/>
      <c r="AT1191" s="262" t="s">
        <v>184</v>
      </c>
      <c r="AU1191" s="262" t="s">
        <v>81</v>
      </c>
      <c r="AV1191" s="91" t="s">
        <v>81</v>
      </c>
      <c r="AW1191" s="91" t="s">
        <v>37</v>
      </c>
      <c r="AX1191" s="91" t="s">
        <v>73</v>
      </c>
      <c r="AY1191" s="262" t="s">
        <v>164</v>
      </c>
    </row>
    <row r="1192" spans="2:51" s="91" customFormat="1" ht="13.5">
      <c r="B1192" s="200"/>
      <c r="C1192" s="201"/>
      <c r="D1192" s="194" t="s">
        <v>184</v>
      </c>
      <c r="E1192" s="202" t="s">
        <v>22</v>
      </c>
      <c r="F1192" s="203" t="s">
        <v>2087</v>
      </c>
      <c r="G1192" s="201"/>
      <c r="H1192" s="204">
        <v>94.43</v>
      </c>
      <c r="I1192" s="243"/>
      <c r="J1192" s="201"/>
      <c r="K1192" s="201"/>
      <c r="L1192" s="244"/>
      <c r="M1192" s="245"/>
      <c r="N1192" s="246"/>
      <c r="O1192" s="246"/>
      <c r="P1192" s="246"/>
      <c r="Q1192" s="246"/>
      <c r="R1192" s="246"/>
      <c r="S1192" s="246"/>
      <c r="T1192" s="257"/>
      <c r="AT1192" s="262" t="s">
        <v>184</v>
      </c>
      <c r="AU1192" s="262" t="s">
        <v>81</v>
      </c>
      <c r="AV1192" s="91" t="s">
        <v>81</v>
      </c>
      <c r="AW1192" s="91" t="s">
        <v>37</v>
      </c>
      <c r="AX1192" s="91" t="s">
        <v>73</v>
      </c>
      <c r="AY1192" s="262" t="s">
        <v>164</v>
      </c>
    </row>
    <row r="1193" spans="2:51" s="91" customFormat="1" ht="13.5">
      <c r="B1193" s="200"/>
      <c r="C1193" s="201"/>
      <c r="D1193" s="194" t="s">
        <v>184</v>
      </c>
      <c r="E1193" s="202" t="s">
        <v>22</v>
      </c>
      <c r="F1193" s="203" t="s">
        <v>2088</v>
      </c>
      <c r="G1193" s="201"/>
      <c r="H1193" s="204">
        <v>94.43</v>
      </c>
      <c r="I1193" s="243"/>
      <c r="J1193" s="201"/>
      <c r="K1193" s="201"/>
      <c r="L1193" s="244"/>
      <c r="M1193" s="245"/>
      <c r="N1193" s="246"/>
      <c r="O1193" s="246"/>
      <c r="P1193" s="246"/>
      <c r="Q1193" s="246"/>
      <c r="R1193" s="246"/>
      <c r="S1193" s="246"/>
      <c r="T1193" s="257"/>
      <c r="AT1193" s="262" t="s">
        <v>184</v>
      </c>
      <c r="AU1193" s="262" t="s">
        <v>81</v>
      </c>
      <c r="AV1193" s="91" t="s">
        <v>81</v>
      </c>
      <c r="AW1193" s="91" t="s">
        <v>37</v>
      </c>
      <c r="AX1193" s="91" t="s">
        <v>73</v>
      </c>
      <c r="AY1193" s="262" t="s">
        <v>164</v>
      </c>
    </row>
    <row r="1194" spans="2:51" s="91" customFormat="1" ht="13.5">
      <c r="B1194" s="200"/>
      <c r="C1194" s="201"/>
      <c r="D1194" s="194" t="s">
        <v>184</v>
      </c>
      <c r="E1194" s="202" t="s">
        <v>22</v>
      </c>
      <c r="F1194" s="203" t="s">
        <v>2089</v>
      </c>
      <c r="G1194" s="201"/>
      <c r="H1194" s="204">
        <v>95.76</v>
      </c>
      <c r="I1194" s="243"/>
      <c r="J1194" s="201"/>
      <c r="K1194" s="201"/>
      <c r="L1194" s="244"/>
      <c r="M1194" s="245"/>
      <c r="N1194" s="246"/>
      <c r="O1194" s="246"/>
      <c r="P1194" s="246"/>
      <c r="Q1194" s="246"/>
      <c r="R1194" s="246"/>
      <c r="S1194" s="246"/>
      <c r="T1194" s="257"/>
      <c r="AT1194" s="262" t="s">
        <v>184</v>
      </c>
      <c r="AU1194" s="262" t="s">
        <v>81</v>
      </c>
      <c r="AV1194" s="91" t="s">
        <v>81</v>
      </c>
      <c r="AW1194" s="91" t="s">
        <v>37</v>
      </c>
      <c r="AX1194" s="91" t="s">
        <v>73</v>
      </c>
      <c r="AY1194" s="262" t="s">
        <v>164</v>
      </c>
    </row>
    <row r="1195" spans="2:51" s="91" customFormat="1" ht="13.5">
      <c r="B1195" s="200"/>
      <c r="C1195" s="201"/>
      <c r="D1195" s="194" t="s">
        <v>184</v>
      </c>
      <c r="E1195" s="202" t="s">
        <v>22</v>
      </c>
      <c r="F1195" s="203" t="s">
        <v>2090</v>
      </c>
      <c r="G1195" s="201"/>
      <c r="H1195" s="204">
        <v>137.885</v>
      </c>
      <c r="I1195" s="243"/>
      <c r="J1195" s="201"/>
      <c r="K1195" s="201"/>
      <c r="L1195" s="244"/>
      <c r="M1195" s="245"/>
      <c r="N1195" s="246"/>
      <c r="O1195" s="246"/>
      <c r="P1195" s="246"/>
      <c r="Q1195" s="246"/>
      <c r="R1195" s="246"/>
      <c r="S1195" s="246"/>
      <c r="T1195" s="257"/>
      <c r="AT1195" s="262" t="s">
        <v>184</v>
      </c>
      <c r="AU1195" s="262" t="s">
        <v>81</v>
      </c>
      <c r="AV1195" s="91" t="s">
        <v>81</v>
      </c>
      <c r="AW1195" s="91" t="s">
        <v>37</v>
      </c>
      <c r="AX1195" s="91" t="s">
        <v>73</v>
      </c>
      <c r="AY1195" s="262" t="s">
        <v>164</v>
      </c>
    </row>
    <row r="1196" spans="2:51" s="91" customFormat="1" ht="13.5">
      <c r="B1196" s="200"/>
      <c r="C1196" s="201"/>
      <c r="D1196" s="194" t="s">
        <v>184</v>
      </c>
      <c r="E1196" s="202" t="s">
        <v>22</v>
      </c>
      <c r="F1196" s="203" t="s">
        <v>2091</v>
      </c>
      <c r="G1196" s="201"/>
      <c r="H1196" s="204">
        <v>28.75</v>
      </c>
      <c r="I1196" s="243"/>
      <c r="J1196" s="201"/>
      <c r="K1196" s="201"/>
      <c r="L1196" s="244"/>
      <c r="M1196" s="245"/>
      <c r="N1196" s="246"/>
      <c r="O1196" s="246"/>
      <c r="P1196" s="246"/>
      <c r="Q1196" s="246"/>
      <c r="R1196" s="246"/>
      <c r="S1196" s="246"/>
      <c r="T1196" s="257"/>
      <c r="AT1196" s="262" t="s">
        <v>184</v>
      </c>
      <c r="AU1196" s="262" t="s">
        <v>81</v>
      </c>
      <c r="AV1196" s="91" t="s">
        <v>81</v>
      </c>
      <c r="AW1196" s="91" t="s">
        <v>37</v>
      </c>
      <c r="AX1196" s="91" t="s">
        <v>73</v>
      </c>
      <c r="AY1196" s="262" t="s">
        <v>164</v>
      </c>
    </row>
    <row r="1197" spans="2:51" s="91" customFormat="1" ht="13.5">
      <c r="B1197" s="200"/>
      <c r="C1197" s="201"/>
      <c r="D1197" s="194" t="s">
        <v>184</v>
      </c>
      <c r="E1197" s="202" t="s">
        <v>22</v>
      </c>
      <c r="F1197" s="203" t="s">
        <v>2092</v>
      </c>
      <c r="G1197" s="201"/>
      <c r="H1197" s="204">
        <v>137.01</v>
      </c>
      <c r="I1197" s="243"/>
      <c r="J1197" s="201"/>
      <c r="K1197" s="201"/>
      <c r="L1197" s="244"/>
      <c r="M1197" s="245"/>
      <c r="N1197" s="246"/>
      <c r="O1197" s="246"/>
      <c r="P1197" s="246"/>
      <c r="Q1197" s="246"/>
      <c r="R1197" s="246"/>
      <c r="S1197" s="246"/>
      <c r="T1197" s="257"/>
      <c r="AT1197" s="262" t="s">
        <v>184</v>
      </c>
      <c r="AU1197" s="262" t="s">
        <v>81</v>
      </c>
      <c r="AV1197" s="91" t="s">
        <v>81</v>
      </c>
      <c r="AW1197" s="91" t="s">
        <v>37</v>
      </c>
      <c r="AX1197" s="91" t="s">
        <v>73</v>
      </c>
      <c r="AY1197" s="262" t="s">
        <v>164</v>
      </c>
    </row>
    <row r="1198" spans="2:51" s="91" customFormat="1" ht="13.5">
      <c r="B1198" s="200"/>
      <c r="C1198" s="201"/>
      <c r="D1198" s="194" t="s">
        <v>184</v>
      </c>
      <c r="E1198" s="202" t="s">
        <v>22</v>
      </c>
      <c r="F1198" s="203" t="s">
        <v>2093</v>
      </c>
      <c r="G1198" s="201"/>
      <c r="H1198" s="204">
        <v>37.08</v>
      </c>
      <c r="I1198" s="243"/>
      <c r="J1198" s="201"/>
      <c r="K1198" s="201"/>
      <c r="L1198" s="244"/>
      <c r="M1198" s="245"/>
      <c r="N1198" s="246"/>
      <c r="O1198" s="246"/>
      <c r="P1198" s="246"/>
      <c r="Q1198" s="246"/>
      <c r="R1198" s="246"/>
      <c r="S1198" s="246"/>
      <c r="T1198" s="257"/>
      <c r="AT1198" s="262" t="s">
        <v>184</v>
      </c>
      <c r="AU1198" s="262" t="s">
        <v>81</v>
      </c>
      <c r="AV1198" s="91" t="s">
        <v>81</v>
      </c>
      <c r="AW1198" s="91" t="s">
        <v>37</v>
      </c>
      <c r="AX1198" s="91" t="s">
        <v>73</v>
      </c>
      <c r="AY1198" s="262" t="s">
        <v>164</v>
      </c>
    </row>
    <row r="1199" spans="2:51" s="91" customFormat="1" ht="13.5">
      <c r="B1199" s="200"/>
      <c r="C1199" s="201"/>
      <c r="D1199" s="194" t="s">
        <v>184</v>
      </c>
      <c r="E1199" s="202" t="s">
        <v>22</v>
      </c>
      <c r="F1199" s="203" t="s">
        <v>2094</v>
      </c>
      <c r="G1199" s="201"/>
      <c r="H1199" s="204">
        <v>138.76</v>
      </c>
      <c r="I1199" s="243"/>
      <c r="J1199" s="201"/>
      <c r="K1199" s="201"/>
      <c r="L1199" s="244"/>
      <c r="M1199" s="245"/>
      <c r="N1199" s="246"/>
      <c r="O1199" s="246"/>
      <c r="P1199" s="246"/>
      <c r="Q1199" s="246"/>
      <c r="R1199" s="246"/>
      <c r="S1199" s="246"/>
      <c r="T1199" s="257"/>
      <c r="AT1199" s="262" t="s">
        <v>184</v>
      </c>
      <c r="AU1199" s="262" t="s">
        <v>81</v>
      </c>
      <c r="AV1199" s="91" t="s">
        <v>81</v>
      </c>
      <c r="AW1199" s="91" t="s">
        <v>37</v>
      </c>
      <c r="AX1199" s="91" t="s">
        <v>73</v>
      </c>
      <c r="AY1199" s="262" t="s">
        <v>164</v>
      </c>
    </row>
    <row r="1200" spans="2:51" s="91" customFormat="1" ht="13.5">
      <c r="B1200" s="200"/>
      <c r="C1200" s="201"/>
      <c r="D1200" s="194" t="s">
        <v>184</v>
      </c>
      <c r="E1200" s="202" t="s">
        <v>22</v>
      </c>
      <c r="F1200" s="203" t="s">
        <v>2095</v>
      </c>
      <c r="G1200" s="201"/>
      <c r="H1200" s="204">
        <v>37.08</v>
      </c>
      <c r="I1200" s="243"/>
      <c r="J1200" s="201"/>
      <c r="K1200" s="201"/>
      <c r="L1200" s="244"/>
      <c r="M1200" s="245"/>
      <c r="N1200" s="246"/>
      <c r="O1200" s="246"/>
      <c r="P1200" s="246"/>
      <c r="Q1200" s="246"/>
      <c r="R1200" s="246"/>
      <c r="S1200" s="246"/>
      <c r="T1200" s="257"/>
      <c r="AT1200" s="262" t="s">
        <v>184</v>
      </c>
      <c r="AU1200" s="262" t="s">
        <v>81</v>
      </c>
      <c r="AV1200" s="91" t="s">
        <v>81</v>
      </c>
      <c r="AW1200" s="91" t="s">
        <v>37</v>
      </c>
      <c r="AX1200" s="91" t="s">
        <v>73</v>
      </c>
      <c r="AY1200" s="262" t="s">
        <v>164</v>
      </c>
    </row>
    <row r="1201" spans="2:51" s="91" customFormat="1" ht="13.5">
      <c r="B1201" s="200"/>
      <c r="C1201" s="201"/>
      <c r="D1201" s="194" t="s">
        <v>184</v>
      </c>
      <c r="E1201" s="202" t="s">
        <v>22</v>
      </c>
      <c r="F1201" s="203" t="s">
        <v>2096</v>
      </c>
      <c r="G1201" s="201"/>
      <c r="H1201" s="204">
        <v>37.79</v>
      </c>
      <c r="I1201" s="243"/>
      <c r="J1201" s="201"/>
      <c r="K1201" s="201"/>
      <c r="L1201" s="244"/>
      <c r="M1201" s="245"/>
      <c r="N1201" s="246"/>
      <c r="O1201" s="246"/>
      <c r="P1201" s="246"/>
      <c r="Q1201" s="246"/>
      <c r="R1201" s="246"/>
      <c r="S1201" s="246"/>
      <c r="T1201" s="257"/>
      <c r="AT1201" s="262" t="s">
        <v>184</v>
      </c>
      <c r="AU1201" s="262" t="s">
        <v>81</v>
      </c>
      <c r="AV1201" s="91" t="s">
        <v>81</v>
      </c>
      <c r="AW1201" s="91" t="s">
        <v>37</v>
      </c>
      <c r="AX1201" s="91" t="s">
        <v>73</v>
      </c>
      <c r="AY1201" s="262" t="s">
        <v>164</v>
      </c>
    </row>
    <row r="1202" spans="2:51" s="293" customFormat="1" ht="13.5">
      <c r="B1202" s="294"/>
      <c r="C1202" s="295"/>
      <c r="D1202" s="194" t="s">
        <v>184</v>
      </c>
      <c r="E1202" s="296" t="s">
        <v>22</v>
      </c>
      <c r="F1202" s="297" t="s">
        <v>249</v>
      </c>
      <c r="G1202" s="295"/>
      <c r="H1202" s="298">
        <v>3246.639</v>
      </c>
      <c r="I1202" s="299"/>
      <c r="J1202" s="295"/>
      <c r="K1202" s="295"/>
      <c r="L1202" s="300"/>
      <c r="M1202" s="301"/>
      <c r="N1202" s="302"/>
      <c r="O1202" s="302"/>
      <c r="P1202" s="302"/>
      <c r="Q1202" s="302"/>
      <c r="R1202" s="302"/>
      <c r="S1202" s="302"/>
      <c r="T1202" s="303"/>
      <c r="AT1202" s="304" t="s">
        <v>184</v>
      </c>
      <c r="AU1202" s="304" t="s">
        <v>81</v>
      </c>
      <c r="AV1202" s="293" t="s">
        <v>120</v>
      </c>
      <c r="AW1202" s="293" t="s">
        <v>37</v>
      </c>
      <c r="AX1202" s="293" t="s">
        <v>73</v>
      </c>
      <c r="AY1202" s="304" t="s">
        <v>164</v>
      </c>
    </row>
    <row r="1203" spans="2:51" s="92" customFormat="1" ht="13.5">
      <c r="B1203" s="205"/>
      <c r="C1203" s="206"/>
      <c r="D1203" s="207" t="s">
        <v>184</v>
      </c>
      <c r="E1203" s="208" t="s">
        <v>22</v>
      </c>
      <c r="F1203" s="209" t="s">
        <v>187</v>
      </c>
      <c r="G1203" s="206"/>
      <c r="H1203" s="210">
        <v>9136.96200000001</v>
      </c>
      <c r="I1203" s="247"/>
      <c r="J1203" s="206"/>
      <c r="K1203" s="206"/>
      <c r="L1203" s="248"/>
      <c r="M1203" s="249"/>
      <c r="N1203" s="250"/>
      <c r="O1203" s="250"/>
      <c r="P1203" s="250"/>
      <c r="Q1203" s="250"/>
      <c r="R1203" s="250"/>
      <c r="S1203" s="250"/>
      <c r="T1203" s="258"/>
      <c r="AT1203" s="263" t="s">
        <v>184</v>
      </c>
      <c r="AU1203" s="263" t="s">
        <v>81</v>
      </c>
      <c r="AV1203" s="92" t="s">
        <v>171</v>
      </c>
      <c r="AW1203" s="92" t="s">
        <v>37</v>
      </c>
      <c r="AX1203" s="92" t="s">
        <v>24</v>
      </c>
      <c r="AY1203" s="263" t="s">
        <v>164</v>
      </c>
    </row>
    <row r="1204" spans="2:65" s="84" customFormat="1" ht="28.8" customHeight="1">
      <c r="B1204" s="105"/>
      <c r="C1204" s="189" t="s">
        <v>2097</v>
      </c>
      <c r="D1204" s="189" t="s">
        <v>166</v>
      </c>
      <c r="E1204" s="190" t="s">
        <v>2098</v>
      </c>
      <c r="F1204" s="191" t="s">
        <v>2099</v>
      </c>
      <c r="G1204" s="192" t="s">
        <v>192</v>
      </c>
      <c r="H1204" s="193">
        <v>9136.962</v>
      </c>
      <c r="I1204" s="233"/>
      <c r="J1204" s="234">
        <f>ROUND(I1204*H1204,2)</f>
        <v>0</v>
      </c>
      <c r="K1204" s="191" t="s">
        <v>170</v>
      </c>
      <c r="L1204" s="214"/>
      <c r="M1204" s="235" t="s">
        <v>22</v>
      </c>
      <c r="N1204" s="236" t="s">
        <v>44</v>
      </c>
      <c r="O1204" s="106"/>
      <c r="P1204" s="237">
        <f>O1204*H1204</f>
        <v>0</v>
      </c>
      <c r="Q1204" s="237">
        <v>0.00029</v>
      </c>
      <c r="R1204" s="237">
        <f>Q1204*H1204</f>
        <v>2.64971898</v>
      </c>
      <c r="S1204" s="237">
        <v>0</v>
      </c>
      <c r="T1204" s="254">
        <f>S1204*H1204</f>
        <v>0</v>
      </c>
      <c r="AR1204" s="170" t="s">
        <v>298</v>
      </c>
      <c r="AT1204" s="170" t="s">
        <v>166</v>
      </c>
      <c r="AU1204" s="170" t="s">
        <v>81</v>
      </c>
      <c r="AY1204" s="170" t="s">
        <v>164</v>
      </c>
      <c r="BE1204" s="266">
        <f>IF(N1204="základní",J1204,0)</f>
        <v>0</v>
      </c>
      <c r="BF1204" s="266">
        <f>IF(N1204="snížená",J1204,0)</f>
        <v>0</v>
      </c>
      <c r="BG1204" s="266">
        <f>IF(N1204="zákl. přenesená",J1204,0)</f>
        <v>0</v>
      </c>
      <c r="BH1204" s="266">
        <f>IF(N1204="sníž. přenesená",J1204,0)</f>
        <v>0</v>
      </c>
      <c r="BI1204" s="266">
        <f>IF(N1204="nulová",J1204,0)</f>
        <v>0</v>
      </c>
      <c r="BJ1204" s="170" t="s">
        <v>24</v>
      </c>
      <c r="BK1204" s="266">
        <f>ROUND(I1204*H1204,2)</f>
        <v>0</v>
      </c>
      <c r="BL1204" s="170" t="s">
        <v>298</v>
      </c>
      <c r="BM1204" s="170" t="s">
        <v>2100</v>
      </c>
    </row>
    <row r="1205" spans="2:47" s="84" customFormat="1" ht="24">
      <c r="B1205" s="105"/>
      <c r="C1205" s="174"/>
      <c r="D1205" s="194" t="s">
        <v>173</v>
      </c>
      <c r="E1205" s="174"/>
      <c r="F1205" s="195" t="s">
        <v>2101</v>
      </c>
      <c r="G1205" s="174"/>
      <c r="H1205" s="174"/>
      <c r="I1205" s="215"/>
      <c r="J1205" s="174"/>
      <c r="K1205" s="174"/>
      <c r="L1205" s="214"/>
      <c r="M1205" s="238"/>
      <c r="N1205" s="106"/>
      <c r="O1205" s="106"/>
      <c r="P1205" s="106"/>
      <c r="Q1205" s="106"/>
      <c r="R1205" s="106"/>
      <c r="S1205" s="106"/>
      <c r="T1205" s="255"/>
      <c r="AT1205" s="170" t="s">
        <v>173</v>
      </c>
      <c r="AU1205" s="170" t="s">
        <v>81</v>
      </c>
    </row>
    <row r="1206" spans="2:51" s="91" customFormat="1" ht="13.5">
      <c r="B1206" s="200"/>
      <c r="C1206" s="201"/>
      <c r="D1206" s="194" t="s">
        <v>184</v>
      </c>
      <c r="E1206" s="202" t="s">
        <v>22</v>
      </c>
      <c r="F1206" s="203" t="s">
        <v>2043</v>
      </c>
      <c r="G1206" s="201"/>
      <c r="H1206" s="204">
        <v>94.35</v>
      </c>
      <c r="I1206" s="243"/>
      <c r="J1206" s="201"/>
      <c r="K1206" s="201"/>
      <c r="L1206" s="244"/>
      <c r="M1206" s="245"/>
      <c r="N1206" s="246"/>
      <c r="O1206" s="246"/>
      <c r="P1206" s="246"/>
      <c r="Q1206" s="246"/>
      <c r="R1206" s="246"/>
      <c r="S1206" s="246"/>
      <c r="T1206" s="257"/>
      <c r="AT1206" s="262" t="s">
        <v>184</v>
      </c>
      <c r="AU1206" s="262" t="s">
        <v>81</v>
      </c>
      <c r="AV1206" s="91" t="s">
        <v>81</v>
      </c>
      <c r="AW1206" s="91" t="s">
        <v>37</v>
      </c>
      <c r="AX1206" s="91" t="s">
        <v>73</v>
      </c>
      <c r="AY1206" s="262" t="s">
        <v>164</v>
      </c>
    </row>
    <row r="1207" spans="2:51" s="91" customFormat="1" ht="13.5">
      <c r="B1207" s="200"/>
      <c r="C1207" s="201"/>
      <c r="D1207" s="194" t="s">
        <v>184</v>
      </c>
      <c r="E1207" s="202" t="s">
        <v>22</v>
      </c>
      <c r="F1207" s="203" t="s">
        <v>2006</v>
      </c>
      <c r="G1207" s="201"/>
      <c r="H1207" s="204">
        <v>146.12</v>
      </c>
      <c r="I1207" s="243"/>
      <c r="J1207" s="201"/>
      <c r="K1207" s="201"/>
      <c r="L1207" s="244"/>
      <c r="M1207" s="245"/>
      <c r="N1207" s="246"/>
      <c r="O1207" s="246"/>
      <c r="P1207" s="246"/>
      <c r="Q1207" s="246"/>
      <c r="R1207" s="246"/>
      <c r="S1207" s="246"/>
      <c r="T1207" s="257"/>
      <c r="AT1207" s="262" t="s">
        <v>184</v>
      </c>
      <c r="AU1207" s="262" t="s">
        <v>81</v>
      </c>
      <c r="AV1207" s="91" t="s">
        <v>81</v>
      </c>
      <c r="AW1207" s="91" t="s">
        <v>37</v>
      </c>
      <c r="AX1207" s="91" t="s">
        <v>73</v>
      </c>
      <c r="AY1207" s="262" t="s">
        <v>164</v>
      </c>
    </row>
    <row r="1208" spans="2:51" s="91" customFormat="1" ht="13.5">
      <c r="B1208" s="200"/>
      <c r="C1208" s="201"/>
      <c r="D1208" s="194" t="s">
        <v>184</v>
      </c>
      <c r="E1208" s="202" t="s">
        <v>22</v>
      </c>
      <c r="F1208" s="203" t="s">
        <v>2044</v>
      </c>
      <c r="G1208" s="201"/>
      <c r="H1208" s="204">
        <v>189.69</v>
      </c>
      <c r="I1208" s="243"/>
      <c r="J1208" s="201"/>
      <c r="K1208" s="201"/>
      <c r="L1208" s="244"/>
      <c r="M1208" s="245"/>
      <c r="N1208" s="246"/>
      <c r="O1208" s="246"/>
      <c r="P1208" s="246"/>
      <c r="Q1208" s="246"/>
      <c r="R1208" s="246"/>
      <c r="S1208" s="246"/>
      <c r="T1208" s="257"/>
      <c r="AT1208" s="262" t="s">
        <v>184</v>
      </c>
      <c r="AU1208" s="262" t="s">
        <v>81</v>
      </c>
      <c r="AV1208" s="91" t="s">
        <v>81</v>
      </c>
      <c r="AW1208" s="91" t="s">
        <v>37</v>
      </c>
      <c r="AX1208" s="91" t="s">
        <v>73</v>
      </c>
      <c r="AY1208" s="262" t="s">
        <v>164</v>
      </c>
    </row>
    <row r="1209" spans="2:51" s="91" customFormat="1" ht="13.5">
      <c r="B1209" s="200"/>
      <c r="C1209" s="201"/>
      <c r="D1209" s="194" t="s">
        <v>184</v>
      </c>
      <c r="E1209" s="202" t="s">
        <v>22</v>
      </c>
      <c r="F1209" s="203" t="s">
        <v>2045</v>
      </c>
      <c r="G1209" s="201"/>
      <c r="H1209" s="204">
        <v>35.148</v>
      </c>
      <c r="I1209" s="243"/>
      <c r="J1209" s="201"/>
      <c r="K1209" s="201"/>
      <c r="L1209" s="244"/>
      <c r="M1209" s="245"/>
      <c r="N1209" s="246"/>
      <c r="O1209" s="246"/>
      <c r="P1209" s="246"/>
      <c r="Q1209" s="246"/>
      <c r="R1209" s="246"/>
      <c r="S1209" s="246"/>
      <c r="T1209" s="257"/>
      <c r="AT1209" s="262" t="s">
        <v>184</v>
      </c>
      <c r="AU1209" s="262" t="s">
        <v>81</v>
      </c>
      <c r="AV1209" s="91" t="s">
        <v>81</v>
      </c>
      <c r="AW1209" s="91" t="s">
        <v>37</v>
      </c>
      <c r="AX1209" s="91" t="s">
        <v>73</v>
      </c>
      <c r="AY1209" s="262" t="s">
        <v>164</v>
      </c>
    </row>
    <row r="1210" spans="2:51" s="91" customFormat="1" ht="13.5">
      <c r="B1210" s="200"/>
      <c r="C1210" s="201"/>
      <c r="D1210" s="194" t="s">
        <v>184</v>
      </c>
      <c r="E1210" s="202" t="s">
        <v>22</v>
      </c>
      <c r="F1210" s="203" t="s">
        <v>2046</v>
      </c>
      <c r="G1210" s="201"/>
      <c r="H1210" s="204">
        <v>79.53</v>
      </c>
      <c r="I1210" s="243"/>
      <c r="J1210" s="201"/>
      <c r="K1210" s="201"/>
      <c r="L1210" s="244"/>
      <c r="M1210" s="245"/>
      <c r="N1210" s="246"/>
      <c r="O1210" s="246"/>
      <c r="P1210" s="246"/>
      <c r="Q1210" s="246"/>
      <c r="R1210" s="246"/>
      <c r="S1210" s="246"/>
      <c r="T1210" s="257"/>
      <c r="AT1210" s="262" t="s">
        <v>184</v>
      </c>
      <c r="AU1210" s="262" t="s">
        <v>81</v>
      </c>
      <c r="AV1210" s="91" t="s">
        <v>81</v>
      </c>
      <c r="AW1210" s="91" t="s">
        <v>37</v>
      </c>
      <c r="AX1210" s="91" t="s">
        <v>73</v>
      </c>
      <c r="AY1210" s="262" t="s">
        <v>164</v>
      </c>
    </row>
    <row r="1211" spans="2:51" s="91" customFormat="1" ht="13.5">
      <c r="B1211" s="200"/>
      <c r="C1211" s="201"/>
      <c r="D1211" s="194" t="s">
        <v>184</v>
      </c>
      <c r="E1211" s="202" t="s">
        <v>22</v>
      </c>
      <c r="F1211" s="203" t="s">
        <v>2047</v>
      </c>
      <c r="G1211" s="201"/>
      <c r="H1211" s="204">
        <v>40.15</v>
      </c>
      <c r="I1211" s="243"/>
      <c r="J1211" s="201"/>
      <c r="K1211" s="201"/>
      <c r="L1211" s="244"/>
      <c r="M1211" s="245"/>
      <c r="N1211" s="246"/>
      <c r="O1211" s="246"/>
      <c r="P1211" s="246"/>
      <c r="Q1211" s="246"/>
      <c r="R1211" s="246"/>
      <c r="S1211" s="246"/>
      <c r="T1211" s="257"/>
      <c r="AT1211" s="262" t="s">
        <v>184</v>
      </c>
      <c r="AU1211" s="262" t="s">
        <v>81</v>
      </c>
      <c r="AV1211" s="91" t="s">
        <v>81</v>
      </c>
      <c r="AW1211" s="91" t="s">
        <v>37</v>
      </c>
      <c r="AX1211" s="91" t="s">
        <v>73</v>
      </c>
      <c r="AY1211" s="262" t="s">
        <v>164</v>
      </c>
    </row>
    <row r="1212" spans="2:51" s="91" customFormat="1" ht="13.5">
      <c r="B1212" s="200"/>
      <c r="C1212" s="201"/>
      <c r="D1212" s="194" t="s">
        <v>184</v>
      </c>
      <c r="E1212" s="202" t="s">
        <v>22</v>
      </c>
      <c r="F1212" s="203" t="s">
        <v>2048</v>
      </c>
      <c r="G1212" s="201"/>
      <c r="H1212" s="204">
        <v>108.95</v>
      </c>
      <c r="I1212" s="243"/>
      <c r="J1212" s="201"/>
      <c r="K1212" s="201"/>
      <c r="L1212" s="244"/>
      <c r="M1212" s="245"/>
      <c r="N1212" s="246"/>
      <c r="O1212" s="246"/>
      <c r="P1212" s="246"/>
      <c r="Q1212" s="246"/>
      <c r="R1212" s="246"/>
      <c r="S1212" s="246"/>
      <c r="T1212" s="257"/>
      <c r="AT1212" s="262" t="s">
        <v>184</v>
      </c>
      <c r="AU1212" s="262" t="s">
        <v>81</v>
      </c>
      <c r="AV1212" s="91" t="s">
        <v>81</v>
      </c>
      <c r="AW1212" s="91" t="s">
        <v>37</v>
      </c>
      <c r="AX1212" s="91" t="s">
        <v>73</v>
      </c>
      <c r="AY1212" s="262" t="s">
        <v>164</v>
      </c>
    </row>
    <row r="1213" spans="2:51" s="91" customFormat="1" ht="13.5">
      <c r="B1213" s="200"/>
      <c r="C1213" s="201"/>
      <c r="D1213" s="194" t="s">
        <v>184</v>
      </c>
      <c r="E1213" s="202" t="s">
        <v>22</v>
      </c>
      <c r="F1213" s="203" t="s">
        <v>2049</v>
      </c>
      <c r="G1213" s="201"/>
      <c r="H1213" s="204">
        <v>42.73</v>
      </c>
      <c r="I1213" s="243"/>
      <c r="J1213" s="201"/>
      <c r="K1213" s="201"/>
      <c r="L1213" s="244"/>
      <c r="M1213" s="245"/>
      <c r="N1213" s="246"/>
      <c r="O1213" s="246"/>
      <c r="P1213" s="246"/>
      <c r="Q1213" s="246"/>
      <c r="R1213" s="246"/>
      <c r="S1213" s="246"/>
      <c r="T1213" s="257"/>
      <c r="AT1213" s="262" t="s">
        <v>184</v>
      </c>
      <c r="AU1213" s="262" t="s">
        <v>81</v>
      </c>
      <c r="AV1213" s="91" t="s">
        <v>81</v>
      </c>
      <c r="AW1213" s="91" t="s">
        <v>37</v>
      </c>
      <c r="AX1213" s="91" t="s">
        <v>73</v>
      </c>
      <c r="AY1213" s="262" t="s">
        <v>164</v>
      </c>
    </row>
    <row r="1214" spans="2:51" s="91" customFormat="1" ht="24">
      <c r="B1214" s="200"/>
      <c r="C1214" s="201"/>
      <c r="D1214" s="194" t="s">
        <v>184</v>
      </c>
      <c r="E1214" s="202" t="s">
        <v>22</v>
      </c>
      <c r="F1214" s="203" t="s">
        <v>2007</v>
      </c>
      <c r="G1214" s="201"/>
      <c r="H1214" s="204">
        <v>305.608</v>
      </c>
      <c r="I1214" s="243"/>
      <c r="J1214" s="201"/>
      <c r="K1214" s="201"/>
      <c r="L1214" s="244"/>
      <c r="M1214" s="245"/>
      <c r="N1214" s="246"/>
      <c r="O1214" s="246"/>
      <c r="P1214" s="246"/>
      <c r="Q1214" s="246"/>
      <c r="R1214" s="246"/>
      <c r="S1214" s="246"/>
      <c r="T1214" s="257"/>
      <c r="AT1214" s="262" t="s">
        <v>184</v>
      </c>
      <c r="AU1214" s="262" t="s">
        <v>81</v>
      </c>
      <c r="AV1214" s="91" t="s">
        <v>81</v>
      </c>
      <c r="AW1214" s="91" t="s">
        <v>37</v>
      </c>
      <c r="AX1214" s="91" t="s">
        <v>73</v>
      </c>
      <c r="AY1214" s="262" t="s">
        <v>164</v>
      </c>
    </row>
    <row r="1215" spans="2:51" s="91" customFormat="1" ht="13.5">
      <c r="B1215" s="200"/>
      <c r="C1215" s="201"/>
      <c r="D1215" s="194" t="s">
        <v>184</v>
      </c>
      <c r="E1215" s="202" t="s">
        <v>22</v>
      </c>
      <c r="F1215" s="203" t="s">
        <v>2008</v>
      </c>
      <c r="G1215" s="201"/>
      <c r="H1215" s="204">
        <v>65.185</v>
      </c>
      <c r="I1215" s="243"/>
      <c r="J1215" s="201"/>
      <c r="K1215" s="201"/>
      <c r="L1215" s="244"/>
      <c r="M1215" s="245"/>
      <c r="N1215" s="246"/>
      <c r="O1215" s="246"/>
      <c r="P1215" s="246"/>
      <c r="Q1215" s="246"/>
      <c r="R1215" s="246"/>
      <c r="S1215" s="246"/>
      <c r="T1215" s="257"/>
      <c r="AT1215" s="262" t="s">
        <v>184</v>
      </c>
      <c r="AU1215" s="262" t="s">
        <v>81</v>
      </c>
      <c r="AV1215" s="91" t="s">
        <v>81</v>
      </c>
      <c r="AW1215" s="91" t="s">
        <v>37</v>
      </c>
      <c r="AX1215" s="91" t="s">
        <v>73</v>
      </c>
      <c r="AY1215" s="262" t="s">
        <v>164</v>
      </c>
    </row>
    <row r="1216" spans="2:51" s="91" customFormat="1" ht="24">
      <c r="B1216" s="200"/>
      <c r="C1216" s="201"/>
      <c r="D1216" s="194" t="s">
        <v>184</v>
      </c>
      <c r="E1216" s="202" t="s">
        <v>22</v>
      </c>
      <c r="F1216" s="203" t="s">
        <v>2009</v>
      </c>
      <c r="G1216" s="201"/>
      <c r="H1216" s="204">
        <v>340.808</v>
      </c>
      <c r="I1216" s="243"/>
      <c r="J1216" s="201"/>
      <c r="K1216" s="201"/>
      <c r="L1216" s="244"/>
      <c r="M1216" s="245"/>
      <c r="N1216" s="246"/>
      <c r="O1216" s="246"/>
      <c r="P1216" s="246"/>
      <c r="Q1216" s="246"/>
      <c r="R1216" s="246"/>
      <c r="S1216" s="246"/>
      <c r="T1216" s="257"/>
      <c r="AT1216" s="262" t="s">
        <v>184</v>
      </c>
      <c r="AU1216" s="262" t="s">
        <v>81</v>
      </c>
      <c r="AV1216" s="91" t="s">
        <v>81</v>
      </c>
      <c r="AW1216" s="91" t="s">
        <v>37</v>
      </c>
      <c r="AX1216" s="91" t="s">
        <v>73</v>
      </c>
      <c r="AY1216" s="262" t="s">
        <v>164</v>
      </c>
    </row>
    <row r="1217" spans="2:51" s="91" customFormat="1" ht="13.5">
      <c r="B1217" s="200"/>
      <c r="C1217" s="201"/>
      <c r="D1217" s="194" t="s">
        <v>184</v>
      </c>
      <c r="E1217" s="202" t="s">
        <v>22</v>
      </c>
      <c r="F1217" s="203" t="s">
        <v>2010</v>
      </c>
      <c r="G1217" s="201"/>
      <c r="H1217" s="204">
        <v>65.185</v>
      </c>
      <c r="I1217" s="243"/>
      <c r="J1217" s="201"/>
      <c r="K1217" s="201"/>
      <c r="L1217" s="244"/>
      <c r="M1217" s="245"/>
      <c r="N1217" s="246"/>
      <c r="O1217" s="246"/>
      <c r="P1217" s="246"/>
      <c r="Q1217" s="246"/>
      <c r="R1217" s="246"/>
      <c r="S1217" s="246"/>
      <c r="T1217" s="257"/>
      <c r="AT1217" s="262" t="s">
        <v>184</v>
      </c>
      <c r="AU1217" s="262" t="s">
        <v>81</v>
      </c>
      <c r="AV1217" s="91" t="s">
        <v>81</v>
      </c>
      <c r="AW1217" s="91" t="s">
        <v>37</v>
      </c>
      <c r="AX1217" s="91" t="s">
        <v>73</v>
      </c>
      <c r="AY1217" s="262" t="s">
        <v>164</v>
      </c>
    </row>
    <row r="1218" spans="2:51" s="91" customFormat="1" ht="24">
      <c r="B1218" s="200"/>
      <c r="C1218" s="201"/>
      <c r="D1218" s="194" t="s">
        <v>184</v>
      </c>
      <c r="E1218" s="202" t="s">
        <v>22</v>
      </c>
      <c r="F1218" s="203" t="s">
        <v>2011</v>
      </c>
      <c r="G1218" s="201"/>
      <c r="H1218" s="204">
        <v>298.653</v>
      </c>
      <c r="I1218" s="243"/>
      <c r="J1218" s="201"/>
      <c r="K1218" s="201"/>
      <c r="L1218" s="244"/>
      <c r="M1218" s="245"/>
      <c r="N1218" s="246"/>
      <c r="O1218" s="246"/>
      <c r="P1218" s="246"/>
      <c r="Q1218" s="246"/>
      <c r="R1218" s="246"/>
      <c r="S1218" s="246"/>
      <c r="T1218" s="257"/>
      <c r="AT1218" s="262" t="s">
        <v>184</v>
      </c>
      <c r="AU1218" s="262" t="s">
        <v>81</v>
      </c>
      <c r="AV1218" s="91" t="s">
        <v>81</v>
      </c>
      <c r="AW1218" s="91" t="s">
        <v>37</v>
      </c>
      <c r="AX1218" s="91" t="s">
        <v>73</v>
      </c>
      <c r="AY1218" s="262" t="s">
        <v>164</v>
      </c>
    </row>
    <row r="1219" spans="2:51" s="91" customFormat="1" ht="13.5">
      <c r="B1219" s="200"/>
      <c r="C1219" s="201"/>
      <c r="D1219" s="194" t="s">
        <v>184</v>
      </c>
      <c r="E1219" s="202" t="s">
        <v>22</v>
      </c>
      <c r="F1219" s="203" t="s">
        <v>2012</v>
      </c>
      <c r="G1219" s="201"/>
      <c r="H1219" s="204">
        <v>107.215</v>
      </c>
      <c r="I1219" s="243"/>
      <c r="J1219" s="201"/>
      <c r="K1219" s="201"/>
      <c r="L1219" s="244"/>
      <c r="M1219" s="245"/>
      <c r="N1219" s="246"/>
      <c r="O1219" s="246"/>
      <c r="P1219" s="246"/>
      <c r="Q1219" s="246"/>
      <c r="R1219" s="246"/>
      <c r="S1219" s="246"/>
      <c r="T1219" s="257"/>
      <c r="AT1219" s="262" t="s">
        <v>184</v>
      </c>
      <c r="AU1219" s="262" t="s">
        <v>81</v>
      </c>
      <c r="AV1219" s="91" t="s">
        <v>81</v>
      </c>
      <c r="AW1219" s="91" t="s">
        <v>37</v>
      </c>
      <c r="AX1219" s="91" t="s">
        <v>73</v>
      </c>
      <c r="AY1219" s="262" t="s">
        <v>164</v>
      </c>
    </row>
    <row r="1220" spans="2:51" s="91" customFormat="1" ht="13.5">
      <c r="B1220" s="200"/>
      <c r="C1220" s="201"/>
      <c r="D1220" s="194" t="s">
        <v>184</v>
      </c>
      <c r="E1220" s="202" t="s">
        <v>22</v>
      </c>
      <c r="F1220" s="203" t="s">
        <v>2050</v>
      </c>
      <c r="G1220" s="201"/>
      <c r="H1220" s="204">
        <v>410.49</v>
      </c>
      <c r="I1220" s="243"/>
      <c r="J1220" s="201"/>
      <c r="K1220" s="201"/>
      <c r="L1220" s="244"/>
      <c r="M1220" s="245"/>
      <c r="N1220" s="246"/>
      <c r="O1220" s="246"/>
      <c r="P1220" s="246"/>
      <c r="Q1220" s="246"/>
      <c r="R1220" s="246"/>
      <c r="S1220" s="246"/>
      <c r="T1220" s="257"/>
      <c r="AT1220" s="262" t="s">
        <v>184</v>
      </c>
      <c r="AU1220" s="262" t="s">
        <v>81</v>
      </c>
      <c r="AV1220" s="91" t="s">
        <v>81</v>
      </c>
      <c r="AW1220" s="91" t="s">
        <v>37</v>
      </c>
      <c r="AX1220" s="91" t="s">
        <v>73</v>
      </c>
      <c r="AY1220" s="262" t="s">
        <v>164</v>
      </c>
    </row>
    <row r="1221" spans="2:51" s="91" customFormat="1" ht="13.5">
      <c r="B1221" s="200"/>
      <c r="C1221" s="201"/>
      <c r="D1221" s="194" t="s">
        <v>184</v>
      </c>
      <c r="E1221" s="202" t="s">
        <v>22</v>
      </c>
      <c r="F1221" s="203" t="s">
        <v>2051</v>
      </c>
      <c r="G1221" s="201"/>
      <c r="H1221" s="204">
        <v>44.28</v>
      </c>
      <c r="I1221" s="243"/>
      <c r="J1221" s="201"/>
      <c r="K1221" s="201"/>
      <c r="L1221" s="244"/>
      <c r="M1221" s="245"/>
      <c r="N1221" s="246"/>
      <c r="O1221" s="246"/>
      <c r="P1221" s="246"/>
      <c r="Q1221" s="246"/>
      <c r="R1221" s="246"/>
      <c r="S1221" s="246"/>
      <c r="T1221" s="257"/>
      <c r="AT1221" s="262" t="s">
        <v>184</v>
      </c>
      <c r="AU1221" s="262" t="s">
        <v>81</v>
      </c>
      <c r="AV1221" s="91" t="s">
        <v>81</v>
      </c>
      <c r="AW1221" s="91" t="s">
        <v>37</v>
      </c>
      <c r="AX1221" s="91" t="s">
        <v>73</v>
      </c>
      <c r="AY1221" s="262" t="s">
        <v>164</v>
      </c>
    </row>
    <row r="1222" spans="2:51" s="91" customFormat="1" ht="13.5">
      <c r="B1222" s="200"/>
      <c r="C1222" s="201"/>
      <c r="D1222" s="194" t="s">
        <v>184</v>
      </c>
      <c r="E1222" s="202" t="s">
        <v>22</v>
      </c>
      <c r="F1222" s="203" t="s">
        <v>2013</v>
      </c>
      <c r="G1222" s="201"/>
      <c r="H1222" s="204">
        <v>212.12</v>
      </c>
      <c r="I1222" s="243"/>
      <c r="J1222" s="201"/>
      <c r="K1222" s="201"/>
      <c r="L1222" s="244"/>
      <c r="M1222" s="245"/>
      <c r="N1222" s="246"/>
      <c r="O1222" s="246"/>
      <c r="P1222" s="246"/>
      <c r="Q1222" s="246"/>
      <c r="R1222" s="246"/>
      <c r="S1222" s="246"/>
      <c r="T1222" s="257"/>
      <c r="AT1222" s="262" t="s">
        <v>184</v>
      </c>
      <c r="AU1222" s="262" t="s">
        <v>81</v>
      </c>
      <c r="AV1222" s="91" t="s">
        <v>81</v>
      </c>
      <c r="AW1222" s="91" t="s">
        <v>37</v>
      </c>
      <c r="AX1222" s="91" t="s">
        <v>73</v>
      </c>
      <c r="AY1222" s="262" t="s">
        <v>164</v>
      </c>
    </row>
    <row r="1223" spans="2:51" s="91" customFormat="1" ht="13.5">
      <c r="B1223" s="200"/>
      <c r="C1223" s="201"/>
      <c r="D1223" s="194" t="s">
        <v>184</v>
      </c>
      <c r="E1223" s="202" t="s">
        <v>22</v>
      </c>
      <c r="F1223" s="203" t="s">
        <v>2014</v>
      </c>
      <c r="G1223" s="201"/>
      <c r="H1223" s="204">
        <v>31.96</v>
      </c>
      <c r="I1223" s="243"/>
      <c r="J1223" s="201"/>
      <c r="K1223" s="201"/>
      <c r="L1223" s="244"/>
      <c r="M1223" s="245"/>
      <c r="N1223" s="246"/>
      <c r="O1223" s="246"/>
      <c r="P1223" s="246"/>
      <c r="Q1223" s="246"/>
      <c r="R1223" s="246"/>
      <c r="S1223" s="246"/>
      <c r="T1223" s="257"/>
      <c r="AT1223" s="262" t="s">
        <v>184</v>
      </c>
      <c r="AU1223" s="262" t="s">
        <v>81</v>
      </c>
      <c r="AV1223" s="91" t="s">
        <v>81</v>
      </c>
      <c r="AW1223" s="91" t="s">
        <v>37</v>
      </c>
      <c r="AX1223" s="91" t="s">
        <v>73</v>
      </c>
      <c r="AY1223" s="262" t="s">
        <v>164</v>
      </c>
    </row>
    <row r="1224" spans="2:51" s="91" customFormat="1" ht="13.5">
      <c r="B1224" s="200"/>
      <c r="C1224" s="201"/>
      <c r="D1224" s="194" t="s">
        <v>184</v>
      </c>
      <c r="E1224" s="202" t="s">
        <v>22</v>
      </c>
      <c r="F1224" s="203" t="s">
        <v>2015</v>
      </c>
      <c r="G1224" s="201"/>
      <c r="H1224" s="204">
        <v>220.181</v>
      </c>
      <c r="I1224" s="243"/>
      <c r="J1224" s="201"/>
      <c r="K1224" s="201"/>
      <c r="L1224" s="244"/>
      <c r="M1224" s="245"/>
      <c r="N1224" s="246"/>
      <c r="O1224" s="246"/>
      <c r="P1224" s="246"/>
      <c r="Q1224" s="246"/>
      <c r="R1224" s="246"/>
      <c r="S1224" s="246"/>
      <c r="T1224" s="257"/>
      <c r="AT1224" s="262" t="s">
        <v>184</v>
      </c>
      <c r="AU1224" s="262" t="s">
        <v>81</v>
      </c>
      <c r="AV1224" s="91" t="s">
        <v>81</v>
      </c>
      <c r="AW1224" s="91" t="s">
        <v>37</v>
      </c>
      <c r="AX1224" s="91" t="s">
        <v>73</v>
      </c>
      <c r="AY1224" s="262" t="s">
        <v>164</v>
      </c>
    </row>
    <row r="1225" spans="2:51" s="91" customFormat="1" ht="13.5">
      <c r="B1225" s="200"/>
      <c r="C1225" s="201"/>
      <c r="D1225" s="194" t="s">
        <v>184</v>
      </c>
      <c r="E1225" s="202" t="s">
        <v>22</v>
      </c>
      <c r="F1225" s="203" t="s">
        <v>2016</v>
      </c>
      <c r="G1225" s="201"/>
      <c r="H1225" s="204">
        <v>30.535</v>
      </c>
      <c r="I1225" s="243"/>
      <c r="J1225" s="201"/>
      <c r="K1225" s="201"/>
      <c r="L1225" s="244"/>
      <c r="M1225" s="245"/>
      <c r="N1225" s="246"/>
      <c r="O1225" s="246"/>
      <c r="P1225" s="246"/>
      <c r="Q1225" s="246"/>
      <c r="R1225" s="246"/>
      <c r="S1225" s="246"/>
      <c r="T1225" s="257"/>
      <c r="AT1225" s="262" t="s">
        <v>184</v>
      </c>
      <c r="AU1225" s="262" t="s">
        <v>81</v>
      </c>
      <c r="AV1225" s="91" t="s">
        <v>81</v>
      </c>
      <c r="AW1225" s="91" t="s">
        <v>37</v>
      </c>
      <c r="AX1225" s="91" t="s">
        <v>73</v>
      </c>
      <c r="AY1225" s="262" t="s">
        <v>164</v>
      </c>
    </row>
    <row r="1226" spans="2:51" s="91" customFormat="1" ht="13.5">
      <c r="B1226" s="200"/>
      <c r="C1226" s="201"/>
      <c r="D1226" s="194" t="s">
        <v>184</v>
      </c>
      <c r="E1226" s="202" t="s">
        <v>22</v>
      </c>
      <c r="F1226" s="203" t="s">
        <v>2017</v>
      </c>
      <c r="G1226" s="201"/>
      <c r="H1226" s="204">
        <v>63.98</v>
      </c>
      <c r="I1226" s="243"/>
      <c r="J1226" s="201"/>
      <c r="K1226" s="201"/>
      <c r="L1226" s="244"/>
      <c r="M1226" s="245"/>
      <c r="N1226" s="246"/>
      <c r="O1226" s="246"/>
      <c r="P1226" s="246"/>
      <c r="Q1226" s="246"/>
      <c r="R1226" s="246"/>
      <c r="S1226" s="246"/>
      <c r="T1226" s="257"/>
      <c r="AT1226" s="262" t="s">
        <v>184</v>
      </c>
      <c r="AU1226" s="262" t="s">
        <v>81</v>
      </c>
      <c r="AV1226" s="91" t="s">
        <v>81</v>
      </c>
      <c r="AW1226" s="91" t="s">
        <v>37</v>
      </c>
      <c r="AX1226" s="91" t="s">
        <v>73</v>
      </c>
      <c r="AY1226" s="262" t="s">
        <v>164</v>
      </c>
    </row>
    <row r="1227" spans="2:51" s="91" customFormat="1" ht="24">
      <c r="B1227" s="200"/>
      <c r="C1227" s="201"/>
      <c r="D1227" s="194" t="s">
        <v>184</v>
      </c>
      <c r="E1227" s="202" t="s">
        <v>22</v>
      </c>
      <c r="F1227" s="203" t="s">
        <v>2052</v>
      </c>
      <c r="G1227" s="201"/>
      <c r="H1227" s="204">
        <v>393.204</v>
      </c>
      <c r="I1227" s="243"/>
      <c r="J1227" s="201"/>
      <c r="K1227" s="201"/>
      <c r="L1227" s="244"/>
      <c r="M1227" s="245"/>
      <c r="N1227" s="246"/>
      <c r="O1227" s="246"/>
      <c r="P1227" s="246"/>
      <c r="Q1227" s="246"/>
      <c r="R1227" s="246"/>
      <c r="S1227" s="246"/>
      <c r="T1227" s="257"/>
      <c r="AT1227" s="262" t="s">
        <v>184</v>
      </c>
      <c r="AU1227" s="262" t="s">
        <v>81</v>
      </c>
      <c r="AV1227" s="91" t="s">
        <v>81</v>
      </c>
      <c r="AW1227" s="91" t="s">
        <v>37</v>
      </c>
      <c r="AX1227" s="91" t="s">
        <v>73</v>
      </c>
      <c r="AY1227" s="262" t="s">
        <v>164</v>
      </c>
    </row>
    <row r="1228" spans="2:51" s="91" customFormat="1" ht="13.5">
      <c r="B1228" s="200"/>
      <c r="C1228" s="201"/>
      <c r="D1228" s="194" t="s">
        <v>184</v>
      </c>
      <c r="E1228" s="202" t="s">
        <v>22</v>
      </c>
      <c r="F1228" s="203" t="s">
        <v>2019</v>
      </c>
      <c r="G1228" s="201"/>
      <c r="H1228" s="204">
        <v>40.235</v>
      </c>
      <c r="I1228" s="243"/>
      <c r="J1228" s="201"/>
      <c r="K1228" s="201"/>
      <c r="L1228" s="244"/>
      <c r="M1228" s="245"/>
      <c r="N1228" s="246"/>
      <c r="O1228" s="246"/>
      <c r="P1228" s="246"/>
      <c r="Q1228" s="246"/>
      <c r="R1228" s="246"/>
      <c r="S1228" s="246"/>
      <c r="T1228" s="257"/>
      <c r="AT1228" s="262" t="s">
        <v>184</v>
      </c>
      <c r="AU1228" s="262" t="s">
        <v>81</v>
      </c>
      <c r="AV1228" s="91" t="s">
        <v>81</v>
      </c>
      <c r="AW1228" s="91" t="s">
        <v>37</v>
      </c>
      <c r="AX1228" s="91" t="s">
        <v>73</v>
      </c>
      <c r="AY1228" s="262" t="s">
        <v>164</v>
      </c>
    </row>
    <row r="1229" spans="2:51" s="91" customFormat="1" ht="24">
      <c r="B1229" s="200"/>
      <c r="C1229" s="201"/>
      <c r="D1229" s="194" t="s">
        <v>184</v>
      </c>
      <c r="E1229" s="202" t="s">
        <v>22</v>
      </c>
      <c r="F1229" s="203" t="s">
        <v>2020</v>
      </c>
      <c r="G1229" s="201"/>
      <c r="H1229" s="204">
        <v>411.884</v>
      </c>
      <c r="I1229" s="243"/>
      <c r="J1229" s="201"/>
      <c r="K1229" s="201"/>
      <c r="L1229" s="244"/>
      <c r="M1229" s="245"/>
      <c r="N1229" s="246"/>
      <c r="O1229" s="246"/>
      <c r="P1229" s="246"/>
      <c r="Q1229" s="246"/>
      <c r="R1229" s="246"/>
      <c r="S1229" s="246"/>
      <c r="T1229" s="257"/>
      <c r="AT1229" s="262" t="s">
        <v>184</v>
      </c>
      <c r="AU1229" s="262" t="s">
        <v>81</v>
      </c>
      <c r="AV1229" s="91" t="s">
        <v>81</v>
      </c>
      <c r="AW1229" s="91" t="s">
        <v>37</v>
      </c>
      <c r="AX1229" s="91" t="s">
        <v>73</v>
      </c>
      <c r="AY1229" s="262" t="s">
        <v>164</v>
      </c>
    </row>
    <row r="1230" spans="2:51" s="91" customFormat="1" ht="13.5">
      <c r="B1230" s="200"/>
      <c r="C1230" s="201"/>
      <c r="D1230" s="194" t="s">
        <v>184</v>
      </c>
      <c r="E1230" s="202" t="s">
        <v>22</v>
      </c>
      <c r="F1230" s="203" t="s">
        <v>2021</v>
      </c>
      <c r="G1230" s="201"/>
      <c r="H1230" s="204">
        <v>40.235</v>
      </c>
      <c r="I1230" s="243"/>
      <c r="J1230" s="201"/>
      <c r="K1230" s="201"/>
      <c r="L1230" s="244"/>
      <c r="M1230" s="245"/>
      <c r="N1230" s="246"/>
      <c r="O1230" s="246"/>
      <c r="P1230" s="246"/>
      <c r="Q1230" s="246"/>
      <c r="R1230" s="246"/>
      <c r="S1230" s="246"/>
      <c r="T1230" s="257"/>
      <c r="AT1230" s="262" t="s">
        <v>184</v>
      </c>
      <c r="AU1230" s="262" t="s">
        <v>81</v>
      </c>
      <c r="AV1230" s="91" t="s">
        <v>81</v>
      </c>
      <c r="AW1230" s="91" t="s">
        <v>37</v>
      </c>
      <c r="AX1230" s="91" t="s">
        <v>73</v>
      </c>
      <c r="AY1230" s="262" t="s">
        <v>164</v>
      </c>
    </row>
    <row r="1231" spans="2:51" s="91" customFormat="1" ht="36">
      <c r="B1231" s="200"/>
      <c r="C1231" s="201"/>
      <c r="D1231" s="194" t="s">
        <v>184</v>
      </c>
      <c r="E1231" s="202" t="s">
        <v>22</v>
      </c>
      <c r="F1231" s="203" t="s">
        <v>2022</v>
      </c>
      <c r="G1231" s="201"/>
      <c r="H1231" s="204">
        <v>703.703</v>
      </c>
      <c r="I1231" s="243"/>
      <c r="J1231" s="201"/>
      <c r="K1231" s="201"/>
      <c r="L1231" s="244"/>
      <c r="M1231" s="245"/>
      <c r="N1231" s="246"/>
      <c r="O1231" s="246"/>
      <c r="P1231" s="246"/>
      <c r="Q1231" s="246"/>
      <c r="R1231" s="246"/>
      <c r="S1231" s="246"/>
      <c r="T1231" s="257"/>
      <c r="AT1231" s="262" t="s">
        <v>184</v>
      </c>
      <c r="AU1231" s="262" t="s">
        <v>81</v>
      </c>
      <c r="AV1231" s="91" t="s">
        <v>81</v>
      </c>
      <c r="AW1231" s="91" t="s">
        <v>37</v>
      </c>
      <c r="AX1231" s="91" t="s">
        <v>73</v>
      </c>
      <c r="AY1231" s="262" t="s">
        <v>164</v>
      </c>
    </row>
    <row r="1232" spans="2:51" s="91" customFormat="1" ht="13.5">
      <c r="B1232" s="200"/>
      <c r="C1232" s="201"/>
      <c r="D1232" s="194" t="s">
        <v>184</v>
      </c>
      <c r="E1232" s="202" t="s">
        <v>22</v>
      </c>
      <c r="F1232" s="203" t="s">
        <v>2023</v>
      </c>
      <c r="G1232" s="201"/>
      <c r="H1232" s="204">
        <v>40.235</v>
      </c>
      <c r="I1232" s="243"/>
      <c r="J1232" s="201"/>
      <c r="K1232" s="201"/>
      <c r="L1232" s="244"/>
      <c r="M1232" s="245"/>
      <c r="N1232" s="246"/>
      <c r="O1232" s="246"/>
      <c r="P1232" s="246"/>
      <c r="Q1232" s="246"/>
      <c r="R1232" s="246"/>
      <c r="S1232" s="246"/>
      <c r="T1232" s="257"/>
      <c r="AT1232" s="262" t="s">
        <v>184</v>
      </c>
      <c r="AU1232" s="262" t="s">
        <v>81</v>
      </c>
      <c r="AV1232" s="91" t="s">
        <v>81</v>
      </c>
      <c r="AW1232" s="91" t="s">
        <v>37</v>
      </c>
      <c r="AX1232" s="91" t="s">
        <v>73</v>
      </c>
      <c r="AY1232" s="262" t="s">
        <v>164</v>
      </c>
    </row>
    <row r="1233" spans="2:51" s="91" customFormat="1" ht="13.5">
      <c r="B1233" s="200"/>
      <c r="C1233" s="201"/>
      <c r="D1233" s="194" t="s">
        <v>184</v>
      </c>
      <c r="E1233" s="202" t="s">
        <v>22</v>
      </c>
      <c r="F1233" s="203" t="s">
        <v>2053</v>
      </c>
      <c r="G1233" s="201"/>
      <c r="H1233" s="204">
        <v>333.55</v>
      </c>
      <c r="I1233" s="243"/>
      <c r="J1233" s="201"/>
      <c r="K1233" s="201"/>
      <c r="L1233" s="244"/>
      <c r="M1233" s="245"/>
      <c r="N1233" s="246"/>
      <c r="O1233" s="246"/>
      <c r="P1233" s="246"/>
      <c r="Q1233" s="246"/>
      <c r="R1233" s="246"/>
      <c r="S1233" s="246"/>
      <c r="T1233" s="257"/>
      <c r="AT1233" s="262" t="s">
        <v>184</v>
      </c>
      <c r="AU1233" s="262" t="s">
        <v>81</v>
      </c>
      <c r="AV1233" s="91" t="s">
        <v>81</v>
      </c>
      <c r="AW1233" s="91" t="s">
        <v>37</v>
      </c>
      <c r="AX1233" s="91" t="s">
        <v>73</v>
      </c>
      <c r="AY1233" s="262" t="s">
        <v>164</v>
      </c>
    </row>
    <row r="1234" spans="2:51" s="91" customFormat="1" ht="13.5">
      <c r="B1234" s="200"/>
      <c r="C1234" s="201"/>
      <c r="D1234" s="194" t="s">
        <v>184</v>
      </c>
      <c r="E1234" s="202" t="s">
        <v>22</v>
      </c>
      <c r="F1234" s="203" t="s">
        <v>2024</v>
      </c>
      <c r="G1234" s="201"/>
      <c r="H1234" s="204">
        <v>148.17</v>
      </c>
      <c r="I1234" s="243"/>
      <c r="J1234" s="201"/>
      <c r="K1234" s="201"/>
      <c r="L1234" s="244"/>
      <c r="M1234" s="245"/>
      <c r="N1234" s="246"/>
      <c r="O1234" s="246"/>
      <c r="P1234" s="246"/>
      <c r="Q1234" s="246"/>
      <c r="R1234" s="246"/>
      <c r="S1234" s="246"/>
      <c r="T1234" s="257"/>
      <c r="AT1234" s="262" t="s">
        <v>184</v>
      </c>
      <c r="AU1234" s="262" t="s">
        <v>81</v>
      </c>
      <c r="AV1234" s="91" t="s">
        <v>81</v>
      </c>
      <c r="AW1234" s="91" t="s">
        <v>37</v>
      </c>
      <c r="AX1234" s="91" t="s">
        <v>73</v>
      </c>
      <c r="AY1234" s="262" t="s">
        <v>164</v>
      </c>
    </row>
    <row r="1235" spans="2:51" s="91" customFormat="1" ht="13.5">
      <c r="B1235" s="200"/>
      <c r="C1235" s="201"/>
      <c r="D1235" s="194" t="s">
        <v>184</v>
      </c>
      <c r="E1235" s="202" t="s">
        <v>22</v>
      </c>
      <c r="F1235" s="203" t="s">
        <v>2054</v>
      </c>
      <c r="G1235" s="201"/>
      <c r="H1235" s="204">
        <v>135.53</v>
      </c>
      <c r="I1235" s="243"/>
      <c r="J1235" s="201"/>
      <c r="K1235" s="201"/>
      <c r="L1235" s="244"/>
      <c r="M1235" s="245"/>
      <c r="N1235" s="246"/>
      <c r="O1235" s="246"/>
      <c r="P1235" s="246"/>
      <c r="Q1235" s="246"/>
      <c r="R1235" s="246"/>
      <c r="S1235" s="246"/>
      <c r="T1235" s="257"/>
      <c r="AT1235" s="262" t="s">
        <v>184</v>
      </c>
      <c r="AU1235" s="262" t="s">
        <v>81</v>
      </c>
      <c r="AV1235" s="91" t="s">
        <v>81</v>
      </c>
      <c r="AW1235" s="91" t="s">
        <v>37</v>
      </c>
      <c r="AX1235" s="91" t="s">
        <v>73</v>
      </c>
      <c r="AY1235" s="262" t="s">
        <v>164</v>
      </c>
    </row>
    <row r="1236" spans="2:51" s="91" customFormat="1" ht="13.5">
      <c r="B1236" s="200"/>
      <c r="C1236" s="201"/>
      <c r="D1236" s="194" t="s">
        <v>184</v>
      </c>
      <c r="E1236" s="202" t="s">
        <v>22</v>
      </c>
      <c r="F1236" s="203" t="s">
        <v>2025</v>
      </c>
      <c r="G1236" s="201"/>
      <c r="H1236" s="204">
        <v>214.188</v>
      </c>
      <c r="I1236" s="243"/>
      <c r="J1236" s="201"/>
      <c r="K1236" s="201"/>
      <c r="L1236" s="244"/>
      <c r="M1236" s="245"/>
      <c r="N1236" s="246"/>
      <c r="O1236" s="246"/>
      <c r="P1236" s="246"/>
      <c r="Q1236" s="246"/>
      <c r="R1236" s="246"/>
      <c r="S1236" s="246"/>
      <c r="T1236" s="257"/>
      <c r="AT1236" s="262" t="s">
        <v>184</v>
      </c>
      <c r="AU1236" s="262" t="s">
        <v>81</v>
      </c>
      <c r="AV1236" s="91" t="s">
        <v>81</v>
      </c>
      <c r="AW1236" s="91" t="s">
        <v>37</v>
      </c>
      <c r="AX1236" s="91" t="s">
        <v>73</v>
      </c>
      <c r="AY1236" s="262" t="s">
        <v>164</v>
      </c>
    </row>
    <row r="1237" spans="2:51" s="91" customFormat="1" ht="13.5">
      <c r="B1237" s="200"/>
      <c r="C1237" s="201"/>
      <c r="D1237" s="194" t="s">
        <v>184</v>
      </c>
      <c r="E1237" s="202" t="s">
        <v>22</v>
      </c>
      <c r="F1237" s="203" t="s">
        <v>2026</v>
      </c>
      <c r="G1237" s="201"/>
      <c r="H1237" s="204">
        <v>132.906</v>
      </c>
      <c r="I1237" s="243"/>
      <c r="J1237" s="201"/>
      <c r="K1237" s="201"/>
      <c r="L1237" s="244"/>
      <c r="M1237" s="245"/>
      <c r="N1237" s="246"/>
      <c r="O1237" s="246"/>
      <c r="P1237" s="246"/>
      <c r="Q1237" s="246"/>
      <c r="R1237" s="246"/>
      <c r="S1237" s="246"/>
      <c r="T1237" s="257"/>
      <c r="AT1237" s="262" t="s">
        <v>184</v>
      </c>
      <c r="AU1237" s="262" t="s">
        <v>81</v>
      </c>
      <c r="AV1237" s="91" t="s">
        <v>81</v>
      </c>
      <c r="AW1237" s="91" t="s">
        <v>37</v>
      </c>
      <c r="AX1237" s="91" t="s">
        <v>73</v>
      </c>
      <c r="AY1237" s="262" t="s">
        <v>164</v>
      </c>
    </row>
    <row r="1238" spans="2:51" s="91" customFormat="1" ht="13.5">
      <c r="B1238" s="200"/>
      <c r="C1238" s="201"/>
      <c r="D1238" s="194" t="s">
        <v>184</v>
      </c>
      <c r="E1238" s="202" t="s">
        <v>22</v>
      </c>
      <c r="F1238" s="203" t="s">
        <v>2055</v>
      </c>
      <c r="G1238" s="201"/>
      <c r="H1238" s="204">
        <v>59.6</v>
      </c>
      <c r="I1238" s="243"/>
      <c r="J1238" s="201"/>
      <c r="K1238" s="201"/>
      <c r="L1238" s="244"/>
      <c r="M1238" s="245"/>
      <c r="N1238" s="246"/>
      <c r="O1238" s="246"/>
      <c r="P1238" s="246"/>
      <c r="Q1238" s="246"/>
      <c r="R1238" s="246"/>
      <c r="S1238" s="246"/>
      <c r="T1238" s="257"/>
      <c r="AT1238" s="262" t="s">
        <v>184</v>
      </c>
      <c r="AU1238" s="262" t="s">
        <v>81</v>
      </c>
      <c r="AV1238" s="91" t="s">
        <v>81</v>
      </c>
      <c r="AW1238" s="91" t="s">
        <v>37</v>
      </c>
      <c r="AX1238" s="91" t="s">
        <v>73</v>
      </c>
      <c r="AY1238" s="262" t="s">
        <v>164</v>
      </c>
    </row>
    <row r="1239" spans="2:51" s="91" customFormat="1" ht="13.5">
      <c r="B1239" s="200"/>
      <c r="C1239" s="201"/>
      <c r="D1239" s="194" t="s">
        <v>184</v>
      </c>
      <c r="E1239" s="202" t="s">
        <v>22</v>
      </c>
      <c r="F1239" s="203" t="s">
        <v>2056</v>
      </c>
      <c r="G1239" s="201"/>
      <c r="H1239" s="204">
        <v>21.93</v>
      </c>
      <c r="I1239" s="243"/>
      <c r="J1239" s="201"/>
      <c r="K1239" s="201"/>
      <c r="L1239" s="244"/>
      <c r="M1239" s="245"/>
      <c r="N1239" s="246"/>
      <c r="O1239" s="246"/>
      <c r="P1239" s="246"/>
      <c r="Q1239" s="246"/>
      <c r="R1239" s="246"/>
      <c r="S1239" s="246"/>
      <c r="T1239" s="257"/>
      <c r="AT1239" s="262" t="s">
        <v>184</v>
      </c>
      <c r="AU1239" s="262" t="s">
        <v>81</v>
      </c>
      <c r="AV1239" s="91" t="s">
        <v>81</v>
      </c>
      <c r="AW1239" s="91" t="s">
        <v>37</v>
      </c>
      <c r="AX1239" s="91" t="s">
        <v>73</v>
      </c>
      <c r="AY1239" s="262" t="s">
        <v>164</v>
      </c>
    </row>
    <row r="1240" spans="2:51" s="91" customFormat="1" ht="13.5">
      <c r="B1240" s="200"/>
      <c r="C1240" s="201"/>
      <c r="D1240" s="194" t="s">
        <v>184</v>
      </c>
      <c r="E1240" s="202" t="s">
        <v>22</v>
      </c>
      <c r="F1240" s="203" t="s">
        <v>2057</v>
      </c>
      <c r="G1240" s="201"/>
      <c r="H1240" s="204">
        <v>60.75</v>
      </c>
      <c r="I1240" s="243"/>
      <c r="J1240" s="201"/>
      <c r="K1240" s="201"/>
      <c r="L1240" s="244"/>
      <c r="M1240" s="245"/>
      <c r="N1240" s="246"/>
      <c r="O1240" s="246"/>
      <c r="P1240" s="246"/>
      <c r="Q1240" s="246"/>
      <c r="R1240" s="246"/>
      <c r="S1240" s="246"/>
      <c r="T1240" s="257"/>
      <c r="AT1240" s="262" t="s">
        <v>184</v>
      </c>
      <c r="AU1240" s="262" t="s">
        <v>81</v>
      </c>
      <c r="AV1240" s="91" t="s">
        <v>81</v>
      </c>
      <c r="AW1240" s="91" t="s">
        <v>37</v>
      </c>
      <c r="AX1240" s="91" t="s">
        <v>73</v>
      </c>
      <c r="AY1240" s="262" t="s">
        <v>164</v>
      </c>
    </row>
    <row r="1241" spans="2:51" s="91" customFormat="1" ht="13.5">
      <c r="B1241" s="200"/>
      <c r="C1241" s="201"/>
      <c r="D1241" s="194" t="s">
        <v>184</v>
      </c>
      <c r="E1241" s="202" t="s">
        <v>22</v>
      </c>
      <c r="F1241" s="203" t="s">
        <v>2058</v>
      </c>
      <c r="G1241" s="201"/>
      <c r="H1241" s="204">
        <v>21.68</v>
      </c>
      <c r="I1241" s="243"/>
      <c r="J1241" s="201"/>
      <c r="K1241" s="201"/>
      <c r="L1241" s="244"/>
      <c r="M1241" s="245"/>
      <c r="N1241" s="246"/>
      <c r="O1241" s="246"/>
      <c r="P1241" s="246"/>
      <c r="Q1241" s="246"/>
      <c r="R1241" s="246"/>
      <c r="S1241" s="246"/>
      <c r="T1241" s="257"/>
      <c r="AT1241" s="262" t="s">
        <v>184</v>
      </c>
      <c r="AU1241" s="262" t="s">
        <v>81</v>
      </c>
      <c r="AV1241" s="91" t="s">
        <v>81</v>
      </c>
      <c r="AW1241" s="91" t="s">
        <v>37</v>
      </c>
      <c r="AX1241" s="91" t="s">
        <v>73</v>
      </c>
      <c r="AY1241" s="262" t="s">
        <v>164</v>
      </c>
    </row>
    <row r="1242" spans="2:51" s="91" customFormat="1" ht="13.5">
      <c r="B1242" s="200"/>
      <c r="C1242" s="201"/>
      <c r="D1242" s="194" t="s">
        <v>184</v>
      </c>
      <c r="E1242" s="202" t="s">
        <v>22</v>
      </c>
      <c r="F1242" s="203" t="s">
        <v>2059</v>
      </c>
      <c r="G1242" s="201"/>
      <c r="H1242" s="204">
        <v>150.34</v>
      </c>
      <c r="I1242" s="243"/>
      <c r="J1242" s="201"/>
      <c r="K1242" s="201"/>
      <c r="L1242" s="244"/>
      <c r="M1242" s="245"/>
      <c r="N1242" s="246"/>
      <c r="O1242" s="246"/>
      <c r="P1242" s="246"/>
      <c r="Q1242" s="246"/>
      <c r="R1242" s="246"/>
      <c r="S1242" s="246"/>
      <c r="T1242" s="257"/>
      <c r="AT1242" s="262" t="s">
        <v>184</v>
      </c>
      <c r="AU1242" s="262" t="s">
        <v>81</v>
      </c>
      <c r="AV1242" s="91" t="s">
        <v>81</v>
      </c>
      <c r="AW1242" s="91" t="s">
        <v>37</v>
      </c>
      <c r="AX1242" s="91" t="s">
        <v>73</v>
      </c>
      <c r="AY1242" s="262" t="s">
        <v>164</v>
      </c>
    </row>
    <row r="1243" spans="2:51" s="91" customFormat="1" ht="13.5">
      <c r="B1243" s="200"/>
      <c r="C1243" s="201"/>
      <c r="D1243" s="194" t="s">
        <v>184</v>
      </c>
      <c r="E1243" s="202" t="s">
        <v>22</v>
      </c>
      <c r="F1243" s="203" t="s">
        <v>2060</v>
      </c>
      <c r="G1243" s="201"/>
      <c r="H1243" s="204">
        <v>49.315</v>
      </c>
      <c r="I1243" s="243"/>
      <c r="J1243" s="201"/>
      <c r="K1243" s="201"/>
      <c r="L1243" s="244"/>
      <c r="M1243" s="245"/>
      <c r="N1243" s="246"/>
      <c r="O1243" s="246"/>
      <c r="P1243" s="246"/>
      <c r="Q1243" s="246"/>
      <c r="R1243" s="246"/>
      <c r="S1243" s="246"/>
      <c r="T1243" s="257"/>
      <c r="AT1243" s="262" t="s">
        <v>184</v>
      </c>
      <c r="AU1243" s="262" t="s">
        <v>81</v>
      </c>
      <c r="AV1243" s="91" t="s">
        <v>81</v>
      </c>
      <c r="AW1243" s="91" t="s">
        <v>37</v>
      </c>
      <c r="AX1243" s="91" t="s">
        <v>73</v>
      </c>
      <c r="AY1243" s="262" t="s">
        <v>164</v>
      </c>
    </row>
    <row r="1244" spans="2:51" s="293" customFormat="1" ht="13.5">
      <c r="B1244" s="294"/>
      <c r="C1244" s="295"/>
      <c r="D1244" s="194" t="s">
        <v>184</v>
      </c>
      <c r="E1244" s="296" t="s">
        <v>22</v>
      </c>
      <c r="F1244" s="297" t="s">
        <v>249</v>
      </c>
      <c r="G1244" s="295"/>
      <c r="H1244" s="298">
        <v>5890.323</v>
      </c>
      <c r="I1244" s="299"/>
      <c r="J1244" s="295"/>
      <c r="K1244" s="295"/>
      <c r="L1244" s="300"/>
      <c r="M1244" s="301"/>
      <c r="N1244" s="302"/>
      <c r="O1244" s="302"/>
      <c r="P1244" s="302"/>
      <c r="Q1244" s="302"/>
      <c r="R1244" s="302"/>
      <c r="S1244" s="302"/>
      <c r="T1244" s="303"/>
      <c r="AT1244" s="304" t="s">
        <v>184</v>
      </c>
      <c r="AU1244" s="304" t="s">
        <v>81</v>
      </c>
      <c r="AV1244" s="293" t="s">
        <v>120</v>
      </c>
      <c r="AW1244" s="293" t="s">
        <v>37</v>
      </c>
      <c r="AX1244" s="293" t="s">
        <v>73</v>
      </c>
      <c r="AY1244" s="304" t="s">
        <v>164</v>
      </c>
    </row>
    <row r="1245" spans="2:51" s="91" customFormat="1" ht="13.5">
      <c r="B1245" s="200"/>
      <c r="C1245" s="201"/>
      <c r="D1245" s="194" t="s">
        <v>184</v>
      </c>
      <c r="E1245" s="202" t="s">
        <v>22</v>
      </c>
      <c r="F1245" s="203" t="s">
        <v>2061</v>
      </c>
      <c r="G1245" s="201"/>
      <c r="H1245" s="204">
        <v>41.92</v>
      </c>
      <c r="I1245" s="243"/>
      <c r="J1245" s="201"/>
      <c r="K1245" s="201"/>
      <c r="L1245" s="244"/>
      <c r="M1245" s="245"/>
      <c r="N1245" s="246"/>
      <c r="O1245" s="246"/>
      <c r="P1245" s="246"/>
      <c r="Q1245" s="246"/>
      <c r="R1245" s="246"/>
      <c r="S1245" s="246"/>
      <c r="T1245" s="257"/>
      <c r="AT1245" s="262" t="s">
        <v>184</v>
      </c>
      <c r="AU1245" s="262" t="s">
        <v>81</v>
      </c>
      <c r="AV1245" s="91" t="s">
        <v>81</v>
      </c>
      <c r="AW1245" s="91" t="s">
        <v>37</v>
      </c>
      <c r="AX1245" s="91" t="s">
        <v>73</v>
      </c>
      <c r="AY1245" s="262" t="s">
        <v>164</v>
      </c>
    </row>
    <row r="1246" spans="2:51" s="91" customFormat="1" ht="13.5">
      <c r="B1246" s="200"/>
      <c r="C1246" s="201"/>
      <c r="D1246" s="194" t="s">
        <v>184</v>
      </c>
      <c r="E1246" s="202" t="s">
        <v>22</v>
      </c>
      <c r="F1246" s="203" t="s">
        <v>2062</v>
      </c>
      <c r="G1246" s="201"/>
      <c r="H1246" s="204">
        <v>251.64</v>
      </c>
      <c r="I1246" s="243"/>
      <c r="J1246" s="201"/>
      <c r="K1246" s="201"/>
      <c r="L1246" s="244"/>
      <c r="M1246" s="245"/>
      <c r="N1246" s="246"/>
      <c r="O1246" s="246"/>
      <c r="P1246" s="246"/>
      <c r="Q1246" s="246"/>
      <c r="R1246" s="246"/>
      <c r="S1246" s="246"/>
      <c r="T1246" s="257"/>
      <c r="AT1246" s="262" t="s">
        <v>184</v>
      </c>
      <c r="AU1246" s="262" t="s">
        <v>81</v>
      </c>
      <c r="AV1246" s="91" t="s">
        <v>81</v>
      </c>
      <c r="AW1246" s="91" t="s">
        <v>37</v>
      </c>
      <c r="AX1246" s="91" t="s">
        <v>73</v>
      </c>
      <c r="AY1246" s="262" t="s">
        <v>164</v>
      </c>
    </row>
    <row r="1247" spans="2:51" s="91" customFormat="1" ht="13.5">
      <c r="B1247" s="200"/>
      <c r="C1247" s="201"/>
      <c r="D1247" s="194" t="s">
        <v>184</v>
      </c>
      <c r="E1247" s="202" t="s">
        <v>22</v>
      </c>
      <c r="F1247" s="203" t="s">
        <v>2063</v>
      </c>
      <c r="G1247" s="201"/>
      <c r="H1247" s="204">
        <v>88.03</v>
      </c>
      <c r="I1247" s="243"/>
      <c r="J1247" s="201"/>
      <c r="K1247" s="201"/>
      <c r="L1247" s="244"/>
      <c r="M1247" s="245"/>
      <c r="N1247" s="246"/>
      <c r="O1247" s="246"/>
      <c r="P1247" s="246"/>
      <c r="Q1247" s="246"/>
      <c r="R1247" s="246"/>
      <c r="S1247" s="246"/>
      <c r="T1247" s="257"/>
      <c r="AT1247" s="262" t="s">
        <v>184</v>
      </c>
      <c r="AU1247" s="262" t="s">
        <v>81</v>
      </c>
      <c r="AV1247" s="91" t="s">
        <v>81</v>
      </c>
      <c r="AW1247" s="91" t="s">
        <v>37</v>
      </c>
      <c r="AX1247" s="91" t="s">
        <v>73</v>
      </c>
      <c r="AY1247" s="262" t="s">
        <v>164</v>
      </c>
    </row>
    <row r="1248" spans="2:51" s="91" customFormat="1" ht="13.5">
      <c r="B1248" s="200"/>
      <c r="C1248" s="201"/>
      <c r="D1248" s="194" t="s">
        <v>184</v>
      </c>
      <c r="E1248" s="202" t="s">
        <v>22</v>
      </c>
      <c r="F1248" s="203" t="s">
        <v>2064</v>
      </c>
      <c r="G1248" s="201"/>
      <c r="H1248" s="204">
        <v>144.14</v>
      </c>
      <c r="I1248" s="243"/>
      <c r="J1248" s="201"/>
      <c r="K1248" s="201"/>
      <c r="L1248" s="244"/>
      <c r="M1248" s="245"/>
      <c r="N1248" s="246"/>
      <c r="O1248" s="246"/>
      <c r="P1248" s="246"/>
      <c r="Q1248" s="246"/>
      <c r="R1248" s="246"/>
      <c r="S1248" s="246"/>
      <c r="T1248" s="257"/>
      <c r="AT1248" s="262" t="s">
        <v>184</v>
      </c>
      <c r="AU1248" s="262" t="s">
        <v>81</v>
      </c>
      <c r="AV1248" s="91" t="s">
        <v>81</v>
      </c>
      <c r="AW1248" s="91" t="s">
        <v>37</v>
      </c>
      <c r="AX1248" s="91" t="s">
        <v>73</v>
      </c>
      <c r="AY1248" s="262" t="s">
        <v>164</v>
      </c>
    </row>
    <row r="1249" spans="2:51" s="91" customFormat="1" ht="13.5">
      <c r="B1249" s="200"/>
      <c r="C1249" s="201"/>
      <c r="D1249" s="194" t="s">
        <v>184</v>
      </c>
      <c r="E1249" s="202" t="s">
        <v>22</v>
      </c>
      <c r="F1249" s="203" t="s">
        <v>2065</v>
      </c>
      <c r="G1249" s="201"/>
      <c r="H1249" s="204">
        <v>80.43</v>
      </c>
      <c r="I1249" s="243"/>
      <c r="J1249" s="201"/>
      <c r="K1249" s="201"/>
      <c r="L1249" s="244"/>
      <c r="M1249" s="245"/>
      <c r="N1249" s="246"/>
      <c r="O1249" s="246"/>
      <c r="P1249" s="246"/>
      <c r="Q1249" s="246"/>
      <c r="R1249" s="246"/>
      <c r="S1249" s="246"/>
      <c r="T1249" s="257"/>
      <c r="AT1249" s="262" t="s">
        <v>184</v>
      </c>
      <c r="AU1249" s="262" t="s">
        <v>81</v>
      </c>
      <c r="AV1249" s="91" t="s">
        <v>81</v>
      </c>
      <c r="AW1249" s="91" t="s">
        <v>37</v>
      </c>
      <c r="AX1249" s="91" t="s">
        <v>73</v>
      </c>
      <c r="AY1249" s="262" t="s">
        <v>164</v>
      </c>
    </row>
    <row r="1250" spans="2:51" s="91" customFormat="1" ht="13.5">
      <c r="B1250" s="200"/>
      <c r="C1250" s="201"/>
      <c r="D1250" s="194" t="s">
        <v>184</v>
      </c>
      <c r="E1250" s="202" t="s">
        <v>22</v>
      </c>
      <c r="F1250" s="203" t="s">
        <v>2066</v>
      </c>
      <c r="G1250" s="201"/>
      <c r="H1250" s="204">
        <v>41.38</v>
      </c>
      <c r="I1250" s="243"/>
      <c r="J1250" s="201"/>
      <c r="K1250" s="201"/>
      <c r="L1250" s="244"/>
      <c r="M1250" s="245"/>
      <c r="N1250" s="246"/>
      <c r="O1250" s="246"/>
      <c r="P1250" s="246"/>
      <c r="Q1250" s="246"/>
      <c r="R1250" s="246"/>
      <c r="S1250" s="246"/>
      <c r="T1250" s="257"/>
      <c r="AT1250" s="262" t="s">
        <v>184</v>
      </c>
      <c r="AU1250" s="262" t="s">
        <v>81</v>
      </c>
      <c r="AV1250" s="91" t="s">
        <v>81</v>
      </c>
      <c r="AW1250" s="91" t="s">
        <v>37</v>
      </c>
      <c r="AX1250" s="91" t="s">
        <v>73</v>
      </c>
      <c r="AY1250" s="262" t="s">
        <v>164</v>
      </c>
    </row>
    <row r="1251" spans="2:51" s="91" customFormat="1" ht="13.5">
      <c r="B1251" s="200"/>
      <c r="C1251" s="201"/>
      <c r="D1251" s="194" t="s">
        <v>184</v>
      </c>
      <c r="E1251" s="202" t="s">
        <v>22</v>
      </c>
      <c r="F1251" s="203" t="s">
        <v>2067</v>
      </c>
      <c r="G1251" s="201"/>
      <c r="H1251" s="204">
        <v>23.77</v>
      </c>
      <c r="I1251" s="243"/>
      <c r="J1251" s="201"/>
      <c r="K1251" s="201"/>
      <c r="L1251" s="244"/>
      <c r="M1251" s="245"/>
      <c r="N1251" s="246"/>
      <c r="O1251" s="246"/>
      <c r="P1251" s="246"/>
      <c r="Q1251" s="246"/>
      <c r="R1251" s="246"/>
      <c r="S1251" s="246"/>
      <c r="T1251" s="257"/>
      <c r="AT1251" s="262" t="s">
        <v>184</v>
      </c>
      <c r="AU1251" s="262" t="s">
        <v>81</v>
      </c>
      <c r="AV1251" s="91" t="s">
        <v>81</v>
      </c>
      <c r="AW1251" s="91" t="s">
        <v>37</v>
      </c>
      <c r="AX1251" s="91" t="s">
        <v>73</v>
      </c>
      <c r="AY1251" s="262" t="s">
        <v>164</v>
      </c>
    </row>
    <row r="1252" spans="2:51" s="91" customFormat="1" ht="13.5">
      <c r="B1252" s="200"/>
      <c r="C1252" s="201"/>
      <c r="D1252" s="194" t="s">
        <v>184</v>
      </c>
      <c r="E1252" s="202" t="s">
        <v>22</v>
      </c>
      <c r="F1252" s="203" t="s">
        <v>2068</v>
      </c>
      <c r="G1252" s="201"/>
      <c r="H1252" s="204">
        <v>97.193</v>
      </c>
      <c r="I1252" s="243"/>
      <c r="J1252" s="201"/>
      <c r="K1252" s="201"/>
      <c r="L1252" s="244"/>
      <c r="M1252" s="245"/>
      <c r="N1252" s="246"/>
      <c r="O1252" s="246"/>
      <c r="P1252" s="246"/>
      <c r="Q1252" s="246"/>
      <c r="R1252" s="246"/>
      <c r="S1252" s="246"/>
      <c r="T1252" s="257"/>
      <c r="AT1252" s="262" t="s">
        <v>184</v>
      </c>
      <c r="AU1252" s="262" t="s">
        <v>81</v>
      </c>
      <c r="AV1252" s="91" t="s">
        <v>81</v>
      </c>
      <c r="AW1252" s="91" t="s">
        <v>37</v>
      </c>
      <c r="AX1252" s="91" t="s">
        <v>73</v>
      </c>
      <c r="AY1252" s="262" t="s">
        <v>164</v>
      </c>
    </row>
    <row r="1253" spans="2:51" s="91" customFormat="1" ht="13.5">
      <c r="B1253" s="200"/>
      <c r="C1253" s="201"/>
      <c r="D1253" s="194" t="s">
        <v>184</v>
      </c>
      <c r="E1253" s="202" t="s">
        <v>22</v>
      </c>
      <c r="F1253" s="203" t="s">
        <v>2069</v>
      </c>
      <c r="G1253" s="201"/>
      <c r="H1253" s="204">
        <v>76.593</v>
      </c>
      <c r="I1253" s="243"/>
      <c r="J1253" s="201"/>
      <c r="K1253" s="201"/>
      <c r="L1253" s="244"/>
      <c r="M1253" s="245"/>
      <c r="N1253" s="246"/>
      <c r="O1253" s="246"/>
      <c r="P1253" s="246"/>
      <c r="Q1253" s="246"/>
      <c r="R1253" s="246"/>
      <c r="S1253" s="246"/>
      <c r="T1253" s="257"/>
      <c r="AT1253" s="262" t="s">
        <v>184</v>
      </c>
      <c r="AU1253" s="262" t="s">
        <v>81</v>
      </c>
      <c r="AV1253" s="91" t="s">
        <v>81</v>
      </c>
      <c r="AW1253" s="91" t="s">
        <v>37</v>
      </c>
      <c r="AX1253" s="91" t="s">
        <v>73</v>
      </c>
      <c r="AY1253" s="262" t="s">
        <v>164</v>
      </c>
    </row>
    <row r="1254" spans="2:51" s="91" customFormat="1" ht="13.5">
      <c r="B1254" s="200"/>
      <c r="C1254" s="201"/>
      <c r="D1254" s="194" t="s">
        <v>184</v>
      </c>
      <c r="E1254" s="202" t="s">
        <v>22</v>
      </c>
      <c r="F1254" s="203" t="s">
        <v>2070</v>
      </c>
      <c r="G1254" s="201"/>
      <c r="H1254" s="204">
        <v>184.505</v>
      </c>
      <c r="I1254" s="243"/>
      <c r="J1254" s="201"/>
      <c r="K1254" s="201"/>
      <c r="L1254" s="244"/>
      <c r="M1254" s="245"/>
      <c r="N1254" s="246"/>
      <c r="O1254" s="246"/>
      <c r="P1254" s="246"/>
      <c r="Q1254" s="246"/>
      <c r="R1254" s="246"/>
      <c r="S1254" s="246"/>
      <c r="T1254" s="257"/>
      <c r="AT1254" s="262" t="s">
        <v>184</v>
      </c>
      <c r="AU1254" s="262" t="s">
        <v>81</v>
      </c>
      <c r="AV1254" s="91" t="s">
        <v>81</v>
      </c>
      <c r="AW1254" s="91" t="s">
        <v>37</v>
      </c>
      <c r="AX1254" s="91" t="s">
        <v>73</v>
      </c>
      <c r="AY1254" s="262" t="s">
        <v>164</v>
      </c>
    </row>
    <row r="1255" spans="2:51" s="91" customFormat="1" ht="13.5">
      <c r="B1255" s="200"/>
      <c r="C1255" s="201"/>
      <c r="D1255" s="194" t="s">
        <v>184</v>
      </c>
      <c r="E1255" s="202" t="s">
        <v>22</v>
      </c>
      <c r="F1255" s="203" t="s">
        <v>2071</v>
      </c>
      <c r="G1255" s="201"/>
      <c r="H1255" s="204">
        <v>75.67</v>
      </c>
      <c r="I1255" s="243"/>
      <c r="J1255" s="201"/>
      <c r="K1255" s="201"/>
      <c r="L1255" s="244"/>
      <c r="M1255" s="245"/>
      <c r="N1255" s="246"/>
      <c r="O1255" s="246"/>
      <c r="P1255" s="246"/>
      <c r="Q1255" s="246"/>
      <c r="R1255" s="246"/>
      <c r="S1255" s="246"/>
      <c r="T1255" s="257"/>
      <c r="AT1255" s="262" t="s">
        <v>184</v>
      </c>
      <c r="AU1255" s="262" t="s">
        <v>81</v>
      </c>
      <c r="AV1255" s="91" t="s">
        <v>81</v>
      </c>
      <c r="AW1255" s="91" t="s">
        <v>37</v>
      </c>
      <c r="AX1255" s="91" t="s">
        <v>73</v>
      </c>
      <c r="AY1255" s="262" t="s">
        <v>164</v>
      </c>
    </row>
    <row r="1256" spans="2:51" s="91" customFormat="1" ht="13.5">
      <c r="B1256" s="200"/>
      <c r="C1256" s="201"/>
      <c r="D1256" s="194" t="s">
        <v>184</v>
      </c>
      <c r="E1256" s="202" t="s">
        <v>22</v>
      </c>
      <c r="F1256" s="203" t="s">
        <v>2072</v>
      </c>
      <c r="G1256" s="201"/>
      <c r="H1256" s="204">
        <v>116.883</v>
      </c>
      <c r="I1256" s="243"/>
      <c r="J1256" s="201"/>
      <c r="K1256" s="201"/>
      <c r="L1256" s="244"/>
      <c r="M1256" s="245"/>
      <c r="N1256" s="246"/>
      <c r="O1256" s="246"/>
      <c r="P1256" s="246"/>
      <c r="Q1256" s="246"/>
      <c r="R1256" s="246"/>
      <c r="S1256" s="246"/>
      <c r="T1256" s="257"/>
      <c r="AT1256" s="262" t="s">
        <v>184</v>
      </c>
      <c r="AU1256" s="262" t="s">
        <v>81</v>
      </c>
      <c r="AV1256" s="91" t="s">
        <v>81</v>
      </c>
      <c r="AW1256" s="91" t="s">
        <v>37</v>
      </c>
      <c r="AX1256" s="91" t="s">
        <v>73</v>
      </c>
      <c r="AY1256" s="262" t="s">
        <v>164</v>
      </c>
    </row>
    <row r="1257" spans="2:51" s="91" customFormat="1" ht="13.5">
      <c r="B1257" s="200"/>
      <c r="C1257" s="201"/>
      <c r="D1257" s="194" t="s">
        <v>184</v>
      </c>
      <c r="E1257" s="202" t="s">
        <v>22</v>
      </c>
      <c r="F1257" s="203" t="s">
        <v>2073</v>
      </c>
      <c r="G1257" s="201"/>
      <c r="H1257" s="204">
        <v>104.305</v>
      </c>
      <c r="I1257" s="243"/>
      <c r="J1257" s="201"/>
      <c r="K1257" s="201"/>
      <c r="L1257" s="244"/>
      <c r="M1257" s="245"/>
      <c r="N1257" s="246"/>
      <c r="O1257" s="246"/>
      <c r="P1257" s="246"/>
      <c r="Q1257" s="246"/>
      <c r="R1257" s="246"/>
      <c r="S1257" s="246"/>
      <c r="T1257" s="257"/>
      <c r="AT1257" s="262" t="s">
        <v>184</v>
      </c>
      <c r="AU1257" s="262" t="s">
        <v>81</v>
      </c>
      <c r="AV1257" s="91" t="s">
        <v>81</v>
      </c>
      <c r="AW1257" s="91" t="s">
        <v>37</v>
      </c>
      <c r="AX1257" s="91" t="s">
        <v>73</v>
      </c>
      <c r="AY1257" s="262" t="s">
        <v>164</v>
      </c>
    </row>
    <row r="1258" spans="2:51" s="91" customFormat="1" ht="13.5">
      <c r="B1258" s="200"/>
      <c r="C1258" s="201"/>
      <c r="D1258" s="194" t="s">
        <v>184</v>
      </c>
      <c r="E1258" s="202" t="s">
        <v>22</v>
      </c>
      <c r="F1258" s="203" t="s">
        <v>2074</v>
      </c>
      <c r="G1258" s="201"/>
      <c r="H1258" s="204">
        <v>108.68</v>
      </c>
      <c r="I1258" s="243"/>
      <c r="J1258" s="201"/>
      <c r="K1258" s="201"/>
      <c r="L1258" s="244"/>
      <c r="M1258" s="245"/>
      <c r="N1258" s="246"/>
      <c r="O1258" s="246"/>
      <c r="P1258" s="246"/>
      <c r="Q1258" s="246"/>
      <c r="R1258" s="246"/>
      <c r="S1258" s="246"/>
      <c r="T1258" s="257"/>
      <c r="AT1258" s="262" t="s">
        <v>184</v>
      </c>
      <c r="AU1258" s="262" t="s">
        <v>81</v>
      </c>
      <c r="AV1258" s="91" t="s">
        <v>81</v>
      </c>
      <c r="AW1258" s="91" t="s">
        <v>37</v>
      </c>
      <c r="AX1258" s="91" t="s">
        <v>73</v>
      </c>
      <c r="AY1258" s="262" t="s">
        <v>164</v>
      </c>
    </row>
    <row r="1259" spans="2:51" s="91" customFormat="1" ht="13.5">
      <c r="B1259" s="200"/>
      <c r="C1259" s="201"/>
      <c r="D1259" s="194" t="s">
        <v>184</v>
      </c>
      <c r="E1259" s="202" t="s">
        <v>22</v>
      </c>
      <c r="F1259" s="203" t="s">
        <v>2075</v>
      </c>
      <c r="G1259" s="201"/>
      <c r="H1259" s="204">
        <v>105.05</v>
      </c>
      <c r="I1259" s="243"/>
      <c r="J1259" s="201"/>
      <c r="K1259" s="201"/>
      <c r="L1259" s="244"/>
      <c r="M1259" s="245"/>
      <c r="N1259" s="246"/>
      <c r="O1259" s="246"/>
      <c r="P1259" s="246"/>
      <c r="Q1259" s="246"/>
      <c r="R1259" s="246"/>
      <c r="S1259" s="246"/>
      <c r="T1259" s="257"/>
      <c r="AT1259" s="262" t="s">
        <v>184</v>
      </c>
      <c r="AU1259" s="262" t="s">
        <v>81</v>
      </c>
      <c r="AV1259" s="91" t="s">
        <v>81</v>
      </c>
      <c r="AW1259" s="91" t="s">
        <v>37</v>
      </c>
      <c r="AX1259" s="91" t="s">
        <v>73</v>
      </c>
      <c r="AY1259" s="262" t="s">
        <v>164</v>
      </c>
    </row>
    <row r="1260" spans="2:51" s="91" customFormat="1" ht="13.5">
      <c r="B1260" s="200"/>
      <c r="C1260" s="201"/>
      <c r="D1260" s="194" t="s">
        <v>184</v>
      </c>
      <c r="E1260" s="202" t="s">
        <v>22</v>
      </c>
      <c r="F1260" s="203" t="s">
        <v>2076</v>
      </c>
      <c r="G1260" s="201"/>
      <c r="H1260" s="204">
        <v>73.53</v>
      </c>
      <c r="I1260" s="243"/>
      <c r="J1260" s="201"/>
      <c r="K1260" s="201"/>
      <c r="L1260" s="244"/>
      <c r="M1260" s="245"/>
      <c r="N1260" s="246"/>
      <c r="O1260" s="246"/>
      <c r="P1260" s="246"/>
      <c r="Q1260" s="246"/>
      <c r="R1260" s="246"/>
      <c r="S1260" s="246"/>
      <c r="T1260" s="257"/>
      <c r="AT1260" s="262" t="s">
        <v>184</v>
      </c>
      <c r="AU1260" s="262" t="s">
        <v>81</v>
      </c>
      <c r="AV1260" s="91" t="s">
        <v>81</v>
      </c>
      <c r="AW1260" s="91" t="s">
        <v>37</v>
      </c>
      <c r="AX1260" s="91" t="s">
        <v>73</v>
      </c>
      <c r="AY1260" s="262" t="s">
        <v>164</v>
      </c>
    </row>
    <row r="1261" spans="2:51" s="91" customFormat="1" ht="13.5">
      <c r="B1261" s="200"/>
      <c r="C1261" s="201"/>
      <c r="D1261" s="194" t="s">
        <v>184</v>
      </c>
      <c r="E1261" s="202" t="s">
        <v>22</v>
      </c>
      <c r="F1261" s="203" t="s">
        <v>2077</v>
      </c>
      <c r="G1261" s="201"/>
      <c r="H1261" s="204">
        <v>137.295</v>
      </c>
      <c r="I1261" s="243"/>
      <c r="J1261" s="201"/>
      <c r="K1261" s="201"/>
      <c r="L1261" s="244"/>
      <c r="M1261" s="245"/>
      <c r="N1261" s="246"/>
      <c r="O1261" s="246"/>
      <c r="P1261" s="246"/>
      <c r="Q1261" s="246"/>
      <c r="R1261" s="246"/>
      <c r="S1261" s="246"/>
      <c r="T1261" s="257"/>
      <c r="AT1261" s="262" t="s">
        <v>184</v>
      </c>
      <c r="AU1261" s="262" t="s">
        <v>81</v>
      </c>
      <c r="AV1261" s="91" t="s">
        <v>81</v>
      </c>
      <c r="AW1261" s="91" t="s">
        <v>37</v>
      </c>
      <c r="AX1261" s="91" t="s">
        <v>73</v>
      </c>
      <c r="AY1261" s="262" t="s">
        <v>164</v>
      </c>
    </row>
    <row r="1262" spans="2:51" s="91" customFormat="1" ht="13.5">
      <c r="B1262" s="200"/>
      <c r="C1262" s="201"/>
      <c r="D1262" s="194" t="s">
        <v>184</v>
      </c>
      <c r="E1262" s="202" t="s">
        <v>22</v>
      </c>
      <c r="F1262" s="203" t="s">
        <v>2078</v>
      </c>
      <c r="G1262" s="201"/>
      <c r="H1262" s="204">
        <v>132.715</v>
      </c>
      <c r="I1262" s="243"/>
      <c r="J1262" s="201"/>
      <c r="K1262" s="201"/>
      <c r="L1262" s="244"/>
      <c r="M1262" s="245"/>
      <c r="N1262" s="246"/>
      <c r="O1262" s="246"/>
      <c r="P1262" s="246"/>
      <c r="Q1262" s="246"/>
      <c r="R1262" s="246"/>
      <c r="S1262" s="246"/>
      <c r="T1262" s="257"/>
      <c r="AT1262" s="262" t="s">
        <v>184</v>
      </c>
      <c r="AU1262" s="262" t="s">
        <v>81</v>
      </c>
      <c r="AV1262" s="91" t="s">
        <v>81</v>
      </c>
      <c r="AW1262" s="91" t="s">
        <v>37</v>
      </c>
      <c r="AX1262" s="91" t="s">
        <v>73</v>
      </c>
      <c r="AY1262" s="262" t="s">
        <v>164</v>
      </c>
    </row>
    <row r="1263" spans="2:51" s="91" customFormat="1" ht="13.5">
      <c r="B1263" s="200"/>
      <c r="C1263" s="201"/>
      <c r="D1263" s="194" t="s">
        <v>184</v>
      </c>
      <c r="E1263" s="202" t="s">
        <v>22</v>
      </c>
      <c r="F1263" s="203" t="s">
        <v>2079</v>
      </c>
      <c r="G1263" s="201"/>
      <c r="H1263" s="204">
        <v>127.825</v>
      </c>
      <c r="I1263" s="243"/>
      <c r="J1263" s="201"/>
      <c r="K1263" s="201"/>
      <c r="L1263" s="244"/>
      <c r="M1263" s="245"/>
      <c r="N1263" s="246"/>
      <c r="O1263" s="246"/>
      <c r="P1263" s="246"/>
      <c r="Q1263" s="246"/>
      <c r="R1263" s="246"/>
      <c r="S1263" s="246"/>
      <c r="T1263" s="257"/>
      <c r="AT1263" s="262" t="s">
        <v>184</v>
      </c>
      <c r="AU1263" s="262" t="s">
        <v>81</v>
      </c>
      <c r="AV1263" s="91" t="s">
        <v>81</v>
      </c>
      <c r="AW1263" s="91" t="s">
        <v>37</v>
      </c>
      <c r="AX1263" s="91" t="s">
        <v>73</v>
      </c>
      <c r="AY1263" s="262" t="s">
        <v>164</v>
      </c>
    </row>
    <row r="1264" spans="2:51" s="91" customFormat="1" ht="13.5">
      <c r="B1264" s="200"/>
      <c r="C1264" s="201"/>
      <c r="D1264" s="194" t="s">
        <v>184</v>
      </c>
      <c r="E1264" s="202" t="s">
        <v>22</v>
      </c>
      <c r="F1264" s="203" t="s">
        <v>2080</v>
      </c>
      <c r="G1264" s="201"/>
      <c r="H1264" s="204">
        <v>52.71</v>
      </c>
      <c r="I1264" s="243"/>
      <c r="J1264" s="201"/>
      <c r="K1264" s="201"/>
      <c r="L1264" s="244"/>
      <c r="M1264" s="245"/>
      <c r="N1264" s="246"/>
      <c r="O1264" s="246"/>
      <c r="P1264" s="246"/>
      <c r="Q1264" s="246"/>
      <c r="R1264" s="246"/>
      <c r="S1264" s="246"/>
      <c r="T1264" s="257"/>
      <c r="AT1264" s="262" t="s">
        <v>184</v>
      </c>
      <c r="AU1264" s="262" t="s">
        <v>81</v>
      </c>
      <c r="AV1264" s="91" t="s">
        <v>81</v>
      </c>
      <c r="AW1264" s="91" t="s">
        <v>37</v>
      </c>
      <c r="AX1264" s="91" t="s">
        <v>73</v>
      </c>
      <c r="AY1264" s="262" t="s">
        <v>164</v>
      </c>
    </row>
    <row r="1265" spans="2:51" s="91" customFormat="1" ht="13.5">
      <c r="B1265" s="200"/>
      <c r="C1265" s="201"/>
      <c r="D1265" s="194" t="s">
        <v>184</v>
      </c>
      <c r="E1265" s="202" t="s">
        <v>22</v>
      </c>
      <c r="F1265" s="203" t="s">
        <v>2081</v>
      </c>
      <c r="G1265" s="201"/>
      <c r="H1265" s="204">
        <v>55</v>
      </c>
      <c r="I1265" s="243"/>
      <c r="J1265" s="201"/>
      <c r="K1265" s="201"/>
      <c r="L1265" s="244"/>
      <c r="M1265" s="245"/>
      <c r="N1265" s="246"/>
      <c r="O1265" s="246"/>
      <c r="P1265" s="246"/>
      <c r="Q1265" s="246"/>
      <c r="R1265" s="246"/>
      <c r="S1265" s="246"/>
      <c r="T1265" s="257"/>
      <c r="AT1265" s="262" t="s">
        <v>184</v>
      </c>
      <c r="AU1265" s="262" t="s">
        <v>81</v>
      </c>
      <c r="AV1265" s="91" t="s">
        <v>81</v>
      </c>
      <c r="AW1265" s="91" t="s">
        <v>37</v>
      </c>
      <c r="AX1265" s="91" t="s">
        <v>73</v>
      </c>
      <c r="AY1265" s="262" t="s">
        <v>164</v>
      </c>
    </row>
    <row r="1266" spans="2:51" s="91" customFormat="1" ht="13.5">
      <c r="B1266" s="200"/>
      <c r="C1266" s="201"/>
      <c r="D1266" s="194" t="s">
        <v>184</v>
      </c>
      <c r="E1266" s="202" t="s">
        <v>22</v>
      </c>
      <c r="F1266" s="203" t="s">
        <v>2082</v>
      </c>
      <c r="G1266" s="201"/>
      <c r="H1266" s="204">
        <v>14.9</v>
      </c>
      <c r="I1266" s="243"/>
      <c r="J1266" s="201"/>
      <c r="K1266" s="201"/>
      <c r="L1266" s="244"/>
      <c r="M1266" s="245"/>
      <c r="N1266" s="246"/>
      <c r="O1266" s="246"/>
      <c r="P1266" s="246"/>
      <c r="Q1266" s="246"/>
      <c r="R1266" s="246"/>
      <c r="S1266" s="246"/>
      <c r="T1266" s="257"/>
      <c r="AT1266" s="262" t="s">
        <v>184</v>
      </c>
      <c r="AU1266" s="262" t="s">
        <v>81</v>
      </c>
      <c r="AV1266" s="91" t="s">
        <v>81</v>
      </c>
      <c r="AW1266" s="91" t="s">
        <v>37</v>
      </c>
      <c r="AX1266" s="91" t="s">
        <v>73</v>
      </c>
      <c r="AY1266" s="262" t="s">
        <v>164</v>
      </c>
    </row>
    <row r="1267" spans="2:51" s="91" customFormat="1" ht="13.5">
      <c r="B1267" s="200"/>
      <c r="C1267" s="201"/>
      <c r="D1267" s="194" t="s">
        <v>184</v>
      </c>
      <c r="E1267" s="202" t="s">
        <v>22</v>
      </c>
      <c r="F1267" s="203" t="s">
        <v>2083</v>
      </c>
      <c r="G1267" s="201"/>
      <c r="H1267" s="204">
        <v>15</v>
      </c>
      <c r="I1267" s="243"/>
      <c r="J1267" s="201"/>
      <c r="K1267" s="201"/>
      <c r="L1267" s="244"/>
      <c r="M1267" s="245"/>
      <c r="N1267" s="246"/>
      <c r="O1267" s="246"/>
      <c r="P1267" s="246"/>
      <c r="Q1267" s="246"/>
      <c r="R1267" s="246"/>
      <c r="S1267" s="246"/>
      <c r="T1267" s="257"/>
      <c r="AT1267" s="262" t="s">
        <v>184</v>
      </c>
      <c r="AU1267" s="262" t="s">
        <v>81</v>
      </c>
      <c r="AV1267" s="91" t="s">
        <v>81</v>
      </c>
      <c r="AW1267" s="91" t="s">
        <v>37</v>
      </c>
      <c r="AX1267" s="91" t="s">
        <v>73</v>
      </c>
      <c r="AY1267" s="262" t="s">
        <v>164</v>
      </c>
    </row>
    <row r="1268" spans="2:51" s="91" customFormat="1" ht="13.5">
      <c r="B1268" s="200"/>
      <c r="C1268" s="201"/>
      <c r="D1268" s="194" t="s">
        <v>184</v>
      </c>
      <c r="E1268" s="202" t="s">
        <v>22</v>
      </c>
      <c r="F1268" s="203" t="s">
        <v>2084</v>
      </c>
      <c r="G1268" s="201"/>
      <c r="H1268" s="204">
        <v>27.78</v>
      </c>
      <c r="I1268" s="243"/>
      <c r="J1268" s="201"/>
      <c r="K1268" s="201"/>
      <c r="L1268" s="244"/>
      <c r="M1268" s="245"/>
      <c r="N1268" s="246"/>
      <c r="O1268" s="246"/>
      <c r="P1268" s="246"/>
      <c r="Q1268" s="246"/>
      <c r="R1268" s="246"/>
      <c r="S1268" s="246"/>
      <c r="T1268" s="257"/>
      <c r="AT1268" s="262" t="s">
        <v>184</v>
      </c>
      <c r="AU1268" s="262" t="s">
        <v>81</v>
      </c>
      <c r="AV1268" s="91" t="s">
        <v>81</v>
      </c>
      <c r="AW1268" s="91" t="s">
        <v>37</v>
      </c>
      <c r="AX1268" s="91" t="s">
        <v>73</v>
      </c>
      <c r="AY1268" s="262" t="s">
        <v>164</v>
      </c>
    </row>
    <row r="1269" spans="2:51" s="91" customFormat="1" ht="13.5">
      <c r="B1269" s="200"/>
      <c r="C1269" s="201"/>
      <c r="D1269" s="194" t="s">
        <v>184</v>
      </c>
      <c r="E1269" s="202" t="s">
        <v>22</v>
      </c>
      <c r="F1269" s="203" t="s">
        <v>2085</v>
      </c>
      <c r="G1269" s="201"/>
      <c r="H1269" s="204">
        <v>135.065</v>
      </c>
      <c r="I1269" s="243"/>
      <c r="J1269" s="201"/>
      <c r="K1269" s="201"/>
      <c r="L1269" s="244"/>
      <c r="M1269" s="245"/>
      <c r="N1269" s="246"/>
      <c r="O1269" s="246"/>
      <c r="P1269" s="246"/>
      <c r="Q1269" s="246"/>
      <c r="R1269" s="246"/>
      <c r="S1269" s="246"/>
      <c r="T1269" s="257"/>
      <c r="AT1269" s="262" t="s">
        <v>184</v>
      </c>
      <c r="AU1269" s="262" t="s">
        <v>81</v>
      </c>
      <c r="AV1269" s="91" t="s">
        <v>81</v>
      </c>
      <c r="AW1269" s="91" t="s">
        <v>37</v>
      </c>
      <c r="AX1269" s="91" t="s">
        <v>73</v>
      </c>
      <c r="AY1269" s="262" t="s">
        <v>164</v>
      </c>
    </row>
    <row r="1270" spans="2:51" s="91" customFormat="1" ht="13.5">
      <c r="B1270" s="200"/>
      <c r="C1270" s="201"/>
      <c r="D1270" s="194" t="s">
        <v>184</v>
      </c>
      <c r="E1270" s="202" t="s">
        <v>22</v>
      </c>
      <c r="F1270" s="203" t="s">
        <v>2086</v>
      </c>
      <c r="G1270" s="201"/>
      <c r="H1270" s="204">
        <v>95.655</v>
      </c>
      <c r="I1270" s="243"/>
      <c r="J1270" s="201"/>
      <c r="K1270" s="201"/>
      <c r="L1270" s="244"/>
      <c r="M1270" s="245"/>
      <c r="N1270" s="246"/>
      <c r="O1270" s="246"/>
      <c r="P1270" s="246"/>
      <c r="Q1270" s="246"/>
      <c r="R1270" s="246"/>
      <c r="S1270" s="246"/>
      <c r="T1270" s="257"/>
      <c r="AT1270" s="262" t="s">
        <v>184</v>
      </c>
      <c r="AU1270" s="262" t="s">
        <v>81</v>
      </c>
      <c r="AV1270" s="91" t="s">
        <v>81</v>
      </c>
      <c r="AW1270" s="91" t="s">
        <v>37</v>
      </c>
      <c r="AX1270" s="91" t="s">
        <v>73</v>
      </c>
      <c r="AY1270" s="262" t="s">
        <v>164</v>
      </c>
    </row>
    <row r="1271" spans="2:51" s="91" customFormat="1" ht="13.5">
      <c r="B1271" s="200"/>
      <c r="C1271" s="201"/>
      <c r="D1271" s="194" t="s">
        <v>184</v>
      </c>
      <c r="E1271" s="202" t="s">
        <v>22</v>
      </c>
      <c r="F1271" s="203" t="s">
        <v>2087</v>
      </c>
      <c r="G1271" s="201"/>
      <c r="H1271" s="204">
        <v>94.43</v>
      </c>
      <c r="I1271" s="243"/>
      <c r="J1271" s="201"/>
      <c r="K1271" s="201"/>
      <c r="L1271" s="244"/>
      <c r="M1271" s="245"/>
      <c r="N1271" s="246"/>
      <c r="O1271" s="246"/>
      <c r="P1271" s="246"/>
      <c r="Q1271" s="246"/>
      <c r="R1271" s="246"/>
      <c r="S1271" s="246"/>
      <c r="T1271" s="257"/>
      <c r="AT1271" s="262" t="s">
        <v>184</v>
      </c>
      <c r="AU1271" s="262" t="s">
        <v>81</v>
      </c>
      <c r="AV1271" s="91" t="s">
        <v>81</v>
      </c>
      <c r="AW1271" s="91" t="s">
        <v>37</v>
      </c>
      <c r="AX1271" s="91" t="s">
        <v>73</v>
      </c>
      <c r="AY1271" s="262" t="s">
        <v>164</v>
      </c>
    </row>
    <row r="1272" spans="2:51" s="91" customFormat="1" ht="13.5">
      <c r="B1272" s="200"/>
      <c r="C1272" s="201"/>
      <c r="D1272" s="194" t="s">
        <v>184</v>
      </c>
      <c r="E1272" s="202" t="s">
        <v>22</v>
      </c>
      <c r="F1272" s="203" t="s">
        <v>2088</v>
      </c>
      <c r="G1272" s="201"/>
      <c r="H1272" s="204">
        <v>94.43</v>
      </c>
      <c r="I1272" s="243"/>
      <c r="J1272" s="201"/>
      <c r="K1272" s="201"/>
      <c r="L1272" s="244"/>
      <c r="M1272" s="245"/>
      <c r="N1272" s="246"/>
      <c r="O1272" s="246"/>
      <c r="P1272" s="246"/>
      <c r="Q1272" s="246"/>
      <c r="R1272" s="246"/>
      <c r="S1272" s="246"/>
      <c r="T1272" s="257"/>
      <c r="AT1272" s="262" t="s">
        <v>184</v>
      </c>
      <c r="AU1272" s="262" t="s">
        <v>81</v>
      </c>
      <c r="AV1272" s="91" t="s">
        <v>81</v>
      </c>
      <c r="AW1272" s="91" t="s">
        <v>37</v>
      </c>
      <c r="AX1272" s="91" t="s">
        <v>73</v>
      </c>
      <c r="AY1272" s="262" t="s">
        <v>164</v>
      </c>
    </row>
    <row r="1273" spans="2:51" s="91" customFormat="1" ht="13.5">
      <c r="B1273" s="200"/>
      <c r="C1273" s="201"/>
      <c r="D1273" s="194" t="s">
        <v>184</v>
      </c>
      <c r="E1273" s="202" t="s">
        <v>22</v>
      </c>
      <c r="F1273" s="203" t="s">
        <v>2089</v>
      </c>
      <c r="G1273" s="201"/>
      <c r="H1273" s="204">
        <v>95.76</v>
      </c>
      <c r="I1273" s="243"/>
      <c r="J1273" s="201"/>
      <c r="K1273" s="201"/>
      <c r="L1273" s="244"/>
      <c r="M1273" s="245"/>
      <c r="N1273" s="246"/>
      <c r="O1273" s="246"/>
      <c r="P1273" s="246"/>
      <c r="Q1273" s="246"/>
      <c r="R1273" s="246"/>
      <c r="S1273" s="246"/>
      <c r="T1273" s="257"/>
      <c r="AT1273" s="262" t="s">
        <v>184</v>
      </c>
      <c r="AU1273" s="262" t="s">
        <v>81</v>
      </c>
      <c r="AV1273" s="91" t="s">
        <v>81</v>
      </c>
      <c r="AW1273" s="91" t="s">
        <v>37</v>
      </c>
      <c r="AX1273" s="91" t="s">
        <v>73</v>
      </c>
      <c r="AY1273" s="262" t="s">
        <v>164</v>
      </c>
    </row>
    <row r="1274" spans="2:51" s="91" customFormat="1" ht="13.5">
      <c r="B1274" s="200"/>
      <c r="C1274" s="201"/>
      <c r="D1274" s="194" t="s">
        <v>184</v>
      </c>
      <c r="E1274" s="202" t="s">
        <v>22</v>
      </c>
      <c r="F1274" s="203" t="s">
        <v>2090</v>
      </c>
      <c r="G1274" s="201"/>
      <c r="H1274" s="204">
        <v>137.885</v>
      </c>
      <c r="I1274" s="243"/>
      <c r="J1274" s="201"/>
      <c r="K1274" s="201"/>
      <c r="L1274" s="244"/>
      <c r="M1274" s="245"/>
      <c r="N1274" s="246"/>
      <c r="O1274" s="246"/>
      <c r="P1274" s="246"/>
      <c r="Q1274" s="246"/>
      <c r="R1274" s="246"/>
      <c r="S1274" s="246"/>
      <c r="T1274" s="257"/>
      <c r="AT1274" s="262" t="s">
        <v>184</v>
      </c>
      <c r="AU1274" s="262" t="s">
        <v>81</v>
      </c>
      <c r="AV1274" s="91" t="s">
        <v>81</v>
      </c>
      <c r="AW1274" s="91" t="s">
        <v>37</v>
      </c>
      <c r="AX1274" s="91" t="s">
        <v>73</v>
      </c>
      <c r="AY1274" s="262" t="s">
        <v>164</v>
      </c>
    </row>
    <row r="1275" spans="2:51" s="91" customFormat="1" ht="13.5">
      <c r="B1275" s="200"/>
      <c r="C1275" s="201"/>
      <c r="D1275" s="194" t="s">
        <v>184</v>
      </c>
      <c r="E1275" s="202" t="s">
        <v>22</v>
      </c>
      <c r="F1275" s="203" t="s">
        <v>2091</v>
      </c>
      <c r="G1275" s="201"/>
      <c r="H1275" s="204">
        <v>28.75</v>
      </c>
      <c r="I1275" s="243"/>
      <c r="J1275" s="201"/>
      <c r="K1275" s="201"/>
      <c r="L1275" s="244"/>
      <c r="M1275" s="245"/>
      <c r="N1275" s="246"/>
      <c r="O1275" s="246"/>
      <c r="P1275" s="246"/>
      <c r="Q1275" s="246"/>
      <c r="R1275" s="246"/>
      <c r="S1275" s="246"/>
      <c r="T1275" s="257"/>
      <c r="AT1275" s="262" t="s">
        <v>184</v>
      </c>
      <c r="AU1275" s="262" t="s">
        <v>81</v>
      </c>
      <c r="AV1275" s="91" t="s">
        <v>81</v>
      </c>
      <c r="AW1275" s="91" t="s">
        <v>37</v>
      </c>
      <c r="AX1275" s="91" t="s">
        <v>73</v>
      </c>
      <c r="AY1275" s="262" t="s">
        <v>164</v>
      </c>
    </row>
    <row r="1276" spans="2:51" s="91" customFormat="1" ht="13.5">
      <c r="B1276" s="200"/>
      <c r="C1276" s="201"/>
      <c r="D1276" s="194" t="s">
        <v>184</v>
      </c>
      <c r="E1276" s="202" t="s">
        <v>22</v>
      </c>
      <c r="F1276" s="203" t="s">
        <v>2092</v>
      </c>
      <c r="G1276" s="201"/>
      <c r="H1276" s="204">
        <v>137.01</v>
      </c>
      <c r="I1276" s="243"/>
      <c r="J1276" s="201"/>
      <c r="K1276" s="201"/>
      <c r="L1276" s="244"/>
      <c r="M1276" s="245"/>
      <c r="N1276" s="246"/>
      <c r="O1276" s="246"/>
      <c r="P1276" s="246"/>
      <c r="Q1276" s="246"/>
      <c r="R1276" s="246"/>
      <c r="S1276" s="246"/>
      <c r="T1276" s="257"/>
      <c r="AT1276" s="262" t="s">
        <v>184</v>
      </c>
      <c r="AU1276" s="262" t="s">
        <v>81</v>
      </c>
      <c r="AV1276" s="91" t="s">
        <v>81</v>
      </c>
      <c r="AW1276" s="91" t="s">
        <v>37</v>
      </c>
      <c r="AX1276" s="91" t="s">
        <v>73</v>
      </c>
      <c r="AY1276" s="262" t="s">
        <v>164</v>
      </c>
    </row>
    <row r="1277" spans="2:51" s="91" customFormat="1" ht="13.5">
      <c r="B1277" s="200"/>
      <c r="C1277" s="201"/>
      <c r="D1277" s="194" t="s">
        <v>184</v>
      </c>
      <c r="E1277" s="202" t="s">
        <v>22</v>
      </c>
      <c r="F1277" s="203" t="s">
        <v>2093</v>
      </c>
      <c r="G1277" s="201"/>
      <c r="H1277" s="204">
        <v>37.08</v>
      </c>
      <c r="I1277" s="243"/>
      <c r="J1277" s="201"/>
      <c r="K1277" s="201"/>
      <c r="L1277" s="244"/>
      <c r="M1277" s="245"/>
      <c r="N1277" s="246"/>
      <c r="O1277" s="246"/>
      <c r="P1277" s="246"/>
      <c r="Q1277" s="246"/>
      <c r="R1277" s="246"/>
      <c r="S1277" s="246"/>
      <c r="T1277" s="257"/>
      <c r="AT1277" s="262" t="s">
        <v>184</v>
      </c>
      <c r="AU1277" s="262" t="s">
        <v>81</v>
      </c>
      <c r="AV1277" s="91" t="s">
        <v>81</v>
      </c>
      <c r="AW1277" s="91" t="s">
        <v>37</v>
      </c>
      <c r="AX1277" s="91" t="s">
        <v>73</v>
      </c>
      <c r="AY1277" s="262" t="s">
        <v>164</v>
      </c>
    </row>
    <row r="1278" spans="2:51" s="91" customFormat="1" ht="13.5">
      <c r="B1278" s="200"/>
      <c r="C1278" s="201"/>
      <c r="D1278" s="194" t="s">
        <v>184</v>
      </c>
      <c r="E1278" s="202" t="s">
        <v>22</v>
      </c>
      <c r="F1278" s="203" t="s">
        <v>2094</v>
      </c>
      <c r="G1278" s="201"/>
      <c r="H1278" s="204">
        <v>138.76</v>
      </c>
      <c r="I1278" s="243"/>
      <c r="J1278" s="201"/>
      <c r="K1278" s="201"/>
      <c r="L1278" s="244"/>
      <c r="M1278" s="245"/>
      <c r="N1278" s="246"/>
      <c r="O1278" s="246"/>
      <c r="P1278" s="246"/>
      <c r="Q1278" s="246"/>
      <c r="R1278" s="246"/>
      <c r="S1278" s="246"/>
      <c r="T1278" s="257"/>
      <c r="AT1278" s="262" t="s">
        <v>184</v>
      </c>
      <c r="AU1278" s="262" t="s">
        <v>81</v>
      </c>
      <c r="AV1278" s="91" t="s">
        <v>81</v>
      </c>
      <c r="AW1278" s="91" t="s">
        <v>37</v>
      </c>
      <c r="AX1278" s="91" t="s">
        <v>73</v>
      </c>
      <c r="AY1278" s="262" t="s">
        <v>164</v>
      </c>
    </row>
    <row r="1279" spans="2:51" s="91" customFormat="1" ht="13.5">
      <c r="B1279" s="200"/>
      <c r="C1279" s="201"/>
      <c r="D1279" s="194" t="s">
        <v>184</v>
      </c>
      <c r="E1279" s="202" t="s">
        <v>22</v>
      </c>
      <c r="F1279" s="203" t="s">
        <v>2095</v>
      </c>
      <c r="G1279" s="201"/>
      <c r="H1279" s="204">
        <v>37.08</v>
      </c>
      <c r="I1279" s="243"/>
      <c r="J1279" s="201"/>
      <c r="K1279" s="201"/>
      <c r="L1279" s="244"/>
      <c r="M1279" s="245"/>
      <c r="N1279" s="246"/>
      <c r="O1279" s="246"/>
      <c r="P1279" s="246"/>
      <c r="Q1279" s="246"/>
      <c r="R1279" s="246"/>
      <c r="S1279" s="246"/>
      <c r="T1279" s="257"/>
      <c r="AT1279" s="262" t="s">
        <v>184</v>
      </c>
      <c r="AU1279" s="262" t="s">
        <v>81</v>
      </c>
      <c r="AV1279" s="91" t="s">
        <v>81</v>
      </c>
      <c r="AW1279" s="91" t="s">
        <v>37</v>
      </c>
      <c r="AX1279" s="91" t="s">
        <v>73</v>
      </c>
      <c r="AY1279" s="262" t="s">
        <v>164</v>
      </c>
    </row>
    <row r="1280" spans="2:51" s="91" customFormat="1" ht="13.5">
      <c r="B1280" s="200"/>
      <c r="C1280" s="201"/>
      <c r="D1280" s="194" t="s">
        <v>184</v>
      </c>
      <c r="E1280" s="202" t="s">
        <v>22</v>
      </c>
      <c r="F1280" s="203" t="s">
        <v>2096</v>
      </c>
      <c r="G1280" s="201"/>
      <c r="H1280" s="204">
        <v>37.79</v>
      </c>
      <c r="I1280" s="243"/>
      <c r="J1280" s="201"/>
      <c r="K1280" s="201"/>
      <c r="L1280" s="244"/>
      <c r="M1280" s="245"/>
      <c r="N1280" s="246"/>
      <c r="O1280" s="246"/>
      <c r="P1280" s="246"/>
      <c r="Q1280" s="246"/>
      <c r="R1280" s="246"/>
      <c r="S1280" s="246"/>
      <c r="T1280" s="257"/>
      <c r="AT1280" s="262" t="s">
        <v>184</v>
      </c>
      <c r="AU1280" s="262" t="s">
        <v>81</v>
      </c>
      <c r="AV1280" s="91" t="s">
        <v>81</v>
      </c>
      <c r="AW1280" s="91" t="s">
        <v>37</v>
      </c>
      <c r="AX1280" s="91" t="s">
        <v>73</v>
      </c>
      <c r="AY1280" s="262" t="s">
        <v>164</v>
      </c>
    </row>
    <row r="1281" spans="2:51" s="293" customFormat="1" ht="13.5">
      <c r="B1281" s="294"/>
      <c r="C1281" s="295"/>
      <c r="D1281" s="194" t="s">
        <v>184</v>
      </c>
      <c r="E1281" s="296" t="s">
        <v>22</v>
      </c>
      <c r="F1281" s="297" t="s">
        <v>249</v>
      </c>
      <c r="G1281" s="295"/>
      <c r="H1281" s="298">
        <v>3246.639</v>
      </c>
      <c r="I1281" s="299"/>
      <c r="J1281" s="295"/>
      <c r="K1281" s="295"/>
      <c r="L1281" s="300"/>
      <c r="M1281" s="301"/>
      <c r="N1281" s="302"/>
      <c r="O1281" s="302"/>
      <c r="P1281" s="302"/>
      <c r="Q1281" s="302"/>
      <c r="R1281" s="302"/>
      <c r="S1281" s="302"/>
      <c r="T1281" s="303"/>
      <c r="AT1281" s="304" t="s">
        <v>184</v>
      </c>
      <c r="AU1281" s="304" t="s">
        <v>81</v>
      </c>
      <c r="AV1281" s="293" t="s">
        <v>120</v>
      </c>
      <c r="AW1281" s="293" t="s">
        <v>37</v>
      </c>
      <c r="AX1281" s="293" t="s">
        <v>73</v>
      </c>
      <c r="AY1281" s="304" t="s">
        <v>164</v>
      </c>
    </row>
    <row r="1282" spans="2:51" s="92" customFormat="1" ht="13.5">
      <c r="B1282" s="205"/>
      <c r="C1282" s="206"/>
      <c r="D1282" s="194" t="s">
        <v>184</v>
      </c>
      <c r="E1282" s="267" t="s">
        <v>22</v>
      </c>
      <c r="F1282" s="268" t="s">
        <v>187</v>
      </c>
      <c r="G1282" s="206"/>
      <c r="H1282" s="269">
        <v>9136.96200000001</v>
      </c>
      <c r="I1282" s="247"/>
      <c r="J1282" s="206"/>
      <c r="K1282" s="206"/>
      <c r="L1282" s="248"/>
      <c r="M1282" s="249"/>
      <c r="N1282" s="250"/>
      <c r="O1282" s="250"/>
      <c r="P1282" s="250"/>
      <c r="Q1282" s="250"/>
      <c r="R1282" s="250"/>
      <c r="S1282" s="250"/>
      <c r="T1282" s="258"/>
      <c r="AT1282" s="263" t="s">
        <v>184</v>
      </c>
      <c r="AU1282" s="263" t="s">
        <v>81</v>
      </c>
      <c r="AV1282" s="92" t="s">
        <v>171</v>
      </c>
      <c r="AW1282" s="92" t="s">
        <v>37</v>
      </c>
      <c r="AX1282" s="92" t="s">
        <v>24</v>
      </c>
      <c r="AY1282" s="263" t="s">
        <v>164</v>
      </c>
    </row>
    <row r="1283" spans="2:63" s="89" customFormat="1" ht="37.5" customHeight="1">
      <c r="B1283" s="183"/>
      <c r="C1283" s="184"/>
      <c r="D1283" s="185" t="s">
        <v>72</v>
      </c>
      <c r="E1283" s="186" t="s">
        <v>834</v>
      </c>
      <c r="F1283" s="186" t="s">
        <v>2102</v>
      </c>
      <c r="G1283" s="184"/>
      <c r="H1283" s="184"/>
      <c r="I1283" s="226"/>
      <c r="J1283" s="227">
        <f>BK1283</f>
        <v>0</v>
      </c>
      <c r="K1283" s="184"/>
      <c r="L1283" s="228"/>
      <c r="M1283" s="229"/>
      <c r="N1283" s="230"/>
      <c r="O1283" s="230"/>
      <c r="P1283" s="231">
        <f aca="true" t="shared" si="193" ref="P1283:T1283">P1284</f>
        <v>0</v>
      </c>
      <c r="Q1283" s="230"/>
      <c r="R1283" s="231">
        <f t="shared" si="193"/>
        <v>0.1155</v>
      </c>
      <c r="S1283" s="230"/>
      <c r="T1283" s="253">
        <f t="shared" si="193"/>
        <v>0</v>
      </c>
      <c r="AR1283" s="259" t="s">
        <v>120</v>
      </c>
      <c r="AT1283" s="260" t="s">
        <v>72</v>
      </c>
      <c r="AU1283" s="260" t="s">
        <v>73</v>
      </c>
      <c r="AY1283" s="259" t="s">
        <v>164</v>
      </c>
      <c r="BK1283" s="265">
        <f>BK1284</f>
        <v>0</v>
      </c>
    </row>
    <row r="1284" spans="2:63" s="89" customFormat="1" ht="19.9" customHeight="1">
      <c r="B1284" s="183"/>
      <c r="C1284" s="184"/>
      <c r="D1284" s="187" t="s">
        <v>72</v>
      </c>
      <c r="E1284" s="188" t="s">
        <v>2103</v>
      </c>
      <c r="F1284" s="188" t="s">
        <v>2104</v>
      </c>
      <c r="G1284" s="184"/>
      <c r="H1284" s="184"/>
      <c r="I1284" s="226"/>
      <c r="J1284" s="232">
        <f>BK1284</f>
        <v>0</v>
      </c>
      <c r="K1284" s="184"/>
      <c r="L1284" s="228"/>
      <c r="M1284" s="229"/>
      <c r="N1284" s="230"/>
      <c r="O1284" s="230"/>
      <c r="P1284" s="231">
        <f aca="true" t="shared" si="194" ref="P1284:T1284">SUM(P1285:P1286)</f>
        <v>0</v>
      </c>
      <c r="Q1284" s="230"/>
      <c r="R1284" s="231">
        <f t="shared" si="194"/>
        <v>0.1155</v>
      </c>
      <c r="S1284" s="230"/>
      <c r="T1284" s="253">
        <f t="shared" si="194"/>
        <v>0</v>
      </c>
      <c r="AR1284" s="259" t="s">
        <v>120</v>
      </c>
      <c r="AT1284" s="260" t="s">
        <v>72</v>
      </c>
      <c r="AU1284" s="260" t="s">
        <v>24</v>
      </c>
      <c r="AY1284" s="259" t="s">
        <v>164</v>
      </c>
      <c r="BK1284" s="265">
        <f>SUM(BK1285:BK1286)</f>
        <v>0</v>
      </c>
    </row>
    <row r="1285" spans="2:65" s="84" customFormat="1" ht="28.8" customHeight="1">
      <c r="B1285" s="105"/>
      <c r="C1285" s="189" t="s">
        <v>2105</v>
      </c>
      <c r="D1285" s="189" t="s">
        <v>166</v>
      </c>
      <c r="E1285" s="190" t="s">
        <v>2106</v>
      </c>
      <c r="F1285" s="191" t="s">
        <v>2107</v>
      </c>
      <c r="G1285" s="192" t="s">
        <v>169</v>
      </c>
      <c r="H1285" s="193">
        <v>1</v>
      </c>
      <c r="I1285" s="233"/>
      <c r="J1285" s="234">
        <f>ROUND(I1285*H1285,2)</f>
        <v>0</v>
      </c>
      <c r="K1285" s="191" t="s">
        <v>22</v>
      </c>
      <c r="L1285" s="214"/>
      <c r="M1285" s="235" t="s">
        <v>22</v>
      </c>
      <c r="N1285" s="236" t="s">
        <v>44</v>
      </c>
      <c r="O1285" s="106"/>
      <c r="P1285" s="237">
        <f>O1285*H1285</f>
        <v>0</v>
      </c>
      <c r="Q1285" s="237">
        <v>0.1155</v>
      </c>
      <c r="R1285" s="237">
        <f>Q1285*H1285</f>
        <v>0.1155</v>
      </c>
      <c r="S1285" s="237">
        <v>0</v>
      </c>
      <c r="T1285" s="254">
        <f>S1285*H1285</f>
        <v>0</v>
      </c>
      <c r="AR1285" s="170" t="s">
        <v>631</v>
      </c>
      <c r="AT1285" s="170" t="s">
        <v>166</v>
      </c>
      <c r="AU1285" s="170" t="s">
        <v>81</v>
      </c>
      <c r="AY1285" s="170" t="s">
        <v>164</v>
      </c>
      <c r="BE1285" s="266">
        <f>IF(N1285="základní",J1285,0)</f>
        <v>0</v>
      </c>
      <c r="BF1285" s="266">
        <f>IF(N1285="snížená",J1285,0)</f>
        <v>0</v>
      </c>
      <c r="BG1285" s="266">
        <f>IF(N1285="zákl. přenesená",J1285,0)</f>
        <v>0</v>
      </c>
      <c r="BH1285" s="266">
        <f>IF(N1285="sníž. přenesená",J1285,0)</f>
        <v>0</v>
      </c>
      <c r="BI1285" s="266">
        <f>IF(N1285="nulová",J1285,0)</f>
        <v>0</v>
      </c>
      <c r="BJ1285" s="170" t="s">
        <v>24</v>
      </c>
      <c r="BK1285" s="266">
        <f>ROUND(I1285*H1285,2)</f>
        <v>0</v>
      </c>
      <c r="BL1285" s="170" t="s">
        <v>631</v>
      </c>
      <c r="BM1285" s="170" t="s">
        <v>2108</v>
      </c>
    </row>
    <row r="1286" spans="2:47" s="84" customFormat="1" ht="13.5">
      <c r="B1286" s="105"/>
      <c r="C1286" s="174"/>
      <c r="D1286" s="194" t="s">
        <v>173</v>
      </c>
      <c r="E1286" s="174"/>
      <c r="F1286" s="195" t="s">
        <v>2109</v>
      </c>
      <c r="G1286" s="174"/>
      <c r="H1286" s="174"/>
      <c r="I1286" s="215"/>
      <c r="J1286" s="174"/>
      <c r="K1286" s="174"/>
      <c r="L1286" s="214"/>
      <c r="M1286" s="277"/>
      <c r="N1286" s="272"/>
      <c r="O1286" s="272"/>
      <c r="P1286" s="272"/>
      <c r="Q1286" s="272"/>
      <c r="R1286" s="272"/>
      <c r="S1286" s="272"/>
      <c r="T1286" s="278"/>
      <c r="AT1286" s="170" t="s">
        <v>173</v>
      </c>
      <c r="AU1286" s="170" t="s">
        <v>81</v>
      </c>
    </row>
    <row r="1287" spans="2:12" s="84" customFormat="1" ht="6.95" customHeight="1">
      <c r="B1287" s="122"/>
      <c r="C1287" s="123"/>
      <c r="D1287" s="123"/>
      <c r="E1287" s="123"/>
      <c r="F1287" s="123"/>
      <c r="G1287" s="123"/>
      <c r="H1287" s="123"/>
      <c r="I1287" s="156"/>
      <c r="J1287" s="123"/>
      <c r="K1287" s="123"/>
      <c r="L1287" s="214"/>
    </row>
  </sheetData>
  <sheetProtection password="CC35" sheet="1" objects="1" formatCells="0" formatColumns="0" formatRows="0" sort="0" autoFilter="0"/>
  <autoFilter ref="C104:K1286"/>
  <mergeCells count="12"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93:H93"/>
    <mergeCell ref="E95:H95"/>
    <mergeCell ref="E97:H97"/>
  </mergeCells>
  <hyperlinks>
    <hyperlink ref="F1:G1" location="C2" display="1) Krycí list soupisu"/>
    <hyperlink ref="G1:H1" location="C58" display="2) Rekapitulace"/>
    <hyperlink ref="J1" location="C104" display="3) Soupis prací"/>
    <hyperlink ref="L1:V1" location="'Rekapitulace stavby'!C2" display="Rekapitulace stavby"/>
  </hyperlinks>
  <printOptions/>
  <pageMargins left="0.582638888888889" right="0.582638888888889" top="0.582638888888889" bottom="0.582638888888889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R49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12.8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93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85" customHeight="1">
      <c r="A1" s="94"/>
      <c r="B1" s="95"/>
      <c r="C1" s="95"/>
      <c r="D1" s="96" t="s">
        <v>1</v>
      </c>
      <c r="E1" s="95"/>
      <c r="F1" s="97" t="s">
        <v>112</v>
      </c>
      <c r="G1" s="97" t="s">
        <v>113</v>
      </c>
      <c r="H1" s="97"/>
      <c r="I1" s="136"/>
      <c r="J1" s="97" t="s">
        <v>114</v>
      </c>
      <c r="K1" s="96" t="s">
        <v>115</v>
      </c>
      <c r="L1" s="97" t="s">
        <v>116</v>
      </c>
      <c r="M1" s="97"/>
      <c r="N1" s="97"/>
      <c r="O1" s="97"/>
      <c r="P1" s="97"/>
      <c r="Q1" s="97"/>
      <c r="R1" s="97"/>
      <c r="S1" s="97"/>
      <c r="T1" s="97"/>
      <c r="U1" s="169"/>
      <c r="V1" s="169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</row>
    <row r="2" spans="3:46" ht="36.95" customHeight="1">
      <c r="AT2" s="170" t="s">
        <v>94</v>
      </c>
    </row>
    <row r="3" spans="2:46" ht="6.95" customHeight="1">
      <c r="B3" s="98"/>
      <c r="C3" s="99"/>
      <c r="D3" s="99"/>
      <c r="E3" s="99"/>
      <c r="F3" s="99"/>
      <c r="G3" s="99"/>
      <c r="H3" s="99"/>
      <c r="I3" s="137"/>
      <c r="J3" s="99"/>
      <c r="K3" s="138"/>
      <c r="AT3" s="170" t="s">
        <v>81</v>
      </c>
    </row>
    <row r="4" spans="2:46" ht="36.95" customHeight="1">
      <c r="B4" s="100"/>
      <c r="C4" s="101"/>
      <c r="D4" s="102" t="s">
        <v>121</v>
      </c>
      <c r="E4" s="101"/>
      <c r="F4" s="101"/>
      <c r="G4" s="101"/>
      <c r="H4" s="101"/>
      <c r="I4" s="139"/>
      <c r="J4" s="101"/>
      <c r="K4" s="140"/>
      <c r="M4" s="141" t="s">
        <v>12</v>
      </c>
      <c r="AT4" s="170" t="s">
        <v>6</v>
      </c>
    </row>
    <row r="5" spans="2:11" ht="6.95" customHeight="1">
      <c r="B5" s="100"/>
      <c r="C5" s="101"/>
      <c r="D5" s="101"/>
      <c r="E5" s="101"/>
      <c r="F5" s="101"/>
      <c r="G5" s="101"/>
      <c r="H5" s="101"/>
      <c r="I5" s="139"/>
      <c r="J5" s="101"/>
      <c r="K5" s="140"/>
    </row>
    <row r="6" spans="2:11" ht="13.2">
      <c r="B6" s="100"/>
      <c r="C6" s="101"/>
      <c r="D6" s="103" t="s">
        <v>18</v>
      </c>
      <c r="E6" s="101"/>
      <c r="F6" s="101"/>
      <c r="G6" s="101"/>
      <c r="H6" s="101"/>
      <c r="I6" s="139"/>
      <c r="J6" s="101"/>
      <c r="K6" s="140"/>
    </row>
    <row r="7" spans="2:11" ht="20.4" customHeight="1">
      <c r="B7" s="100"/>
      <c r="C7" s="101"/>
      <c r="D7" s="101"/>
      <c r="E7" s="104" t="str">
        <f>'Rekapitulace stavby'!K6</f>
        <v>SPŠ, SOŠ a SOU Hradec Králové - nástavba školních dílen - konečné zadání</v>
      </c>
      <c r="F7" s="103"/>
      <c r="G7" s="103"/>
      <c r="H7" s="103"/>
      <c r="I7" s="139"/>
      <c r="J7" s="101"/>
      <c r="K7" s="140"/>
    </row>
    <row r="8" spans="2:11" ht="13.2">
      <c r="B8" s="100"/>
      <c r="C8" s="101"/>
      <c r="D8" s="103" t="s">
        <v>122</v>
      </c>
      <c r="E8" s="101"/>
      <c r="F8" s="101"/>
      <c r="G8" s="101"/>
      <c r="H8" s="101"/>
      <c r="I8" s="139"/>
      <c r="J8" s="101"/>
      <c r="K8" s="140"/>
    </row>
    <row r="9" spans="2:11" s="84" customFormat="1" ht="20.4" customHeight="1">
      <c r="B9" s="105"/>
      <c r="C9" s="106"/>
      <c r="D9" s="106"/>
      <c r="E9" s="104" t="s">
        <v>123</v>
      </c>
      <c r="F9" s="106"/>
      <c r="G9" s="106"/>
      <c r="H9" s="106"/>
      <c r="I9" s="142"/>
      <c r="J9" s="106"/>
      <c r="K9" s="143"/>
    </row>
    <row r="10" spans="2:11" s="84" customFormat="1" ht="13.2">
      <c r="B10" s="105"/>
      <c r="C10" s="106"/>
      <c r="D10" s="103" t="s">
        <v>124</v>
      </c>
      <c r="E10" s="106"/>
      <c r="F10" s="106"/>
      <c r="G10" s="106"/>
      <c r="H10" s="106"/>
      <c r="I10" s="142"/>
      <c r="J10" s="106"/>
      <c r="K10" s="143"/>
    </row>
    <row r="11" spans="2:11" s="84" customFormat="1" ht="36.95" customHeight="1">
      <c r="B11" s="105"/>
      <c r="C11" s="106"/>
      <c r="D11" s="106"/>
      <c r="E11" s="107" t="s">
        <v>2110</v>
      </c>
      <c r="F11" s="106"/>
      <c r="G11" s="106"/>
      <c r="H11" s="106"/>
      <c r="I11" s="142"/>
      <c r="J11" s="106"/>
      <c r="K11" s="143"/>
    </row>
    <row r="12" spans="2:11" s="84" customFormat="1" ht="13.5">
      <c r="B12" s="105"/>
      <c r="C12" s="106"/>
      <c r="D12" s="106"/>
      <c r="E12" s="106"/>
      <c r="F12" s="106"/>
      <c r="G12" s="106"/>
      <c r="H12" s="106"/>
      <c r="I12" s="142"/>
      <c r="J12" s="106"/>
      <c r="K12" s="143"/>
    </row>
    <row r="13" spans="2:11" s="84" customFormat="1" ht="14.4" customHeight="1">
      <c r="B13" s="105"/>
      <c r="C13" s="106"/>
      <c r="D13" s="103" t="s">
        <v>21</v>
      </c>
      <c r="E13" s="106"/>
      <c r="F13" s="108" t="s">
        <v>22</v>
      </c>
      <c r="G13" s="106"/>
      <c r="H13" s="106"/>
      <c r="I13" s="144" t="s">
        <v>23</v>
      </c>
      <c r="J13" s="108" t="s">
        <v>22</v>
      </c>
      <c r="K13" s="143"/>
    </row>
    <row r="14" spans="2:11" s="84" customFormat="1" ht="14.4" customHeight="1">
      <c r="B14" s="105"/>
      <c r="C14" s="106"/>
      <c r="D14" s="103" t="s">
        <v>25</v>
      </c>
      <c r="E14" s="106"/>
      <c r="F14" s="108" t="s">
        <v>26</v>
      </c>
      <c r="G14" s="106"/>
      <c r="H14" s="106"/>
      <c r="I14" s="144" t="s">
        <v>27</v>
      </c>
      <c r="J14" s="145" t="str">
        <f>'Rekapitulace stavby'!AN8</f>
        <v>30.1.2017</v>
      </c>
      <c r="K14" s="143"/>
    </row>
    <row r="15" spans="2:11" s="84" customFormat="1" ht="10.8" customHeight="1">
      <c r="B15" s="105"/>
      <c r="C15" s="106"/>
      <c r="D15" s="106"/>
      <c r="E15" s="106"/>
      <c r="F15" s="106"/>
      <c r="G15" s="106"/>
      <c r="H15" s="106"/>
      <c r="I15" s="142"/>
      <c r="J15" s="106"/>
      <c r="K15" s="143"/>
    </row>
    <row r="16" spans="2:11" s="84" customFormat="1" ht="14.4" customHeight="1">
      <c r="B16" s="105"/>
      <c r="C16" s="106"/>
      <c r="D16" s="103" t="s">
        <v>29</v>
      </c>
      <c r="E16" s="106"/>
      <c r="F16" s="106"/>
      <c r="G16" s="106"/>
      <c r="H16" s="106"/>
      <c r="I16" s="144" t="s">
        <v>30</v>
      </c>
      <c r="J16" s="108" t="s">
        <v>22</v>
      </c>
      <c r="K16" s="143"/>
    </row>
    <row r="17" spans="2:11" s="84" customFormat="1" ht="18" customHeight="1">
      <c r="B17" s="105"/>
      <c r="C17" s="106"/>
      <c r="D17" s="106"/>
      <c r="E17" s="108" t="s">
        <v>31</v>
      </c>
      <c r="F17" s="106"/>
      <c r="G17" s="106"/>
      <c r="H17" s="106"/>
      <c r="I17" s="144" t="s">
        <v>32</v>
      </c>
      <c r="J17" s="108" t="s">
        <v>22</v>
      </c>
      <c r="K17" s="143"/>
    </row>
    <row r="18" spans="2:11" s="84" customFormat="1" ht="6.95" customHeight="1">
      <c r="B18" s="105"/>
      <c r="C18" s="106"/>
      <c r="D18" s="106"/>
      <c r="E18" s="106"/>
      <c r="F18" s="106"/>
      <c r="G18" s="106"/>
      <c r="H18" s="106"/>
      <c r="I18" s="142"/>
      <c r="J18" s="106"/>
      <c r="K18" s="143"/>
    </row>
    <row r="19" spans="2:11" s="84" customFormat="1" ht="14.4" customHeight="1">
      <c r="B19" s="105"/>
      <c r="C19" s="106"/>
      <c r="D19" s="103" t="s">
        <v>33</v>
      </c>
      <c r="E19" s="106"/>
      <c r="F19" s="106"/>
      <c r="G19" s="106"/>
      <c r="H19" s="106"/>
      <c r="I19" s="144" t="s">
        <v>30</v>
      </c>
      <c r="J19" s="108" t="str">
        <f>IF('Rekapitulace stavby'!AN13="Vyplň údaj","",IF('Rekapitulace stavby'!AN13="","",'Rekapitulace stavby'!AN13))</f>
        <v/>
      </c>
      <c r="K19" s="143"/>
    </row>
    <row r="20" spans="2:11" s="84" customFormat="1" ht="18" customHeight="1">
      <c r="B20" s="105"/>
      <c r="C20" s="106"/>
      <c r="D20" s="106"/>
      <c r="E20" s="108" t="str">
        <f>IF('Rekapitulace stavby'!E14="Vyplň údaj","",IF('Rekapitulace stavby'!E14="","",'Rekapitulace stavby'!E14))</f>
        <v/>
      </c>
      <c r="F20" s="106"/>
      <c r="G20" s="106"/>
      <c r="H20" s="106"/>
      <c r="I20" s="144" t="s">
        <v>32</v>
      </c>
      <c r="J20" s="108" t="str">
        <f>IF('Rekapitulace stavby'!AN14="Vyplň údaj","",IF('Rekapitulace stavby'!AN14="","",'Rekapitulace stavby'!AN14))</f>
        <v/>
      </c>
      <c r="K20" s="143"/>
    </row>
    <row r="21" spans="2:11" s="84" customFormat="1" ht="6.95" customHeight="1">
      <c r="B21" s="105"/>
      <c r="C21" s="106"/>
      <c r="D21" s="106"/>
      <c r="E21" s="106"/>
      <c r="F21" s="106"/>
      <c r="G21" s="106"/>
      <c r="H21" s="106"/>
      <c r="I21" s="142"/>
      <c r="J21" s="106"/>
      <c r="K21" s="143"/>
    </row>
    <row r="22" spans="2:11" s="84" customFormat="1" ht="14.4" customHeight="1">
      <c r="B22" s="105"/>
      <c r="C22" s="106"/>
      <c r="D22" s="103" t="s">
        <v>35</v>
      </c>
      <c r="E22" s="106"/>
      <c r="F22" s="106"/>
      <c r="G22" s="106"/>
      <c r="H22" s="106"/>
      <c r="I22" s="144" t="s">
        <v>30</v>
      </c>
      <c r="J22" s="108" t="s">
        <v>22</v>
      </c>
      <c r="K22" s="143"/>
    </row>
    <row r="23" spans="2:11" s="84" customFormat="1" ht="18" customHeight="1">
      <c r="B23" s="105"/>
      <c r="C23" s="106"/>
      <c r="D23" s="106"/>
      <c r="E23" s="108" t="s">
        <v>126</v>
      </c>
      <c r="F23" s="106"/>
      <c r="G23" s="106"/>
      <c r="H23" s="106"/>
      <c r="I23" s="144" t="s">
        <v>32</v>
      </c>
      <c r="J23" s="108" t="s">
        <v>22</v>
      </c>
      <c r="K23" s="143"/>
    </row>
    <row r="24" spans="2:11" s="84" customFormat="1" ht="6.95" customHeight="1">
      <c r="B24" s="105"/>
      <c r="C24" s="106"/>
      <c r="D24" s="106"/>
      <c r="E24" s="106"/>
      <c r="F24" s="106"/>
      <c r="G24" s="106"/>
      <c r="H24" s="106"/>
      <c r="I24" s="142"/>
      <c r="J24" s="106"/>
      <c r="K24" s="143"/>
    </row>
    <row r="25" spans="2:11" s="84" customFormat="1" ht="14.4" customHeight="1">
      <c r="B25" s="105"/>
      <c r="C25" s="106"/>
      <c r="D25" s="103" t="s">
        <v>38</v>
      </c>
      <c r="E25" s="106"/>
      <c r="F25" s="106"/>
      <c r="G25" s="106"/>
      <c r="H25" s="106"/>
      <c r="I25" s="142"/>
      <c r="J25" s="106"/>
      <c r="K25" s="143"/>
    </row>
    <row r="26" spans="2:11" s="85" customFormat="1" ht="20.4" customHeight="1">
      <c r="B26" s="109"/>
      <c r="C26" s="110"/>
      <c r="D26" s="110"/>
      <c r="E26" s="111" t="s">
        <v>22</v>
      </c>
      <c r="F26" s="111"/>
      <c r="G26" s="111"/>
      <c r="H26" s="111"/>
      <c r="I26" s="146"/>
      <c r="J26" s="110"/>
      <c r="K26" s="147"/>
    </row>
    <row r="27" spans="2:11" s="84" customFormat="1" ht="6.95" customHeight="1">
      <c r="B27" s="105"/>
      <c r="C27" s="106"/>
      <c r="D27" s="106"/>
      <c r="E27" s="106"/>
      <c r="F27" s="106"/>
      <c r="G27" s="106"/>
      <c r="H27" s="106"/>
      <c r="I27" s="142"/>
      <c r="J27" s="106"/>
      <c r="K27" s="143"/>
    </row>
    <row r="28" spans="2:11" s="84" customFormat="1" ht="6.95" customHeight="1">
      <c r="B28" s="105"/>
      <c r="C28" s="106"/>
      <c r="D28" s="112"/>
      <c r="E28" s="112"/>
      <c r="F28" s="112"/>
      <c r="G28" s="112"/>
      <c r="H28" s="112"/>
      <c r="I28" s="148"/>
      <c r="J28" s="112"/>
      <c r="K28" s="149"/>
    </row>
    <row r="29" spans="2:11" s="84" customFormat="1" ht="25.5" customHeight="1">
      <c r="B29" s="105"/>
      <c r="C29" s="106"/>
      <c r="D29" s="113" t="s">
        <v>39</v>
      </c>
      <c r="E29" s="106"/>
      <c r="F29" s="106"/>
      <c r="G29" s="106"/>
      <c r="H29" s="106"/>
      <c r="I29" s="142"/>
      <c r="J29" s="150">
        <f>ROUND(J93,2)</f>
        <v>0</v>
      </c>
      <c r="K29" s="143"/>
    </row>
    <row r="30" spans="2:11" s="84" customFormat="1" ht="6.95" customHeight="1">
      <c r="B30" s="105"/>
      <c r="C30" s="106"/>
      <c r="D30" s="112"/>
      <c r="E30" s="112"/>
      <c r="F30" s="112"/>
      <c r="G30" s="112"/>
      <c r="H30" s="112"/>
      <c r="I30" s="148"/>
      <c r="J30" s="112"/>
      <c r="K30" s="149"/>
    </row>
    <row r="31" spans="2:11" s="84" customFormat="1" ht="14.4" customHeight="1">
      <c r="B31" s="105"/>
      <c r="C31" s="106"/>
      <c r="D31" s="106"/>
      <c r="E31" s="106"/>
      <c r="F31" s="114" t="s">
        <v>41</v>
      </c>
      <c r="G31" s="106"/>
      <c r="H31" s="106"/>
      <c r="I31" s="151" t="s">
        <v>40</v>
      </c>
      <c r="J31" s="114" t="s">
        <v>42</v>
      </c>
      <c r="K31" s="143"/>
    </row>
    <row r="32" spans="2:11" s="84" customFormat="1" ht="14.4" customHeight="1">
      <c r="B32" s="105"/>
      <c r="C32" s="106"/>
      <c r="D32" s="115" t="s">
        <v>43</v>
      </c>
      <c r="E32" s="115" t="s">
        <v>44</v>
      </c>
      <c r="F32" s="116">
        <f>ROUND(SUM(BE93:BE497),2)</f>
        <v>0</v>
      </c>
      <c r="G32" s="106"/>
      <c r="H32" s="106"/>
      <c r="I32" s="152">
        <v>0.21</v>
      </c>
      <c r="J32" s="116">
        <f>ROUND(ROUND((SUM(BE93:BE497)),2)*I32,2)</f>
        <v>0</v>
      </c>
      <c r="K32" s="143"/>
    </row>
    <row r="33" spans="2:11" s="84" customFormat="1" ht="14.4" customHeight="1">
      <c r="B33" s="105"/>
      <c r="C33" s="106"/>
      <c r="D33" s="106"/>
      <c r="E33" s="115" t="s">
        <v>45</v>
      </c>
      <c r="F33" s="116">
        <f>ROUND(SUM(BF93:BF497),2)</f>
        <v>0</v>
      </c>
      <c r="G33" s="106"/>
      <c r="H33" s="106"/>
      <c r="I33" s="152">
        <v>0.15</v>
      </c>
      <c r="J33" s="116">
        <f>ROUND(ROUND((SUM(BF93:BF497)),2)*I33,2)</f>
        <v>0</v>
      </c>
      <c r="K33" s="143"/>
    </row>
    <row r="34" spans="2:11" s="84" customFormat="1" ht="14.4" customHeight="1" hidden="1">
      <c r="B34" s="105"/>
      <c r="C34" s="106"/>
      <c r="D34" s="106"/>
      <c r="E34" s="115" t="s">
        <v>46</v>
      </c>
      <c r="F34" s="116">
        <f>ROUND(SUM(BG93:BG497),2)</f>
        <v>0</v>
      </c>
      <c r="G34" s="106"/>
      <c r="H34" s="106"/>
      <c r="I34" s="152">
        <v>0.21</v>
      </c>
      <c r="J34" s="116">
        <v>0</v>
      </c>
      <c r="K34" s="143"/>
    </row>
    <row r="35" spans="2:11" s="84" customFormat="1" ht="14.4" customHeight="1" hidden="1">
      <c r="B35" s="105"/>
      <c r="C35" s="106"/>
      <c r="D35" s="106"/>
      <c r="E35" s="115" t="s">
        <v>47</v>
      </c>
      <c r="F35" s="116">
        <f>ROUND(SUM(BH93:BH497),2)</f>
        <v>0</v>
      </c>
      <c r="G35" s="106"/>
      <c r="H35" s="106"/>
      <c r="I35" s="152">
        <v>0.15</v>
      </c>
      <c r="J35" s="116">
        <v>0</v>
      </c>
      <c r="K35" s="143"/>
    </row>
    <row r="36" spans="2:11" s="84" customFormat="1" ht="14.4" customHeight="1" hidden="1">
      <c r="B36" s="105"/>
      <c r="C36" s="106"/>
      <c r="D36" s="106"/>
      <c r="E36" s="115" t="s">
        <v>48</v>
      </c>
      <c r="F36" s="116">
        <f>ROUND(SUM(BI93:BI497),2)</f>
        <v>0</v>
      </c>
      <c r="G36" s="106"/>
      <c r="H36" s="106"/>
      <c r="I36" s="152">
        <v>0</v>
      </c>
      <c r="J36" s="116">
        <v>0</v>
      </c>
      <c r="K36" s="143"/>
    </row>
    <row r="37" spans="2:11" s="84" customFormat="1" ht="6.95" customHeight="1">
      <c r="B37" s="105"/>
      <c r="C37" s="106"/>
      <c r="D37" s="106"/>
      <c r="E37" s="106"/>
      <c r="F37" s="106"/>
      <c r="G37" s="106"/>
      <c r="H37" s="106"/>
      <c r="I37" s="142"/>
      <c r="J37" s="106"/>
      <c r="K37" s="143"/>
    </row>
    <row r="38" spans="2:11" s="84" customFormat="1" ht="25.5" customHeight="1">
      <c r="B38" s="105"/>
      <c r="C38" s="117"/>
      <c r="D38" s="118" t="s">
        <v>49</v>
      </c>
      <c r="E38" s="119"/>
      <c r="F38" s="119"/>
      <c r="G38" s="120" t="s">
        <v>50</v>
      </c>
      <c r="H38" s="121" t="s">
        <v>51</v>
      </c>
      <c r="I38" s="153"/>
      <c r="J38" s="154">
        <f>SUM(J29:J36)</f>
        <v>0</v>
      </c>
      <c r="K38" s="155"/>
    </row>
    <row r="39" spans="2:11" s="84" customFormat="1" ht="14.4" customHeight="1">
      <c r="B39" s="122"/>
      <c r="C39" s="123"/>
      <c r="D39" s="123"/>
      <c r="E39" s="123"/>
      <c r="F39" s="123"/>
      <c r="G39" s="123"/>
      <c r="H39" s="123"/>
      <c r="I39" s="156"/>
      <c r="J39" s="123"/>
      <c r="K39" s="157"/>
    </row>
    <row r="43" spans="2:11" s="84" customFormat="1" ht="6.95" customHeight="1">
      <c r="B43" s="124"/>
      <c r="C43" s="125"/>
      <c r="D43" s="125"/>
      <c r="E43" s="125"/>
      <c r="F43" s="125"/>
      <c r="G43" s="125"/>
      <c r="H43" s="125"/>
      <c r="I43" s="158"/>
      <c r="J43" s="125"/>
      <c r="K43" s="159"/>
    </row>
    <row r="44" spans="2:11" s="84" customFormat="1" ht="36.95" customHeight="1">
      <c r="B44" s="105"/>
      <c r="C44" s="102" t="s">
        <v>127</v>
      </c>
      <c r="D44" s="106"/>
      <c r="E44" s="106"/>
      <c r="F44" s="106"/>
      <c r="G44" s="106"/>
      <c r="H44" s="106"/>
      <c r="I44" s="142"/>
      <c r="J44" s="106"/>
      <c r="K44" s="143"/>
    </row>
    <row r="45" spans="2:11" s="84" customFormat="1" ht="6.95" customHeight="1">
      <c r="B45" s="105"/>
      <c r="C45" s="106"/>
      <c r="D45" s="106"/>
      <c r="E45" s="106"/>
      <c r="F45" s="106"/>
      <c r="G45" s="106"/>
      <c r="H45" s="106"/>
      <c r="I45" s="142"/>
      <c r="J45" s="106"/>
      <c r="K45" s="143"/>
    </row>
    <row r="46" spans="2:11" s="84" customFormat="1" ht="14.4" customHeight="1">
      <c r="B46" s="105"/>
      <c r="C46" s="103" t="s">
        <v>18</v>
      </c>
      <c r="D46" s="106"/>
      <c r="E46" s="106"/>
      <c r="F46" s="106"/>
      <c r="G46" s="106"/>
      <c r="H46" s="106"/>
      <c r="I46" s="142"/>
      <c r="J46" s="106"/>
      <c r="K46" s="143"/>
    </row>
    <row r="47" spans="2:11" s="84" customFormat="1" ht="20.4" customHeight="1">
      <c r="B47" s="105"/>
      <c r="C47" s="106"/>
      <c r="D47" s="106"/>
      <c r="E47" s="104" t="str">
        <f>E7</f>
        <v>SPŠ, SOŠ a SOU Hradec Králové - nástavba školních dílen - konečné zadání</v>
      </c>
      <c r="F47" s="103"/>
      <c r="G47" s="103"/>
      <c r="H47" s="103"/>
      <c r="I47" s="142"/>
      <c r="J47" s="106"/>
      <c r="K47" s="143"/>
    </row>
    <row r="48" spans="2:11" ht="13.2">
      <c r="B48" s="100"/>
      <c r="C48" s="103" t="s">
        <v>122</v>
      </c>
      <c r="D48" s="101"/>
      <c r="E48" s="101"/>
      <c r="F48" s="101"/>
      <c r="G48" s="101"/>
      <c r="H48" s="101"/>
      <c r="I48" s="139"/>
      <c r="J48" s="101"/>
      <c r="K48" s="140"/>
    </row>
    <row r="49" spans="2:11" s="84" customFormat="1" ht="20.4" customHeight="1">
      <c r="B49" s="105"/>
      <c r="C49" s="106"/>
      <c r="D49" s="106"/>
      <c r="E49" s="104" t="s">
        <v>123</v>
      </c>
      <c r="F49" s="106"/>
      <c r="G49" s="106"/>
      <c r="H49" s="106"/>
      <c r="I49" s="142"/>
      <c r="J49" s="106"/>
      <c r="K49" s="143"/>
    </row>
    <row r="50" spans="2:11" s="84" customFormat="1" ht="14.4" customHeight="1">
      <c r="B50" s="105"/>
      <c r="C50" s="103" t="s">
        <v>124</v>
      </c>
      <c r="D50" s="106"/>
      <c r="E50" s="106"/>
      <c r="F50" s="106"/>
      <c r="G50" s="106"/>
      <c r="H50" s="106"/>
      <c r="I50" s="142"/>
      <c r="J50" s="106"/>
      <c r="K50" s="143"/>
    </row>
    <row r="51" spans="2:11" s="84" customFormat="1" ht="22.2" customHeight="1">
      <c r="B51" s="105"/>
      <c r="C51" s="106"/>
      <c r="D51" s="106"/>
      <c r="E51" s="107" t="str">
        <f>E11</f>
        <v>04 - Obvodový plášť</v>
      </c>
      <c r="F51" s="106"/>
      <c r="G51" s="106"/>
      <c r="H51" s="106"/>
      <c r="I51" s="142"/>
      <c r="J51" s="106"/>
      <c r="K51" s="143"/>
    </row>
    <row r="52" spans="2:11" s="84" customFormat="1" ht="6.95" customHeight="1">
      <c r="B52" s="105"/>
      <c r="C52" s="106"/>
      <c r="D52" s="106"/>
      <c r="E52" s="106"/>
      <c r="F52" s="106"/>
      <c r="G52" s="106"/>
      <c r="H52" s="106"/>
      <c r="I52" s="142"/>
      <c r="J52" s="106"/>
      <c r="K52" s="143"/>
    </row>
    <row r="53" spans="2:11" s="84" customFormat="1" ht="18" customHeight="1">
      <c r="B53" s="105"/>
      <c r="C53" s="103" t="s">
        <v>25</v>
      </c>
      <c r="D53" s="106"/>
      <c r="E53" s="106"/>
      <c r="F53" s="108" t="str">
        <f>F14</f>
        <v>Hradecká p.č.st. 1780</v>
      </c>
      <c r="G53" s="106"/>
      <c r="H53" s="106"/>
      <c r="I53" s="144" t="s">
        <v>27</v>
      </c>
      <c r="J53" s="145" t="str">
        <f>IF(J14="","",J14)</f>
        <v>30.1.2017</v>
      </c>
      <c r="K53" s="143"/>
    </row>
    <row r="54" spans="2:11" s="84" customFormat="1" ht="6.95" customHeight="1">
      <c r="B54" s="105"/>
      <c r="C54" s="106"/>
      <c r="D54" s="106"/>
      <c r="E54" s="106"/>
      <c r="F54" s="106"/>
      <c r="G54" s="106"/>
      <c r="H54" s="106"/>
      <c r="I54" s="142"/>
      <c r="J54" s="106"/>
      <c r="K54" s="143"/>
    </row>
    <row r="55" spans="2:11" s="84" customFormat="1" ht="13.2">
      <c r="B55" s="105"/>
      <c r="C55" s="103" t="s">
        <v>29</v>
      </c>
      <c r="D55" s="106"/>
      <c r="E55" s="106"/>
      <c r="F55" s="108" t="str">
        <f>E17</f>
        <v>SPŠ, SOŠ a SOU HK - Hradební 1029</v>
      </c>
      <c r="G55" s="106"/>
      <c r="H55" s="106"/>
      <c r="I55" s="144" t="s">
        <v>35</v>
      </c>
      <c r="J55" s="108" t="str">
        <f>E23</f>
        <v>Ing. Pavel Pich</v>
      </c>
      <c r="K55" s="143"/>
    </row>
    <row r="56" spans="2:11" s="84" customFormat="1" ht="14.4" customHeight="1">
      <c r="B56" s="105"/>
      <c r="C56" s="103" t="s">
        <v>33</v>
      </c>
      <c r="D56" s="106"/>
      <c r="E56" s="106"/>
      <c r="F56" s="108" t="str">
        <f>IF(E20="","",E20)</f>
        <v/>
      </c>
      <c r="G56" s="106"/>
      <c r="H56" s="106"/>
      <c r="I56" s="142"/>
      <c r="J56" s="106"/>
      <c r="K56" s="143"/>
    </row>
    <row r="57" spans="2:11" s="84" customFormat="1" ht="10.3" customHeight="1">
      <c r="B57" s="105"/>
      <c r="C57" s="106"/>
      <c r="D57" s="106"/>
      <c r="E57" s="106"/>
      <c r="F57" s="106"/>
      <c r="G57" s="106"/>
      <c r="H57" s="106"/>
      <c r="I57" s="142"/>
      <c r="J57" s="106"/>
      <c r="K57" s="143"/>
    </row>
    <row r="58" spans="2:11" s="84" customFormat="1" ht="29.3" customHeight="1">
      <c r="B58" s="105"/>
      <c r="C58" s="126" t="s">
        <v>128</v>
      </c>
      <c r="D58" s="117"/>
      <c r="E58" s="117"/>
      <c r="F58" s="117"/>
      <c r="G58" s="117"/>
      <c r="H58" s="117"/>
      <c r="I58" s="160"/>
      <c r="J58" s="161" t="s">
        <v>129</v>
      </c>
      <c r="K58" s="162"/>
    </row>
    <row r="59" spans="2:11" s="84" customFormat="1" ht="10.3" customHeight="1">
      <c r="B59" s="105"/>
      <c r="C59" s="106"/>
      <c r="D59" s="106"/>
      <c r="E59" s="106"/>
      <c r="F59" s="106"/>
      <c r="G59" s="106"/>
      <c r="H59" s="106"/>
      <c r="I59" s="142"/>
      <c r="J59" s="106"/>
      <c r="K59" s="143"/>
    </row>
    <row r="60" spans="2:47" s="84" customFormat="1" ht="29.3" customHeight="1">
      <c r="B60" s="105"/>
      <c r="C60" s="127" t="s">
        <v>130</v>
      </c>
      <c r="D60" s="106"/>
      <c r="E60" s="106"/>
      <c r="F60" s="106"/>
      <c r="G60" s="106"/>
      <c r="H60" s="106"/>
      <c r="I60" s="142"/>
      <c r="J60" s="150">
        <f aca="true" t="shared" si="0" ref="J60:J62">J93</f>
        <v>0</v>
      </c>
      <c r="K60" s="143"/>
      <c r="AU60" s="170" t="s">
        <v>131</v>
      </c>
    </row>
    <row r="61" spans="2:11" s="86" customFormat="1" ht="24.95" customHeight="1">
      <c r="B61" s="128"/>
      <c r="C61" s="129"/>
      <c r="D61" s="130" t="s">
        <v>132</v>
      </c>
      <c r="E61" s="131"/>
      <c r="F61" s="131"/>
      <c r="G61" s="131"/>
      <c r="H61" s="131"/>
      <c r="I61" s="163"/>
      <c r="J61" s="164">
        <f t="shared" si="0"/>
        <v>0</v>
      </c>
      <c r="K61" s="165"/>
    </row>
    <row r="62" spans="2:11" s="87" customFormat="1" ht="19.9" customHeight="1">
      <c r="B62" s="132"/>
      <c r="C62" s="133"/>
      <c r="D62" s="134" t="s">
        <v>133</v>
      </c>
      <c r="E62" s="135"/>
      <c r="F62" s="135"/>
      <c r="G62" s="135"/>
      <c r="H62" s="135"/>
      <c r="I62" s="166"/>
      <c r="J62" s="167">
        <f t="shared" si="0"/>
        <v>0</v>
      </c>
      <c r="K62" s="168"/>
    </row>
    <row r="63" spans="2:11" s="87" customFormat="1" ht="19.9" customHeight="1">
      <c r="B63" s="132"/>
      <c r="C63" s="133"/>
      <c r="D63" s="134" t="s">
        <v>2111</v>
      </c>
      <c r="E63" s="135"/>
      <c r="F63" s="135"/>
      <c r="G63" s="135"/>
      <c r="H63" s="135"/>
      <c r="I63" s="166"/>
      <c r="J63" s="167">
        <f>J136</f>
        <v>0</v>
      </c>
      <c r="K63" s="168"/>
    </row>
    <row r="64" spans="2:11" s="87" customFormat="1" ht="19.9" customHeight="1">
      <c r="B64" s="132"/>
      <c r="C64" s="133"/>
      <c r="D64" s="134" t="s">
        <v>134</v>
      </c>
      <c r="E64" s="135"/>
      <c r="F64" s="135"/>
      <c r="G64" s="135"/>
      <c r="H64" s="135"/>
      <c r="I64" s="166"/>
      <c r="J64" s="167">
        <f>J143</f>
        <v>0</v>
      </c>
      <c r="K64" s="168"/>
    </row>
    <row r="65" spans="2:11" s="87" customFormat="1" ht="19.9" customHeight="1">
      <c r="B65" s="132"/>
      <c r="C65" s="133"/>
      <c r="D65" s="134" t="s">
        <v>135</v>
      </c>
      <c r="E65" s="135"/>
      <c r="F65" s="135"/>
      <c r="G65" s="135"/>
      <c r="H65" s="135"/>
      <c r="I65" s="166"/>
      <c r="J65" s="167">
        <f>J310</f>
        <v>0</v>
      </c>
      <c r="K65" s="168"/>
    </row>
    <row r="66" spans="2:11" s="87" customFormat="1" ht="19.9" customHeight="1">
      <c r="B66" s="132"/>
      <c r="C66" s="133"/>
      <c r="D66" s="134" t="s">
        <v>806</v>
      </c>
      <c r="E66" s="135"/>
      <c r="F66" s="135"/>
      <c r="G66" s="135"/>
      <c r="H66" s="135"/>
      <c r="I66" s="166"/>
      <c r="J66" s="167">
        <f>J358</f>
        <v>0</v>
      </c>
      <c r="K66" s="168"/>
    </row>
    <row r="67" spans="2:11" s="86" customFormat="1" ht="24.95" customHeight="1">
      <c r="B67" s="128"/>
      <c r="C67" s="129"/>
      <c r="D67" s="130" t="s">
        <v>137</v>
      </c>
      <c r="E67" s="131"/>
      <c r="F67" s="131"/>
      <c r="G67" s="131"/>
      <c r="H67" s="131"/>
      <c r="I67" s="163"/>
      <c r="J67" s="164">
        <f>J361</f>
        <v>0</v>
      </c>
      <c r="K67" s="165"/>
    </row>
    <row r="68" spans="2:11" s="87" customFormat="1" ht="19.9" customHeight="1">
      <c r="B68" s="132"/>
      <c r="C68" s="133"/>
      <c r="D68" s="134" t="s">
        <v>144</v>
      </c>
      <c r="E68" s="135"/>
      <c r="F68" s="135"/>
      <c r="G68" s="135"/>
      <c r="H68" s="135"/>
      <c r="I68" s="166"/>
      <c r="J68" s="167">
        <f>J362</f>
        <v>0</v>
      </c>
      <c r="K68" s="168"/>
    </row>
    <row r="69" spans="2:11" s="87" customFormat="1" ht="19.9" customHeight="1">
      <c r="B69" s="132"/>
      <c r="C69" s="133"/>
      <c r="D69" s="134" t="s">
        <v>146</v>
      </c>
      <c r="E69" s="135"/>
      <c r="F69" s="135"/>
      <c r="G69" s="135"/>
      <c r="H69" s="135"/>
      <c r="I69" s="166"/>
      <c r="J69" s="167">
        <f>J384</f>
        <v>0</v>
      </c>
      <c r="K69" s="168"/>
    </row>
    <row r="70" spans="2:11" s="87" customFormat="1" ht="19.9" customHeight="1">
      <c r="B70" s="132"/>
      <c r="C70" s="133"/>
      <c r="D70" s="134" t="s">
        <v>147</v>
      </c>
      <c r="E70" s="135"/>
      <c r="F70" s="135"/>
      <c r="G70" s="135"/>
      <c r="H70" s="135"/>
      <c r="I70" s="166"/>
      <c r="J70" s="167">
        <f>J417</f>
        <v>0</v>
      </c>
      <c r="K70" s="168"/>
    </row>
    <row r="71" spans="2:11" s="87" customFormat="1" ht="19.9" customHeight="1">
      <c r="B71" s="132"/>
      <c r="C71" s="133"/>
      <c r="D71" s="134" t="s">
        <v>950</v>
      </c>
      <c r="E71" s="135"/>
      <c r="F71" s="135"/>
      <c r="G71" s="135"/>
      <c r="H71" s="135"/>
      <c r="I71" s="166"/>
      <c r="J71" s="167">
        <f>J475</f>
        <v>0</v>
      </c>
      <c r="K71" s="168"/>
    </row>
    <row r="72" spans="2:11" s="84" customFormat="1" ht="21.85" customHeight="1">
      <c r="B72" s="105"/>
      <c r="C72" s="106"/>
      <c r="D72" s="106"/>
      <c r="E72" s="106"/>
      <c r="F72" s="106"/>
      <c r="G72" s="106"/>
      <c r="H72" s="106"/>
      <c r="I72" s="142"/>
      <c r="J72" s="106"/>
      <c r="K72" s="143"/>
    </row>
    <row r="73" spans="2:11" s="84" customFormat="1" ht="6.95" customHeight="1">
      <c r="B73" s="122"/>
      <c r="C73" s="123"/>
      <c r="D73" s="123"/>
      <c r="E73" s="123"/>
      <c r="F73" s="123"/>
      <c r="G73" s="123"/>
      <c r="H73" s="123"/>
      <c r="I73" s="156"/>
      <c r="J73" s="123"/>
      <c r="K73" s="157"/>
    </row>
    <row r="77" spans="2:12" s="84" customFormat="1" ht="6.95" customHeight="1">
      <c r="B77" s="171"/>
      <c r="C77" s="172"/>
      <c r="D77" s="172"/>
      <c r="E77" s="172"/>
      <c r="F77" s="172"/>
      <c r="G77" s="172"/>
      <c r="H77" s="172"/>
      <c r="I77" s="158"/>
      <c r="J77" s="172"/>
      <c r="K77" s="172"/>
      <c r="L77" s="214"/>
    </row>
    <row r="78" spans="2:12" s="84" customFormat="1" ht="36.95" customHeight="1">
      <c r="B78" s="105"/>
      <c r="C78" s="173" t="s">
        <v>148</v>
      </c>
      <c r="D78" s="174"/>
      <c r="E78" s="174"/>
      <c r="F78" s="174"/>
      <c r="G78" s="174"/>
      <c r="H78" s="174"/>
      <c r="I78" s="215"/>
      <c r="J78" s="174"/>
      <c r="K78" s="174"/>
      <c r="L78" s="214"/>
    </row>
    <row r="79" spans="2:12" s="84" customFormat="1" ht="6.95" customHeight="1">
      <c r="B79" s="105"/>
      <c r="C79" s="174"/>
      <c r="D79" s="174"/>
      <c r="E79" s="174"/>
      <c r="F79" s="174"/>
      <c r="G79" s="174"/>
      <c r="H79" s="174"/>
      <c r="I79" s="215"/>
      <c r="J79" s="174"/>
      <c r="K79" s="174"/>
      <c r="L79" s="214"/>
    </row>
    <row r="80" spans="2:12" s="84" customFormat="1" ht="14.4" customHeight="1">
      <c r="B80" s="105"/>
      <c r="C80" s="175" t="s">
        <v>18</v>
      </c>
      <c r="D80" s="174"/>
      <c r="E80" s="174"/>
      <c r="F80" s="174"/>
      <c r="G80" s="174"/>
      <c r="H80" s="174"/>
      <c r="I80" s="215"/>
      <c r="J80" s="174"/>
      <c r="K80" s="174"/>
      <c r="L80" s="214"/>
    </row>
    <row r="81" spans="2:12" s="84" customFormat="1" ht="20.4" customHeight="1">
      <c r="B81" s="105"/>
      <c r="C81" s="174"/>
      <c r="D81" s="174"/>
      <c r="E81" s="176" t="str">
        <f>E7</f>
        <v>SPŠ, SOŠ a SOU Hradec Králové - nástavba školních dílen - konečné zadání</v>
      </c>
      <c r="F81" s="175"/>
      <c r="G81" s="175"/>
      <c r="H81" s="175"/>
      <c r="I81" s="215"/>
      <c r="J81" s="174"/>
      <c r="K81" s="174"/>
      <c r="L81" s="214"/>
    </row>
    <row r="82" spans="2:12" ht="13.2">
      <c r="B82" s="100"/>
      <c r="C82" s="175" t="s">
        <v>122</v>
      </c>
      <c r="D82" s="291"/>
      <c r="E82" s="291"/>
      <c r="F82" s="291"/>
      <c r="G82" s="291"/>
      <c r="H82" s="291"/>
      <c r="J82" s="291"/>
      <c r="K82" s="291"/>
      <c r="L82" s="292"/>
    </row>
    <row r="83" spans="2:12" s="84" customFormat="1" ht="20.4" customHeight="1">
      <c r="B83" s="105"/>
      <c r="C83" s="174"/>
      <c r="D83" s="174"/>
      <c r="E83" s="176" t="s">
        <v>123</v>
      </c>
      <c r="F83" s="174"/>
      <c r="G83" s="174"/>
      <c r="H83" s="174"/>
      <c r="I83" s="215"/>
      <c r="J83" s="174"/>
      <c r="K83" s="174"/>
      <c r="L83" s="214"/>
    </row>
    <row r="84" spans="2:12" s="84" customFormat="1" ht="14.4" customHeight="1">
      <c r="B84" s="105"/>
      <c r="C84" s="175" t="s">
        <v>124</v>
      </c>
      <c r="D84" s="174"/>
      <c r="E84" s="174"/>
      <c r="F84" s="174"/>
      <c r="G84" s="174"/>
      <c r="H84" s="174"/>
      <c r="I84" s="215"/>
      <c r="J84" s="174"/>
      <c r="K84" s="174"/>
      <c r="L84" s="214"/>
    </row>
    <row r="85" spans="2:12" s="84" customFormat="1" ht="22.2" customHeight="1">
      <c r="B85" s="105"/>
      <c r="C85" s="174"/>
      <c r="D85" s="174"/>
      <c r="E85" s="177" t="str">
        <f>E11</f>
        <v>04 - Obvodový plášť</v>
      </c>
      <c r="F85" s="174"/>
      <c r="G85" s="174"/>
      <c r="H85" s="174"/>
      <c r="I85" s="215"/>
      <c r="J85" s="174"/>
      <c r="K85" s="174"/>
      <c r="L85" s="214"/>
    </row>
    <row r="86" spans="2:12" s="84" customFormat="1" ht="6.95" customHeight="1">
      <c r="B86" s="105"/>
      <c r="C86" s="174"/>
      <c r="D86" s="174"/>
      <c r="E86" s="174"/>
      <c r="F86" s="174"/>
      <c r="G86" s="174"/>
      <c r="H86" s="174"/>
      <c r="I86" s="215"/>
      <c r="J86" s="174"/>
      <c r="K86" s="174"/>
      <c r="L86" s="214"/>
    </row>
    <row r="87" spans="2:12" s="84" customFormat="1" ht="18" customHeight="1">
      <c r="B87" s="105"/>
      <c r="C87" s="175" t="s">
        <v>25</v>
      </c>
      <c r="D87" s="174"/>
      <c r="E87" s="174"/>
      <c r="F87" s="178" t="str">
        <f>F14</f>
        <v>Hradecká p.č.st. 1780</v>
      </c>
      <c r="G87" s="174"/>
      <c r="H87" s="174"/>
      <c r="I87" s="216" t="s">
        <v>27</v>
      </c>
      <c r="J87" s="217" t="str">
        <f>IF(J14="","",J14)</f>
        <v>30.1.2017</v>
      </c>
      <c r="K87" s="174"/>
      <c r="L87" s="214"/>
    </row>
    <row r="88" spans="2:12" s="84" customFormat="1" ht="6.95" customHeight="1">
      <c r="B88" s="105"/>
      <c r="C88" s="174"/>
      <c r="D88" s="174"/>
      <c r="E88" s="174"/>
      <c r="F88" s="174"/>
      <c r="G88" s="174"/>
      <c r="H88" s="174"/>
      <c r="I88" s="215"/>
      <c r="J88" s="174"/>
      <c r="K88" s="174"/>
      <c r="L88" s="214"/>
    </row>
    <row r="89" spans="2:12" s="84" customFormat="1" ht="13.2">
      <c r="B89" s="105"/>
      <c r="C89" s="175" t="s">
        <v>29</v>
      </c>
      <c r="D89" s="174"/>
      <c r="E89" s="174"/>
      <c r="F89" s="178" t="str">
        <f>E17</f>
        <v>SPŠ, SOŠ a SOU HK - Hradební 1029</v>
      </c>
      <c r="G89" s="174"/>
      <c r="H89" s="174"/>
      <c r="I89" s="216" t="s">
        <v>35</v>
      </c>
      <c r="J89" s="178" t="str">
        <f>E23</f>
        <v>Ing. Pavel Pich</v>
      </c>
      <c r="K89" s="174"/>
      <c r="L89" s="214"/>
    </row>
    <row r="90" spans="2:12" s="84" customFormat="1" ht="14.4" customHeight="1">
      <c r="B90" s="105"/>
      <c r="C90" s="175" t="s">
        <v>33</v>
      </c>
      <c r="D90" s="174"/>
      <c r="E90" s="174"/>
      <c r="F90" s="178" t="str">
        <f>IF(E20="","",E20)</f>
        <v/>
      </c>
      <c r="G90" s="174"/>
      <c r="H90" s="174"/>
      <c r="I90" s="215"/>
      <c r="J90" s="174"/>
      <c r="K90" s="174"/>
      <c r="L90" s="214"/>
    </row>
    <row r="91" spans="2:12" s="84" customFormat="1" ht="10.3" customHeight="1">
      <c r="B91" s="105"/>
      <c r="C91" s="174"/>
      <c r="D91" s="174"/>
      <c r="E91" s="174"/>
      <c r="F91" s="174"/>
      <c r="G91" s="174"/>
      <c r="H91" s="174"/>
      <c r="I91" s="215"/>
      <c r="J91" s="174"/>
      <c r="K91" s="174"/>
      <c r="L91" s="214"/>
    </row>
    <row r="92" spans="2:20" s="88" customFormat="1" ht="29.3" customHeight="1">
      <c r="B92" s="179"/>
      <c r="C92" s="180" t="s">
        <v>149</v>
      </c>
      <c r="D92" s="181" t="s">
        <v>58</v>
      </c>
      <c r="E92" s="181" t="s">
        <v>54</v>
      </c>
      <c r="F92" s="181" t="s">
        <v>150</v>
      </c>
      <c r="G92" s="181" t="s">
        <v>151</v>
      </c>
      <c r="H92" s="181" t="s">
        <v>152</v>
      </c>
      <c r="I92" s="218" t="s">
        <v>153</v>
      </c>
      <c r="J92" s="181" t="s">
        <v>129</v>
      </c>
      <c r="K92" s="219" t="s">
        <v>154</v>
      </c>
      <c r="L92" s="220"/>
      <c r="M92" s="221" t="s">
        <v>155</v>
      </c>
      <c r="N92" s="222" t="s">
        <v>43</v>
      </c>
      <c r="O92" s="222" t="s">
        <v>156</v>
      </c>
      <c r="P92" s="222" t="s">
        <v>157</v>
      </c>
      <c r="Q92" s="222" t="s">
        <v>158</v>
      </c>
      <c r="R92" s="222" t="s">
        <v>159</v>
      </c>
      <c r="S92" s="222" t="s">
        <v>160</v>
      </c>
      <c r="T92" s="251" t="s">
        <v>161</v>
      </c>
    </row>
    <row r="93" spans="2:63" s="84" customFormat="1" ht="29.3" customHeight="1">
      <c r="B93" s="105"/>
      <c r="C93" s="182" t="s">
        <v>130</v>
      </c>
      <c r="D93" s="174"/>
      <c r="E93" s="174"/>
      <c r="F93" s="174"/>
      <c r="G93" s="174"/>
      <c r="H93" s="174"/>
      <c r="I93" s="215"/>
      <c r="J93" s="223">
        <f aca="true" t="shared" si="1" ref="J93:J95">BK93</f>
        <v>0</v>
      </c>
      <c r="K93" s="174"/>
      <c r="L93" s="214"/>
      <c r="M93" s="224"/>
      <c r="N93" s="112"/>
      <c r="O93" s="112"/>
      <c r="P93" s="225">
        <f aca="true" t="shared" si="2" ref="P93:T93">P94+P361</f>
        <v>0</v>
      </c>
      <c r="Q93" s="112"/>
      <c r="R93" s="225">
        <f t="shared" si="2"/>
        <v>130.88321972</v>
      </c>
      <c r="S93" s="112"/>
      <c r="T93" s="252">
        <f t="shared" si="2"/>
        <v>12.3122</v>
      </c>
      <c r="AT93" s="170" t="s">
        <v>72</v>
      </c>
      <c r="AU93" s="170" t="s">
        <v>131</v>
      </c>
      <c r="BK93" s="264">
        <f>BK94+BK361</f>
        <v>0</v>
      </c>
    </row>
    <row r="94" spans="2:63" s="89" customFormat="1" ht="37.5" customHeight="1">
      <c r="B94" s="183"/>
      <c r="C94" s="184"/>
      <c r="D94" s="185" t="s">
        <v>72</v>
      </c>
      <c r="E94" s="186" t="s">
        <v>162</v>
      </c>
      <c r="F94" s="186" t="s">
        <v>163</v>
      </c>
      <c r="G94" s="184"/>
      <c r="H94" s="184"/>
      <c r="I94" s="226"/>
      <c r="J94" s="227">
        <f t="shared" si="1"/>
        <v>0</v>
      </c>
      <c r="K94" s="184"/>
      <c r="L94" s="228"/>
      <c r="M94" s="229"/>
      <c r="N94" s="230"/>
      <c r="O94" s="230"/>
      <c r="P94" s="231">
        <f aca="true" t="shared" si="3" ref="P94:T94">P95+P136+P143+P310+P358</f>
        <v>0</v>
      </c>
      <c r="Q94" s="230"/>
      <c r="R94" s="231">
        <f t="shared" si="3"/>
        <v>80.91328897</v>
      </c>
      <c r="S94" s="230"/>
      <c r="T94" s="253">
        <f t="shared" si="3"/>
        <v>12.3122</v>
      </c>
      <c r="AR94" s="259" t="s">
        <v>24</v>
      </c>
      <c r="AT94" s="260" t="s">
        <v>72</v>
      </c>
      <c r="AU94" s="260" t="s">
        <v>73</v>
      </c>
      <c r="AY94" s="259" t="s">
        <v>164</v>
      </c>
      <c r="BK94" s="265">
        <f>BK95+BK136+BK143+BK310+BK358</f>
        <v>0</v>
      </c>
    </row>
    <row r="95" spans="2:63" s="89" customFormat="1" ht="19.9" customHeight="1">
      <c r="B95" s="183"/>
      <c r="C95" s="184"/>
      <c r="D95" s="187" t="s">
        <v>72</v>
      </c>
      <c r="E95" s="188" t="s">
        <v>24</v>
      </c>
      <c r="F95" s="188" t="s">
        <v>165</v>
      </c>
      <c r="G95" s="184"/>
      <c r="H95" s="184"/>
      <c r="I95" s="226"/>
      <c r="J95" s="232">
        <f t="shared" si="1"/>
        <v>0</v>
      </c>
      <c r="K95" s="184"/>
      <c r="L95" s="228"/>
      <c r="M95" s="229"/>
      <c r="N95" s="230"/>
      <c r="O95" s="230"/>
      <c r="P95" s="231">
        <f aca="true" t="shared" si="4" ref="P95:T95">SUM(P96:P135)</f>
        <v>0</v>
      </c>
      <c r="Q95" s="230"/>
      <c r="R95" s="231">
        <f t="shared" si="4"/>
        <v>0.002327</v>
      </c>
      <c r="S95" s="230"/>
      <c r="T95" s="253">
        <f t="shared" si="4"/>
        <v>9.45</v>
      </c>
      <c r="AR95" s="259" t="s">
        <v>24</v>
      </c>
      <c r="AT95" s="260" t="s">
        <v>72</v>
      </c>
      <c r="AU95" s="260" t="s">
        <v>24</v>
      </c>
      <c r="AY95" s="259" t="s">
        <v>164</v>
      </c>
      <c r="BK95" s="265">
        <f>SUM(BK96:BK135)</f>
        <v>0</v>
      </c>
    </row>
    <row r="96" spans="2:65" s="84" customFormat="1" ht="20.4" customHeight="1">
      <c r="B96" s="105"/>
      <c r="C96" s="189" t="s">
        <v>24</v>
      </c>
      <c r="D96" s="189" t="s">
        <v>166</v>
      </c>
      <c r="E96" s="190" t="s">
        <v>2112</v>
      </c>
      <c r="F96" s="191" t="s">
        <v>2113</v>
      </c>
      <c r="G96" s="192" t="s">
        <v>192</v>
      </c>
      <c r="H96" s="193">
        <v>21</v>
      </c>
      <c r="I96" s="233"/>
      <c r="J96" s="234">
        <f>ROUND(I96*H96,2)</f>
        <v>0</v>
      </c>
      <c r="K96" s="191" t="s">
        <v>170</v>
      </c>
      <c r="L96" s="214"/>
      <c r="M96" s="235" t="s">
        <v>22</v>
      </c>
      <c r="N96" s="236" t="s">
        <v>44</v>
      </c>
      <c r="O96" s="106"/>
      <c r="P96" s="237">
        <f>O96*H96</f>
        <v>0</v>
      </c>
      <c r="Q96" s="237">
        <v>0</v>
      </c>
      <c r="R96" s="237">
        <f>Q96*H96</f>
        <v>0</v>
      </c>
      <c r="S96" s="237">
        <v>0.45</v>
      </c>
      <c r="T96" s="254">
        <f>S96*H96</f>
        <v>9.45</v>
      </c>
      <c r="AR96" s="170" t="s">
        <v>171</v>
      </c>
      <c r="AT96" s="170" t="s">
        <v>166</v>
      </c>
      <c r="AU96" s="170" t="s">
        <v>81</v>
      </c>
      <c r="AY96" s="170" t="s">
        <v>164</v>
      </c>
      <c r="BE96" s="266">
        <f>IF(N96="základní",J96,0)</f>
        <v>0</v>
      </c>
      <c r="BF96" s="266">
        <f>IF(N96="snížená",J96,0)</f>
        <v>0</v>
      </c>
      <c r="BG96" s="266">
        <f>IF(N96="zákl. přenesená",J96,0)</f>
        <v>0</v>
      </c>
      <c r="BH96" s="266">
        <f>IF(N96="sníž. přenesená",J96,0)</f>
        <v>0</v>
      </c>
      <c r="BI96" s="266">
        <f>IF(N96="nulová",J96,0)</f>
        <v>0</v>
      </c>
      <c r="BJ96" s="170" t="s">
        <v>24</v>
      </c>
      <c r="BK96" s="266">
        <f>ROUND(I96*H96,2)</f>
        <v>0</v>
      </c>
      <c r="BL96" s="170" t="s">
        <v>171</v>
      </c>
      <c r="BM96" s="170" t="s">
        <v>2114</v>
      </c>
    </row>
    <row r="97" spans="2:47" s="84" customFormat="1" ht="36">
      <c r="B97" s="105"/>
      <c r="C97" s="174"/>
      <c r="D97" s="194" t="s">
        <v>173</v>
      </c>
      <c r="E97" s="174"/>
      <c r="F97" s="195" t="s">
        <v>2115</v>
      </c>
      <c r="G97" s="174"/>
      <c r="H97" s="174"/>
      <c r="I97" s="215"/>
      <c r="J97" s="174"/>
      <c r="K97" s="174"/>
      <c r="L97" s="214"/>
      <c r="M97" s="238"/>
      <c r="N97" s="106"/>
      <c r="O97" s="106"/>
      <c r="P97" s="106"/>
      <c r="Q97" s="106"/>
      <c r="R97" s="106"/>
      <c r="S97" s="106"/>
      <c r="T97" s="255"/>
      <c r="AT97" s="170" t="s">
        <v>173</v>
      </c>
      <c r="AU97" s="170" t="s">
        <v>81</v>
      </c>
    </row>
    <row r="98" spans="2:51" s="91" customFormat="1" ht="13.5">
      <c r="B98" s="200"/>
      <c r="C98" s="201"/>
      <c r="D98" s="207" t="s">
        <v>184</v>
      </c>
      <c r="E98" s="211" t="s">
        <v>22</v>
      </c>
      <c r="F98" s="212" t="s">
        <v>2116</v>
      </c>
      <c r="G98" s="201"/>
      <c r="H98" s="213">
        <v>21</v>
      </c>
      <c r="I98" s="243"/>
      <c r="J98" s="201"/>
      <c r="K98" s="201"/>
      <c r="L98" s="244"/>
      <c r="M98" s="245"/>
      <c r="N98" s="246"/>
      <c r="O98" s="246"/>
      <c r="P98" s="246"/>
      <c r="Q98" s="246"/>
      <c r="R98" s="246"/>
      <c r="S98" s="246"/>
      <c r="T98" s="257"/>
      <c r="AT98" s="262" t="s">
        <v>184</v>
      </c>
      <c r="AU98" s="262" t="s">
        <v>81</v>
      </c>
      <c r="AV98" s="91" t="s">
        <v>81</v>
      </c>
      <c r="AW98" s="91" t="s">
        <v>37</v>
      </c>
      <c r="AX98" s="91" t="s">
        <v>24</v>
      </c>
      <c r="AY98" s="262" t="s">
        <v>164</v>
      </c>
    </row>
    <row r="99" spans="2:65" s="84" customFormat="1" ht="28.8" customHeight="1">
      <c r="B99" s="105"/>
      <c r="C99" s="189" t="s">
        <v>81</v>
      </c>
      <c r="D99" s="189" t="s">
        <v>166</v>
      </c>
      <c r="E99" s="190" t="s">
        <v>2117</v>
      </c>
      <c r="F99" s="191" t="s">
        <v>2118</v>
      </c>
      <c r="G99" s="192" t="s">
        <v>181</v>
      </c>
      <c r="H99" s="193">
        <v>23.268</v>
      </c>
      <c r="I99" s="233"/>
      <c r="J99" s="234">
        <f>ROUND(I99*H99,2)</f>
        <v>0</v>
      </c>
      <c r="K99" s="191" t="s">
        <v>170</v>
      </c>
      <c r="L99" s="214"/>
      <c r="M99" s="235" t="s">
        <v>22</v>
      </c>
      <c r="N99" s="236" t="s">
        <v>44</v>
      </c>
      <c r="O99" s="106"/>
      <c r="P99" s="237">
        <f>O99*H99</f>
        <v>0</v>
      </c>
      <c r="Q99" s="237">
        <v>0</v>
      </c>
      <c r="R99" s="237">
        <f>Q99*H99</f>
        <v>0</v>
      </c>
      <c r="S99" s="237">
        <v>0</v>
      </c>
      <c r="T99" s="254">
        <f>S99*H99</f>
        <v>0</v>
      </c>
      <c r="AR99" s="170" t="s">
        <v>171</v>
      </c>
      <c r="AT99" s="170" t="s">
        <v>166</v>
      </c>
      <c r="AU99" s="170" t="s">
        <v>81</v>
      </c>
      <c r="AY99" s="170" t="s">
        <v>164</v>
      </c>
      <c r="BE99" s="266">
        <f>IF(N99="základní",J99,0)</f>
        <v>0</v>
      </c>
      <c r="BF99" s="266">
        <f>IF(N99="snížená",J99,0)</f>
        <v>0</v>
      </c>
      <c r="BG99" s="266">
        <f>IF(N99="zákl. přenesená",J99,0)</f>
        <v>0</v>
      </c>
      <c r="BH99" s="266">
        <f>IF(N99="sníž. přenesená",J99,0)</f>
        <v>0</v>
      </c>
      <c r="BI99" s="266">
        <f>IF(N99="nulová",J99,0)</f>
        <v>0</v>
      </c>
      <c r="BJ99" s="170" t="s">
        <v>24</v>
      </c>
      <c r="BK99" s="266">
        <f>ROUND(I99*H99,2)</f>
        <v>0</v>
      </c>
      <c r="BL99" s="170" t="s">
        <v>171</v>
      </c>
      <c r="BM99" s="170" t="s">
        <v>2119</v>
      </c>
    </row>
    <row r="100" spans="2:47" s="84" customFormat="1" ht="24">
      <c r="B100" s="105"/>
      <c r="C100" s="174"/>
      <c r="D100" s="194" t="s">
        <v>173</v>
      </c>
      <c r="E100" s="174"/>
      <c r="F100" s="195" t="s">
        <v>2120</v>
      </c>
      <c r="G100" s="174"/>
      <c r="H100" s="174"/>
      <c r="I100" s="215"/>
      <c r="J100" s="174"/>
      <c r="K100" s="174"/>
      <c r="L100" s="214"/>
      <c r="M100" s="238"/>
      <c r="N100" s="106"/>
      <c r="O100" s="106"/>
      <c r="P100" s="106"/>
      <c r="Q100" s="106"/>
      <c r="R100" s="106"/>
      <c r="S100" s="106"/>
      <c r="T100" s="255"/>
      <c r="AT100" s="170" t="s">
        <v>173</v>
      </c>
      <c r="AU100" s="170" t="s">
        <v>81</v>
      </c>
    </row>
    <row r="101" spans="2:51" s="91" customFormat="1" ht="13.5">
      <c r="B101" s="200"/>
      <c r="C101" s="201"/>
      <c r="D101" s="194" t="s">
        <v>184</v>
      </c>
      <c r="E101" s="202" t="s">
        <v>22</v>
      </c>
      <c r="F101" s="203" t="s">
        <v>2121</v>
      </c>
      <c r="G101" s="201"/>
      <c r="H101" s="204">
        <v>-3.15</v>
      </c>
      <c r="I101" s="243"/>
      <c r="J101" s="201"/>
      <c r="K101" s="201"/>
      <c r="L101" s="244"/>
      <c r="M101" s="245"/>
      <c r="N101" s="246"/>
      <c r="O101" s="246"/>
      <c r="P101" s="246"/>
      <c r="Q101" s="246"/>
      <c r="R101" s="246"/>
      <c r="S101" s="246"/>
      <c r="T101" s="257"/>
      <c r="AT101" s="262" t="s">
        <v>184</v>
      </c>
      <c r="AU101" s="262" t="s">
        <v>81</v>
      </c>
      <c r="AV101" s="91" t="s">
        <v>81</v>
      </c>
      <c r="AW101" s="91" t="s">
        <v>37</v>
      </c>
      <c r="AX101" s="91" t="s">
        <v>73</v>
      </c>
      <c r="AY101" s="262" t="s">
        <v>164</v>
      </c>
    </row>
    <row r="102" spans="2:51" s="91" customFormat="1" ht="13.5">
      <c r="B102" s="200"/>
      <c r="C102" s="201"/>
      <c r="D102" s="194" t="s">
        <v>184</v>
      </c>
      <c r="E102" s="202" t="s">
        <v>22</v>
      </c>
      <c r="F102" s="203" t="s">
        <v>2122</v>
      </c>
      <c r="G102" s="201"/>
      <c r="H102" s="204">
        <v>23.538</v>
      </c>
      <c r="I102" s="243"/>
      <c r="J102" s="201"/>
      <c r="K102" s="201"/>
      <c r="L102" s="244"/>
      <c r="M102" s="245"/>
      <c r="N102" s="246"/>
      <c r="O102" s="246"/>
      <c r="P102" s="246"/>
      <c r="Q102" s="246"/>
      <c r="R102" s="246"/>
      <c r="S102" s="246"/>
      <c r="T102" s="257"/>
      <c r="AT102" s="262" t="s">
        <v>184</v>
      </c>
      <c r="AU102" s="262" t="s">
        <v>81</v>
      </c>
      <c r="AV102" s="91" t="s">
        <v>81</v>
      </c>
      <c r="AW102" s="91" t="s">
        <v>37</v>
      </c>
      <c r="AX102" s="91" t="s">
        <v>73</v>
      </c>
      <c r="AY102" s="262" t="s">
        <v>164</v>
      </c>
    </row>
    <row r="103" spans="2:51" s="91" customFormat="1" ht="13.5">
      <c r="B103" s="200"/>
      <c r="C103" s="201"/>
      <c r="D103" s="194" t="s">
        <v>184</v>
      </c>
      <c r="E103" s="202" t="s">
        <v>22</v>
      </c>
      <c r="F103" s="203" t="s">
        <v>2123</v>
      </c>
      <c r="G103" s="201"/>
      <c r="H103" s="204">
        <v>2.88</v>
      </c>
      <c r="I103" s="243"/>
      <c r="J103" s="201"/>
      <c r="K103" s="201"/>
      <c r="L103" s="244"/>
      <c r="M103" s="245"/>
      <c r="N103" s="246"/>
      <c r="O103" s="246"/>
      <c r="P103" s="246"/>
      <c r="Q103" s="246"/>
      <c r="R103" s="246"/>
      <c r="S103" s="246"/>
      <c r="T103" s="257"/>
      <c r="AT103" s="262" t="s">
        <v>184</v>
      </c>
      <c r="AU103" s="262" t="s">
        <v>81</v>
      </c>
      <c r="AV103" s="91" t="s">
        <v>81</v>
      </c>
      <c r="AW103" s="91" t="s">
        <v>37</v>
      </c>
      <c r="AX103" s="91" t="s">
        <v>73</v>
      </c>
      <c r="AY103" s="262" t="s">
        <v>164</v>
      </c>
    </row>
    <row r="104" spans="2:51" s="92" customFormat="1" ht="13.5">
      <c r="B104" s="205"/>
      <c r="C104" s="206"/>
      <c r="D104" s="207" t="s">
        <v>184</v>
      </c>
      <c r="E104" s="208" t="s">
        <v>22</v>
      </c>
      <c r="F104" s="209" t="s">
        <v>187</v>
      </c>
      <c r="G104" s="206"/>
      <c r="H104" s="210">
        <v>23.268</v>
      </c>
      <c r="I104" s="247"/>
      <c r="J104" s="206"/>
      <c r="K104" s="206"/>
      <c r="L104" s="248"/>
      <c r="M104" s="249"/>
      <c r="N104" s="250"/>
      <c r="O104" s="250"/>
      <c r="P104" s="250"/>
      <c r="Q104" s="250"/>
      <c r="R104" s="250"/>
      <c r="S104" s="250"/>
      <c r="T104" s="258"/>
      <c r="AT104" s="263" t="s">
        <v>184</v>
      </c>
      <c r="AU104" s="263" t="s">
        <v>81</v>
      </c>
      <c r="AV104" s="92" t="s">
        <v>171</v>
      </c>
      <c r="AW104" s="92" t="s">
        <v>37</v>
      </c>
      <c r="AX104" s="92" t="s">
        <v>24</v>
      </c>
      <c r="AY104" s="263" t="s">
        <v>164</v>
      </c>
    </row>
    <row r="105" spans="2:65" s="84" customFormat="1" ht="28.8" customHeight="1">
      <c r="B105" s="105"/>
      <c r="C105" s="189" t="s">
        <v>120</v>
      </c>
      <c r="D105" s="189" t="s">
        <v>166</v>
      </c>
      <c r="E105" s="190" t="s">
        <v>2124</v>
      </c>
      <c r="F105" s="191" t="s">
        <v>2125</v>
      </c>
      <c r="G105" s="192" t="s">
        <v>181</v>
      </c>
      <c r="H105" s="193">
        <v>163.301</v>
      </c>
      <c r="I105" s="233"/>
      <c r="J105" s="234">
        <f>ROUND(I105*H105,2)</f>
        <v>0</v>
      </c>
      <c r="K105" s="191" t="s">
        <v>170</v>
      </c>
      <c r="L105" s="214"/>
      <c r="M105" s="235" t="s">
        <v>22</v>
      </c>
      <c r="N105" s="236" t="s">
        <v>44</v>
      </c>
      <c r="O105" s="106"/>
      <c r="P105" s="237">
        <f>O105*H105</f>
        <v>0</v>
      </c>
      <c r="Q105" s="237">
        <v>0</v>
      </c>
      <c r="R105" s="237">
        <f>Q105*H105</f>
        <v>0</v>
      </c>
      <c r="S105" s="237">
        <v>0</v>
      </c>
      <c r="T105" s="254">
        <f>S105*H105</f>
        <v>0</v>
      </c>
      <c r="AR105" s="170" t="s">
        <v>171</v>
      </c>
      <c r="AT105" s="170" t="s">
        <v>166</v>
      </c>
      <c r="AU105" s="170" t="s">
        <v>81</v>
      </c>
      <c r="AY105" s="170" t="s">
        <v>164</v>
      </c>
      <c r="BE105" s="266">
        <f>IF(N105="základní",J105,0)</f>
        <v>0</v>
      </c>
      <c r="BF105" s="266">
        <f>IF(N105="snížená",J105,0)</f>
        <v>0</v>
      </c>
      <c r="BG105" s="266">
        <f>IF(N105="zákl. přenesená",J105,0)</f>
        <v>0</v>
      </c>
      <c r="BH105" s="266">
        <f>IF(N105="sníž. přenesená",J105,0)</f>
        <v>0</v>
      </c>
      <c r="BI105" s="266">
        <f>IF(N105="nulová",J105,0)</f>
        <v>0</v>
      </c>
      <c r="BJ105" s="170" t="s">
        <v>24</v>
      </c>
      <c r="BK105" s="266">
        <f>ROUND(I105*H105,2)</f>
        <v>0</v>
      </c>
      <c r="BL105" s="170" t="s">
        <v>171</v>
      </c>
      <c r="BM105" s="170" t="s">
        <v>2126</v>
      </c>
    </row>
    <row r="106" spans="2:47" s="84" customFormat="1" ht="36">
      <c r="B106" s="105"/>
      <c r="C106" s="174"/>
      <c r="D106" s="194" t="s">
        <v>173</v>
      </c>
      <c r="E106" s="174"/>
      <c r="F106" s="195" t="s">
        <v>2127</v>
      </c>
      <c r="G106" s="174"/>
      <c r="H106" s="174"/>
      <c r="I106" s="215"/>
      <c r="J106" s="174"/>
      <c r="K106" s="174"/>
      <c r="L106" s="214"/>
      <c r="M106" s="238"/>
      <c r="N106" s="106"/>
      <c r="O106" s="106"/>
      <c r="P106" s="106"/>
      <c r="Q106" s="106"/>
      <c r="R106" s="106"/>
      <c r="S106" s="106"/>
      <c r="T106" s="255"/>
      <c r="AT106" s="170" t="s">
        <v>173</v>
      </c>
      <c r="AU106" s="170" t="s">
        <v>81</v>
      </c>
    </row>
    <row r="107" spans="2:51" s="91" customFormat="1" ht="13.5">
      <c r="B107" s="200"/>
      <c r="C107" s="201"/>
      <c r="D107" s="194" t="s">
        <v>184</v>
      </c>
      <c r="E107" s="202" t="s">
        <v>22</v>
      </c>
      <c r="F107" s="203" t="s">
        <v>2128</v>
      </c>
      <c r="G107" s="201"/>
      <c r="H107" s="204">
        <v>134.501</v>
      </c>
      <c r="I107" s="243"/>
      <c r="J107" s="201"/>
      <c r="K107" s="201"/>
      <c r="L107" s="244"/>
      <c r="M107" s="245"/>
      <c r="N107" s="246"/>
      <c r="O107" s="246"/>
      <c r="P107" s="246"/>
      <c r="Q107" s="246"/>
      <c r="R107" s="246"/>
      <c r="S107" s="246"/>
      <c r="T107" s="257"/>
      <c r="AT107" s="262" t="s">
        <v>184</v>
      </c>
      <c r="AU107" s="262" t="s">
        <v>81</v>
      </c>
      <c r="AV107" s="91" t="s">
        <v>81</v>
      </c>
      <c r="AW107" s="91" t="s">
        <v>37</v>
      </c>
      <c r="AX107" s="91" t="s">
        <v>73</v>
      </c>
      <c r="AY107" s="262" t="s">
        <v>164</v>
      </c>
    </row>
    <row r="108" spans="2:51" s="91" customFormat="1" ht="13.5">
      <c r="B108" s="200"/>
      <c r="C108" s="201"/>
      <c r="D108" s="194" t="s">
        <v>184</v>
      </c>
      <c r="E108" s="202" t="s">
        <v>22</v>
      </c>
      <c r="F108" s="203" t="s">
        <v>2129</v>
      </c>
      <c r="G108" s="201"/>
      <c r="H108" s="204">
        <v>28.8</v>
      </c>
      <c r="I108" s="243"/>
      <c r="J108" s="201"/>
      <c r="K108" s="201"/>
      <c r="L108" s="244"/>
      <c r="M108" s="245"/>
      <c r="N108" s="246"/>
      <c r="O108" s="246"/>
      <c r="P108" s="246"/>
      <c r="Q108" s="246"/>
      <c r="R108" s="246"/>
      <c r="S108" s="246"/>
      <c r="T108" s="257"/>
      <c r="AT108" s="262" t="s">
        <v>184</v>
      </c>
      <c r="AU108" s="262" t="s">
        <v>81</v>
      </c>
      <c r="AV108" s="91" t="s">
        <v>81</v>
      </c>
      <c r="AW108" s="91" t="s">
        <v>37</v>
      </c>
      <c r="AX108" s="91" t="s">
        <v>73</v>
      </c>
      <c r="AY108" s="262" t="s">
        <v>164</v>
      </c>
    </row>
    <row r="109" spans="2:51" s="92" customFormat="1" ht="13.5">
      <c r="B109" s="205"/>
      <c r="C109" s="206"/>
      <c r="D109" s="207" t="s">
        <v>184</v>
      </c>
      <c r="E109" s="208" t="s">
        <v>22</v>
      </c>
      <c r="F109" s="209" t="s">
        <v>187</v>
      </c>
      <c r="G109" s="206"/>
      <c r="H109" s="210">
        <v>163.301</v>
      </c>
      <c r="I109" s="247"/>
      <c r="J109" s="206"/>
      <c r="K109" s="206"/>
      <c r="L109" s="248"/>
      <c r="M109" s="249"/>
      <c r="N109" s="250"/>
      <c r="O109" s="250"/>
      <c r="P109" s="250"/>
      <c r="Q109" s="250"/>
      <c r="R109" s="250"/>
      <c r="S109" s="250"/>
      <c r="T109" s="258"/>
      <c r="AT109" s="263" t="s">
        <v>184</v>
      </c>
      <c r="AU109" s="263" t="s">
        <v>81</v>
      </c>
      <c r="AV109" s="92" t="s">
        <v>171</v>
      </c>
      <c r="AW109" s="92" t="s">
        <v>37</v>
      </c>
      <c r="AX109" s="92" t="s">
        <v>24</v>
      </c>
      <c r="AY109" s="263" t="s">
        <v>164</v>
      </c>
    </row>
    <row r="110" spans="2:65" s="84" customFormat="1" ht="28.8" customHeight="1">
      <c r="B110" s="105"/>
      <c r="C110" s="189" t="s">
        <v>171</v>
      </c>
      <c r="D110" s="189" t="s">
        <v>166</v>
      </c>
      <c r="E110" s="190" t="s">
        <v>2130</v>
      </c>
      <c r="F110" s="191" t="s">
        <v>2131</v>
      </c>
      <c r="G110" s="192" t="s">
        <v>181</v>
      </c>
      <c r="H110" s="193">
        <v>163.301</v>
      </c>
      <c r="I110" s="233"/>
      <c r="J110" s="234">
        <f>ROUND(I110*H110,2)</f>
        <v>0</v>
      </c>
      <c r="K110" s="191" t="s">
        <v>170</v>
      </c>
      <c r="L110" s="214"/>
      <c r="M110" s="235" t="s">
        <v>22</v>
      </c>
      <c r="N110" s="236" t="s">
        <v>44</v>
      </c>
      <c r="O110" s="106"/>
      <c r="P110" s="237">
        <f>O110*H110</f>
        <v>0</v>
      </c>
      <c r="Q110" s="237">
        <v>0</v>
      </c>
      <c r="R110" s="237">
        <f>Q110*H110</f>
        <v>0</v>
      </c>
      <c r="S110" s="237">
        <v>0</v>
      </c>
      <c r="T110" s="254">
        <f>S110*H110</f>
        <v>0</v>
      </c>
      <c r="AR110" s="170" t="s">
        <v>171</v>
      </c>
      <c r="AT110" s="170" t="s">
        <v>166</v>
      </c>
      <c r="AU110" s="170" t="s">
        <v>81</v>
      </c>
      <c r="AY110" s="170" t="s">
        <v>164</v>
      </c>
      <c r="BE110" s="266">
        <f>IF(N110="základní",J110,0)</f>
        <v>0</v>
      </c>
      <c r="BF110" s="266">
        <f>IF(N110="snížená",J110,0)</f>
        <v>0</v>
      </c>
      <c r="BG110" s="266">
        <f>IF(N110="zákl. přenesená",J110,0)</f>
        <v>0</v>
      </c>
      <c r="BH110" s="266">
        <f>IF(N110="sníž. přenesená",J110,0)</f>
        <v>0</v>
      </c>
      <c r="BI110" s="266">
        <f>IF(N110="nulová",J110,0)</f>
        <v>0</v>
      </c>
      <c r="BJ110" s="170" t="s">
        <v>24</v>
      </c>
      <c r="BK110" s="266">
        <f>ROUND(I110*H110,2)</f>
        <v>0</v>
      </c>
      <c r="BL110" s="170" t="s">
        <v>171</v>
      </c>
      <c r="BM110" s="170" t="s">
        <v>2132</v>
      </c>
    </row>
    <row r="111" spans="2:47" s="84" customFormat="1" ht="36">
      <c r="B111" s="105"/>
      <c r="C111" s="174"/>
      <c r="D111" s="194" t="s">
        <v>173</v>
      </c>
      <c r="E111" s="174"/>
      <c r="F111" s="195" t="s">
        <v>2133</v>
      </c>
      <c r="G111" s="174"/>
      <c r="H111" s="174"/>
      <c r="I111" s="215"/>
      <c r="J111" s="174"/>
      <c r="K111" s="174"/>
      <c r="L111" s="214"/>
      <c r="M111" s="238"/>
      <c r="N111" s="106"/>
      <c r="O111" s="106"/>
      <c r="P111" s="106"/>
      <c r="Q111" s="106"/>
      <c r="R111" s="106"/>
      <c r="S111" s="106"/>
      <c r="T111" s="255"/>
      <c r="AT111" s="170" t="s">
        <v>173</v>
      </c>
      <c r="AU111" s="170" t="s">
        <v>81</v>
      </c>
    </row>
    <row r="112" spans="2:51" s="91" customFormat="1" ht="13.5">
      <c r="B112" s="200"/>
      <c r="C112" s="201"/>
      <c r="D112" s="194" t="s">
        <v>184</v>
      </c>
      <c r="E112" s="202" t="s">
        <v>22</v>
      </c>
      <c r="F112" s="203" t="s">
        <v>2128</v>
      </c>
      <c r="G112" s="201"/>
      <c r="H112" s="204">
        <v>134.501</v>
      </c>
      <c r="I112" s="243"/>
      <c r="J112" s="201"/>
      <c r="K112" s="201"/>
      <c r="L112" s="244"/>
      <c r="M112" s="245"/>
      <c r="N112" s="246"/>
      <c r="O112" s="246"/>
      <c r="P112" s="246"/>
      <c r="Q112" s="246"/>
      <c r="R112" s="246"/>
      <c r="S112" s="246"/>
      <c r="T112" s="257"/>
      <c r="AT112" s="262" t="s">
        <v>184</v>
      </c>
      <c r="AU112" s="262" t="s">
        <v>81</v>
      </c>
      <c r="AV112" s="91" t="s">
        <v>81</v>
      </c>
      <c r="AW112" s="91" t="s">
        <v>37</v>
      </c>
      <c r="AX112" s="91" t="s">
        <v>73</v>
      </c>
      <c r="AY112" s="262" t="s">
        <v>164</v>
      </c>
    </row>
    <row r="113" spans="2:51" s="91" customFormat="1" ht="13.5">
      <c r="B113" s="200"/>
      <c r="C113" s="201"/>
      <c r="D113" s="194" t="s">
        <v>184</v>
      </c>
      <c r="E113" s="202" t="s">
        <v>22</v>
      </c>
      <c r="F113" s="203" t="s">
        <v>2129</v>
      </c>
      <c r="G113" s="201"/>
      <c r="H113" s="204">
        <v>28.8</v>
      </c>
      <c r="I113" s="243"/>
      <c r="J113" s="201"/>
      <c r="K113" s="201"/>
      <c r="L113" s="244"/>
      <c r="M113" s="245"/>
      <c r="N113" s="246"/>
      <c r="O113" s="246"/>
      <c r="P113" s="246"/>
      <c r="Q113" s="246"/>
      <c r="R113" s="246"/>
      <c r="S113" s="246"/>
      <c r="T113" s="257"/>
      <c r="AT113" s="262" t="s">
        <v>184</v>
      </c>
      <c r="AU113" s="262" t="s">
        <v>81</v>
      </c>
      <c r="AV113" s="91" t="s">
        <v>81</v>
      </c>
      <c r="AW113" s="91" t="s">
        <v>37</v>
      </c>
      <c r="AX113" s="91" t="s">
        <v>73</v>
      </c>
      <c r="AY113" s="262" t="s">
        <v>164</v>
      </c>
    </row>
    <row r="114" spans="2:51" s="92" customFormat="1" ht="13.5">
      <c r="B114" s="205"/>
      <c r="C114" s="206"/>
      <c r="D114" s="207" t="s">
        <v>184</v>
      </c>
      <c r="E114" s="208" t="s">
        <v>22</v>
      </c>
      <c r="F114" s="209" t="s">
        <v>187</v>
      </c>
      <c r="G114" s="206"/>
      <c r="H114" s="210">
        <v>163.301</v>
      </c>
      <c r="I114" s="247"/>
      <c r="J114" s="206"/>
      <c r="K114" s="206"/>
      <c r="L114" s="248"/>
      <c r="M114" s="249"/>
      <c r="N114" s="250"/>
      <c r="O114" s="250"/>
      <c r="P114" s="250"/>
      <c r="Q114" s="250"/>
      <c r="R114" s="250"/>
      <c r="S114" s="250"/>
      <c r="T114" s="258"/>
      <c r="AT114" s="263" t="s">
        <v>184</v>
      </c>
      <c r="AU114" s="263" t="s">
        <v>81</v>
      </c>
      <c r="AV114" s="92" t="s">
        <v>171</v>
      </c>
      <c r="AW114" s="92" t="s">
        <v>37</v>
      </c>
      <c r="AX114" s="92" t="s">
        <v>24</v>
      </c>
      <c r="AY114" s="263" t="s">
        <v>164</v>
      </c>
    </row>
    <row r="115" spans="2:65" s="84" customFormat="1" ht="28.8" customHeight="1">
      <c r="B115" s="105"/>
      <c r="C115" s="189" t="s">
        <v>202</v>
      </c>
      <c r="D115" s="189" t="s">
        <v>166</v>
      </c>
      <c r="E115" s="190" t="s">
        <v>2134</v>
      </c>
      <c r="F115" s="191" t="s">
        <v>2135</v>
      </c>
      <c r="G115" s="192" t="s">
        <v>192</v>
      </c>
      <c r="H115" s="193">
        <v>155.118</v>
      </c>
      <c r="I115" s="233"/>
      <c r="J115" s="234">
        <f>ROUND(I115*H115,2)</f>
        <v>0</v>
      </c>
      <c r="K115" s="191" t="s">
        <v>170</v>
      </c>
      <c r="L115" s="214"/>
      <c r="M115" s="235" t="s">
        <v>22</v>
      </c>
      <c r="N115" s="236" t="s">
        <v>44</v>
      </c>
      <c r="O115" s="106"/>
      <c r="P115" s="237">
        <f>O115*H115</f>
        <v>0</v>
      </c>
      <c r="Q115" s="237">
        <v>0</v>
      </c>
      <c r="R115" s="237">
        <f>Q115*H115</f>
        <v>0</v>
      </c>
      <c r="S115" s="237">
        <v>0</v>
      </c>
      <c r="T115" s="254">
        <f>S115*H115</f>
        <v>0</v>
      </c>
      <c r="AR115" s="170" t="s">
        <v>171</v>
      </c>
      <c r="AT115" s="170" t="s">
        <v>166</v>
      </c>
      <c r="AU115" s="170" t="s">
        <v>81</v>
      </c>
      <c r="AY115" s="170" t="s">
        <v>164</v>
      </c>
      <c r="BE115" s="266">
        <f>IF(N115="základní",J115,0)</f>
        <v>0</v>
      </c>
      <c r="BF115" s="266">
        <f>IF(N115="snížená",J115,0)</f>
        <v>0</v>
      </c>
      <c r="BG115" s="266">
        <f>IF(N115="zákl. přenesená",J115,0)</f>
        <v>0</v>
      </c>
      <c r="BH115" s="266">
        <f>IF(N115="sníž. přenesená",J115,0)</f>
        <v>0</v>
      </c>
      <c r="BI115" s="266">
        <f>IF(N115="nulová",J115,0)</f>
        <v>0</v>
      </c>
      <c r="BJ115" s="170" t="s">
        <v>24</v>
      </c>
      <c r="BK115" s="266">
        <f>ROUND(I115*H115,2)</f>
        <v>0</v>
      </c>
      <c r="BL115" s="170" t="s">
        <v>171</v>
      </c>
      <c r="BM115" s="170" t="s">
        <v>2136</v>
      </c>
    </row>
    <row r="116" spans="2:47" s="84" customFormat="1" ht="36">
      <c r="B116" s="105"/>
      <c r="C116" s="174"/>
      <c r="D116" s="194" t="s">
        <v>173</v>
      </c>
      <c r="E116" s="174"/>
      <c r="F116" s="195" t="s">
        <v>2137</v>
      </c>
      <c r="G116" s="174"/>
      <c r="H116" s="174"/>
      <c r="I116" s="215"/>
      <c r="J116" s="174"/>
      <c r="K116" s="174"/>
      <c r="L116" s="214"/>
      <c r="M116" s="238"/>
      <c r="N116" s="106"/>
      <c r="O116" s="106"/>
      <c r="P116" s="106"/>
      <c r="Q116" s="106"/>
      <c r="R116" s="106"/>
      <c r="S116" s="106"/>
      <c r="T116" s="255"/>
      <c r="AT116" s="170" t="s">
        <v>173</v>
      </c>
      <c r="AU116" s="170" t="s">
        <v>81</v>
      </c>
    </row>
    <row r="117" spans="2:51" s="91" customFormat="1" ht="13.5">
      <c r="B117" s="200"/>
      <c r="C117" s="201"/>
      <c r="D117" s="194" t="s">
        <v>184</v>
      </c>
      <c r="E117" s="202" t="s">
        <v>22</v>
      </c>
      <c r="F117" s="203" t="s">
        <v>2138</v>
      </c>
      <c r="G117" s="201"/>
      <c r="H117" s="204">
        <v>-21</v>
      </c>
      <c r="I117" s="243"/>
      <c r="J117" s="201"/>
      <c r="K117" s="201"/>
      <c r="L117" s="244"/>
      <c r="M117" s="245"/>
      <c r="N117" s="246"/>
      <c r="O117" s="246"/>
      <c r="P117" s="246"/>
      <c r="Q117" s="246"/>
      <c r="R117" s="246"/>
      <c r="S117" s="246"/>
      <c r="T117" s="257"/>
      <c r="AT117" s="262" t="s">
        <v>184</v>
      </c>
      <c r="AU117" s="262" t="s">
        <v>81</v>
      </c>
      <c r="AV117" s="91" t="s">
        <v>81</v>
      </c>
      <c r="AW117" s="91" t="s">
        <v>37</v>
      </c>
      <c r="AX117" s="91" t="s">
        <v>73</v>
      </c>
      <c r="AY117" s="262" t="s">
        <v>164</v>
      </c>
    </row>
    <row r="118" spans="2:51" s="91" customFormat="1" ht="13.5">
      <c r="B118" s="200"/>
      <c r="C118" s="201"/>
      <c r="D118" s="194" t="s">
        <v>184</v>
      </c>
      <c r="E118" s="202" t="s">
        <v>22</v>
      </c>
      <c r="F118" s="203" t="s">
        <v>2139</v>
      </c>
      <c r="G118" s="201"/>
      <c r="H118" s="204">
        <v>156.918</v>
      </c>
      <c r="I118" s="243"/>
      <c r="J118" s="201"/>
      <c r="K118" s="201"/>
      <c r="L118" s="244"/>
      <c r="M118" s="245"/>
      <c r="N118" s="246"/>
      <c r="O118" s="246"/>
      <c r="P118" s="246"/>
      <c r="Q118" s="246"/>
      <c r="R118" s="246"/>
      <c r="S118" s="246"/>
      <c r="T118" s="257"/>
      <c r="AT118" s="262" t="s">
        <v>184</v>
      </c>
      <c r="AU118" s="262" t="s">
        <v>81</v>
      </c>
      <c r="AV118" s="91" t="s">
        <v>81</v>
      </c>
      <c r="AW118" s="91" t="s">
        <v>37</v>
      </c>
      <c r="AX118" s="91" t="s">
        <v>73</v>
      </c>
      <c r="AY118" s="262" t="s">
        <v>164</v>
      </c>
    </row>
    <row r="119" spans="2:51" s="91" customFormat="1" ht="13.5">
      <c r="B119" s="200"/>
      <c r="C119" s="201"/>
      <c r="D119" s="194" t="s">
        <v>184</v>
      </c>
      <c r="E119" s="202" t="s">
        <v>22</v>
      </c>
      <c r="F119" s="203" t="s">
        <v>2140</v>
      </c>
      <c r="G119" s="201"/>
      <c r="H119" s="204">
        <v>19.2</v>
      </c>
      <c r="I119" s="243"/>
      <c r="J119" s="201"/>
      <c r="K119" s="201"/>
      <c r="L119" s="244"/>
      <c r="M119" s="245"/>
      <c r="N119" s="246"/>
      <c r="O119" s="246"/>
      <c r="P119" s="246"/>
      <c r="Q119" s="246"/>
      <c r="R119" s="246"/>
      <c r="S119" s="246"/>
      <c r="T119" s="257"/>
      <c r="AT119" s="262" t="s">
        <v>184</v>
      </c>
      <c r="AU119" s="262" t="s">
        <v>81</v>
      </c>
      <c r="AV119" s="91" t="s">
        <v>81</v>
      </c>
      <c r="AW119" s="91" t="s">
        <v>37</v>
      </c>
      <c r="AX119" s="91" t="s">
        <v>73</v>
      </c>
      <c r="AY119" s="262" t="s">
        <v>164</v>
      </c>
    </row>
    <row r="120" spans="2:51" s="92" customFormat="1" ht="13.5">
      <c r="B120" s="205"/>
      <c r="C120" s="206"/>
      <c r="D120" s="207" t="s">
        <v>184</v>
      </c>
      <c r="E120" s="208" t="s">
        <v>22</v>
      </c>
      <c r="F120" s="209" t="s">
        <v>187</v>
      </c>
      <c r="G120" s="206"/>
      <c r="H120" s="210">
        <v>155.118</v>
      </c>
      <c r="I120" s="247"/>
      <c r="J120" s="206"/>
      <c r="K120" s="206"/>
      <c r="L120" s="248"/>
      <c r="M120" s="249"/>
      <c r="N120" s="250"/>
      <c r="O120" s="250"/>
      <c r="P120" s="250"/>
      <c r="Q120" s="250"/>
      <c r="R120" s="250"/>
      <c r="S120" s="250"/>
      <c r="T120" s="258"/>
      <c r="AT120" s="263" t="s">
        <v>184</v>
      </c>
      <c r="AU120" s="263" t="s">
        <v>81</v>
      </c>
      <c r="AV120" s="92" t="s">
        <v>171</v>
      </c>
      <c r="AW120" s="92" t="s">
        <v>37</v>
      </c>
      <c r="AX120" s="92" t="s">
        <v>24</v>
      </c>
      <c r="AY120" s="263" t="s">
        <v>164</v>
      </c>
    </row>
    <row r="121" spans="2:65" s="84" customFormat="1" ht="28.8" customHeight="1">
      <c r="B121" s="105"/>
      <c r="C121" s="189" t="s">
        <v>188</v>
      </c>
      <c r="D121" s="189" t="s">
        <v>166</v>
      </c>
      <c r="E121" s="190" t="s">
        <v>2141</v>
      </c>
      <c r="F121" s="191" t="s">
        <v>2142</v>
      </c>
      <c r="G121" s="192" t="s">
        <v>192</v>
      </c>
      <c r="H121" s="193">
        <v>155.118</v>
      </c>
      <c r="I121" s="233"/>
      <c r="J121" s="234">
        <f>ROUND(I121*H121,2)</f>
        <v>0</v>
      </c>
      <c r="K121" s="191" t="s">
        <v>170</v>
      </c>
      <c r="L121" s="214"/>
      <c r="M121" s="235" t="s">
        <v>22</v>
      </c>
      <c r="N121" s="236" t="s">
        <v>44</v>
      </c>
      <c r="O121" s="106"/>
      <c r="P121" s="237">
        <f>O121*H121</f>
        <v>0</v>
      </c>
      <c r="Q121" s="237">
        <v>0</v>
      </c>
      <c r="R121" s="237">
        <f>Q121*H121</f>
        <v>0</v>
      </c>
      <c r="S121" s="237">
        <v>0</v>
      </c>
      <c r="T121" s="254">
        <f>S121*H121</f>
        <v>0</v>
      </c>
      <c r="AR121" s="170" t="s">
        <v>171</v>
      </c>
      <c r="AT121" s="170" t="s">
        <v>166</v>
      </c>
      <c r="AU121" s="170" t="s">
        <v>81</v>
      </c>
      <c r="AY121" s="170" t="s">
        <v>164</v>
      </c>
      <c r="BE121" s="266">
        <f>IF(N121="základní",J121,0)</f>
        <v>0</v>
      </c>
      <c r="BF121" s="266">
        <f>IF(N121="snížená",J121,0)</f>
        <v>0</v>
      </c>
      <c r="BG121" s="266">
        <f>IF(N121="zákl. přenesená",J121,0)</f>
        <v>0</v>
      </c>
      <c r="BH121" s="266">
        <f>IF(N121="sníž. přenesená",J121,0)</f>
        <v>0</v>
      </c>
      <c r="BI121" s="266">
        <f>IF(N121="nulová",J121,0)</f>
        <v>0</v>
      </c>
      <c r="BJ121" s="170" t="s">
        <v>24</v>
      </c>
      <c r="BK121" s="266">
        <f>ROUND(I121*H121,2)</f>
        <v>0</v>
      </c>
      <c r="BL121" s="170" t="s">
        <v>171</v>
      </c>
      <c r="BM121" s="170" t="s">
        <v>2143</v>
      </c>
    </row>
    <row r="122" spans="2:47" s="84" customFormat="1" ht="24">
      <c r="B122" s="105"/>
      <c r="C122" s="174"/>
      <c r="D122" s="194" t="s">
        <v>173</v>
      </c>
      <c r="E122" s="174"/>
      <c r="F122" s="195" t="s">
        <v>2144</v>
      </c>
      <c r="G122" s="174"/>
      <c r="H122" s="174"/>
      <c r="I122" s="215"/>
      <c r="J122" s="174"/>
      <c r="K122" s="174"/>
      <c r="L122" s="214"/>
      <c r="M122" s="238"/>
      <c r="N122" s="106"/>
      <c r="O122" s="106"/>
      <c r="P122" s="106"/>
      <c r="Q122" s="106"/>
      <c r="R122" s="106"/>
      <c r="S122" s="106"/>
      <c r="T122" s="255"/>
      <c r="AT122" s="170" t="s">
        <v>173</v>
      </c>
      <c r="AU122" s="170" t="s">
        <v>81</v>
      </c>
    </row>
    <row r="123" spans="2:51" s="91" customFormat="1" ht="13.5">
      <c r="B123" s="200"/>
      <c r="C123" s="201"/>
      <c r="D123" s="194" t="s">
        <v>184</v>
      </c>
      <c r="E123" s="202" t="s">
        <v>22</v>
      </c>
      <c r="F123" s="203" t="s">
        <v>2138</v>
      </c>
      <c r="G123" s="201"/>
      <c r="H123" s="204">
        <v>-21</v>
      </c>
      <c r="I123" s="243"/>
      <c r="J123" s="201"/>
      <c r="K123" s="201"/>
      <c r="L123" s="244"/>
      <c r="M123" s="245"/>
      <c r="N123" s="246"/>
      <c r="O123" s="246"/>
      <c r="P123" s="246"/>
      <c r="Q123" s="246"/>
      <c r="R123" s="246"/>
      <c r="S123" s="246"/>
      <c r="T123" s="257"/>
      <c r="AT123" s="262" t="s">
        <v>184</v>
      </c>
      <c r="AU123" s="262" t="s">
        <v>81</v>
      </c>
      <c r="AV123" s="91" t="s">
        <v>81</v>
      </c>
      <c r="AW123" s="91" t="s">
        <v>37</v>
      </c>
      <c r="AX123" s="91" t="s">
        <v>73</v>
      </c>
      <c r="AY123" s="262" t="s">
        <v>164</v>
      </c>
    </row>
    <row r="124" spans="2:51" s="91" customFormat="1" ht="13.5">
      <c r="B124" s="200"/>
      <c r="C124" s="201"/>
      <c r="D124" s="194" t="s">
        <v>184</v>
      </c>
      <c r="E124" s="202" t="s">
        <v>22</v>
      </c>
      <c r="F124" s="203" t="s">
        <v>2139</v>
      </c>
      <c r="G124" s="201"/>
      <c r="H124" s="204">
        <v>156.918</v>
      </c>
      <c r="I124" s="243"/>
      <c r="J124" s="201"/>
      <c r="K124" s="201"/>
      <c r="L124" s="244"/>
      <c r="M124" s="245"/>
      <c r="N124" s="246"/>
      <c r="O124" s="246"/>
      <c r="P124" s="246"/>
      <c r="Q124" s="246"/>
      <c r="R124" s="246"/>
      <c r="S124" s="246"/>
      <c r="T124" s="257"/>
      <c r="AT124" s="262" t="s">
        <v>184</v>
      </c>
      <c r="AU124" s="262" t="s">
        <v>81</v>
      </c>
      <c r="AV124" s="91" t="s">
        <v>81</v>
      </c>
      <c r="AW124" s="91" t="s">
        <v>37</v>
      </c>
      <c r="AX124" s="91" t="s">
        <v>73</v>
      </c>
      <c r="AY124" s="262" t="s">
        <v>164</v>
      </c>
    </row>
    <row r="125" spans="2:51" s="91" customFormat="1" ht="13.5">
      <c r="B125" s="200"/>
      <c r="C125" s="201"/>
      <c r="D125" s="194" t="s">
        <v>184</v>
      </c>
      <c r="E125" s="202" t="s">
        <v>22</v>
      </c>
      <c r="F125" s="203" t="s">
        <v>2140</v>
      </c>
      <c r="G125" s="201"/>
      <c r="H125" s="204">
        <v>19.2</v>
      </c>
      <c r="I125" s="243"/>
      <c r="J125" s="201"/>
      <c r="K125" s="201"/>
      <c r="L125" s="244"/>
      <c r="M125" s="245"/>
      <c r="N125" s="246"/>
      <c r="O125" s="246"/>
      <c r="P125" s="246"/>
      <c r="Q125" s="246"/>
      <c r="R125" s="246"/>
      <c r="S125" s="246"/>
      <c r="T125" s="257"/>
      <c r="AT125" s="262" t="s">
        <v>184</v>
      </c>
      <c r="AU125" s="262" t="s">
        <v>81</v>
      </c>
      <c r="AV125" s="91" t="s">
        <v>81</v>
      </c>
      <c r="AW125" s="91" t="s">
        <v>37</v>
      </c>
      <c r="AX125" s="91" t="s">
        <v>73</v>
      </c>
      <c r="AY125" s="262" t="s">
        <v>164</v>
      </c>
    </row>
    <row r="126" spans="2:51" s="92" customFormat="1" ht="13.5">
      <c r="B126" s="205"/>
      <c r="C126" s="206"/>
      <c r="D126" s="207" t="s">
        <v>184</v>
      </c>
      <c r="E126" s="208" t="s">
        <v>22</v>
      </c>
      <c r="F126" s="209" t="s">
        <v>187</v>
      </c>
      <c r="G126" s="206"/>
      <c r="H126" s="210">
        <v>155.118</v>
      </c>
      <c r="I126" s="247"/>
      <c r="J126" s="206"/>
      <c r="K126" s="206"/>
      <c r="L126" s="248"/>
      <c r="M126" s="249"/>
      <c r="N126" s="250"/>
      <c r="O126" s="250"/>
      <c r="P126" s="250"/>
      <c r="Q126" s="250"/>
      <c r="R126" s="250"/>
      <c r="S126" s="250"/>
      <c r="T126" s="258"/>
      <c r="AT126" s="263" t="s">
        <v>184</v>
      </c>
      <c r="AU126" s="263" t="s">
        <v>81</v>
      </c>
      <c r="AV126" s="92" t="s">
        <v>171</v>
      </c>
      <c r="AW126" s="92" t="s">
        <v>37</v>
      </c>
      <c r="AX126" s="92" t="s">
        <v>24</v>
      </c>
      <c r="AY126" s="263" t="s">
        <v>164</v>
      </c>
    </row>
    <row r="127" spans="2:65" s="84" customFormat="1" ht="28.8" customHeight="1">
      <c r="B127" s="105"/>
      <c r="C127" s="189" t="s">
        <v>212</v>
      </c>
      <c r="D127" s="189" t="s">
        <v>166</v>
      </c>
      <c r="E127" s="190" t="s">
        <v>2145</v>
      </c>
      <c r="F127" s="191" t="s">
        <v>2146</v>
      </c>
      <c r="G127" s="192" t="s">
        <v>192</v>
      </c>
      <c r="H127" s="193">
        <v>155.118</v>
      </c>
      <c r="I127" s="233"/>
      <c r="J127" s="234">
        <f>ROUND(I127*H127,2)</f>
        <v>0</v>
      </c>
      <c r="K127" s="191" t="s">
        <v>170</v>
      </c>
      <c r="L127" s="214"/>
      <c r="M127" s="235" t="s">
        <v>22</v>
      </c>
      <c r="N127" s="236" t="s">
        <v>44</v>
      </c>
      <c r="O127" s="106"/>
      <c r="P127" s="237">
        <f>O127*H127</f>
        <v>0</v>
      </c>
      <c r="Q127" s="237">
        <v>0</v>
      </c>
      <c r="R127" s="237">
        <f>Q127*H127</f>
        <v>0</v>
      </c>
      <c r="S127" s="237">
        <v>0</v>
      </c>
      <c r="T127" s="254">
        <f>S127*H127</f>
        <v>0</v>
      </c>
      <c r="AR127" s="170" t="s">
        <v>171</v>
      </c>
      <c r="AT127" s="170" t="s">
        <v>166</v>
      </c>
      <c r="AU127" s="170" t="s">
        <v>81</v>
      </c>
      <c r="AY127" s="170" t="s">
        <v>164</v>
      </c>
      <c r="BE127" s="266">
        <f>IF(N127="základní",J127,0)</f>
        <v>0</v>
      </c>
      <c r="BF127" s="266">
        <f>IF(N127="snížená",J127,0)</f>
        <v>0</v>
      </c>
      <c r="BG127" s="266">
        <f>IF(N127="zákl. přenesená",J127,0)</f>
        <v>0</v>
      </c>
      <c r="BH127" s="266">
        <f>IF(N127="sníž. přenesená",J127,0)</f>
        <v>0</v>
      </c>
      <c r="BI127" s="266">
        <v>0</v>
      </c>
      <c r="BJ127" s="170" t="s">
        <v>24</v>
      </c>
      <c r="BK127" s="266">
        <f>ROUND(I127*H127,2)</f>
        <v>0</v>
      </c>
      <c r="BL127" s="170" t="s">
        <v>171</v>
      </c>
      <c r="BM127" s="170" t="s">
        <v>2147</v>
      </c>
    </row>
    <row r="128" spans="2:47" s="84" customFormat="1" ht="24">
      <c r="B128" s="105"/>
      <c r="C128" s="174"/>
      <c r="D128" s="194" t="s">
        <v>173</v>
      </c>
      <c r="E128" s="174"/>
      <c r="F128" s="195" t="s">
        <v>2148</v>
      </c>
      <c r="G128" s="174"/>
      <c r="H128" s="174"/>
      <c r="I128" s="215"/>
      <c r="J128" s="174"/>
      <c r="K128" s="174"/>
      <c r="L128" s="214"/>
      <c r="M128" s="238"/>
      <c r="N128" s="106"/>
      <c r="O128" s="106"/>
      <c r="P128" s="106"/>
      <c r="Q128" s="106"/>
      <c r="R128" s="106"/>
      <c r="S128" s="106"/>
      <c r="T128" s="255"/>
      <c r="AT128" s="170" t="s">
        <v>173</v>
      </c>
      <c r="AU128" s="170" t="s">
        <v>81</v>
      </c>
    </row>
    <row r="129" spans="2:51" s="91" customFormat="1" ht="13.5">
      <c r="B129" s="200"/>
      <c r="C129" s="201"/>
      <c r="D129" s="194" t="s">
        <v>184</v>
      </c>
      <c r="E129" s="202" t="s">
        <v>22</v>
      </c>
      <c r="F129" s="203" t="s">
        <v>2138</v>
      </c>
      <c r="G129" s="201"/>
      <c r="H129" s="204">
        <v>-21</v>
      </c>
      <c r="I129" s="243"/>
      <c r="J129" s="201"/>
      <c r="K129" s="201"/>
      <c r="L129" s="244"/>
      <c r="M129" s="245"/>
      <c r="N129" s="246"/>
      <c r="O129" s="246"/>
      <c r="P129" s="246"/>
      <c r="Q129" s="246"/>
      <c r="R129" s="246"/>
      <c r="S129" s="246"/>
      <c r="T129" s="257"/>
      <c r="AT129" s="262" t="s">
        <v>184</v>
      </c>
      <c r="AU129" s="262" t="s">
        <v>81</v>
      </c>
      <c r="AV129" s="91" t="s">
        <v>81</v>
      </c>
      <c r="AW129" s="91" t="s">
        <v>37</v>
      </c>
      <c r="AX129" s="91" t="s">
        <v>73</v>
      </c>
      <c r="AY129" s="262" t="s">
        <v>164</v>
      </c>
    </row>
    <row r="130" spans="2:51" s="91" customFormat="1" ht="13.5">
      <c r="B130" s="200"/>
      <c r="C130" s="201"/>
      <c r="D130" s="194" t="s">
        <v>184</v>
      </c>
      <c r="E130" s="202" t="s">
        <v>22</v>
      </c>
      <c r="F130" s="203" t="s">
        <v>2139</v>
      </c>
      <c r="G130" s="201"/>
      <c r="H130" s="204">
        <v>156.918</v>
      </c>
      <c r="I130" s="243"/>
      <c r="J130" s="201"/>
      <c r="K130" s="201"/>
      <c r="L130" s="244"/>
      <c r="M130" s="245"/>
      <c r="N130" s="246"/>
      <c r="O130" s="246"/>
      <c r="P130" s="246"/>
      <c r="Q130" s="246"/>
      <c r="R130" s="246"/>
      <c r="S130" s="246"/>
      <c r="T130" s="257"/>
      <c r="AT130" s="262" t="s">
        <v>184</v>
      </c>
      <c r="AU130" s="262" t="s">
        <v>81</v>
      </c>
      <c r="AV130" s="91" t="s">
        <v>81</v>
      </c>
      <c r="AW130" s="91" t="s">
        <v>37</v>
      </c>
      <c r="AX130" s="91" t="s">
        <v>73</v>
      </c>
      <c r="AY130" s="262" t="s">
        <v>164</v>
      </c>
    </row>
    <row r="131" spans="2:51" s="91" customFormat="1" ht="13.5">
      <c r="B131" s="200"/>
      <c r="C131" s="201"/>
      <c r="D131" s="194" t="s">
        <v>184</v>
      </c>
      <c r="E131" s="202" t="s">
        <v>22</v>
      </c>
      <c r="F131" s="203" t="s">
        <v>2140</v>
      </c>
      <c r="G131" s="201"/>
      <c r="H131" s="204">
        <v>19.2</v>
      </c>
      <c r="I131" s="243"/>
      <c r="J131" s="201"/>
      <c r="K131" s="201"/>
      <c r="L131" s="244"/>
      <c r="M131" s="245"/>
      <c r="N131" s="246"/>
      <c r="O131" s="246"/>
      <c r="P131" s="246"/>
      <c r="Q131" s="246"/>
      <c r="R131" s="246"/>
      <c r="S131" s="246"/>
      <c r="T131" s="257"/>
      <c r="AT131" s="262" t="s">
        <v>184</v>
      </c>
      <c r="AU131" s="262" t="s">
        <v>81</v>
      </c>
      <c r="AV131" s="91" t="s">
        <v>81</v>
      </c>
      <c r="AW131" s="91" t="s">
        <v>37</v>
      </c>
      <c r="AX131" s="91" t="s">
        <v>73</v>
      </c>
      <c r="AY131" s="262" t="s">
        <v>164</v>
      </c>
    </row>
    <row r="132" spans="2:51" s="92" customFormat="1" ht="13.5">
      <c r="B132" s="205"/>
      <c r="C132" s="206"/>
      <c r="D132" s="207" t="s">
        <v>184</v>
      </c>
      <c r="E132" s="208" t="s">
        <v>22</v>
      </c>
      <c r="F132" s="209" t="s">
        <v>187</v>
      </c>
      <c r="G132" s="206"/>
      <c r="H132" s="210">
        <v>155.118</v>
      </c>
      <c r="I132" s="247"/>
      <c r="J132" s="206"/>
      <c r="K132" s="206"/>
      <c r="L132" s="248"/>
      <c r="M132" s="249"/>
      <c r="N132" s="250"/>
      <c r="O132" s="250"/>
      <c r="P132" s="250"/>
      <c r="Q132" s="250"/>
      <c r="R132" s="250"/>
      <c r="S132" s="250"/>
      <c r="T132" s="258"/>
      <c r="AT132" s="263" t="s">
        <v>184</v>
      </c>
      <c r="AU132" s="263" t="s">
        <v>81</v>
      </c>
      <c r="AV132" s="92" t="s">
        <v>171</v>
      </c>
      <c r="AW132" s="92" t="s">
        <v>37</v>
      </c>
      <c r="AX132" s="92" t="s">
        <v>24</v>
      </c>
      <c r="AY132" s="263" t="s">
        <v>164</v>
      </c>
    </row>
    <row r="133" spans="2:65" s="84" customFormat="1" ht="20.4" customHeight="1">
      <c r="B133" s="105"/>
      <c r="C133" s="281" t="s">
        <v>217</v>
      </c>
      <c r="D133" s="281" t="s">
        <v>834</v>
      </c>
      <c r="E133" s="282" t="s">
        <v>2149</v>
      </c>
      <c r="F133" s="283" t="s">
        <v>2150</v>
      </c>
      <c r="G133" s="284" t="s">
        <v>1755</v>
      </c>
      <c r="H133" s="285">
        <v>2.327</v>
      </c>
      <c r="I133" s="286"/>
      <c r="J133" s="287">
        <f>ROUND(I133*H133,2)</f>
        <v>0</v>
      </c>
      <c r="K133" s="283" t="s">
        <v>170</v>
      </c>
      <c r="L133" s="288"/>
      <c r="M133" s="289" t="s">
        <v>22</v>
      </c>
      <c r="N133" s="290" t="s">
        <v>44</v>
      </c>
      <c r="O133" s="106"/>
      <c r="P133" s="237">
        <f>O133*H133</f>
        <v>0</v>
      </c>
      <c r="Q133" s="237">
        <v>0.001</v>
      </c>
      <c r="R133" s="237">
        <f>Q133*H133</f>
        <v>0.002327</v>
      </c>
      <c r="S133" s="237">
        <v>0</v>
      </c>
      <c r="T133" s="254">
        <f>S133*H133</f>
        <v>0</v>
      </c>
      <c r="AR133" s="170" t="s">
        <v>217</v>
      </c>
      <c r="AT133" s="170" t="s">
        <v>834</v>
      </c>
      <c r="AU133" s="170" t="s">
        <v>81</v>
      </c>
      <c r="AY133" s="170" t="s">
        <v>164</v>
      </c>
      <c r="BE133" s="266">
        <f>IF(N133="základní",J133,0)</f>
        <v>0</v>
      </c>
      <c r="BF133" s="266">
        <f>IF(N133="snížená",J133,0)</f>
        <v>0</v>
      </c>
      <c r="BG133" s="266">
        <f>IF(N133="zákl. přenesená",J133,0)</f>
        <v>0</v>
      </c>
      <c r="BH133" s="266">
        <f>IF(N133="sníž. přenesená",J133,0)</f>
        <v>0</v>
      </c>
      <c r="BI133" s="266">
        <f>IF(N133="nulová",J133,0)</f>
        <v>0</v>
      </c>
      <c r="BJ133" s="170" t="s">
        <v>24</v>
      </c>
      <c r="BK133" s="266">
        <f>ROUND(I133*H133,2)</f>
        <v>0</v>
      </c>
      <c r="BL133" s="170" t="s">
        <v>171</v>
      </c>
      <c r="BM133" s="170" t="s">
        <v>2151</v>
      </c>
    </row>
    <row r="134" spans="2:47" s="84" customFormat="1" ht="13.5">
      <c r="B134" s="105"/>
      <c r="C134" s="174"/>
      <c r="D134" s="194" t="s">
        <v>173</v>
      </c>
      <c r="E134" s="174"/>
      <c r="F134" s="195" t="s">
        <v>2152</v>
      </c>
      <c r="G134" s="174"/>
      <c r="H134" s="174"/>
      <c r="I134" s="215"/>
      <c r="J134" s="174"/>
      <c r="K134" s="174"/>
      <c r="L134" s="214"/>
      <c r="M134" s="238"/>
      <c r="N134" s="106"/>
      <c r="O134" s="106"/>
      <c r="P134" s="106"/>
      <c r="Q134" s="106"/>
      <c r="R134" s="106"/>
      <c r="S134" s="106"/>
      <c r="T134" s="255"/>
      <c r="AT134" s="170" t="s">
        <v>173</v>
      </c>
      <c r="AU134" s="170" t="s">
        <v>81</v>
      </c>
    </row>
    <row r="135" spans="2:51" s="91" customFormat="1" ht="13.5">
      <c r="B135" s="200"/>
      <c r="C135" s="201"/>
      <c r="D135" s="194" t="s">
        <v>184</v>
      </c>
      <c r="E135" s="201"/>
      <c r="F135" s="203" t="s">
        <v>2153</v>
      </c>
      <c r="G135" s="201"/>
      <c r="H135" s="204">
        <v>2.327</v>
      </c>
      <c r="I135" s="243"/>
      <c r="J135" s="201"/>
      <c r="K135" s="201"/>
      <c r="L135" s="244"/>
      <c r="M135" s="245"/>
      <c r="N135" s="246"/>
      <c r="O135" s="246"/>
      <c r="P135" s="246"/>
      <c r="Q135" s="246"/>
      <c r="R135" s="246"/>
      <c r="S135" s="246"/>
      <c r="T135" s="257"/>
      <c r="AT135" s="262" t="s">
        <v>184</v>
      </c>
      <c r="AU135" s="262" t="s">
        <v>81</v>
      </c>
      <c r="AV135" s="91" t="s">
        <v>81</v>
      </c>
      <c r="AW135" s="91" t="s">
        <v>6</v>
      </c>
      <c r="AX135" s="91" t="s">
        <v>24</v>
      </c>
      <c r="AY135" s="262" t="s">
        <v>164</v>
      </c>
    </row>
    <row r="136" spans="2:63" s="89" customFormat="1" ht="29.9" customHeight="1">
      <c r="B136" s="183"/>
      <c r="C136" s="184"/>
      <c r="D136" s="187" t="s">
        <v>72</v>
      </c>
      <c r="E136" s="188" t="s">
        <v>202</v>
      </c>
      <c r="F136" s="188" t="s">
        <v>2154</v>
      </c>
      <c r="G136" s="184"/>
      <c r="H136" s="184"/>
      <c r="I136" s="226"/>
      <c r="J136" s="232">
        <f>BK136</f>
        <v>0</v>
      </c>
      <c r="K136" s="184"/>
      <c r="L136" s="228"/>
      <c r="M136" s="229"/>
      <c r="N136" s="230"/>
      <c r="O136" s="230"/>
      <c r="P136" s="231">
        <f aca="true" t="shared" si="5" ref="P136:T136">SUM(P137:P142)</f>
        <v>0</v>
      </c>
      <c r="Q136" s="230"/>
      <c r="R136" s="231">
        <f t="shared" si="5"/>
        <v>6.70047</v>
      </c>
      <c r="S136" s="230"/>
      <c r="T136" s="253">
        <f t="shared" si="5"/>
        <v>0</v>
      </c>
      <c r="AR136" s="259" t="s">
        <v>24</v>
      </c>
      <c r="AT136" s="260" t="s">
        <v>72</v>
      </c>
      <c r="AU136" s="260" t="s">
        <v>24</v>
      </c>
      <c r="AY136" s="259" t="s">
        <v>164</v>
      </c>
      <c r="BK136" s="265">
        <f>SUM(BK137:BK142)</f>
        <v>0</v>
      </c>
    </row>
    <row r="137" spans="2:65" s="84" customFormat="1" ht="28.8" customHeight="1">
      <c r="B137" s="105"/>
      <c r="C137" s="189" t="s">
        <v>200</v>
      </c>
      <c r="D137" s="189" t="s">
        <v>166</v>
      </c>
      <c r="E137" s="190" t="s">
        <v>2155</v>
      </c>
      <c r="F137" s="191" t="s">
        <v>2156</v>
      </c>
      <c r="G137" s="192" t="s">
        <v>192</v>
      </c>
      <c r="H137" s="193">
        <v>21</v>
      </c>
      <c r="I137" s="233"/>
      <c r="J137" s="234">
        <f>ROUND(I137*H137,2)</f>
        <v>0</v>
      </c>
      <c r="K137" s="191" t="s">
        <v>170</v>
      </c>
      <c r="L137" s="214"/>
      <c r="M137" s="235" t="s">
        <v>22</v>
      </c>
      <c r="N137" s="236" t="s">
        <v>44</v>
      </c>
      <c r="O137" s="106"/>
      <c r="P137" s="237">
        <f>O137*H137</f>
        <v>0</v>
      </c>
      <c r="Q137" s="237">
        <v>0.18907</v>
      </c>
      <c r="R137" s="237">
        <f>Q137*H137</f>
        <v>3.97047</v>
      </c>
      <c r="S137" s="237">
        <v>0</v>
      </c>
      <c r="T137" s="254">
        <f>S137*H137</f>
        <v>0</v>
      </c>
      <c r="AR137" s="170" t="s">
        <v>171</v>
      </c>
      <c r="AT137" s="170" t="s">
        <v>166</v>
      </c>
      <c r="AU137" s="170" t="s">
        <v>81</v>
      </c>
      <c r="AY137" s="170" t="s">
        <v>164</v>
      </c>
      <c r="BE137" s="266">
        <f>IF(N137="základní",J137,0)</f>
        <v>0</v>
      </c>
      <c r="BF137" s="266">
        <f>IF(N137="snížená",J137,0)</f>
        <v>0</v>
      </c>
      <c r="BG137" s="266">
        <f>IF(N137="zákl. přenesená",J137,0)</f>
        <v>0</v>
      </c>
      <c r="BH137" s="266">
        <f>IF(N137="sníž. přenesená",J137,0)</f>
        <v>0</v>
      </c>
      <c r="BI137" s="266">
        <f>IF(N137="nulová",J137,0)</f>
        <v>0</v>
      </c>
      <c r="BJ137" s="170" t="s">
        <v>24</v>
      </c>
      <c r="BK137" s="266">
        <f>ROUND(I137*H137,2)</f>
        <v>0</v>
      </c>
      <c r="BL137" s="170" t="s">
        <v>171</v>
      </c>
      <c r="BM137" s="170" t="s">
        <v>2157</v>
      </c>
    </row>
    <row r="138" spans="2:47" s="84" customFormat="1" ht="24">
      <c r="B138" s="105"/>
      <c r="C138" s="174"/>
      <c r="D138" s="194" t="s">
        <v>173</v>
      </c>
      <c r="E138" s="174"/>
      <c r="F138" s="195" t="s">
        <v>2158</v>
      </c>
      <c r="G138" s="174"/>
      <c r="H138" s="174"/>
      <c r="I138" s="215"/>
      <c r="J138" s="174"/>
      <c r="K138" s="174"/>
      <c r="L138" s="214"/>
      <c r="M138" s="238"/>
      <c r="N138" s="106"/>
      <c r="O138" s="106"/>
      <c r="P138" s="106"/>
      <c r="Q138" s="106"/>
      <c r="R138" s="106"/>
      <c r="S138" s="106"/>
      <c r="T138" s="255"/>
      <c r="AT138" s="170" t="s">
        <v>173</v>
      </c>
      <c r="AU138" s="170" t="s">
        <v>81</v>
      </c>
    </row>
    <row r="139" spans="2:51" s="91" customFormat="1" ht="13.5">
      <c r="B139" s="200"/>
      <c r="C139" s="201"/>
      <c r="D139" s="207" t="s">
        <v>184</v>
      </c>
      <c r="E139" s="211" t="s">
        <v>22</v>
      </c>
      <c r="F139" s="212" t="s">
        <v>2116</v>
      </c>
      <c r="G139" s="201"/>
      <c r="H139" s="213">
        <v>21</v>
      </c>
      <c r="I139" s="243"/>
      <c r="J139" s="201"/>
      <c r="K139" s="201"/>
      <c r="L139" s="244"/>
      <c r="M139" s="245"/>
      <c r="N139" s="246"/>
      <c r="O139" s="246"/>
      <c r="P139" s="246"/>
      <c r="Q139" s="246"/>
      <c r="R139" s="246"/>
      <c r="S139" s="246"/>
      <c r="T139" s="257"/>
      <c r="AT139" s="262" t="s">
        <v>184</v>
      </c>
      <c r="AU139" s="262" t="s">
        <v>81</v>
      </c>
      <c r="AV139" s="91" t="s">
        <v>81</v>
      </c>
      <c r="AW139" s="91" t="s">
        <v>37</v>
      </c>
      <c r="AX139" s="91" t="s">
        <v>24</v>
      </c>
      <c r="AY139" s="262" t="s">
        <v>164</v>
      </c>
    </row>
    <row r="140" spans="2:65" s="84" customFormat="1" ht="28.8" customHeight="1">
      <c r="B140" s="105"/>
      <c r="C140" s="189" t="s">
        <v>240</v>
      </c>
      <c r="D140" s="189" t="s">
        <v>166</v>
      </c>
      <c r="E140" s="190" t="s">
        <v>2159</v>
      </c>
      <c r="F140" s="191" t="s">
        <v>2160</v>
      </c>
      <c r="G140" s="192" t="s">
        <v>192</v>
      </c>
      <c r="H140" s="193">
        <v>21</v>
      </c>
      <c r="I140" s="233"/>
      <c r="J140" s="234">
        <f>ROUND(I140*H140,2)</f>
        <v>0</v>
      </c>
      <c r="K140" s="191" t="s">
        <v>170</v>
      </c>
      <c r="L140" s="214"/>
      <c r="M140" s="235" t="s">
        <v>22</v>
      </c>
      <c r="N140" s="236" t="s">
        <v>44</v>
      </c>
      <c r="O140" s="106"/>
      <c r="P140" s="237">
        <f>O140*H140</f>
        <v>0</v>
      </c>
      <c r="Q140" s="237">
        <v>0.13</v>
      </c>
      <c r="R140" s="237">
        <f>Q140*H140</f>
        <v>2.73</v>
      </c>
      <c r="S140" s="237">
        <v>0</v>
      </c>
      <c r="T140" s="254">
        <f>S140*H140</f>
        <v>0</v>
      </c>
      <c r="AR140" s="170" t="s">
        <v>171</v>
      </c>
      <c r="AT140" s="170" t="s">
        <v>166</v>
      </c>
      <c r="AU140" s="170" t="s">
        <v>81</v>
      </c>
      <c r="AY140" s="170" t="s">
        <v>164</v>
      </c>
      <c r="BE140" s="266">
        <f>IF(N140="základní",J140,0)</f>
        <v>0</v>
      </c>
      <c r="BF140" s="266">
        <f>IF(N140="snížená",J140,0)</f>
        <v>0</v>
      </c>
      <c r="BG140" s="266">
        <f>IF(N140="zákl. přenesená",J140,0)</f>
        <v>0</v>
      </c>
      <c r="BH140" s="266">
        <f>IF(N140="sníž. přenesená",J140,0)</f>
        <v>0</v>
      </c>
      <c r="BI140" s="266">
        <f>IF(N140="nulová",J140,0)</f>
        <v>0</v>
      </c>
      <c r="BJ140" s="170" t="s">
        <v>24</v>
      </c>
      <c r="BK140" s="266">
        <f>ROUND(I140*H140,2)</f>
        <v>0</v>
      </c>
      <c r="BL140" s="170" t="s">
        <v>171</v>
      </c>
      <c r="BM140" s="170" t="s">
        <v>2161</v>
      </c>
    </row>
    <row r="141" spans="2:47" s="84" customFormat="1" ht="24">
      <c r="B141" s="105"/>
      <c r="C141" s="174"/>
      <c r="D141" s="194" t="s">
        <v>173</v>
      </c>
      <c r="E141" s="174"/>
      <c r="F141" s="195" t="s">
        <v>2162</v>
      </c>
      <c r="G141" s="174"/>
      <c r="H141" s="174"/>
      <c r="I141" s="215"/>
      <c r="J141" s="174"/>
      <c r="K141" s="174"/>
      <c r="L141" s="214"/>
      <c r="M141" s="238"/>
      <c r="N141" s="106"/>
      <c r="O141" s="106"/>
      <c r="P141" s="106"/>
      <c r="Q141" s="106"/>
      <c r="R141" s="106"/>
      <c r="S141" s="106"/>
      <c r="T141" s="255"/>
      <c r="AT141" s="170" t="s">
        <v>173</v>
      </c>
      <c r="AU141" s="170" t="s">
        <v>81</v>
      </c>
    </row>
    <row r="142" spans="2:51" s="91" customFormat="1" ht="13.5">
      <c r="B142" s="200"/>
      <c r="C142" s="201"/>
      <c r="D142" s="194" t="s">
        <v>184</v>
      </c>
      <c r="E142" s="202" t="s">
        <v>22</v>
      </c>
      <c r="F142" s="203" t="s">
        <v>2116</v>
      </c>
      <c r="G142" s="201"/>
      <c r="H142" s="204">
        <v>21</v>
      </c>
      <c r="I142" s="243"/>
      <c r="J142" s="201"/>
      <c r="K142" s="201"/>
      <c r="L142" s="244"/>
      <c r="M142" s="245"/>
      <c r="N142" s="246"/>
      <c r="O142" s="246"/>
      <c r="P142" s="246"/>
      <c r="Q142" s="246"/>
      <c r="R142" s="246"/>
      <c r="S142" s="246"/>
      <c r="T142" s="257"/>
      <c r="AT142" s="262" t="s">
        <v>184</v>
      </c>
      <c r="AU142" s="262" t="s">
        <v>81</v>
      </c>
      <c r="AV142" s="91" t="s">
        <v>81</v>
      </c>
      <c r="AW142" s="91" t="s">
        <v>37</v>
      </c>
      <c r="AX142" s="91" t="s">
        <v>24</v>
      </c>
      <c r="AY142" s="262" t="s">
        <v>164</v>
      </c>
    </row>
    <row r="143" spans="2:63" s="89" customFormat="1" ht="29.9" customHeight="1">
      <c r="B143" s="183"/>
      <c r="C143" s="184"/>
      <c r="D143" s="187" t="s">
        <v>72</v>
      </c>
      <c r="E143" s="188" t="s">
        <v>188</v>
      </c>
      <c r="F143" s="188" t="s">
        <v>189</v>
      </c>
      <c r="G143" s="184"/>
      <c r="H143" s="184"/>
      <c r="I143" s="226"/>
      <c r="J143" s="232">
        <f>BK143</f>
        <v>0</v>
      </c>
      <c r="K143" s="184"/>
      <c r="L143" s="228"/>
      <c r="M143" s="229"/>
      <c r="N143" s="230"/>
      <c r="O143" s="230"/>
      <c r="P143" s="231">
        <f aca="true" t="shared" si="6" ref="P143:T143">SUM(P144:P309)</f>
        <v>0</v>
      </c>
      <c r="Q143" s="230"/>
      <c r="R143" s="231">
        <f t="shared" si="6"/>
        <v>74.11963397</v>
      </c>
      <c r="S143" s="230"/>
      <c r="T143" s="253">
        <f t="shared" si="6"/>
        <v>0</v>
      </c>
      <c r="AR143" s="259" t="s">
        <v>24</v>
      </c>
      <c r="AT143" s="260" t="s">
        <v>72</v>
      </c>
      <c r="AU143" s="260" t="s">
        <v>24</v>
      </c>
      <c r="AY143" s="259" t="s">
        <v>164</v>
      </c>
      <c r="BK143" s="265">
        <f>SUM(BK144:BK309)</f>
        <v>0</v>
      </c>
    </row>
    <row r="144" spans="2:65" s="84" customFormat="1" ht="20.4" customHeight="1">
      <c r="B144" s="105"/>
      <c r="C144" s="189" t="s">
        <v>260</v>
      </c>
      <c r="D144" s="189" t="s">
        <v>166</v>
      </c>
      <c r="E144" s="190" t="s">
        <v>2163</v>
      </c>
      <c r="F144" s="191" t="s">
        <v>2164</v>
      </c>
      <c r="G144" s="192" t="s">
        <v>465</v>
      </c>
      <c r="H144" s="193">
        <v>130.1</v>
      </c>
      <c r="I144" s="233"/>
      <c r="J144" s="234">
        <f>ROUND(I144*H144,2)</f>
        <v>0</v>
      </c>
      <c r="K144" s="191" t="s">
        <v>22</v>
      </c>
      <c r="L144" s="214"/>
      <c r="M144" s="235" t="s">
        <v>22</v>
      </c>
      <c r="N144" s="236" t="s">
        <v>44</v>
      </c>
      <c r="O144" s="106"/>
      <c r="P144" s="237">
        <f>O144*H144</f>
        <v>0</v>
      </c>
      <c r="Q144" s="237">
        <v>0.0015</v>
      </c>
      <c r="R144" s="237">
        <f>Q144*H144</f>
        <v>0.19515</v>
      </c>
      <c r="S144" s="237">
        <v>0</v>
      </c>
      <c r="T144" s="254">
        <f>S144*H144</f>
        <v>0</v>
      </c>
      <c r="AR144" s="170" t="s">
        <v>171</v>
      </c>
      <c r="AT144" s="170" t="s">
        <v>166</v>
      </c>
      <c r="AU144" s="170" t="s">
        <v>81</v>
      </c>
      <c r="AY144" s="170" t="s">
        <v>164</v>
      </c>
      <c r="BE144" s="266">
        <f>IF(N144="základní",J144,0)</f>
        <v>0</v>
      </c>
      <c r="BF144" s="266">
        <f>IF(N144="snížená",J144,0)</f>
        <v>0</v>
      </c>
      <c r="BG144" s="266">
        <f>IF(N144="zákl. přenesená",J144,0)</f>
        <v>0</v>
      </c>
      <c r="BH144" s="266">
        <f>IF(N144="sníž. přenesená",J144,0)</f>
        <v>0</v>
      </c>
      <c r="BI144" s="266">
        <f>IF(N144="nulová",J144,0)</f>
        <v>0</v>
      </c>
      <c r="BJ144" s="170" t="s">
        <v>24</v>
      </c>
      <c r="BK144" s="266">
        <f>ROUND(I144*H144,2)</f>
        <v>0</v>
      </c>
      <c r="BL144" s="170" t="s">
        <v>171</v>
      </c>
      <c r="BM144" s="170" t="s">
        <v>2165</v>
      </c>
    </row>
    <row r="145" spans="2:47" s="84" customFormat="1" ht="13.5">
      <c r="B145" s="105"/>
      <c r="C145" s="174"/>
      <c r="D145" s="194" t="s">
        <v>173</v>
      </c>
      <c r="E145" s="174"/>
      <c r="F145" s="195" t="s">
        <v>2166</v>
      </c>
      <c r="G145" s="174"/>
      <c r="H145" s="174"/>
      <c r="I145" s="215"/>
      <c r="J145" s="174"/>
      <c r="K145" s="174"/>
      <c r="L145" s="214"/>
      <c r="M145" s="238"/>
      <c r="N145" s="106"/>
      <c r="O145" s="106"/>
      <c r="P145" s="106"/>
      <c r="Q145" s="106"/>
      <c r="R145" s="106"/>
      <c r="S145" s="106"/>
      <c r="T145" s="255"/>
      <c r="AT145" s="170" t="s">
        <v>173</v>
      </c>
      <c r="AU145" s="170" t="s">
        <v>81</v>
      </c>
    </row>
    <row r="146" spans="2:51" s="91" customFormat="1" ht="13.5">
      <c r="B146" s="200"/>
      <c r="C146" s="201"/>
      <c r="D146" s="194" t="s">
        <v>184</v>
      </c>
      <c r="E146" s="202" t="s">
        <v>22</v>
      </c>
      <c r="F146" s="203" t="s">
        <v>2167</v>
      </c>
      <c r="G146" s="201"/>
      <c r="H146" s="204">
        <v>26.4</v>
      </c>
      <c r="I146" s="243"/>
      <c r="J146" s="201"/>
      <c r="K146" s="201"/>
      <c r="L146" s="244"/>
      <c r="M146" s="245"/>
      <c r="N146" s="246"/>
      <c r="O146" s="246"/>
      <c r="P146" s="246"/>
      <c r="Q146" s="246"/>
      <c r="R146" s="246"/>
      <c r="S146" s="246"/>
      <c r="T146" s="257"/>
      <c r="AT146" s="262" t="s">
        <v>184</v>
      </c>
      <c r="AU146" s="262" t="s">
        <v>81</v>
      </c>
      <c r="AV146" s="91" t="s">
        <v>81</v>
      </c>
      <c r="AW146" s="91" t="s">
        <v>37</v>
      </c>
      <c r="AX146" s="91" t="s">
        <v>73</v>
      </c>
      <c r="AY146" s="262" t="s">
        <v>164</v>
      </c>
    </row>
    <row r="147" spans="2:51" s="91" customFormat="1" ht="13.5">
      <c r="B147" s="200"/>
      <c r="C147" s="201"/>
      <c r="D147" s="194" t="s">
        <v>184</v>
      </c>
      <c r="E147" s="202" t="s">
        <v>22</v>
      </c>
      <c r="F147" s="203" t="s">
        <v>2168</v>
      </c>
      <c r="G147" s="201"/>
      <c r="H147" s="204">
        <v>33.5</v>
      </c>
      <c r="I147" s="243"/>
      <c r="J147" s="201"/>
      <c r="K147" s="201"/>
      <c r="L147" s="244"/>
      <c r="M147" s="245"/>
      <c r="N147" s="246"/>
      <c r="O147" s="246"/>
      <c r="P147" s="246"/>
      <c r="Q147" s="246"/>
      <c r="R147" s="246"/>
      <c r="S147" s="246"/>
      <c r="T147" s="257"/>
      <c r="AT147" s="262" t="s">
        <v>184</v>
      </c>
      <c r="AU147" s="262" t="s">
        <v>81</v>
      </c>
      <c r="AV147" s="91" t="s">
        <v>81</v>
      </c>
      <c r="AW147" s="91" t="s">
        <v>37</v>
      </c>
      <c r="AX147" s="91" t="s">
        <v>73</v>
      </c>
      <c r="AY147" s="262" t="s">
        <v>164</v>
      </c>
    </row>
    <row r="148" spans="2:51" s="91" customFormat="1" ht="13.5">
      <c r="B148" s="200"/>
      <c r="C148" s="201"/>
      <c r="D148" s="194" t="s">
        <v>184</v>
      </c>
      <c r="E148" s="202" t="s">
        <v>22</v>
      </c>
      <c r="F148" s="203" t="s">
        <v>2169</v>
      </c>
      <c r="G148" s="201"/>
      <c r="H148" s="204">
        <v>61.7</v>
      </c>
      <c r="I148" s="243"/>
      <c r="J148" s="201"/>
      <c r="K148" s="201"/>
      <c r="L148" s="244"/>
      <c r="M148" s="245"/>
      <c r="N148" s="246"/>
      <c r="O148" s="246"/>
      <c r="P148" s="246"/>
      <c r="Q148" s="246"/>
      <c r="R148" s="246"/>
      <c r="S148" s="246"/>
      <c r="T148" s="257"/>
      <c r="AT148" s="262" t="s">
        <v>184</v>
      </c>
      <c r="AU148" s="262" t="s">
        <v>81</v>
      </c>
      <c r="AV148" s="91" t="s">
        <v>81</v>
      </c>
      <c r="AW148" s="91" t="s">
        <v>37</v>
      </c>
      <c r="AX148" s="91" t="s">
        <v>73</v>
      </c>
      <c r="AY148" s="262" t="s">
        <v>164</v>
      </c>
    </row>
    <row r="149" spans="2:51" s="91" customFormat="1" ht="13.5">
      <c r="B149" s="200"/>
      <c r="C149" s="201"/>
      <c r="D149" s="194" t="s">
        <v>184</v>
      </c>
      <c r="E149" s="202" t="s">
        <v>22</v>
      </c>
      <c r="F149" s="203" t="s">
        <v>2170</v>
      </c>
      <c r="G149" s="201"/>
      <c r="H149" s="204">
        <v>8.5</v>
      </c>
      <c r="I149" s="243"/>
      <c r="J149" s="201"/>
      <c r="K149" s="201"/>
      <c r="L149" s="244"/>
      <c r="M149" s="245"/>
      <c r="N149" s="246"/>
      <c r="O149" s="246"/>
      <c r="P149" s="246"/>
      <c r="Q149" s="246"/>
      <c r="R149" s="246"/>
      <c r="S149" s="246"/>
      <c r="T149" s="257"/>
      <c r="AT149" s="262" t="s">
        <v>184</v>
      </c>
      <c r="AU149" s="262" t="s">
        <v>81</v>
      </c>
      <c r="AV149" s="91" t="s">
        <v>81</v>
      </c>
      <c r="AW149" s="91" t="s">
        <v>37</v>
      </c>
      <c r="AX149" s="91" t="s">
        <v>73</v>
      </c>
      <c r="AY149" s="262" t="s">
        <v>164</v>
      </c>
    </row>
    <row r="150" spans="2:51" s="92" customFormat="1" ht="13.5">
      <c r="B150" s="205"/>
      <c r="C150" s="206"/>
      <c r="D150" s="207" t="s">
        <v>184</v>
      </c>
      <c r="E150" s="208" t="s">
        <v>22</v>
      </c>
      <c r="F150" s="209" t="s">
        <v>187</v>
      </c>
      <c r="G150" s="206"/>
      <c r="H150" s="210">
        <v>130.1</v>
      </c>
      <c r="I150" s="247"/>
      <c r="J150" s="206"/>
      <c r="K150" s="206"/>
      <c r="L150" s="248"/>
      <c r="M150" s="249"/>
      <c r="N150" s="250"/>
      <c r="O150" s="250"/>
      <c r="P150" s="250"/>
      <c r="Q150" s="250"/>
      <c r="R150" s="250"/>
      <c r="S150" s="250"/>
      <c r="T150" s="258"/>
      <c r="AT150" s="263" t="s">
        <v>184</v>
      </c>
      <c r="AU150" s="263" t="s">
        <v>81</v>
      </c>
      <c r="AV150" s="92" t="s">
        <v>171</v>
      </c>
      <c r="AW150" s="92" t="s">
        <v>37</v>
      </c>
      <c r="AX150" s="92" t="s">
        <v>24</v>
      </c>
      <c r="AY150" s="263" t="s">
        <v>164</v>
      </c>
    </row>
    <row r="151" spans="2:65" s="84" customFormat="1" ht="28.8" customHeight="1">
      <c r="B151" s="105"/>
      <c r="C151" s="189" t="s">
        <v>269</v>
      </c>
      <c r="D151" s="189" t="s">
        <v>166</v>
      </c>
      <c r="E151" s="190" t="s">
        <v>2171</v>
      </c>
      <c r="F151" s="191" t="s">
        <v>2172</v>
      </c>
      <c r="G151" s="192" t="s">
        <v>192</v>
      </c>
      <c r="H151" s="193">
        <v>269.003</v>
      </c>
      <c r="I151" s="233"/>
      <c r="J151" s="234">
        <f>ROUND(I151*H151,2)</f>
        <v>0</v>
      </c>
      <c r="K151" s="191" t="s">
        <v>22</v>
      </c>
      <c r="L151" s="214"/>
      <c r="M151" s="235" t="s">
        <v>22</v>
      </c>
      <c r="N151" s="236" t="s">
        <v>44</v>
      </c>
      <c r="O151" s="106"/>
      <c r="P151" s="237">
        <f>O151*H151</f>
        <v>0</v>
      </c>
      <c r="Q151" s="237">
        <v>0.00865</v>
      </c>
      <c r="R151" s="237">
        <f>Q151*H151</f>
        <v>2.32687595</v>
      </c>
      <c r="S151" s="237">
        <v>0</v>
      </c>
      <c r="T151" s="254">
        <f>S151*H151</f>
        <v>0</v>
      </c>
      <c r="AR151" s="170" t="s">
        <v>171</v>
      </c>
      <c r="AT151" s="170" t="s">
        <v>166</v>
      </c>
      <c r="AU151" s="170" t="s">
        <v>81</v>
      </c>
      <c r="AY151" s="170" t="s">
        <v>164</v>
      </c>
      <c r="BE151" s="266">
        <f>IF(N151="základní",J151,0)</f>
        <v>0</v>
      </c>
      <c r="BF151" s="266">
        <f>IF(N151="snížená",J151,0)</f>
        <v>0</v>
      </c>
      <c r="BG151" s="266">
        <v>0</v>
      </c>
      <c r="BH151" s="266">
        <v>0</v>
      </c>
      <c r="BI151" s="266">
        <f>IF(N151="nulová",J151,0)</f>
        <v>0</v>
      </c>
      <c r="BJ151" s="170" t="s">
        <v>24</v>
      </c>
      <c r="BK151" s="266">
        <f>ROUND(I151*H151,2)</f>
        <v>0</v>
      </c>
      <c r="BL151" s="170" t="s">
        <v>171</v>
      </c>
      <c r="BM151" s="170" t="s">
        <v>2173</v>
      </c>
    </row>
    <row r="152" spans="2:47" s="84" customFormat="1" ht="24">
      <c r="B152" s="105"/>
      <c r="C152" s="174"/>
      <c r="D152" s="194" t="s">
        <v>173</v>
      </c>
      <c r="E152" s="174"/>
      <c r="F152" s="195" t="s">
        <v>2174</v>
      </c>
      <c r="G152" s="174"/>
      <c r="H152" s="174"/>
      <c r="I152" s="215"/>
      <c r="J152" s="174"/>
      <c r="K152" s="174"/>
      <c r="L152" s="214"/>
      <c r="M152" s="238"/>
      <c r="N152" s="106"/>
      <c r="O152" s="106"/>
      <c r="P152" s="106"/>
      <c r="Q152" s="106"/>
      <c r="R152" s="106"/>
      <c r="S152" s="106"/>
      <c r="T152" s="255"/>
      <c r="AT152" s="170" t="s">
        <v>173</v>
      </c>
      <c r="AU152" s="170" t="s">
        <v>81</v>
      </c>
    </row>
    <row r="153" spans="2:51" s="91" customFormat="1" ht="13.5">
      <c r="B153" s="200"/>
      <c r="C153" s="201"/>
      <c r="D153" s="207" t="s">
        <v>184</v>
      </c>
      <c r="E153" s="211" t="s">
        <v>22</v>
      </c>
      <c r="F153" s="212" t="s">
        <v>2175</v>
      </c>
      <c r="G153" s="201"/>
      <c r="H153" s="213">
        <v>269.003</v>
      </c>
      <c r="I153" s="243"/>
      <c r="J153" s="201"/>
      <c r="K153" s="201"/>
      <c r="L153" s="244"/>
      <c r="M153" s="245"/>
      <c r="N153" s="246"/>
      <c r="O153" s="246"/>
      <c r="P153" s="246"/>
      <c r="Q153" s="246"/>
      <c r="R153" s="246"/>
      <c r="S153" s="246"/>
      <c r="T153" s="257"/>
      <c r="AT153" s="262" t="s">
        <v>184</v>
      </c>
      <c r="AU153" s="262" t="s">
        <v>81</v>
      </c>
      <c r="AV153" s="91" t="s">
        <v>81</v>
      </c>
      <c r="AW153" s="91" t="s">
        <v>37</v>
      </c>
      <c r="AX153" s="91" t="s">
        <v>24</v>
      </c>
      <c r="AY153" s="262" t="s">
        <v>164</v>
      </c>
    </row>
    <row r="154" spans="2:65" s="84" customFormat="1" ht="20.4" customHeight="1">
      <c r="B154" s="105"/>
      <c r="C154" s="281" t="s">
        <v>275</v>
      </c>
      <c r="D154" s="281" t="s">
        <v>834</v>
      </c>
      <c r="E154" s="282" t="s">
        <v>2176</v>
      </c>
      <c r="F154" s="283" t="s">
        <v>2177</v>
      </c>
      <c r="G154" s="284" t="s">
        <v>192</v>
      </c>
      <c r="H154" s="285">
        <v>274.383</v>
      </c>
      <c r="I154" s="286"/>
      <c r="J154" s="287">
        <f>ROUND(I154*H154,2)</f>
        <v>0</v>
      </c>
      <c r="K154" s="283" t="s">
        <v>170</v>
      </c>
      <c r="L154" s="288"/>
      <c r="M154" s="289" t="s">
        <v>22</v>
      </c>
      <c r="N154" s="290" t="s">
        <v>44</v>
      </c>
      <c r="O154" s="106"/>
      <c r="P154" s="237">
        <f>O154*H154</f>
        <v>0</v>
      </c>
      <c r="Q154" s="237">
        <v>0.0048</v>
      </c>
      <c r="R154" s="237">
        <f>Q154*H154</f>
        <v>1.3170384</v>
      </c>
      <c r="S154" s="237">
        <v>0</v>
      </c>
      <c r="T154" s="254">
        <f>S154*H154</f>
        <v>0</v>
      </c>
      <c r="AR154" s="170" t="s">
        <v>217</v>
      </c>
      <c r="AT154" s="170" t="s">
        <v>834</v>
      </c>
      <c r="AU154" s="170" t="s">
        <v>81</v>
      </c>
      <c r="AY154" s="170" t="s">
        <v>164</v>
      </c>
      <c r="BE154" s="266">
        <f>IF(N154="základní",J154,0)</f>
        <v>0</v>
      </c>
      <c r="BF154" s="266">
        <f>IF(N154="snížená",J154,0)</f>
        <v>0</v>
      </c>
      <c r="BG154" s="266">
        <f>IF(N154="zákl. přenesená",J154,0)</f>
        <v>0</v>
      </c>
      <c r="BH154" s="266">
        <f>IF(N154="sníž. přenesená",J154,0)</f>
        <v>0</v>
      </c>
      <c r="BI154" s="266">
        <f>IF(N154="nulová",J154,0)</f>
        <v>0</v>
      </c>
      <c r="BJ154" s="170" t="s">
        <v>24</v>
      </c>
      <c r="BK154" s="266">
        <f>ROUND(I154*H154,2)</f>
        <v>0</v>
      </c>
      <c r="BL154" s="170" t="s">
        <v>171</v>
      </c>
      <c r="BM154" s="170" t="s">
        <v>2178</v>
      </c>
    </row>
    <row r="155" spans="2:47" s="84" customFormat="1" ht="36">
      <c r="B155" s="105"/>
      <c r="C155" s="174"/>
      <c r="D155" s="194" t="s">
        <v>173</v>
      </c>
      <c r="E155" s="174"/>
      <c r="F155" s="195" t="s">
        <v>2179</v>
      </c>
      <c r="G155" s="174"/>
      <c r="H155" s="174"/>
      <c r="I155" s="215"/>
      <c r="J155" s="174"/>
      <c r="K155" s="174"/>
      <c r="L155" s="214"/>
      <c r="M155" s="238"/>
      <c r="N155" s="106"/>
      <c r="O155" s="106"/>
      <c r="P155" s="106"/>
      <c r="Q155" s="106"/>
      <c r="R155" s="106"/>
      <c r="S155" s="106"/>
      <c r="T155" s="255"/>
      <c r="AT155" s="170" t="s">
        <v>173</v>
      </c>
      <c r="AU155" s="170" t="s">
        <v>81</v>
      </c>
    </row>
    <row r="156" spans="2:51" s="91" customFormat="1" ht="13.5">
      <c r="B156" s="200"/>
      <c r="C156" s="201"/>
      <c r="D156" s="207" t="s">
        <v>184</v>
      </c>
      <c r="E156" s="201"/>
      <c r="F156" s="212" t="s">
        <v>2180</v>
      </c>
      <c r="G156" s="201"/>
      <c r="H156" s="213">
        <v>274.383</v>
      </c>
      <c r="I156" s="243"/>
      <c r="J156" s="201"/>
      <c r="K156" s="201"/>
      <c r="L156" s="244"/>
      <c r="M156" s="245"/>
      <c r="N156" s="246"/>
      <c r="O156" s="246"/>
      <c r="P156" s="246"/>
      <c r="Q156" s="246"/>
      <c r="R156" s="246"/>
      <c r="S156" s="246"/>
      <c r="T156" s="257"/>
      <c r="AT156" s="262" t="s">
        <v>184</v>
      </c>
      <c r="AU156" s="262" t="s">
        <v>81</v>
      </c>
      <c r="AV156" s="91" t="s">
        <v>81</v>
      </c>
      <c r="AW156" s="91" t="s">
        <v>6</v>
      </c>
      <c r="AX156" s="91" t="s">
        <v>24</v>
      </c>
      <c r="AY156" s="262" t="s">
        <v>164</v>
      </c>
    </row>
    <row r="157" spans="2:65" s="84" customFormat="1" ht="20.4" customHeight="1">
      <c r="B157" s="105"/>
      <c r="C157" s="189" t="s">
        <v>281</v>
      </c>
      <c r="D157" s="189" t="s">
        <v>166</v>
      </c>
      <c r="E157" s="190" t="s">
        <v>2181</v>
      </c>
      <c r="F157" s="191" t="s">
        <v>2182</v>
      </c>
      <c r="G157" s="192" t="s">
        <v>192</v>
      </c>
      <c r="H157" s="193">
        <v>1318.058</v>
      </c>
      <c r="I157" s="233"/>
      <c r="J157" s="234">
        <f>ROUND(I157*H157,2)</f>
        <v>0</v>
      </c>
      <c r="K157" s="191" t="s">
        <v>170</v>
      </c>
      <c r="L157" s="214"/>
      <c r="M157" s="235" t="s">
        <v>22</v>
      </c>
      <c r="N157" s="236" t="s">
        <v>44</v>
      </c>
      <c r="O157" s="106"/>
      <c r="P157" s="237">
        <f>O157*H157</f>
        <v>0</v>
      </c>
      <c r="Q157" s="237">
        <v>0.02048</v>
      </c>
      <c r="R157" s="237">
        <f>Q157*H157</f>
        <v>26.99382784</v>
      </c>
      <c r="S157" s="237">
        <v>0</v>
      </c>
      <c r="T157" s="254">
        <f>S157*H157</f>
        <v>0</v>
      </c>
      <c r="AR157" s="170" t="s">
        <v>171</v>
      </c>
      <c r="AT157" s="170" t="s">
        <v>166</v>
      </c>
      <c r="AU157" s="170" t="s">
        <v>81</v>
      </c>
      <c r="AY157" s="170" t="s">
        <v>164</v>
      </c>
      <c r="BE157" s="266">
        <f>IF(N157="základní",J157,0)</f>
        <v>0</v>
      </c>
      <c r="BF157" s="266">
        <f>IF(N157="snížená",J157,0)</f>
        <v>0</v>
      </c>
      <c r="BG157" s="266">
        <f>IF(N157="zákl. přenesená",J157,0)</f>
        <v>0</v>
      </c>
      <c r="BH157" s="266">
        <f>IF(N157="sníž. přenesená",J157,0)</f>
        <v>0</v>
      </c>
      <c r="BI157" s="266">
        <f>IF(N157="nulová",J157,0)</f>
        <v>0</v>
      </c>
      <c r="BJ157" s="170" t="s">
        <v>24</v>
      </c>
      <c r="BK157" s="266">
        <f>ROUND(I157*H157,2)</f>
        <v>0</v>
      </c>
      <c r="BL157" s="170" t="s">
        <v>171</v>
      </c>
      <c r="BM157" s="170" t="s">
        <v>2183</v>
      </c>
    </row>
    <row r="158" spans="2:47" s="84" customFormat="1" ht="24">
      <c r="B158" s="105"/>
      <c r="C158" s="174"/>
      <c r="D158" s="194" t="s">
        <v>173</v>
      </c>
      <c r="E158" s="174"/>
      <c r="F158" s="195" t="s">
        <v>2184</v>
      </c>
      <c r="G158" s="174"/>
      <c r="H158" s="174"/>
      <c r="I158" s="215"/>
      <c r="J158" s="174"/>
      <c r="K158" s="174"/>
      <c r="L158" s="214"/>
      <c r="M158" s="238"/>
      <c r="N158" s="106"/>
      <c r="O158" s="106"/>
      <c r="P158" s="106"/>
      <c r="Q158" s="106"/>
      <c r="R158" s="106"/>
      <c r="S158" s="106"/>
      <c r="T158" s="255"/>
      <c r="AT158" s="170" t="s">
        <v>173</v>
      </c>
      <c r="AU158" s="170" t="s">
        <v>81</v>
      </c>
    </row>
    <row r="159" spans="2:51" s="91" customFormat="1" ht="13.5">
      <c r="B159" s="200"/>
      <c r="C159" s="201"/>
      <c r="D159" s="194" t="s">
        <v>184</v>
      </c>
      <c r="E159" s="202" t="s">
        <v>22</v>
      </c>
      <c r="F159" s="203" t="s">
        <v>2185</v>
      </c>
      <c r="G159" s="201"/>
      <c r="H159" s="204">
        <v>80.545</v>
      </c>
      <c r="I159" s="243"/>
      <c r="J159" s="201"/>
      <c r="K159" s="201"/>
      <c r="L159" s="244"/>
      <c r="M159" s="245"/>
      <c r="N159" s="246"/>
      <c r="O159" s="246"/>
      <c r="P159" s="246"/>
      <c r="Q159" s="246"/>
      <c r="R159" s="246"/>
      <c r="S159" s="246"/>
      <c r="T159" s="257"/>
      <c r="AT159" s="262" t="s">
        <v>184</v>
      </c>
      <c r="AU159" s="262" t="s">
        <v>81</v>
      </c>
      <c r="AV159" s="91" t="s">
        <v>81</v>
      </c>
      <c r="AW159" s="91" t="s">
        <v>37</v>
      </c>
      <c r="AX159" s="91" t="s">
        <v>73</v>
      </c>
      <c r="AY159" s="262" t="s">
        <v>164</v>
      </c>
    </row>
    <row r="160" spans="2:51" s="91" customFormat="1" ht="13.5">
      <c r="B160" s="200"/>
      <c r="C160" s="201"/>
      <c r="D160" s="194" t="s">
        <v>184</v>
      </c>
      <c r="E160" s="202" t="s">
        <v>22</v>
      </c>
      <c r="F160" s="203" t="s">
        <v>530</v>
      </c>
      <c r="G160" s="201"/>
      <c r="H160" s="204">
        <v>18.21</v>
      </c>
      <c r="I160" s="243"/>
      <c r="J160" s="201"/>
      <c r="K160" s="201"/>
      <c r="L160" s="244"/>
      <c r="M160" s="245"/>
      <c r="N160" s="246"/>
      <c r="O160" s="246"/>
      <c r="P160" s="246"/>
      <c r="Q160" s="246"/>
      <c r="R160" s="246"/>
      <c r="S160" s="246"/>
      <c r="T160" s="257"/>
      <c r="AT160" s="262" t="s">
        <v>184</v>
      </c>
      <c r="AU160" s="262" t="s">
        <v>81</v>
      </c>
      <c r="AV160" s="91" t="s">
        <v>81</v>
      </c>
      <c r="AW160" s="91" t="s">
        <v>37</v>
      </c>
      <c r="AX160" s="91" t="s">
        <v>73</v>
      </c>
      <c r="AY160" s="262" t="s">
        <v>164</v>
      </c>
    </row>
    <row r="161" spans="2:51" s="91" customFormat="1" ht="13.5">
      <c r="B161" s="200"/>
      <c r="C161" s="201"/>
      <c r="D161" s="194" t="s">
        <v>184</v>
      </c>
      <c r="E161" s="202" t="s">
        <v>22</v>
      </c>
      <c r="F161" s="203" t="s">
        <v>531</v>
      </c>
      <c r="G161" s="201"/>
      <c r="H161" s="204">
        <v>16.1</v>
      </c>
      <c r="I161" s="243"/>
      <c r="J161" s="201"/>
      <c r="K161" s="201"/>
      <c r="L161" s="244"/>
      <c r="M161" s="245"/>
      <c r="N161" s="246"/>
      <c r="O161" s="246"/>
      <c r="P161" s="246"/>
      <c r="Q161" s="246"/>
      <c r="R161" s="246"/>
      <c r="S161" s="246"/>
      <c r="T161" s="257"/>
      <c r="AT161" s="262" t="s">
        <v>184</v>
      </c>
      <c r="AU161" s="262" t="s">
        <v>81</v>
      </c>
      <c r="AV161" s="91" t="s">
        <v>81</v>
      </c>
      <c r="AW161" s="91" t="s">
        <v>37</v>
      </c>
      <c r="AX161" s="91" t="s">
        <v>73</v>
      </c>
      <c r="AY161" s="262" t="s">
        <v>164</v>
      </c>
    </row>
    <row r="162" spans="2:51" s="91" customFormat="1" ht="13.5">
      <c r="B162" s="200"/>
      <c r="C162" s="201"/>
      <c r="D162" s="194" t="s">
        <v>184</v>
      </c>
      <c r="E162" s="202" t="s">
        <v>22</v>
      </c>
      <c r="F162" s="203" t="s">
        <v>2186</v>
      </c>
      <c r="G162" s="201"/>
      <c r="H162" s="204">
        <v>89.675</v>
      </c>
      <c r="I162" s="243"/>
      <c r="J162" s="201"/>
      <c r="K162" s="201"/>
      <c r="L162" s="244"/>
      <c r="M162" s="245"/>
      <c r="N162" s="246"/>
      <c r="O162" s="246"/>
      <c r="P162" s="246"/>
      <c r="Q162" s="246"/>
      <c r="R162" s="246"/>
      <c r="S162" s="246"/>
      <c r="T162" s="257"/>
      <c r="AT162" s="262" t="s">
        <v>184</v>
      </c>
      <c r="AU162" s="262" t="s">
        <v>81</v>
      </c>
      <c r="AV162" s="91" t="s">
        <v>81</v>
      </c>
      <c r="AW162" s="91" t="s">
        <v>37</v>
      </c>
      <c r="AX162" s="91" t="s">
        <v>73</v>
      </c>
      <c r="AY162" s="262" t="s">
        <v>164</v>
      </c>
    </row>
    <row r="163" spans="2:51" s="91" customFormat="1" ht="13.5">
      <c r="B163" s="200"/>
      <c r="C163" s="201"/>
      <c r="D163" s="194" t="s">
        <v>184</v>
      </c>
      <c r="E163" s="202" t="s">
        <v>22</v>
      </c>
      <c r="F163" s="203" t="s">
        <v>2187</v>
      </c>
      <c r="G163" s="201"/>
      <c r="H163" s="204">
        <v>148.425</v>
      </c>
      <c r="I163" s="243"/>
      <c r="J163" s="201"/>
      <c r="K163" s="201"/>
      <c r="L163" s="244"/>
      <c r="M163" s="245"/>
      <c r="N163" s="246"/>
      <c r="O163" s="246"/>
      <c r="P163" s="246"/>
      <c r="Q163" s="246"/>
      <c r="R163" s="246"/>
      <c r="S163" s="246"/>
      <c r="T163" s="257"/>
      <c r="AT163" s="262" t="s">
        <v>184</v>
      </c>
      <c r="AU163" s="262" t="s">
        <v>81</v>
      </c>
      <c r="AV163" s="91" t="s">
        <v>81</v>
      </c>
      <c r="AW163" s="91" t="s">
        <v>37</v>
      </c>
      <c r="AX163" s="91" t="s">
        <v>73</v>
      </c>
      <c r="AY163" s="262" t="s">
        <v>164</v>
      </c>
    </row>
    <row r="164" spans="2:51" s="91" customFormat="1" ht="13.5">
      <c r="B164" s="200"/>
      <c r="C164" s="201"/>
      <c r="D164" s="194" t="s">
        <v>184</v>
      </c>
      <c r="E164" s="202" t="s">
        <v>22</v>
      </c>
      <c r="F164" s="203" t="s">
        <v>534</v>
      </c>
      <c r="G164" s="201"/>
      <c r="H164" s="204">
        <v>26.75</v>
      </c>
      <c r="I164" s="243"/>
      <c r="J164" s="201"/>
      <c r="K164" s="201"/>
      <c r="L164" s="244"/>
      <c r="M164" s="245"/>
      <c r="N164" s="246"/>
      <c r="O164" s="246"/>
      <c r="P164" s="246"/>
      <c r="Q164" s="246"/>
      <c r="R164" s="246"/>
      <c r="S164" s="246"/>
      <c r="T164" s="257"/>
      <c r="AT164" s="262" t="s">
        <v>184</v>
      </c>
      <c r="AU164" s="262" t="s">
        <v>81</v>
      </c>
      <c r="AV164" s="91" t="s">
        <v>81</v>
      </c>
      <c r="AW164" s="91" t="s">
        <v>37</v>
      </c>
      <c r="AX164" s="91" t="s">
        <v>73</v>
      </c>
      <c r="AY164" s="262" t="s">
        <v>164</v>
      </c>
    </row>
    <row r="165" spans="2:51" s="91" customFormat="1" ht="13.5">
      <c r="B165" s="200"/>
      <c r="C165" s="201"/>
      <c r="D165" s="194" t="s">
        <v>184</v>
      </c>
      <c r="E165" s="202" t="s">
        <v>22</v>
      </c>
      <c r="F165" s="203" t="s">
        <v>535</v>
      </c>
      <c r="G165" s="201"/>
      <c r="H165" s="204">
        <v>17.1</v>
      </c>
      <c r="I165" s="243"/>
      <c r="J165" s="201"/>
      <c r="K165" s="201"/>
      <c r="L165" s="244"/>
      <c r="M165" s="245"/>
      <c r="N165" s="246"/>
      <c r="O165" s="246"/>
      <c r="P165" s="246"/>
      <c r="Q165" s="246"/>
      <c r="R165" s="246"/>
      <c r="S165" s="246"/>
      <c r="T165" s="257"/>
      <c r="AT165" s="262" t="s">
        <v>184</v>
      </c>
      <c r="AU165" s="262" t="s">
        <v>81</v>
      </c>
      <c r="AV165" s="91" t="s">
        <v>81</v>
      </c>
      <c r="AW165" s="91" t="s">
        <v>37</v>
      </c>
      <c r="AX165" s="91" t="s">
        <v>73</v>
      </c>
      <c r="AY165" s="262" t="s">
        <v>164</v>
      </c>
    </row>
    <row r="166" spans="2:51" s="91" customFormat="1" ht="13.5">
      <c r="B166" s="200"/>
      <c r="C166" s="201"/>
      <c r="D166" s="194" t="s">
        <v>184</v>
      </c>
      <c r="E166" s="202" t="s">
        <v>22</v>
      </c>
      <c r="F166" s="203" t="s">
        <v>566</v>
      </c>
      <c r="G166" s="201"/>
      <c r="H166" s="204">
        <v>52</v>
      </c>
      <c r="I166" s="243"/>
      <c r="J166" s="201"/>
      <c r="K166" s="201"/>
      <c r="L166" s="244"/>
      <c r="M166" s="245"/>
      <c r="N166" s="246"/>
      <c r="O166" s="246"/>
      <c r="P166" s="246"/>
      <c r="Q166" s="246"/>
      <c r="R166" s="246"/>
      <c r="S166" s="246"/>
      <c r="T166" s="257"/>
      <c r="AT166" s="262" t="s">
        <v>184</v>
      </c>
      <c r="AU166" s="262" t="s">
        <v>81</v>
      </c>
      <c r="AV166" s="91" t="s">
        <v>81</v>
      </c>
      <c r="AW166" s="91" t="s">
        <v>37</v>
      </c>
      <c r="AX166" s="91" t="s">
        <v>73</v>
      </c>
      <c r="AY166" s="262" t="s">
        <v>164</v>
      </c>
    </row>
    <row r="167" spans="2:51" s="91" customFormat="1" ht="13.5">
      <c r="B167" s="200"/>
      <c r="C167" s="201"/>
      <c r="D167" s="194" t="s">
        <v>184</v>
      </c>
      <c r="E167" s="202" t="s">
        <v>22</v>
      </c>
      <c r="F167" s="203" t="s">
        <v>536</v>
      </c>
      <c r="G167" s="201"/>
      <c r="H167" s="204">
        <v>69.41</v>
      </c>
      <c r="I167" s="243"/>
      <c r="J167" s="201"/>
      <c r="K167" s="201"/>
      <c r="L167" s="244"/>
      <c r="M167" s="245"/>
      <c r="N167" s="246"/>
      <c r="O167" s="246"/>
      <c r="P167" s="246"/>
      <c r="Q167" s="246"/>
      <c r="R167" s="246"/>
      <c r="S167" s="246"/>
      <c r="T167" s="257"/>
      <c r="AT167" s="262" t="s">
        <v>184</v>
      </c>
      <c r="AU167" s="262" t="s">
        <v>81</v>
      </c>
      <c r="AV167" s="91" t="s">
        <v>81</v>
      </c>
      <c r="AW167" s="91" t="s">
        <v>37</v>
      </c>
      <c r="AX167" s="91" t="s">
        <v>73</v>
      </c>
      <c r="AY167" s="262" t="s">
        <v>164</v>
      </c>
    </row>
    <row r="168" spans="2:51" s="91" customFormat="1" ht="13.5">
      <c r="B168" s="200"/>
      <c r="C168" s="201"/>
      <c r="D168" s="194" t="s">
        <v>184</v>
      </c>
      <c r="E168" s="202" t="s">
        <v>22</v>
      </c>
      <c r="F168" s="203" t="s">
        <v>537</v>
      </c>
      <c r="G168" s="201"/>
      <c r="H168" s="204">
        <v>5.22</v>
      </c>
      <c r="I168" s="243"/>
      <c r="J168" s="201"/>
      <c r="K168" s="201"/>
      <c r="L168" s="244"/>
      <c r="M168" s="245"/>
      <c r="N168" s="246"/>
      <c r="O168" s="246"/>
      <c r="P168" s="246"/>
      <c r="Q168" s="246"/>
      <c r="R168" s="246"/>
      <c r="S168" s="246"/>
      <c r="T168" s="257"/>
      <c r="AT168" s="262" t="s">
        <v>184</v>
      </c>
      <c r="AU168" s="262" t="s">
        <v>81</v>
      </c>
      <c r="AV168" s="91" t="s">
        <v>81</v>
      </c>
      <c r="AW168" s="91" t="s">
        <v>37</v>
      </c>
      <c r="AX168" s="91" t="s">
        <v>73</v>
      </c>
      <c r="AY168" s="262" t="s">
        <v>164</v>
      </c>
    </row>
    <row r="169" spans="2:51" s="293" customFormat="1" ht="13.5">
      <c r="B169" s="294"/>
      <c r="C169" s="295"/>
      <c r="D169" s="194" t="s">
        <v>184</v>
      </c>
      <c r="E169" s="296" t="s">
        <v>22</v>
      </c>
      <c r="F169" s="297" t="s">
        <v>249</v>
      </c>
      <c r="G169" s="295"/>
      <c r="H169" s="298">
        <v>523.435</v>
      </c>
      <c r="I169" s="299"/>
      <c r="J169" s="295"/>
      <c r="K169" s="295"/>
      <c r="L169" s="300"/>
      <c r="M169" s="301"/>
      <c r="N169" s="302"/>
      <c r="O169" s="302"/>
      <c r="P169" s="302"/>
      <c r="Q169" s="302"/>
      <c r="R169" s="302"/>
      <c r="S169" s="302"/>
      <c r="T169" s="303"/>
      <c r="AT169" s="304" t="s">
        <v>184</v>
      </c>
      <c r="AU169" s="304" t="s">
        <v>81</v>
      </c>
      <c r="AV169" s="293" t="s">
        <v>120</v>
      </c>
      <c r="AW169" s="293" t="s">
        <v>37</v>
      </c>
      <c r="AX169" s="293" t="s">
        <v>73</v>
      </c>
      <c r="AY169" s="304" t="s">
        <v>164</v>
      </c>
    </row>
    <row r="170" spans="2:51" s="91" customFormat="1" ht="13.5">
      <c r="B170" s="200"/>
      <c r="C170" s="201"/>
      <c r="D170" s="194" t="s">
        <v>184</v>
      </c>
      <c r="E170" s="202" t="s">
        <v>22</v>
      </c>
      <c r="F170" s="203" t="s">
        <v>538</v>
      </c>
      <c r="G170" s="201"/>
      <c r="H170" s="204">
        <v>34.085</v>
      </c>
      <c r="I170" s="243"/>
      <c r="J170" s="201"/>
      <c r="K170" s="201"/>
      <c r="L170" s="244"/>
      <c r="M170" s="245"/>
      <c r="N170" s="246"/>
      <c r="O170" s="246"/>
      <c r="P170" s="246"/>
      <c r="Q170" s="246"/>
      <c r="R170" s="246"/>
      <c r="S170" s="246"/>
      <c r="T170" s="257"/>
      <c r="AT170" s="262" t="s">
        <v>184</v>
      </c>
      <c r="AU170" s="262" t="s">
        <v>81</v>
      </c>
      <c r="AV170" s="91" t="s">
        <v>81</v>
      </c>
      <c r="AW170" s="91" t="s">
        <v>37</v>
      </c>
      <c r="AX170" s="91" t="s">
        <v>73</v>
      </c>
      <c r="AY170" s="262" t="s">
        <v>164</v>
      </c>
    </row>
    <row r="171" spans="2:51" s="91" customFormat="1" ht="24">
      <c r="B171" s="200"/>
      <c r="C171" s="201"/>
      <c r="D171" s="194" t="s">
        <v>184</v>
      </c>
      <c r="E171" s="202" t="s">
        <v>22</v>
      </c>
      <c r="F171" s="203" t="s">
        <v>2188</v>
      </c>
      <c r="G171" s="201"/>
      <c r="H171" s="204">
        <v>56.58</v>
      </c>
      <c r="I171" s="243"/>
      <c r="J171" s="201"/>
      <c r="K171" s="201"/>
      <c r="L171" s="244"/>
      <c r="M171" s="245"/>
      <c r="N171" s="246"/>
      <c r="O171" s="246"/>
      <c r="P171" s="246"/>
      <c r="Q171" s="246"/>
      <c r="R171" s="246"/>
      <c r="S171" s="246"/>
      <c r="T171" s="257"/>
      <c r="AT171" s="262" t="s">
        <v>184</v>
      </c>
      <c r="AU171" s="262" t="s">
        <v>81</v>
      </c>
      <c r="AV171" s="91" t="s">
        <v>81</v>
      </c>
      <c r="AW171" s="91" t="s">
        <v>37</v>
      </c>
      <c r="AX171" s="91" t="s">
        <v>73</v>
      </c>
      <c r="AY171" s="262" t="s">
        <v>164</v>
      </c>
    </row>
    <row r="172" spans="2:51" s="91" customFormat="1" ht="13.5">
      <c r="B172" s="200"/>
      <c r="C172" s="201"/>
      <c r="D172" s="194" t="s">
        <v>184</v>
      </c>
      <c r="E172" s="202" t="s">
        <v>22</v>
      </c>
      <c r="F172" s="203" t="s">
        <v>2189</v>
      </c>
      <c r="G172" s="201"/>
      <c r="H172" s="204">
        <v>75.418</v>
      </c>
      <c r="I172" s="243"/>
      <c r="J172" s="201"/>
      <c r="K172" s="201"/>
      <c r="L172" s="244"/>
      <c r="M172" s="245"/>
      <c r="N172" s="246"/>
      <c r="O172" s="246"/>
      <c r="P172" s="246"/>
      <c r="Q172" s="246"/>
      <c r="R172" s="246"/>
      <c r="S172" s="246"/>
      <c r="T172" s="257"/>
      <c r="AT172" s="262" t="s">
        <v>184</v>
      </c>
      <c r="AU172" s="262" t="s">
        <v>81</v>
      </c>
      <c r="AV172" s="91" t="s">
        <v>81</v>
      </c>
      <c r="AW172" s="91" t="s">
        <v>37</v>
      </c>
      <c r="AX172" s="91" t="s">
        <v>73</v>
      </c>
      <c r="AY172" s="262" t="s">
        <v>164</v>
      </c>
    </row>
    <row r="173" spans="2:51" s="293" customFormat="1" ht="13.5">
      <c r="B173" s="294"/>
      <c r="C173" s="295"/>
      <c r="D173" s="194" t="s">
        <v>184</v>
      </c>
      <c r="E173" s="296" t="s">
        <v>22</v>
      </c>
      <c r="F173" s="297" t="s">
        <v>249</v>
      </c>
      <c r="G173" s="295"/>
      <c r="H173" s="298">
        <v>166.083</v>
      </c>
      <c r="I173" s="299"/>
      <c r="J173" s="295"/>
      <c r="K173" s="295"/>
      <c r="L173" s="300"/>
      <c r="M173" s="301"/>
      <c r="N173" s="302"/>
      <c r="O173" s="302"/>
      <c r="P173" s="302"/>
      <c r="Q173" s="302"/>
      <c r="R173" s="302"/>
      <c r="S173" s="302"/>
      <c r="T173" s="303"/>
      <c r="AT173" s="304" t="s">
        <v>184</v>
      </c>
      <c r="AU173" s="304" t="s">
        <v>81</v>
      </c>
      <c r="AV173" s="293" t="s">
        <v>120</v>
      </c>
      <c r="AW173" s="293" t="s">
        <v>37</v>
      </c>
      <c r="AX173" s="293" t="s">
        <v>73</v>
      </c>
      <c r="AY173" s="304" t="s">
        <v>164</v>
      </c>
    </row>
    <row r="174" spans="2:51" s="91" customFormat="1" ht="13.5">
      <c r="B174" s="200"/>
      <c r="C174" s="201"/>
      <c r="D174" s="194" t="s">
        <v>184</v>
      </c>
      <c r="E174" s="202" t="s">
        <v>22</v>
      </c>
      <c r="F174" s="203" t="s">
        <v>541</v>
      </c>
      <c r="G174" s="201"/>
      <c r="H174" s="204">
        <v>175.75</v>
      </c>
      <c r="I174" s="243"/>
      <c r="J174" s="201"/>
      <c r="K174" s="201"/>
      <c r="L174" s="244"/>
      <c r="M174" s="245"/>
      <c r="N174" s="246"/>
      <c r="O174" s="246"/>
      <c r="P174" s="246"/>
      <c r="Q174" s="246"/>
      <c r="R174" s="246"/>
      <c r="S174" s="246"/>
      <c r="T174" s="257"/>
      <c r="AT174" s="262" t="s">
        <v>184</v>
      </c>
      <c r="AU174" s="262" t="s">
        <v>81</v>
      </c>
      <c r="AV174" s="91" t="s">
        <v>81</v>
      </c>
      <c r="AW174" s="91" t="s">
        <v>37</v>
      </c>
      <c r="AX174" s="91" t="s">
        <v>73</v>
      </c>
      <c r="AY174" s="262" t="s">
        <v>164</v>
      </c>
    </row>
    <row r="175" spans="2:51" s="91" customFormat="1" ht="13.5">
      <c r="B175" s="200"/>
      <c r="C175" s="201"/>
      <c r="D175" s="194" t="s">
        <v>184</v>
      </c>
      <c r="E175" s="202" t="s">
        <v>22</v>
      </c>
      <c r="F175" s="203" t="s">
        <v>2190</v>
      </c>
      <c r="G175" s="201"/>
      <c r="H175" s="204">
        <v>62.38</v>
      </c>
      <c r="I175" s="243"/>
      <c r="J175" s="201"/>
      <c r="K175" s="201"/>
      <c r="L175" s="244"/>
      <c r="M175" s="245"/>
      <c r="N175" s="246"/>
      <c r="O175" s="246"/>
      <c r="P175" s="246"/>
      <c r="Q175" s="246"/>
      <c r="R175" s="246"/>
      <c r="S175" s="246"/>
      <c r="T175" s="257"/>
      <c r="AT175" s="262" t="s">
        <v>184</v>
      </c>
      <c r="AU175" s="262" t="s">
        <v>81</v>
      </c>
      <c r="AV175" s="91" t="s">
        <v>81</v>
      </c>
      <c r="AW175" s="91" t="s">
        <v>37</v>
      </c>
      <c r="AX175" s="91" t="s">
        <v>73</v>
      </c>
      <c r="AY175" s="262" t="s">
        <v>164</v>
      </c>
    </row>
    <row r="176" spans="2:51" s="91" customFormat="1" ht="13.5">
      <c r="B176" s="200"/>
      <c r="C176" s="201"/>
      <c r="D176" s="194" t="s">
        <v>184</v>
      </c>
      <c r="E176" s="202" t="s">
        <v>22</v>
      </c>
      <c r="F176" s="203" t="s">
        <v>2191</v>
      </c>
      <c r="G176" s="201"/>
      <c r="H176" s="204">
        <v>187.595</v>
      </c>
      <c r="I176" s="243"/>
      <c r="J176" s="201"/>
      <c r="K176" s="201"/>
      <c r="L176" s="244"/>
      <c r="M176" s="245"/>
      <c r="N176" s="246"/>
      <c r="O176" s="246"/>
      <c r="P176" s="246"/>
      <c r="Q176" s="246"/>
      <c r="R176" s="246"/>
      <c r="S176" s="246"/>
      <c r="T176" s="257"/>
      <c r="AT176" s="262" t="s">
        <v>184</v>
      </c>
      <c r="AU176" s="262" t="s">
        <v>81</v>
      </c>
      <c r="AV176" s="91" t="s">
        <v>81</v>
      </c>
      <c r="AW176" s="91" t="s">
        <v>37</v>
      </c>
      <c r="AX176" s="91" t="s">
        <v>73</v>
      </c>
      <c r="AY176" s="262" t="s">
        <v>164</v>
      </c>
    </row>
    <row r="177" spans="2:51" s="293" customFormat="1" ht="13.5">
      <c r="B177" s="294"/>
      <c r="C177" s="295"/>
      <c r="D177" s="194" t="s">
        <v>184</v>
      </c>
      <c r="E177" s="296" t="s">
        <v>22</v>
      </c>
      <c r="F177" s="297" t="s">
        <v>249</v>
      </c>
      <c r="G177" s="295"/>
      <c r="H177" s="298">
        <v>425.725</v>
      </c>
      <c r="I177" s="299"/>
      <c r="J177" s="295"/>
      <c r="K177" s="295"/>
      <c r="L177" s="300"/>
      <c r="M177" s="301"/>
      <c r="N177" s="302"/>
      <c r="O177" s="302"/>
      <c r="P177" s="302"/>
      <c r="Q177" s="302"/>
      <c r="R177" s="302"/>
      <c r="S177" s="302"/>
      <c r="T177" s="303"/>
      <c r="AT177" s="304" t="s">
        <v>184</v>
      </c>
      <c r="AU177" s="304" t="s">
        <v>81</v>
      </c>
      <c r="AV177" s="293" t="s">
        <v>120</v>
      </c>
      <c r="AW177" s="293" t="s">
        <v>37</v>
      </c>
      <c r="AX177" s="293" t="s">
        <v>73</v>
      </c>
      <c r="AY177" s="304" t="s">
        <v>164</v>
      </c>
    </row>
    <row r="178" spans="2:51" s="91" customFormat="1" ht="13.5">
      <c r="B178" s="200"/>
      <c r="C178" s="201"/>
      <c r="D178" s="194" t="s">
        <v>184</v>
      </c>
      <c r="E178" s="202" t="s">
        <v>22</v>
      </c>
      <c r="F178" s="203" t="s">
        <v>544</v>
      </c>
      <c r="G178" s="201"/>
      <c r="H178" s="204">
        <v>202.815</v>
      </c>
      <c r="I178" s="243"/>
      <c r="J178" s="201"/>
      <c r="K178" s="201"/>
      <c r="L178" s="244"/>
      <c r="M178" s="245"/>
      <c r="N178" s="246"/>
      <c r="O178" s="246"/>
      <c r="P178" s="246"/>
      <c r="Q178" s="246"/>
      <c r="R178" s="246"/>
      <c r="S178" s="246"/>
      <c r="T178" s="257"/>
      <c r="AT178" s="262" t="s">
        <v>184</v>
      </c>
      <c r="AU178" s="262" t="s">
        <v>81</v>
      </c>
      <c r="AV178" s="91" t="s">
        <v>81</v>
      </c>
      <c r="AW178" s="91" t="s">
        <v>37</v>
      </c>
      <c r="AX178" s="91" t="s">
        <v>73</v>
      </c>
      <c r="AY178" s="262" t="s">
        <v>164</v>
      </c>
    </row>
    <row r="179" spans="2:51" s="293" customFormat="1" ht="13.5">
      <c r="B179" s="294"/>
      <c r="C179" s="295"/>
      <c r="D179" s="194" t="s">
        <v>184</v>
      </c>
      <c r="E179" s="296" t="s">
        <v>22</v>
      </c>
      <c r="F179" s="297" t="s">
        <v>249</v>
      </c>
      <c r="G179" s="295"/>
      <c r="H179" s="298">
        <v>202.815</v>
      </c>
      <c r="I179" s="299"/>
      <c r="J179" s="295"/>
      <c r="K179" s="295"/>
      <c r="L179" s="300"/>
      <c r="M179" s="301"/>
      <c r="N179" s="302"/>
      <c r="O179" s="302"/>
      <c r="P179" s="302"/>
      <c r="Q179" s="302"/>
      <c r="R179" s="302"/>
      <c r="S179" s="302"/>
      <c r="T179" s="303"/>
      <c r="AT179" s="304" t="s">
        <v>184</v>
      </c>
      <c r="AU179" s="304" t="s">
        <v>81</v>
      </c>
      <c r="AV179" s="293" t="s">
        <v>120</v>
      </c>
      <c r="AW179" s="293" t="s">
        <v>37</v>
      </c>
      <c r="AX179" s="293" t="s">
        <v>73</v>
      </c>
      <c r="AY179" s="304" t="s">
        <v>164</v>
      </c>
    </row>
    <row r="180" spans="2:51" s="92" customFormat="1" ht="13.5">
      <c r="B180" s="205"/>
      <c r="C180" s="206"/>
      <c r="D180" s="207" t="s">
        <v>184</v>
      </c>
      <c r="E180" s="208" t="s">
        <v>22</v>
      </c>
      <c r="F180" s="209" t="s">
        <v>187</v>
      </c>
      <c r="G180" s="206"/>
      <c r="H180" s="210">
        <v>1318.058</v>
      </c>
      <c r="I180" s="247"/>
      <c r="J180" s="206"/>
      <c r="K180" s="206"/>
      <c r="L180" s="248"/>
      <c r="M180" s="249"/>
      <c r="N180" s="250"/>
      <c r="O180" s="250"/>
      <c r="P180" s="250"/>
      <c r="Q180" s="250"/>
      <c r="R180" s="250"/>
      <c r="S180" s="250"/>
      <c r="T180" s="258"/>
      <c r="AT180" s="263" t="s">
        <v>184</v>
      </c>
      <c r="AU180" s="263" t="s">
        <v>81</v>
      </c>
      <c r="AV180" s="92" t="s">
        <v>171</v>
      </c>
      <c r="AW180" s="92" t="s">
        <v>37</v>
      </c>
      <c r="AX180" s="92" t="s">
        <v>24</v>
      </c>
      <c r="AY180" s="263" t="s">
        <v>164</v>
      </c>
    </row>
    <row r="181" spans="2:65" s="84" customFormat="1" ht="28.8" customHeight="1">
      <c r="B181" s="105"/>
      <c r="C181" s="189" t="s">
        <v>10</v>
      </c>
      <c r="D181" s="189" t="s">
        <v>166</v>
      </c>
      <c r="E181" s="190" t="s">
        <v>2192</v>
      </c>
      <c r="F181" s="191" t="s">
        <v>2193</v>
      </c>
      <c r="G181" s="192" t="s">
        <v>192</v>
      </c>
      <c r="H181" s="193">
        <v>1318.058</v>
      </c>
      <c r="I181" s="233"/>
      <c r="J181" s="234">
        <f>ROUND(I181*H181,2)</f>
        <v>0</v>
      </c>
      <c r="K181" s="191" t="s">
        <v>170</v>
      </c>
      <c r="L181" s="214"/>
      <c r="M181" s="235" t="s">
        <v>22</v>
      </c>
      <c r="N181" s="236" t="s">
        <v>44</v>
      </c>
      <c r="O181" s="106"/>
      <c r="P181" s="237">
        <f>O181*H181</f>
        <v>0</v>
      </c>
      <c r="Q181" s="237">
        <v>0.0079</v>
      </c>
      <c r="R181" s="237">
        <f>Q181*H181</f>
        <v>10.4126582</v>
      </c>
      <c r="S181" s="237">
        <v>0</v>
      </c>
      <c r="T181" s="254">
        <f>S181*H181</f>
        <v>0</v>
      </c>
      <c r="AR181" s="170" t="s">
        <v>171</v>
      </c>
      <c r="AT181" s="170" t="s">
        <v>166</v>
      </c>
      <c r="AU181" s="170" t="s">
        <v>81</v>
      </c>
      <c r="AY181" s="170" t="s">
        <v>164</v>
      </c>
      <c r="BE181" s="266">
        <f>IF(N181="základní",J181,0)</f>
        <v>0</v>
      </c>
      <c r="BF181" s="266">
        <f>IF(N181="snížená",J181,0)</f>
        <v>0</v>
      </c>
      <c r="BG181" s="266">
        <f>IF(N181="zákl. přenesená",J181,0)</f>
        <v>0</v>
      </c>
      <c r="BH181" s="266">
        <f>IF(N181="sníž. přenesená",J181,0)</f>
        <v>0</v>
      </c>
      <c r="BI181" s="266">
        <f>IF(N181="nulová",J181,0)</f>
        <v>0</v>
      </c>
      <c r="BJ181" s="170" t="s">
        <v>24</v>
      </c>
      <c r="BK181" s="266">
        <f>ROUND(I181*H181,2)</f>
        <v>0</v>
      </c>
      <c r="BL181" s="170" t="s">
        <v>171</v>
      </c>
      <c r="BM181" s="170" t="s">
        <v>2194</v>
      </c>
    </row>
    <row r="182" spans="2:47" s="84" customFormat="1" ht="36">
      <c r="B182" s="105"/>
      <c r="C182" s="174"/>
      <c r="D182" s="194" t="s">
        <v>173</v>
      </c>
      <c r="E182" s="174"/>
      <c r="F182" s="195" t="s">
        <v>2195</v>
      </c>
      <c r="G182" s="174"/>
      <c r="H182" s="174"/>
      <c r="I182" s="215"/>
      <c r="J182" s="174"/>
      <c r="K182" s="174"/>
      <c r="L182" s="214"/>
      <c r="M182" s="238"/>
      <c r="N182" s="106"/>
      <c r="O182" s="106"/>
      <c r="P182" s="106"/>
      <c r="Q182" s="106"/>
      <c r="R182" s="106"/>
      <c r="S182" s="106"/>
      <c r="T182" s="255"/>
      <c r="AT182" s="170" t="s">
        <v>173</v>
      </c>
      <c r="AU182" s="170" t="s">
        <v>81</v>
      </c>
    </row>
    <row r="183" spans="2:51" s="91" customFormat="1" ht="13.5">
      <c r="B183" s="200"/>
      <c r="C183" s="201"/>
      <c r="D183" s="194" t="s">
        <v>184</v>
      </c>
      <c r="E183" s="202" t="s">
        <v>22</v>
      </c>
      <c r="F183" s="203" t="s">
        <v>2185</v>
      </c>
      <c r="G183" s="201"/>
      <c r="H183" s="204">
        <v>80.545</v>
      </c>
      <c r="I183" s="243"/>
      <c r="J183" s="201"/>
      <c r="K183" s="201"/>
      <c r="L183" s="244"/>
      <c r="M183" s="245"/>
      <c r="N183" s="246"/>
      <c r="O183" s="246"/>
      <c r="P183" s="246"/>
      <c r="Q183" s="246"/>
      <c r="R183" s="246"/>
      <c r="S183" s="246"/>
      <c r="T183" s="257"/>
      <c r="AT183" s="262" t="s">
        <v>184</v>
      </c>
      <c r="AU183" s="262" t="s">
        <v>81</v>
      </c>
      <c r="AV183" s="91" t="s">
        <v>81</v>
      </c>
      <c r="AW183" s="91" t="s">
        <v>37</v>
      </c>
      <c r="AX183" s="91" t="s">
        <v>73</v>
      </c>
      <c r="AY183" s="262" t="s">
        <v>164</v>
      </c>
    </row>
    <row r="184" spans="2:51" s="91" customFormat="1" ht="13.5">
      <c r="B184" s="200"/>
      <c r="C184" s="201"/>
      <c r="D184" s="194" t="s">
        <v>184</v>
      </c>
      <c r="E184" s="202" t="s">
        <v>22</v>
      </c>
      <c r="F184" s="203" t="s">
        <v>530</v>
      </c>
      <c r="G184" s="201"/>
      <c r="H184" s="204">
        <v>18.21</v>
      </c>
      <c r="I184" s="243"/>
      <c r="J184" s="201"/>
      <c r="K184" s="201"/>
      <c r="L184" s="244"/>
      <c r="M184" s="245"/>
      <c r="N184" s="246"/>
      <c r="O184" s="246"/>
      <c r="P184" s="246"/>
      <c r="Q184" s="246"/>
      <c r="R184" s="246"/>
      <c r="S184" s="246"/>
      <c r="T184" s="257"/>
      <c r="AT184" s="262" t="s">
        <v>184</v>
      </c>
      <c r="AU184" s="262" t="s">
        <v>81</v>
      </c>
      <c r="AV184" s="91" t="s">
        <v>81</v>
      </c>
      <c r="AW184" s="91" t="s">
        <v>37</v>
      </c>
      <c r="AX184" s="91" t="s">
        <v>73</v>
      </c>
      <c r="AY184" s="262" t="s">
        <v>164</v>
      </c>
    </row>
    <row r="185" spans="2:51" s="91" customFormat="1" ht="13.5">
      <c r="B185" s="200"/>
      <c r="C185" s="201"/>
      <c r="D185" s="194" t="s">
        <v>184</v>
      </c>
      <c r="E185" s="202" t="s">
        <v>22</v>
      </c>
      <c r="F185" s="203" t="s">
        <v>531</v>
      </c>
      <c r="G185" s="201"/>
      <c r="H185" s="204">
        <v>16.1</v>
      </c>
      <c r="I185" s="243"/>
      <c r="J185" s="201"/>
      <c r="K185" s="201"/>
      <c r="L185" s="244"/>
      <c r="M185" s="245"/>
      <c r="N185" s="246"/>
      <c r="O185" s="246"/>
      <c r="P185" s="246"/>
      <c r="Q185" s="246"/>
      <c r="R185" s="246"/>
      <c r="S185" s="246"/>
      <c r="T185" s="257"/>
      <c r="AT185" s="262" t="s">
        <v>184</v>
      </c>
      <c r="AU185" s="262" t="s">
        <v>81</v>
      </c>
      <c r="AV185" s="91" t="s">
        <v>81</v>
      </c>
      <c r="AW185" s="91" t="s">
        <v>37</v>
      </c>
      <c r="AX185" s="91" t="s">
        <v>73</v>
      </c>
      <c r="AY185" s="262" t="s">
        <v>164</v>
      </c>
    </row>
    <row r="186" spans="2:51" s="91" customFormat="1" ht="13.5">
      <c r="B186" s="200"/>
      <c r="C186" s="201"/>
      <c r="D186" s="194" t="s">
        <v>184</v>
      </c>
      <c r="E186" s="202" t="s">
        <v>22</v>
      </c>
      <c r="F186" s="203" t="s">
        <v>2186</v>
      </c>
      <c r="G186" s="201"/>
      <c r="H186" s="204">
        <v>89.675</v>
      </c>
      <c r="I186" s="243"/>
      <c r="J186" s="201"/>
      <c r="K186" s="201"/>
      <c r="L186" s="244"/>
      <c r="M186" s="245"/>
      <c r="N186" s="246"/>
      <c r="O186" s="246"/>
      <c r="P186" s="246"/>
      <c r="Q186" s="246"/>
      <c r="R186" s="246"/>
      <c r="S186" s="246"/>
      <c r="T186" s="257"/>
      <c r="AT186" s="262" t="s">
        <v>184</v>
      </c>
      <c r="AU186" s="262" t="s">
        <v>81</v>
      </c>
      <c r="AV186" s="91" t="s">
        <v>81</v>
      </c>
      <c r="AW186" s="91" t="s">
        <v>37</v>
      </c>
      <c r="AX186" s="91" t="s">
        <v>73</v>
      </c>
      <c r="AY186" s="262" t="s">
        <v>164</v>
      </c>
    </row>
    <row r="187" spans="2:51" s="91" customFormat="1" ht="13.5">
      <c r="B187" s="200"/>
      <c r="C187" s="201"/>
      <c r="D187" s="194" t="s">
        <v>184</v>
      </c>
      <c r="E187" s="202" t="s">
        <v>22</v>
      </c>
      <c r="F187" s="203" t="s">
        <v>2187</v>
      </c>
      <c r="G187" s="201"/>
      <c r="H187" s="204">
        <v>148.425</v>
      </c>
      <c r="I187" s="243"/>
      <c r="J187" s="201"/>
      <c r="K187" s="201"/>
      <c r="L187" s="244"/>
      <c r="M187" s="245"/>
      <c r="N187" s="246"/>
      <c r="O187" s="246"/>
      <c r="P187" s="246"/>
      <c r="Q187" s="246"/>
      <c r="R187" s="246"/>
      <c r="S187" s="246"/>
      <c r="T187" s="257"/>
      <c r="AT187" s="262" t="s">
        <v>184</v>
      </c>
      <c r="AU187" s="262" t="s">
        <v>81</v>
      </c>
      <c r="AV187" s="91" t="s">
        <v>81</v>
      </c>
      <c r="AW187" s="91" t="s">
        <v>37</v>
      </c>
      <c r="AX187" s="91" t="s">
        <v>73</v>
      </c>
      <c r="AY187" s="262" t="s">
        <v>164</v>
      </c>
    </row>
    <row r="188" spans="2:51" s="91" customFormat="1" ht="13.5">
      <c r="B188" s="200"/>
      <c r="C188" s="201"/>
      <c r="D188" s="194" t="s">
        <v>184</v>
      </c>
      <c r="E188" s="202" t="s">
        <v>22</v>
      </c>
      <c r="F188" s="203" t="s">
        <v>534</v>
      </c>
      <c r="G188" s="201"/>
      <c r="H188" s="204">
        <v>26.75</v>
      </c>
      <c r="I188" s="243"/>
      <c r="J188" s="201"/>
      <c r="K188" s="201"/>
      <c r="L188" s="244"/>
      <c r="M188" s="245"/>
      <c r="N188" s="246"/>
      <c r="O188" s="246"/>
      <c r="P188" s="246"/>
      <c r="Q188" s="246"/>
      <c r="R188" s="246"/>
      <c r="S188" s="246"/>
      <c r="T188" s="257"/>
      <c r="AT188" s="262" t="s">
        <v>184</v>
      </c>
      <c r="AU188" s="262" t="s">
        <v>81</v>
      </c>
      <c r="AV188" s="91" t="s">
        <v>81</v>
      </c>
      <c r="AW188" s="91" t="s">
        <v>37</v>
      </c>
      <c r="AX188" s="91" t="s">
        <v>73</v>
      </c>
      <c r="AY188" s="262" t="s">
        <v>164</v>
      </c>
    </row>
    <row r="189" spans="2:51" s="91" customFormat="1" ht="13.5">
      <c r="B189" s="200"/>
      <c r="C189" s="201"/>
      <c r="D189" s="194" t="s">
        <v>184</v>
      </c>
      <c r="E189" s="202" t="s">
        <v>22</v>
      </c>
      <c r="F189" s="203" t="s">
        <v>535</v>
      </c>
      <c r="G189" s="201"/>
      <c r="H189" s="204">
        <v>17.1</v>
      </c>
      <c r="I189" s="243"/>
      <c r="J189" s="201"/>
      <c r="K189" s="201"/>
      <c r="L189" s="244"/>
      <c r="M189" s="245"/>
      <c r="N189" s="246"/>
      <c r="O189" s="246"/>
      <c r="P189" s="246"/>
      <c r="Q189" s="246"/>
      <c r="R189" s="246"/>
      <c r="S189" s="246"/>
      <c r="T189" s="257"/>
      <c r="AT189" s="262" t="s">
        <v>184</v>
      </c>
      <c r="AU189" s="262" t="s">
        <v>81</v>
      </c>
      <c r="AV189" s="91" t="s">
        <v>81</v>
      </c>
      <c r="AW189" s="91" t="s">
        <v>37</v>
      </c>
      <c r="AX189" s="91" t="s">
        <v>73</v>
      </c>
      <c r="AY189" s="262" t="s">
        <v>164</v>
      </c>
    </row>
    <row r="190" spans="2:51" s="91" customFormat="1" ht="13.5">
      <c r="B190" s="200"/>
      <c r="C190" s="201"/>
      <c r="D190" s="194" t="s">
        <v>184</v>
      </c>
      <c r="E190" s="202" t="s">
        <v>22</v>
      </c>
      <c r="F190" s="203" t="s">
        <v>566</v>
      </c>
      <c r="G190" s="201"/>
      <c r="H190" s="204">
        <v>52</v>
      </c>
      <c r="I190" s="243"/>
      <c r="J190" s="201"/>
      <c r="K190" s="201"/>
      <c r="L190" s="244"/>
      <c r="M190" s="245"/>
      <c r="N190" s="246"/>
      <c r="O190" s="246"/>
      <c r="P190" s="246"/>
      <c r="Q190" s="246"/>
      <c r="R190" s="246"/>
      <c r="S190" s="246"/>
      <c r="T190" s="257"/>
      <c r="AT190" s="262" t="s">
        <v>184</v>
      </c>
      <c r="AU190" s="262" t="s">
        <v>81</v>
      </c>
      <c r="AV190" s="91" t="s">
        <v>81</v>
      </c>
      <c r="AW190" s="91" t="s">
        <v>37</v>
      </c>
      <c r="AX190" s="91" t="s">
        <v>73</v>
      </c>
      <c r="AY190" s="262" t="s">
        <v>164</v>
      </c>
    </row>
    <row r="191" spans="2:51" s="91" customFormat="1" ht="13.5">
      <c r="B191" s="200"/>
      <c r="C191" s="201"/>
      <c r="D191" s="194" t="s">
        <v>184</v>
      </c>
      <c r="E191" s="202" t="s">
        <v>22</v>
      </c>
      <c r="F191" s="203" t="s">
        <v>536</v>
      </c>
      <c r="G191" s="201"/>
      <c r="H191" s="204">
        <v>69.41</v>
      </c>
      <c r="I191" s="243"/>
      <c r="J191" s="201"/>
      <c r="K191" s="201"/>
      <c r="L191" s="244"/>
      <c r="M191" s="245"/>
      <c r="N191" s="246"/>
      <c r="O191" s="246"/>
      <c r="P191" s="246"/>
      <c r="Q191" s="246"/>
      <c r="R191" s="246"/>
      <c r="S191" s="246"/>
      <c r="T191" s="257"/>
      <c r="AT191" s="262" t="s">
        <v>184</v>
      </c>
      <c r="AU191" s="262" t="s">
        <v>81</v>
      </c>
      <c r="AV191" s="91" t="s">
        <v>81</v>
      </c>
      <c r="AW191" s="91" t="s">
        <v>37</v>
      </c>
      <c r="AX191" s="91" t="s">
        <v>73</v>
      </c>
      <c r="AY191" s="262" t="s">
        <v>164</v>
      </c>
    </row>
    <row r="192" spans="2:51" s="91" customFormat="1" ht="13.5">
      <c r="B192" s="200"/>
      <c r="C192" s="201"/>
      <c r="D192" s="194" t="s">
        <v>184</v>
      </c>
      <c r="E192" s="202" t="s">
        <v>22</v>
      </c>
      <c r="F192" s="203" t="s">
        <v>537</v>
      </c>
      <c r="G192" s="201"/>
      <c r="H192" s="204">
        <v>5.22</v>
      </c>
      <c r="I192" s="243"/>
      <c r="J192" s="201"/>
      <c r="K192" s="201"/>
      <c r="L192" s="244"/>
      <c r="M192" s="245"/>
      <c r="N192" s="246"/>
      <c r="O192" s="246"/>
      <c r="P192" s="246"/>
      <c r="Q192" s="246"/>
      <c r="R192" s="246"/>
      <c r="S192" s="246"/>
      <c r="T192" s="257"/>
      <c r="AT192" s="262" t="s">
        <v>184</v>
      </c>
      <c r="AU192" s="262" t="s">
        <v>81</v>
      </c>
      <c r="AV192" s="91" t="s">
        <v>81</v>
      </c>
      <c r="AW192" s="91" t="s">
        <v>37</v>
      </c>
      <c r="AX192" s="91" t="s">
        <v>73</v>
      </c>
      <c r="AY192" s="262" t="s">
        <v>164</v>
      </c>
    </row>
    <row r="193" spans="2:51" s="293" customFormat="1" ht="13.5">
      <c r="B193" s="294"/>
      <c r="C193" s="295"/>
      <c r="D193" s="194" t="s">
        <v>184</v>
      </c>
      <c r="E193" s="296" t="s">
        <v>22</v>
      </c>
      <c r="F193" s="297" t="s">
        <v>249</v>
      </c>
      <c r="G193" s="295"/>
      <c r="H193" s="298">
        <v>523.435</v>
      </c>
      <c r="I193" s="299"/>
      <c r="J193" s="295"/>
      <c r="K193" s="295"/>
      <c r="L193" s="300"/>
      <c r="M193" s="301"/>
      <c r="N193" s="302"/>
      <c r="O193" s="302"/>
      <c r="P193" s="302"/>
      <c r="Q193" s="302"/>
      <c r="R193" s="302"/>
      <c r="S193" s="302"/>
      <c r="T193" s="303"/>
      <c r="AT193" s="304" t="s">
        <v>184</v>
      </c>
      <c r="AU193" s="304" t="s">
        <v>81</v>
      </c>
      <c r="AV193" s="293" t="s">
        <v>120</v>
      </c>
      <c r="AW193" s="293" t="s">
        <v>37</v>
      </c>
      <c r="AX193" s="293" t="s">
        <v>73</v>
      </c>
      <c r="AY193" s="304" t="s">
        <v>164</v>
      </c>
    </row>
    <row r="194" spans="2:51" s="91" customFormat="1" ht="13.5">
      <c r="B194" s="200"/>
      <c r="C194" s="201"/>
      <c r="D194" s="194" t="s">
        <v>184</v>
      </c>
      <c r="E194" s="202" t="s">
        <v>22</v>
      </c>
      <c r="F194" s="203" t="s">
        <v>538</v>
      </c>
      <c r="G194" s="201"/>
      <c r="H194" s="204">
        <v>34.085</v>
      </c>
      <c r="I194" s="243"/>
      <c r="J194" s="201"/>
      <c r="K194" s="201"/>
      <c r="L194" s="244"/>
      <c r="M194" s="245"/>
      <c r="N194" s="246"/>
      <c r="O194" s="246"/>
      <c r="P194" s="246"/>
      <c r="Q194" s="246"/>
      <c r="R194" s="246"/>
      <c r="S194" s="246"/>
      <c r="T194" s="257"/>
      <c r="AT194" s="262" t="s">
        <v>184</v>
      </c>
      <c r="AU194" s="262" t="s">
        <v>81</v>
      </c>
      <c r="AV194" s="91" t="s">
        <v>81</v>
      </c>
      <c r="AW194" s="91" t="s">
        <v>37</v>
      </c>
      <c r="AX194" s="91" t="s">
        <v>73</v>
      </c>
      <c r="AY194" s="262" t="s">
        <v>164</v>
      </c>
    </row>
    <row r="195" spans="2:51" s="91" customFormat="1" ht="24">
      <c r="B195" s="200"/>
      <c r="C195" s="201"/>
      <c r="D195" s="194" t="s">
        <v>184</v>
      </c>
      <c r="E195" s="202" t="s">
        <v>22</v>
      </c>
      <c r="F195" s="203" t="s">
        <v>2188</v>
      </c>
      <c r="G195" s="201"/>
      <c r="H195" s="204">
        <v>56.58</v>
      </c>
      <c r="I195" s="243"/>
      <c r="J195" s="201"/>
      <c r="K195" s="201"/>
      <c r="L195" s="244"/>
      <c r="M195" s="245"/>
      <c r="N195" s="246"/>
      <c r="O195" s="246"/>
      <c r="P195" s="246"/>
      <c r="Q195" s="246"/>
      <c r="R195" s="246"/>
      <c r="S195" s="246"/>
      <c r="T195" s="257"/>
      <c r="AT195" s="262" t="s">
        <v>184</v>
      </c>
      <c r="AU195" s="262" t="s">
        <v>81</v>
      </c>
      <c r="AV195" s="91" t="s">
        <v>81</v>
      </c>
      <c r="AW195" s="91" t="s">
        <v>37</v>
      </c>
      <c r="AX195" s="91" t="s">
        <v>73</v>
      </c>
      <c r="AY195" s="262" t="s">
        <v>164</v>
      </c>
    </row>
    <row r="196" spans="2:51" s="91" customFormat="1" ht="13.5">
      <c r="B196" s="200"/>
      <c r="C196" s="201"/>
      <c r="D196" s="194" t="s">
        <v>184</v>
      </c>
      <c r="E196" s="202" t="s">
        <v>22</v>
      </c>
      <c r="F196" s="203" t="s">
        <v>2189</v>
      </c>
      <c r="G196" s="201"/>
      <c r="H196" s="204">
        <v>75.418</v>
      </c>
      <c r="I196" s="243"/>
      <c r="J196" s="201"/>
      <c r="K196" s="201"/>
      <c r="L196" s="244"/>
      <c r="M196" s="245"/>
      <c r="N196" s="246"/>
      <c r="O196" s="246"/>
      <c r="P196" s="246"/>
      <c r="Q196" s="246"/>
      <c r="R196" s="246"/>
      <c r="S196" s="246"/>
      <c r="T196" s="257"/>
      <c r="AT196" s="262" t="s">
        <v>184</v>
      </c>
      <c r="AU196" s="262" t="s">
        <v>81</v>
      </c>
      <c r="AV196" s="91" t="s">
        <v>81</v>
      </c>
      <c r="AW196" s="91" t="s">
        <v>37</v>
      </c>
      <c r="AX196" s="91" t="s">
        <v>73</v>
      </c>
      <c r="AY196" s="262" t="s">
        <v>164</v>
      </c>
    </row>
    <row r="197" spans="2:51" s="293" customFormat="1" ht="13.5">
      <c r="B197" s="294"/>
      <c r="C197" s="295"/>
      <c r="D197" s="194" t="s">
        <v>184</v>
      </c>
      <c r="E197" s="296" t="s">
        <v>22</v>
      </c>
      <c r="F197" s="297" t="s">
        <v>249</v>
      </c>
      <c r="G197" s="295"/>
      <c r="H197" s="298">
        <v>166.083</v>
      </c>
      <c r="I197" s="299"/>
      <c r="J197" s="295"/>
      <c r="K197" s="295"/>
      <c r="L197" s="300"/>
      <c r="M197" s="301"/>
      <c r="N197" s="302"/>
      <c r="O197" s="302"/>
      <c r="P197" s="302"/>
      <c r="Q197" s="302"/>
      <c r="R197" s="302"/>
      <c r="S197" s="302"/>
      <c r="T197" s="303"/>
      <c r="AT197" s="304" t="s">
        <v>184</v>
      </c>
      <c r="AU197" s="304" t="s">
        <v>81</v>
      </c>
      <c r="AV197" s="293" t="s">
        <v>120</v>
      </c>
      <c r="AW197" s="293" t="s">
        <v>37</v>
      </c>
      <c r="AX197" s="293" t="s">
        <v>73</v>
      </c>
      <c r="AY197" s="304" t="s">
        <v>164</v>
      </c>
    </row>
    <row r="198" spans="2:51" s="91" customFormat="1" ht="13.5">
      <c r="B198" s="200"/>
      <c r="C198" s="201"/>
      <c r="D198" s="194" t="s">
        <v>184</v>
      </c>
      <c r="E198" s="202" t="s">
        <v>22</v>
      </c>
      <c r="F198" s="203" t="s">
        <v>541</v>
      </c>
      <c r="G198" s="201"/>
      <c r="H198" s="204">
        <v>175.75</v>
      </c>
      <c r="I198" s="243"/>
      <c r="J198" s="201"/>
      <c r="K198" s="201"/>
      <c r="L198" s="244"/>
      <c r="M198" s="245"/>
      <c r="N198" s="246"/>
      <c r="O198" s="246"/>
      <c r="P198" s="246"/>
      <c r="Q198" s="246"/>
      <c r="R198" s="246"/>
      <c r="S198" s="246"/>
      <c r="T198" s="257"/>
      <c r="AT198" s="262" t="s">
        <v>184</v>
      </c>
      <c r="AU198" s="262" t="s">
        <v>81</v>
      </c>
      <c r="AV198" s="91" t="s">
        <v>81</v>
      </c>
      <c r="AW198" s="91" t="s">
        <v>37</v>
      </c>
      <c r="AX198" s="91" t="s">
        <v>73</v>
      </c>
      <c r="AY198" s="262" t="s">
        <v>164</v>
      </c>
    </row>
    <row r="199" spans="2:51" s="91" customFormat="1" ht="13.5">
      <c r="B199" s="200"/>
      <c r="C199" s="201"/>
      <c r="D199" s="194" t="s">
        <v>184</v>
      </c>
      <c r="E199" s="202" t="s">
        <v>22</v>
      </c>
      <c r="F199" s="203" t="s">
        <v>2190</v>
      </c>
      <c r="G199" s="201"/>
      <c r="H199" s="204">
        <v>62.38</v>
      </c>
      <c r="I199" s="243"/>
      <c r="J199" s="201"/>
      <c r="K199" s="201"/>
      <c r="L199" s="244"/>
      <c r="M199" s="245"/>
      <c r="N199" s="246"/>
      <c r="O199" s="246"/>
      <c r="P199" s="246"/>
      <c r="Q199" s="246"/>
      <c r="R199" s="246"/>
      <c r="S199" s="246"/>
      <c r="T199" s="257"/>
      <c r="AT199" s="262" t="s">
        <v>184</v>
      </c>
      <c r="AU199" s="262" t="s">
        <v>81</v>
      </c>
      <c r="AV199" s="91" t="s">
        <v>81</v>
      </c>
      <c r="AW199" s="91" t="s">
        <v>37</v>
      </c>
      <c r="AX199" s="91" t="s">
        <v>73</v>
      </c>
      <c r="AY199" s="262" t="s">
        <v>164</v>
      </c>
    </row>
    <row r="200" spans="2:51" s="91" customFormat="1" ht="13.5">
      <c r="B200" s="200"/>
      <c r="C200" s="201"/>
      <c r="D200" s="194" t="s">
        <v>184</v>
      </c>
      <c r="E200" s="202" t="s">
        <v>22</v>
      </c>
      <c r="F200" s="203" t="s">
        <v>2191</v>
      </c>
      <c r="G200" s="201"/>
      <c r="H200" s="204">
        <v>187.595</v>
      </c>
      <c r="I200" s="243"/>
      <c r="J200" s="201"/>
      <c r="K200" s="201"/>
      <c r="L200" s="244"/>
      <c r="M200" s="245"/>
      <c r="N200" s="246"/>
      <c r="O200" s="246"/>
      <c r="P200" s="246"/>
      <c r="Q200" s="246"/>
      <c r="R200" s="246"/>
      <c r="S200" s="246"/>
      <c r="T200" s="257"/>
      <c r="AT200" s="262" t="s">
        <v>184</v>
      </c>
      <c r="AU200" s="262" t="s">
        <v>81</v>
      </c>
      <c r="AV200" s="91" t="s">
        <v>81</v>
      </c>
      <c r="AW200" s="91" t="s">
        <v>37</v>
      </c>
      <c r="AX200" s="91" t="s">
        <v>73</v>
      </c>
      <c r="AY200" s="262" t="s">
        <v>164</v>
      </c>
    </row>
    <row r="201" spans="2:51" s="293" customFormat="1" ht="13.5">
      <c r="B201" s="294"/>
      <c r="C201" s="295"/>
      <c r="D201" s="194" t="s">
        <v>184</v>
      </c>
      <c r="E201" s="296" t="s">
        <v>22</v>
      </c>
      <c r="F201" s="297" t="s">
        <v>249</v>
      </c>
      <c r="G201" s="295"/>
      <c r="H201" s="298">
        <v>425.725</v>
      </c>
      <c r="I201" s="299"/>
      <c r="J201" s="295"/>
      <c r="K201" s="295"/>
      <c r="L201" s="300"/>
      <c r="M201" s="301"/>
      <c r="N201" s="302"/>
      <c r="O201" s="302"/>
      <c r="P201" s="302"/>
      <c r="Q201" s="302"/>
      <c r="R201" s="302"/>
      <c r="S201" s="302"/>
      <c r="T201" s="303"/>
      <c r="AT201" s="304" t="s">
        <v>184</v>
      </c>
      <c r="AU201" s="304" t="s">
        <v>81</v>
      </c>
      <c r="AV201" s="293" t="s">
        <v>120</v>
      </c>
      <c r="AW201" s="293" t="s">
        <v>37</v>
      </c>
      <c r="AX201" s="293" t="s">
        <v>73</v>
      </c>
      <c r="AY201" s="304" t="s">
        <v>164</v>
      </c>
    </row>
    <row r="202" spans="2:51" s="91" customFormat="1" ht="13.5">
      <c r="B202" s="200"/>
      <c r="C202" s="201"/>
      <c r="D202" s="194" t="s">
        <v>184</v>
      </c>
      <c r="E202" s="202" t="s">
        <v>22</v>
      </c>
      <c r="F202" s="203" t="s">
        <v>544</v>
      </c>
      <c r="G202" s="201"/>
      <c r="H202" s="204">
        <v>202.815</v>
      </c>
      <c r="I202" s="243"/>
      <c r="J202" s="201"/>
      <c r="K202" s="201"/>
      <c r="L202" s="244"/>
      <c r="M202" s="245"/>
      <c r="N202" s="246"/>
      <c r="O202" s="246"/>
      <c r="P202" s="246"/>
      <c r="Q202" s="246"/>
      <c r="R202" s="246"/>
      <c r="S202" s="246"/>
      <c r="T202" s="257"/>
      <c r="AT202" s="262" t="s">
        <v>184</v>
      </c>
      <c r="AU202" s="262" t="s">
        <v>81</v>
      </c>
      <c r="AV202" s="91" t="s">
        <v>81</v>
      </c>
      <c r="AW202" s="91" t="s">
        <v>37</v>
      </c>
      <c r="AX202" s="91" t="s">
        <v>73</v>
      </c>
      <c r="AY202" s="262" t="s">
        <v>164</v>
      </c>
    </row>
    <row r="203" spans="2:51" s="293" customFormat="1" ht="13.5">
      <c r="B203" s="294"/>
      <c r="C203" s="295"/>
      <c r="D203" s="194" t="s">
        <v>184</v>
      </c>
      <c r="E203" s="296" t="s">
        <v>22</v>
      </c>
      <c r="F203" s="297" t="s">
        <v>249</v>
      </c>
      <c r="G203" s="295"/>
      <c r="H203" s="298">
        <v>202.815</v>
      </c>
      <c r="I203" s="299"/>
      <c r="J203" s="295"/>
      <c r="K203" s="295"/>
      <c r="L203" s="300"/>
      <c r="M203" s="301"/>
      <c r="N203" s="302"/>
      <c r="O203" s="302"/>
      <c r="P203" s="302"/>
      <c r="Q203" s="302"/>
      <c r="R203" s="302"/>
      <c r="S203" s="302"/>
      <c r="T203" s="303"/>
      <c r="AT203" s="304" t="s">
        <v>184</v>
      </c>
      <c r="AU203" s="304" t="s">
        <v>81</v>
      </c>
      <c r="AV203" s="293" t="s">
        <v>120</v>
      </c>
      <c r="AW203" s="293" t="s">
        <v>37</v>
      </c>
      <c r="AX203" s="293" t="s">
        <v>73</v>
      </c>
      <c r="AY203" s="304" t="s">
        <v>164</v>
      </c>
    </row>
    <row r="204" spans="2:51" s="92" customFormat="1" ht="13.5">
      <c r="B204" s="205"/>
      <c r="C204" s="206"/>
      <c r="D204" s="207" t="s">
        <v>184</v>
      </c>
      <c r="E204" s="208" t="s">
        <v>22</v>
      </c>
      <c r="F204" s="209" t="s">
        <v>187</v>
      </c>
      <c r="G204" s="206"/>
      <c r="H204" s="210">
        <v>1318.058</v>
      </c>
      <c r="I204" s="247"/>
      <c r="J204" s="206"/>
      <c r="K204" s="206"/>
      <c r="L204" s="248"/>
      <c r="M204" s="249"/>
      <c r="N204" s="250"/>
      <c r="O204" s="250"/>
      <c r="P204" s="250"/>
      <c r="Q204" s="250"/>
      <c r="R204" s="250"/>
      <c r="S204" s="250"/>
      <c r="T204" s="258"/>
      <c r="AT204" s="263" t="s">
        <v>184</v>
      </c>
      <c r="AU204" s="263" t="s">
        <v>81</v>
      </c>
      <c r="AV204" s="92" t="s">
        <v>171</v>
      </c>
      <c r="AW204" s="92" t="s">
        <v>37</v>
      </c>
      <c r="AX204" s="92" t="s">
        <v>24</v>
      </c>
      <c r="AY204" s="263" t="s">
        <v>164</v>
      </c>
    </row>
    <row r="205" spans="2:65" s="84" customFormat="1" ht="28.8" customHeight="1">
      <c r="B205" s="105"/>
      <c r="C205" s="189" t="s">
        <v>298</v>
      </c>
      <c r="D205" s="189" t="s">
        <v>166</v>
      </c>
      <c r="E205" s="190" t="s">
        <v>2196</v>
      </c>
      <c r="F205" s="191" t="s">
        <v>2197</v>
      </c>
      <c r="G205" s="192" t="s">
        <v>192</v>
      </c>
      <c r="H205" s="193">
        <v>1639.995</v>
      </c>
      <c r="I205" s="233"/>
      <c r="J205" s="234">
        <f>ROUND(I205*H205,2)</f>
        <v>0</v>
      </c>
      <c r="K205" s="191" t="s">
        <v>170</v>
      </c>
      <c r="L205" s="214"/>
      <c r="M205" s="235" t="s">
        <v>22</v>
      </c>
      <c r="N205" s="236" t="s">
        <v>44</v>
      </c>
      <c r="O205" s="106"/>
      <c r="P205" s="237">
        <f>O205*H205</f>
        <v>0</v>
      </c>
      <c r="Q205" s="237">
        <v>0.00489</v>
      </c>
      <c r="R205" s="237">
        <f>Q205*H205</f>
        <v>8.01957555</v>
      </c>
      <c r="S205" s="237">
        <v>0</v>
      </c>
      <c r="T205" s="254">
        <f>S205*H205</f>
        <v>0</v>
      </c>
      <c r="AR205" s="170" t="s">
        <v>171</v>
      </c>
      <c r="AT205" s="170" t="s">
        <v>166</v>
      </c>
      <c r="AU205" s="170" t="s">
        <v>81</v>
      </c>
      <c r="AY205" s="170" t="s">
        <v>164</v>
      </c>
      <c r="BE205" s="266">
        <f>IF(N205="základní",J205,0)</f>
        <v>0</v>
      </c>
      <c r="BF205" s="266">
        <f>IF(N205="snížená",J205,0)</f>
        <v>0</v>
      </c>
      <c r="BG205" s="266">
        <f>IF(N205="zákl. přenesená",J205,0)</f>
        <v>0</v>
      </c>
      <c r="BH205" s="266">
        <f>IF(N205="sníž. přenesená",J205,0)</f>
        <v>0</v>
      </c>
      <c r="BI205" s="266">
        <f>IF(N205="nulová",J205,0)</f>
        <v>0</v>
      </c>
      <c r="BJ205" s="170" t="s">
        <v>24</v>
      </c>
      <c r="BK205" s="266">
        <f>ROUND(I205*H205,2)</f>
        <v>0</v>
      </c>
      <c r="BL205" s="170" t="s">
        <v>171</v>
      </c>
      <c r="BM205" s="170" t="s">
        <v>2198</v>
      </c>
    </row>
    <row r="206" spans="2:47" s="84" customFormat="1" ht="24">
      <c r="B206" s="105"/>
      <c r="C206" s="174"/>
      <c r="D206" s="194" t="s">
        <v>173</v>
      </c>
      <c r="E206" s="174"/>
      <c r="F206" s="195" t="s">
        <v>2199</v>
      </c>
      <c r="G206" s="174"/>
      <c r="H206" s="174"/>
      <c r="I206" s="215"/>
      <c r="J206" s="174"/>
      <c r="K206" s="174"/>
      <c r="L206" s="214"/>
      <c r="M206" s="238"/>
      <c r="N206" s="106"/>
      <c r="O206" s="106"/>
      <c r="P206" s="106"/>
      <c r="Q206" s="106"/>
      <c r="R206" s="106"/>
      <c r="S206" s="106"/>
      <c r="T206" s="255"/>
      <c r="AT206" s="170" t="s">
        <v>173</v>
      </c>
      <c r="AU206" s="170" t="s">
        <v>81</v>
      </c>
    </row>
    <row r="207" spans="2:51" s="91" customFormat="1" ht="13.5">
      <c r="B207" s="200"/>
      <c r="C207" s="201"/>
      <c r="D207" s="194" t="s">
        <v>184</v>
      </c>
      <c r="E207" s="202" t="s">
        <v>22</v>
      </c>
      <c r="F207" s="203" t="s">
        <v>2200</v>
      </c>
      <c r="G207" s="201"/>
      <c r="H207" s="204">
        <v>347.045</v>
      </c>
      <c r="I207" s="243"/>
      <c r="J207" s="201"/>
      <c r="K207" s="201"/>
      <c r="L207" s="244"/>
      <c r="M207" s="245"/>
      <c r="N207" s="246"/>
      <c r="O207" s="246"/>
      <c r="P207" s="246"/>
      <c r="Q207" s="246"/>
      <c r="R207" s="246"/>
      <c r="S207" s="246"/>
      <c r="T207" s="257"/>
      <c r="AT207" s="262" t="s">
        <v>184</v>
      </c>
      <c r="AU207" s="262" t="s">
        <v>81</v>
      </c>
      <c r="AV207" s="91" t="s">
        <v>81</v>
      </c>
      <c r="AW207" s="91" t="s">
        <v>37</v>
      </c>
      <c r="AX207" s="91" t="s">
        <v>73</v>
      </c>
      <c r="AY207" s="262" t="s">
        <v>164</v>
      </c>
    </row>
    <row r="208" spans="2:51" s="91" customFormat="1" ht="13.5">
      <c r="B208" s="200"/>
      <c r="C208" s="201"/>
      <c r="D208" s="194" t="s">
        <v>184</v>
      </c>
      <c r="E208" s="202" t="s">
        <v>22</v>
      </c>
      <c r="F208" s="203" t="s">
        <v>2201</v>
      </c>
      <c r="G208" s="201"/>
      <c r="H208" s="204">
        <v>264.57</v>
      </c>
      <c r="I208" s="243"/>
      <c r="J208" s="201"/>
      <c r="K208" s="201"/>
      <c r="L208" s="244"/>
      <c r="M208" s="245"/>
      <c r="N208" s="246"/>
      <c r="O208" s="246"/>
      <c r="P208" s="246"/>
      <c r="Q208" s="246"/>
      <c r="R208" s="246"/>
      <c r="S208" s="246"/>
      <c r="T208" s="257"/>
      <c r="AT208" s="262" t="s">
        <v>184</v>
      </c>
      <c r="AU208" s="262" t="s">
        <v>81</v>
      </c>
      <c r="AV208" s="91" t="s">
        <v>81</v>
      </c>
      <c r="AW208" s="91" t="s">
        <v>37</v>
      </c>
      <c r="AX208" s="91" t="s">
        <v>73</v>
      </c>
      <c r="AY208" s="262" t="s">
        <v>164</v>
      </c>
    </row>
    <row r="209" spans="2:51" s="91" customFormat="1" ht="24">
      <c r="B209" s="200"/>
      <c r="C209" s="201"/>
      <c r="D209" s="194" t="s">
        <v>184</v>
      </c>
      <c r="E209" s="202" t="s">
        <v>22</v>
      </c>
      <c r="F209" s="203" t="s">
        <v>2202</v>
      </c>
      <c r="G209" s="201"/>
      <c r="H209" s="204">
        <v>604.62</v>
      </c>
      <c r="I209" s="243"/>
      <c r="J209" s="201"/>
      <c r="K209" s="201"/>
      <c r="L209" s="244"/>
      <c r="M209" s="245"/>
      <c r="N209" s="246"/>
      <c r="O209" s="246"/>
      <c r="P209" s="246"/>
      <c r="Q209" s="246"/>
      <c r="R209" s="246"/>
      <c r="S209" s="246"/>
      <c r="T209" s="257"/>
      <c r="AT209" s="262" t="s">
        <v>184</v>
      </c>
      <c r="AU209" s="262" t="s">
        <v>81</v>
      </c>
      <c r="AV209" s="91" t="s">
        <v>81</v>
      </c>
      <c r="AW209" s="91" t="s">
        <v>37</v>
      </c>
      <c r="AX209" s="91" t="s">
        <v>73</v>
      </c>
      <c r="AY209" s="262" t="s">
        <v>164</v>
      </c>
    </row>
    <row r="210" spans="2:51" s="91" customFormat="1" ht="13.5">
      <c r="B210" s="200"/>
      <c r="C210" s="201"/>
      <c r="D210" s="194" t="s">
        <v>184</v>
      </c>
      <c r="E210" s="202" t="s">
        <v>22</v>
      </c>
      <c r="F210" s="203" t="s">
        <v>2203</v>
      </c>
      <c r="G210" s="201"/>
      <c r="H210" s="204">
        <v>252.11</v>
      </c>
      <c r="I210" s="243"/>
      <c r="J210" s="201"/>
      <c r="K210" s="201"/>
      <c r="L210" s="244"/>
      <c r="M210" s="245"/>
      <c r="N210" s="246"/>
      <c r="O210" s="246"/>
      <c r="P210" s="246"/>
      <c r="Q210" s="246"/>
      <c r="R210" s="246"/>
      <c r="S210" s="246"/>
      <c r="T210" s="257"/>
      <c r="AT210" s="262" t="s">
        <v>184</v>
      </c>
      <c r="AU210" s="262" t="s">
        <v>81</v>
      </c>
      <c r="AV210" s="91" t="s">
        <v>81</v>
      </c>
      <c r="AW210" s="91" t="s">
        <v>37</v>
      </c>
      <c r="AX210" s="91" t="s">
        <v>73</v>
      </c>
      <c r="AY210" s="262" t="s">
        <v>164</v>
      </c>
    </row>
    <row r="211" spans="2:51" s="91" customFormat="1" ht="13.5">
      <c r="B211" s="200"/>
      <c r="C211" s="201"/>
      <c r="D211" s="194" t="s">
        <v>184</v>
      </c>
      <c r="E211" s="202" t="s">
        <v>22</v>
      </c>
      <c r="F211" s="203" t="s">
        <v>2204</v>
      </c>
      <c r="G211" s="201"/>
      <c r="H211" s="204">
        <v>49.84</v>
      </c>
      <c r="I211" s="243"/>
      <c r="J211" s="201"/>
      <c r="K211" s="201"/>
      <c r="L211" s="244"/>
      <c r="M211" s="245"/>
      <c r="N211" s="246"/>
      <c r="O211" s="246"/>
      <c r="P211" s="246"/>
      <c r="Q211" s="246"/>
      <c r="R211" s="246"/>
      <c r="S211" s="246"/>
      <c r="T211" s="257"/>
      <c r="AT211" s="262" t="s">
        <v>184</v>
      </c>
      <c r="AU211" s="262" t="s">
        <v>81</v>
      </c>
      <c r="AV211" s="91" t="s">
        <v>81</v>
      </c>
      <c r="AW211" s="91" t="s">
        <v>37</v>
      </c>
      <c r="AX211" s="91" t="s">
        <v>73</v>
      </c>
      <c r="AY211" s="262" t="s">
        <v>164</v>
      </c>
    </row>
    <row r="212" spans="2:51" s="91" customFormat="1" ht="24">
      <c r="B212" s="200"/>
      <c r="C212" s="201"/>
      <c r="D212" s="194" t="s">
        <v>184</v>
      </c>
      <c r="E212" s="202" t="s">
        <v>22</v>
      </c>
      <c r="F212" s="203" t="s">
        <v>2205</v>
      </c>
      <c r="G212" s="201"/>
      <c r="H212" s="204">
        <v>27.2</v>
      </c>
      <c r="I212" s="243"/>
      <c r="J212" s="201"/>
      <c r="K212" s="201"/>
      <c r="L212" s="244"/>
      <c r="M212" s="245"/>
      <c r="N212" s="246"/>
      <c r="O212" s="246"/>
      <c r="P212" s="246"/>
      <c r="Q212" s="246"/>
      <c r="R212" s="246"/>
      <c r="S212" s="246"/>
      <c r="T212" s="257"/>
      <c r="AT212" s="262" t="s">
        <v>184</v>
      </c>
      <c r="AU212" s="262" t="s">
        <v>81</v>
      </c>
      <c r="AV212" s="91" t="s">
        <v>81</v>
      </c>
      <c r="AW212" s="91" t="s">
        <v>37</v>
      </c>
      <c r="AX212" s="91" t="s">
        <v>73</v>
      </c>
      <c r="AY212" s="262" t="s">
        <v>164</v>
      </c>
    </row>
    <row r="213" spans="2:51" s="91" customFormat="1" ht="13.5">
      <c r="B213" s="200"/>
      <c r="C213" s="201"/>
      <c r="D213" s="194" t="s">
        <v>184</v>
      </c>
      <c r="E213" s="202" t="s">
        <v>22</v>
      </c>
      <c r="F213" s="203" t="s">
        <v>2206</v>
      </c>
      <c r="G213" s="201"/>
      <c r="H213" s="204">
        <v>70.6</v>
      </c>
      <c r="I213" s="243"/>
      <c r="J213" s="201"/>
      <c r="K213" s="201"/>
      <c r="L213" s="244"/>
      <c r="M213" s="245"/>
      <c r="N213" s="246"/>
      <c r="O213" s="246"/>
      <c r="P213" s="246"/>
      <c r="Q213" s="246"/>
      <c r="R213" s="246"/>
      <c r="S213" s="246"/>
      <c r="T213" s="257"/>
      <c r="AT213" s="262" t="s">
        <v>184</v>
      </c>
      <c r="AU213" s="262" t="s">
        <v>81</v>
      </c>
      <c r="AV213" s="91" t="s">
        <v>81</v>
      </c>
      <c r="AW213" s="91" t="s">
        <v>37</v>
      </c>
      <c r="AX213" s="91" t="s">
        <v>73</v>
      </c>
      <c r="AY213" s="262" t="s">
        <v>164</v>
      </c>
    </row>
    <row r="214" spans="2:51" s="91" customFormat="1" ht="13.5">
      <c r="B214" s="200"/>
      <c r="C214" s="201"/>
      <c r="D214" s="194" t="s">
        <v>184</v>
      </c>
      <c r="E214" s="202" t="s">
        <v>22</v>
      </c>
      <c r="F214" s="203" t="s">
        <v>2207</v>
      </c>
      <c r="G214" s="201"/>
      <c r="H214" s="204">
        <v>7.12</v>
      </c>
      <c r="I214" s="243"/>
      <c r="J214" s="201"/>
      <c r="K214" s="201"/>
      <c r="L214" s="244"/>
      <c r="M214" s="245"/>
      <c r="N214" s="246"/>
      <c r="O214" s="246"/>
      <c r="P214" s="246"/>
      <c r="Q214" s="246"/>
      <c r="R214" s="246"/>
      <c r="S214" s="246"/>
      <c r="T214" s="257"/>
      <c r="AT214" s="262" t="s">
        <v>184</v>
      </c>
      <c r="AU214" s="262" t="s">
        <v>81</v>
      </c>
      <c r="AV214" s="91" t="s">
        <v>81</v>
      </c>
      <c r="AW214" s="91" t="s">
        <v>37</v>
      </c>
      <c r="AX214" s="91" t="s">
        <v>73</v>
      </c>
      <c r="AY214" s="262" t="s">
        <v>164</v>
      </c>
    </row>
    <row r="215" spans="2:51" s="91" customFormat="1" ht="13.5">
      <c r="B215" s="200"/>
      <c r="C215" s="201"/>
      <c r="D215" s="194" t="s">
        <v>184</v>
      </c>
      <c r="E215" s="202" t="s">
        <v>22</v>
      </c>
      <c r="F215" s="203" t="s">
        <v>2208</v>
      </c>
      <c r="G215" s="201"/>
      <c r="H215" s="204">
        <v>16.89</v>
      </c>
      <c r="I215" s="243"/>
      <c r="J215" s="201"/>
      <c r="K215" s="201"/>
      <c r="L215" s="244"/>
      <c r="M215" s="245"/>
      <c r="N215" s="246"/>
      <c r="O215" s="246"/>
      <c r="P215" s="246"/>
      <c r="Q215" s="246"/>
      <c r="R215" s="246"/>
      <c r="S215" s="246"/>
      <c r="T215" s="257"/>
      <c r="AT215" s="262" t="s">
        <v>184</v>
      </c>
      <c r="AU215" s="262" t="s">
        <v>81</v>
      </c>
      <c r="AV215" s="91" t="s">
        <v>81</v>
      </c>
      <c r="AW215" s="91" t="s">
        <v>37</v>
      </c>
      <c r="AX215" s="91" t="s">
        <v>73</v>
      </c>
      <c r="AY215" s="262" t="s">
        <v>164</v>
      </c>
    </row>
    <row r="216" spans="2:51" s="92" customFormat="1" ht="13.5">
      <c r="B216" s="205"/>
      <c r="C216" s="206"/>
      <c r="D216" s="207" t="s">
        <v>184</v>
      </c>
      <c r="E216" s="208" t="s">
        <v>22</v>
      </c>
      <c r="F216" s="209" t="s">
        <v>187</v>
      </c>
      <c r="G216" s="206"/>
      <c r="H216" s="210">
        <v>1639.995</v>
      </c>
      <c r="I216" s="247"/>
      <c r="J216" s="206"/>
      <c r="K216" s="206"/>
      <c r="L216" s="248"/>
      <c r="M216" s="249"/>
      <c r="N216" s="250"/>
      <c r="O216" s="250"/>
      <c r="P216" s="250"/>
      <c r="Q216" s="250"/>
      <c r="R216" s="250"/>
      <c r="S216" s="250"/>
      <c r="T216" s="258"/>
      <c r="AT216" s="263" t="s">
        <v>184</v>
      </c>
      <c r="AU216" s="263" t="s">
        <v>81</v>
      </c>
      <c r="AV216" s="92" t="s">
        <v>171</v>
      </c>
      <c r="AW216" s="92" t="s">
        <v>37</v>
      </c>
      <c r="AX216" s="92" t="s">
        <v>24</v>
      </c>
      <c r="AY216" s="263" t="s">
        <v>164</v>
      </c>
    </row>
    <row r="217" spans="2:65" s="84" customFormat="1" ht="28.8" customHeight="1">
      <c r="B217" s="105"/>
      <c r="C217" s="189" t="s">
        <v>305</v>
      </c>
      <c r="D217" s="189" t="s">
        <v>166</v>
      </c>
      <c r="E217" s="190" t="s">
        <v>2209</v>
      </c>
      <c r="F217" s="191" t="s">
        <v>2210</v>
      </c>
      <c r="G217" s="192" t="s">
        <v>192</v>
      </c>
      <c r="H217" s="193">
        <v>16.56</v>
      </c>
      <c r="I217" s="233"/>
      <c r="J217" s="234">
        <f>ROUND(I217*H217,2)</f>
        <v>0</v>
      </c>
      <c r="K217" s="191" t="s">
        <v>170</v>
      </c>
      <c r="L217" s="214"/>
      <c r="M217" s="235" t="s">
        <v>22</v>
      </c>
      <c r="N217" s="236" t="s">
        <v>44</v>
      </c>
      <c r="O217" s="106"/>
      <c r="P217" s="237">
        <f>O217*H217</f>
        <v>0</v>
      </c>
      <c r="Q217" s="237">
        <v>0.00865</v>
      </c>
      <c r="R217" s="237">
        <f>Q217*H217</f>
        <v>0.143244</v>
      </c>
      <c r="S217" s="237">
        <v>0</v>
      </c>
      <c r="T217" s="254">
        <f>S217*H217</f>
        <v>0</v>
      </c>
      <c r="AR217" s="170" t="s">
        <v>171</v>
      </c>
      <c r="AT217" s="170" t="s">
        <v>166</v>
      </c>
      <c r="AU217" s="170" t="s">
        <v>81</v>
      </c>
      <c r="AY217" s="170" t="s">
        <v>164</v>
      </c>
      <c r="BE217" s="266">
        <f>IF(N217="základní",J217,0)</f>
        <v>0</v>
      </c>
      <c r="BF217" s="266">
        <f>IF(N217="snížená",J217,0)</f>
        <v>0</v>
      </c>
      <c r="BG217" s="266">
        <f>IF(N217="zákl. přenesená",J217,0)</f>
        <v>0</v>
      </c>
      <c r="BH217" s="266">
        <f>IF(N217="sníž. přenesená",J217,0)</f>
        <v>0</v>
      </c>
      <c r="BI217" s="266">
        <f>IF(N217="nulová",J217,0)</f>
        <v>0</v>
      </c>
      <c r="BJ217" s="170" t="s">
        <v>24</v>
      </c>
      <c r="BK217" s="266">
        <f>ROUND(I217*H217,2)</f>
        <v>0</v>
      </c>
      <c r="BL217" s="170" t="s">
        <v>171</v>
      </c>
      <c r="BM217" s="170" t="s">
        <v>2211</v>
      </c>
    </row>
    <row r="218" spans="2:47" s="84" customFormat="1" ht="24">
      <c r="B218" s="105"/>
      <c r="C218" s="174"/>
      <c r="D218" s="194" t="s">
        <v>173</v>
      </c>
      <c r="E218" s="174"/>
      <c r="F218" s="195" t="s">
        <v>2174</v>
      </c>
      <c r="G218" s="174"/>
      <c r="H218" s="174"/>
      <c r="I218" s="215"/>
      <c r="J218" s="174"/>
      <c r="K218" s="174"/>
      <c r="L218" s="214"/>
      <c r="M218" s="238"/>
      <c r="N218" s="106"/>
      <c r="O218" s="106"/>
      <c r="P218" s="106"/>
      <c r="Q218" s="106"/>
      <c r="R218" s="106"/>
      <c r="S218" s="106"/>
      <c r="T218" s="255"/>
      <c r="AT218" s="170" t="s">
        <v>173</v>
      </c>
      <c r="AU218" s="170" t="s">
        <v>81</v>
      </c>
    </row>
    <row r="219" spans="2:51" s="91" customFormat="1" ht="13.5">
      <c r="B219" s="200"/>
      <c r="C219" s="201"/>
      <c r="D219" s="207" t="s">
        <v>184</v>
      </c>
      <c r="E219" s="211" t="s">
        <v>22</v>
      </c>
      <c r="F219" s="212" t="s">
        <v>2212</v>
      </c>
      <c r="G219" s="201"/>
      <c r="H219" s="213">
        <v>16.56</v>
      </c>
      <c r="I219" s="243"/>
      <c r="J219" s="201"/>
      <c r="K219" s="201"/>
      <c r="L219" s="244"/>
      <c r="M219" s="245"/>
      <c r="N219" s="246"/>
      <c r="O219" s="246"/>
      <c r="P219" s="246"/>
      <c r="Q219" s="246"/>
      <c r="R219" s="246"/>
      <c r="S219" s="246"/>
      <c r="T219" s="257"/>
      <c r="AT219" s="262" t="s">
        <v>184</v>
      </c>
      <c r="AU219" s="262" t="s">
        <v>81</v>
      </c>
      <c r="AV219" s="91" t="s">
        <v>81</v>
      </c>
      <c r="AW219" s="91" t="s">
        <v>37</v>
      </c>
      <c r="AX219" s="91" t="s">
        <v>24</v>
      </c>
      <c r="AY219" s="262" t="s">
        <v>164</v>
      </c>
    </row>
    <row r="220" spans="2:65" s="84" customFormat="1" ht="28.8" customHeight="1">
      <c r="B220" s="105"/>
      <c r="C220" s="189" t="s">
        <v>321</v>
      </c>
      <c r="D220" s="189" t="s">
        <v>166</v>
      </c>
      <c r="E220" s="190" t="s">
        <v>2213</v>
      </c>
      <c r="F220" s="191" t="s">
        <v>2214</v>
      </c>
      <c r="G220" s="192" t="s">
        <v>192</v>
      </c>
      <c r="H220" s="193">
        <v>1468.345</v>
      </c>
      <c r="I220" s="233"/>
      <c r="J220" s="234">
        <f>ROUND(I220*H220,2)</f>
        <v>0</v>
      </c>
      <c r="K220" s="191" t="s">
        <v>170</v>
      </c>
      <c r="L220" s="214"/>
      <c r="M220" s="235" t="s">
        <v>22</v>
      </c>
      <c r="N220" s="236" t="s">
        <v>44</v>
      </c>
      <c r="O220" s="106"/>
      <c r="P220" s="237">
        <f>O220*H220</f>
        <v>0</v>
      </c>
      <c r="Q220" s="237">
        <v>0.0085</v>
      </c>
      <c r="R220" s="237">
        <f>Q220*H220</f>
        <v>12.4809325</v>
      </c>
      <c r="S220" s="237">
        <v>0</v>
      </c>
      <c r="T220" s="254">
        <f>S220*H220</f>
        <v>0</v>
      </c>
      <c r="AR220" s="170" t="s">
        <v>171</v>
      </c>
      <c r="AT220" s="170" t="s">
        <v>166</v>
      </c>
      <c r="AU220" s="170" t="s">
        <v>81</v>
      </c>
      <c r="AY220" s="170" t="s">
        <v>164</v>
      </c>
      <c r="BE220" s="266">
        <f>IF(N220="základní",J220,0)</f>
        <v>0</v>
      </c>
      <c r="BF220" s="266">
        <f>IF(N220="snížená",J220,0)</f>
        <v>0</v>
      </c>
      <c r="BG220" s="266">
        <f>IF(N220="zákl. přenesená",J220,0)</f>
        <v>0</v>
      </c>
      <c r="BH220" s="266">
        <f>IF(N220="sníž. přenesená",J220,0)</f>
        <v>0</v>
      </c>
      <c r="BI220" s="266">
        <f>IF(N220="nulová",J220,0)</f>
        <v>0</v>
      </c>
      <c r="BJ220" s="170" t="s">
        <v>24</v>
      </c>
      <c r="BK220" s="266">
        <f>ROUND(I220*H220,2)</f>
        <v>0</v>
      </c>
      <c r="BL220" s="170" t="s">
        <v>171</v>
      </c>
      <c r="BM220" s="170" t="s">
        <v>2215</v>
      </c>
    </row>
    <row r="221" spans="2:47" s="84" customFormat="1" ht="24">
      <c r="B221" s="105"/>
      <c r="C221" s="174"/>
      <c r="D221" s="194" t="s">
        <v>173</v>
      </c>
      <c r="E221" s="174"/>
      <c r="F221" s="195" t="s">
        <v>2216</v>
      </c>
      <c r="G221" s="174"/>
      <c r="H221" s="174"/>
      <c r="I221" s="215"/>
      <c r="J221" s="174"/>
      <c r="K221" s="174"/>
      <c r="L221" s="214"/>
      <c r="M221" s="238"/>
      <c r="N221" s="106"/>
      <c r="O221" s="106"/>
      <c r="P221" s="106"/>
      <c r="Q221" s="106"/>
      <c r="R221" s="106"/>
      <c r="S221" s="106"/>
      <c r="T221" s="255"/>
      <c r="AT221" s="170" t="s">
        <v>173</v>
      </c>
      <c r="AU221" s="170" t="s">
        <v>81</v>
      </c>
    </row>
    <row r="222" spans="2:51" s="91" customFormat="1" ht="13.5">
      <c r="B222" s="200"/>
      <c r="C222" s="201"/>
      <c r="D222" s="194" t="s">
        <v>184</v>
      </c>
      <c r="E222" s="202" t="s">
        <v>22</v>
      </c>
      <c r="F222" s="203" t="s">
        <v>2200</v>
      </c>
      <c r="G222" s="201"/>
      <c r="H222" s="204">
        <v>347.045</v>
      </c>
      <c r="I222" s="243"/>
      <c r="J222" s="201"/>
      <c r="K222" s="201"/>
      <c r="L222" s="244"/>
      <c r="M222" s="245"/>
      <c r="N222" s="246"/>
      <c r="O222" s="246"/>
      <c r="P222" s="246"/>
      <c r="Q222" s="246"/>
      <c r="R222" s="246"/>
      <c r="S222" s="246"/>
      <c r="T222" s="257"/>
      <c r="AT222" s="262" t="s">
        <v>184</v>
      </c>
      <c r="AU222" s="262" t="s">
        <v>81</v>
      </c>
      <c r="AV222" s="91" t="s">
        <v>81</v>
      </c>
      <c r="AW222" s="91" t="s">
        <v>37</v>
      </c>
      <c r="AX222" s="91" t="s">
        <v>73</v>
      </c>
      <c r="AY222" s="262" t="s">
        <v>164</v>
      </c>
    </row>
    <row r="223" spans="2:51" s="91" customFormat="1" ht="13.5">
      <c r="B223" s="200"/>
      <c r="C223" s="201"/>
      <c r="D223" s="194" t="s">
        <v>184</v>
      </c>
      <c r="E223" s="202" t="s">
        <v>22</v>
      </c>
      <c r="F223" s="203" t="s">
        <v>2201</v>
      </c>
      <c r="G223" s="201"/>
      <c r="H223" s="204">
        <v>264.57</v>
      </c>
      <c r="I223" s="243"/>
      <c r="J223" s="201"/>
      <c r="K223" s="201"/>
      <c r="L223" s="244"/>
      <c r="M223" s="245"/>
      <c r="N223" s="246"/>
      <c r="O223" s="246"/>
      <c r="P223" s="246"/>
      <c r="Q223" s="246"/>
      <c r="R223" s="246"/>
      <c r="S223" s="246"/>
      <c r="T223" s="257"/>
      <c r="AT223" s="262" t="s">
        <v>184</v>
      </c>
      <c r="AU223" s="262" t="s">
        <v>81</v>
      </c>
      <c r="AV223" s="91" t="s">
        <v>81</v>
      </c>
      <c r="AW223" s="91" t="s">
        <v>37</v>
      </c>
      <c r="AX223" s="91" t="s">
        <v>73</v>
      </c>
      <c r="AY223" s="262" t="s">
        <v>164</v>
      </c>
    </row>
    <row r="224" spans="2:51" s="91" customFormat="1" ht="24">
      <c r="B224" s="200"/>
      <c r="C224" s="201"/>
      <c r="D224" s="194" t="s">
        <v>184</v>
      </c>
      <c r="E224" s="202" t="s">
        <v>22</v>
      </c>
      <c r="F224" s="203" t="s">
        <v>2202</v>
      </c>
      <c r="G224" s="201"/>
      <c r="H224" s="204">
        <v>604.62</v>
      </c>
      <c r="I224" s="243"/>
      <c r="J224" s="201"/>
      <c r="K224" s="201"/>
      <c r="L224" s="244"/>
      <c r="M224" s="245"/>
      <c r="N224" s="246"/>
      <c r="O224" s="246"/>
      <c r="P224" s="246"/>
      <c r="Q224" s="246"/>
      <c r="R224" s="246"/>
      <c r="S224" s="246"/>
      <c r="T224" s="257"/>
      <c r="AT224" s="262" t="s">
        <v>184</v>
      </c>
      <c r="AU224" s="262" t="s">
        <v>81</v>
      </c>
      <c r="AV224" s="91" t="s">
        <v>81</v>
      </c>
      <c r="AW224" s="91" t="s">
        <v>37</v>
      </c>
      <c r="AX224" s="91" t="s">
        <v>73</v>
      </c>
      <c r="AY224" s="262" t="s">
        <v>164</v>
      </c>
    </row>
    <row r="225" spans="2:51" s="91" customFormat="1" ht="13.5">
      <c r="B225" s="200"/>
      <c r="C225" s="201"/>
      <c r="D225" s="194" t="s">
        <v>184</v>
      </c>
      <c r="E225" s="202" t="s">
        <v>22</v>
      </c>
      <c r="F225" s="203" t="s">
        <v>2203</v>
      </c>
      <c r="G225" s="201"/>
      <c r="H225" s="204">
        <v>252.11</v>
      </c>
      <c r="I225" s="243"/>
      <c r="J225" s="201"/>
      <c r="K225" s="201"/>
      <c r="L225" s="244"/>
      <c r="M225" s="245"/>
      <c r="N225" s="246"/>
      <c r="O225" s="246"/>
      <c r="P225" s="246"/>
      <c r="Q225" s="246"/>
      <c r="R225" s="246"/>
      <c r="S225" s="246"/>
      <c r="T225" s="257"/>
      <c r="AT225" s="262" t="s">
        <v>184</v>
      </c>
      <c r="AU225" s="262" t="s">
        <v>81</v>
      </c>
      <c r="AV225" s="91" t="s">
        <v>81</v>
      </c>
      <c r="AW225" s="91" t="s">
        <v>37</v>
      </c>
      <c r="AX225" s="91" t="s">
        <v>73</v>
      </c>
      <c r="AY225" s="262" t="s">
        <v>164</v>
      </c>
    </row>
    <row r="226" spans="2:51" s="92" customFormat="1" ht="13.5">
      <c r="B226" s="205"/>
      <c r="C226" s="206"/>
      <c r="D226" s="207" t="s">
        <v>184</v>
      </c>
      <c r="E226" s="208" t="s">
        <v>22</v>
      </c>
      <c r="F226" s="209" t="s">
        <v>187</v>
      </c>
      <c r="G226" s="206"/>
      <c r="H226" s="210">
        <v>1468.345</v>
      </c>
      <c r="I226" s="247"/>
      <c r="J226" s="206"/>
      <c r="K226" s="206"/>
      <c r="L226" s="248"/>
      <c r="M226" s="249"/>
      <c r="N226" s="250"/>
      <c r="O226" s="250"/>
      <c r="P226" s="250"/>
      <c r="Q226" s="250"/>
      <c r="R226" s="250"/>
      <c r="S226" s="250"/>
      <c r="T226" s="258"/>
      <c r="AT226" s="263" t="s">
        <v>184</v>
      </c>
      <c r="AU226" s="263" t="s">
        <v>81</v>
      </c>
      <c r="AV226" s="92" t="s">
        <v>171</v>
      </c>
      <c r="AW226" s="92" t="s">
        <v>37</v>
      </c>
      <c r="AX226" s="92" t="s">
        <v>24</v>
      </c>
      <c r="AY226" s="263" t="s">
        <v>164</v>
      </c>
    </row>
    <row r="227" spans="2:65" s="84" customFormat="1" ht="20.4" customHeight="1">
      <c r="B227" s="105"/>
      <c r="C227" s="281" t="s">
        <v>332</v>
      </c>
      <c r="D227" s="281" t="s">
        <v>834</v>
      </c>
      <c r="E227" s="282" t="s">
        <v>2217</v>
      </c>
      <c r="F227" s="283" t="s">
        <v>2218</v>
      </c>
      <c r="G227" s="284" t="s">
        <v>192</v>
      </c>
      <c r="H227" s="285">
        <v>1514.603</v>
      </c>
      <c r="I227" s="286"/>
      <c r="J227" s="287">
        <f>ROUND(I227*H227,2)</f>
        <v>0</v>
      </c>
      <c r="K227" s="283" t="s">
        <v>170</v>
      </c>
      <c r="L227" s="288"/>
      <c r="M227" s="289" t="s">
        <v>22</v>
      </c>
      <c r="N227" s="290" t="s">
        <v>44</v>
      </c>
      <c r="O227" s="106"/>
      <c r="P227" s="237">
        <f>O227*H227</f>
        <v>0</v>
      </c>
      <c r="Q227" s="237">
        <v>0.00272</v>
      </c>
      <c r="R227" s="237">
        <f>Q227*H227</f>
        <v>4.11972016</v>
      </c>
      <c r="S227" s="237">
        <v>0</v>
      </c>
      <c r="T227" s="254">
        <f>S227*H227</f>
        <v>0</v>
      </c>
      <c r="AR227" s="170" t="s">
        <v>217</v>
      </c>
      <c r="AT227" s="170" t="s">
        <v>834</v>
      </c>
      <c r="AU227" s="170" t="s">
        <v>81</v>
      </c>
      <c r="AY227" s="170" t="s">
        <v>164</v>
      </c>
      <c r="BE227" s="266">
        <f>IF(N227="základní",J227,0)</f>
        <v>0</v>
      </c>
      <c r="BF227" s="266">
        <f>IF(N227="snížená",J227,0)</f>
        <v>0</v>
      </c>
      <c r="BG227" s="266">
        <f>IF(N227="zákl. přenesená",J227,0)</f>
        <v>0</v>
      </c>
      <c r="BH227" s="266">
        <f>IF(N227="sníž. přenesená",J227,0)</f>
        <v>0</v>
      </c>
      <c r="BI227" s="266">
        <f>IF(N227="nulová",J227,0)</f>
        <v>0</v>
      </c>
      <c r="BJ227" s="170" t="s">
        <v>24</v>
      </c>
      <c r="BK227" s="266">
        <f>ROUND(I227*H227,2)</f>
        <v>0</v>
      </c>
      <c r="BL227" s="170" t="s">
        <v>171</v>
      </c>
      <c r="BM227" s="170" t="s">
        <v>2219</v>
      </c>
    </row>
    <row r="228" spans="2:47" s="84" customFormat="1" ht="36">
      <c r="B228" s="105"/>
      <c r="C228" s="174"/>
      <c r="D228" s="194" t="s">
        <v>173</v>
      </c>
      <c r="E228" s="174"/>
      <c r="F228" s="195" t="s">
        <v>2220</v>
      </c>
      <c r="G228" s="174"/>
      <c r="H228" s="174"/>
      <c r="I228" s="215"/>
      <c r="J228" s="174"/>
      <c r="K228" s="174"/>
      <c r="L228" s="214"/>
      <c r="M228" s="238"/>
      <c r="N228" s="106"/>
      <c r="O228" s="106"/>
      <c r="P228" s="106"/>
      <c r="Q228" s="106"/>
      <c r="R228" s="106"/>
      <c r="S228" s="106"/>
      <c r="T228" s="255"/>
      <c r="AT228" s="170" t="s">
        <v>173</v>
      </c>
      <c r="AU228" s="170" t="s">
        <v>81</v>
      </c>
    </row>
    <row r="229" spans="2:47" s="84" customFormat="1" ht="24">
      <c r="B229" s="105"/>
      <c r="C229" s="174"/>
      <c r="D229" s="194" t="s">
        <v>1077</v>
      </c>
      <c r="E229" s="174"/>
      <c r="F229" s="279" t="s">
        <v>2221</v>
      </c>
      <c r="G229" s="174"/>
      <c r="H229" s="174"/>
      <c r="I229" s="215"/>
      <c r="J229" s="174"/>
      <c r="K229" s="174"/>
      <c r="L229" s="214"/>
      <c r="M229" s="238"/>
      <c r="N229" s="106"/>
      <c r="O229" s="106"/>
      <c r="P229" s="106"/>
      <c r="Q229" s="106"/>
      <c r="R229" s="106"/>
      <c r="S229" s="106"/>
      <c r="T229" s="255"/>
      <c r="AT229" s="170" t="s">
        <v>1077</v>
      </c>
      <c r="AU229" s="170" t="s">
        <v>81</v>
      </c>
    </row>
    <row r="230" spans="2:51" s="91" customFormat="1" ht="13.5">
      <c r="B230" s="200"/>
      <c r="C230" s="201"/>
      <c r="D230" s="207" t="s">
        <v>184</v>
      </c>
      <c r="E230" s="201"/>
      <c r="F230" s="212" t="s">
        <v>2222</v>
      </c>
      <c r="G230" s="201"/>
      <c r="H230" s="213">
        <v>1514.603</v>
      </c>
      <c r="I230" s="243"/>
      <c r="J230" s="201"/>
      <c r="K230" s="201"/>
      <c r="L230" s="244"/>
      <c r="M230" s="245"/>
      <c r="N230" s="246"/>
      <c r="O230" s="246"/>
      <c r="P230" s="246"/>
      <c r="Q230" s="246"/>
      <c r="R230" s="246"/>
      <c r="S230" s="246"/>
      <c r="T230" s="257"/>
      <c r="AT230" s="262" t="s">
        <v>184</v>
      </c>
      <c r="AU230" s="262" t="s">
        <v>81</v>
      </c>
      <c r="AV230" s="91" t="s">
        <v>81</v>
      </c>
      <c r="AW230" s="91" t="s">
        <v>6</v>
      </c>
      <c r="AX230" s="91" t="s">
        <v>24</v>
      </c>
      <c r="AY230" s="262" t="s">
        <v>164</v>
      </c>
    </row>
    <row r="231" spans="2:65" s="84" customFormat="1" ht="28.8" customHeight="1">
      <c r="B231" s="105"/>
      <c r="C231" s="189" t="s">
        <v>338</v>
      </c>
      <c r="D231" s="189" t="s">
        <v>166</v>
      </c>
      <c r="E231" s="190" t="s">
        <v>2223</v>
      </c>
      <c r="F231" s="191" t="s">
        <v>2224</v>
      </c>
      <c r="G231" s="192" t="s">
        <v>192</v>
      </c>
      <c r="H231" s="193">
        <v>118.133</v>
      </c>
      <c r="I231" s="233"/>
      <c r="J231" s="234">
        <f>ROUND(I231*H231,2)</f>
        <v>0</v>
      </c>
      <c r="K231" s="191" t="s">
        <v>170</v>
      </c>
      <c r="L231" s="214"/>
      <c r="M231" s="235" t="s">
        <v>22</v>
      </c>
      <c r="N231" s="236" t="s">
        <v>44</v>
      </c>
      <c r="O231" s="106"/>
      <c r="P231" s="237">
        <f>O231*H231</f>
        <v>0</v>
      </c>
      <c r="Q231" s="237">
        <v>0.0067</v>
      </c>
      <c r="R231" s="237">
        <f>Q231*H231</f>
        <v>0.7914911</v>
      </c>
      <c r="S231" s="237">
        <v>0</v>
      </c>
      <c r="T231" s="254">
        <f>S231*H231</f>
        <v>0</v>
      </c>
      <c r="AR231" s="170" t="s">
        <v>171</v>
      </c>
      <c r="AT231" s="170" t="s">
        <v>166</v>
      </c>
      <c r="AU231" s="170" t="s">
        <v>81</v>
      </c>
      <c r="AY231" s="170" t="s">
        <v>164</v>
      </c>
      <c r="BE231" s="266">
        <f>IF(N231="základní",J231,0)</f>
        <v>0</v>
      </c>
      <c r="BF231" s="266">
        <f>IF(N231="snížená",J231,0)</f>
        <v>0</v>
      </c>
      <c r="BG231" s="266">
        <f>IF(N231="zákl. přenesená",J231,0)</f>
        <v>0</v>
      </c>
      <c r="BH231" s="266">
        <f>IF(N231="sníž. přenesená",J231,0)</f>
        <v>0</v>
      </c>
      <c r="BI231" s="266">
        <f>IF(N231="nulová",J231,0)</f>
        <v>0</v>
      </c>
      <c r="BJ231" s="170" t="s">
        <v>24</v>
      </c>
      <c r="BK231" s="266">
        <f>ROUND(I231*H231,2)</f>
        <v>0</v>
      </c>
      <c r="BL231" s="170" t="s">
        <v>171</v>
      </c>
      <c r="BM231" s="170" t="s">
        <v>2225</v>
      </c>
    </row>
    <row r="232" spans="2:47" s="84" customFormat="1" ht="24">
      <c r="B232" s="105"/>
      <c r="C232" s="174"/>
      <c r="D232" s="194" t="s">
        <v>173</v>
      </c>
      <c r="E232" s="174"/>
      <c r="F232" s="195" t="s">
        <v>2226</v>
      </c>
      <c r="G232" s="174"/>
      <c r="H232" s="174"/>
      <c r="I232" s="215"/>
      <c r="J232" s="174"/>
      <c r="K232" s="174"/>
      <c r="L232" s="214"/>
      <c r="M232" s="238"/>
      <c r="N232" s="106"/>
      <c r="O232" s="106"/>
      <c r="P232" s="106"/>
      <c r="Q232" s="106"/>
      <c r="R232" s="106"/>
      <c r="S232" s="106"/>
      <c r="T232" s="255"/>
      <c r="AT232" s="170" t="s">
        <v>173</v>
      </c>
      <c r="AU232" s="170" t="s">
        <v>81</v>
      </c>
    </row>
    <row r="233" spans="2:51" s="91" customFormat="1" ht="13.5">
      <c r="B233" s="200"/>
      <c r="C233" s="201"/>
      <c r="D233" s="194" t="s">
        <v>184</v>
      </c>
      <c r="E233" s="202" t="s">
        <v>22</v>
      </c>
      <c r="F233" s="203" t="s">
        <v>2227</v>
      </c>
      <c r="G233" s="201"/>
      <c r="H233" s="204">
        <v>57.24</v>
      </c>
      <c r="I233" s="243"/>
      <c r="J233" s="201"/>
      <c r="K233" s="201"/>
      <c r="L233" s="244"/>
      <c r="M233" s="245"/>
      <c r="N233" s="246"/>
      <c r="O233" s="246"/>
      <c r="P233" s="246"/>
      <c r="Q233" s="246"/>
      <c r="R233" s="246"/>
      <c r="S233" s="246"/>
      <c r="T233" s="257"/>
      <c r="AT233" s="262" t="s">
        <v>184</v>
      </c>
      <c r="AU233" s="262" t="s">
        <v>81</v>
      </c>
      <c r="AV233" s="91" t="s">
        <v>81</v>
      </c>
      <c r="AW233" s="91" t="s">
        <v>37</v>
      </c>
      <c r="AX233" s="91" t="s">
        <v>73</v>
      </c>
      <c r="AY233" s="262" t="s">
        <v>164</v>
      </c>
    </row>
    <row r="234" spans="2:51" s="91" customFormat="1" ht="13.5">
      <c r="B234" s="200"/>
      <c r="C234" s="201"/>
      <c r="D234" s="194" t="s">
        <v>184</v>
      </c>
      <c r="E234" s="202" t="s">
        <v>22</v>
      </c>
      <c r="F234" s="203" t="s">
        <v>2228</v>
      </c>
      <c r="G234" s="201"/>
      <c r="H234" s="204">
        <v>16.853</v>
      </c>
      <c r="I234" s="243"/>
      <c r="J234" s="201"/>
      <c r="K234" s="201"/>
      <c r="L234" s="244"/>
      <c r="M234" s="245"/>
      <c r="N234" s="246"/>
      <c r="O234" s="246"/>
      <c r="P234" s="246"/>
      <c r="Q234" s="246"/>
      <c r="R234" s="246"/>
      <c r="S234" s="246"/>
      <c r="T234" s="257"/>
      <c r="AT234" s="262" t="s">
        <v>184</v>
      </c>
      <c r="AU234" s="262" t="s">
        <v>81</v>
      </c>
      <c r="AV234" s="91" t="s">
        <v>81</v>
      </c>
      <c r="AW234" s="91" t="s">
        <v>37</v>
      </c>
      <c r="AX234" s="91" t="s">
        <v>73</v>
      </c>
      <c r="AY234" s="262" t="s">
        <v>164</v>
      </c>
    </row>
    <row r="235" spans="2:51" s="91" customFormat="1" ht="13.5">
      <c r="B235" s="200"/>
      <c r="C235" s="201"/>
      <c r="D235" s="194" t="s">
        <v>184</v>
      </c>
      <c r="E235" s="202" t="s">
        <v>22</v>
      </c>
      <c r="F235" s="203" t="s">
        <v>2229</v>
      </c>
      <c r="G235" s="201"/>
      <c r="H235" s="204">
        <v>7.905</v>
      </c>
      <c r="I235" s="243"/>
      <c r="J235" s="201"/>
      <c r="K235" s="201"/>
      <c r="L235" s="244"/>
      <c r="M235" s="245"/>
      <c r="N235" s="246"/>
      <c r="O235" s="246"/>
      <c r="P235" s="246"/>
      <c r="Q235" s="246"/>
      <c r="R235" s="246"/>
      <c r="S235" s="246"/>
      <c r="T235" s="257"/>
      <c r="AT235" s="262" t="s">
        <v>184</v>
      </c>
      <c r="AU235" s="262" t="s">
        <v>81</v>
      </c>
      <c r="AV235" s="91" t="s">
        <v>81</v>
      </c>
      <c r="AW235" s="91" t="s">
        <v>37</v>
      </c>
      <c r="AX235" s="91" t="s">
        <v>73</v>
      </c>
      <c r="AY235" s="262" t="s">
        <v>164</v>
      </c>
    </row>
    <row r="236" spans="2:51" s="91" customFormat="1" ht="13.5">
      <c r="B236" s="200"/>
      <c r="C236" s="201"/>
      <c r="D236" s="194" t="s">
        <v>184</v>
      </c>
      <c r="E236" s="202" t="s">
        <v>22</v>
      </c>
      <c r="F236" s="203" t="s">
        <v>2230</v>
      </c>
      <c r="G236" s="201"/>
      <c r="H236" s="204">
        <v>24.525</v>
      </c>
      <c r="I236" s="243"/>
      <c r="J236" s="201"/>
      <c r="K236" s="201"/>
      <c r="L236" s="244"/>
      <c r="M236" s="245"/>
      <c r="N236" s="246"/>
      <c r="O236" s="246"/>
      <c r="P236" s="246"/>
      <c r="Q236" s="246"/>
      <c r="R236" s="246"/>
      <c r="S236" s="246"/>
      <c r="T236" s="257"/>
      <c r="AT236" s="262" t="s">
        <v>184</v>
      </c>
      <c r="AU236" s="262" t="s">
        <v>81</v>
      </c>
      <c r="AV236" s="91" t="s">
        <v>81</v>
      </c>
      <c r="AW236" s="91" t="s">
        <v>37</v>
      </c>
      <c r="AX236" s="91" t="s">
        <v>73</v>
      </c>
      <c r="AY236" s="262" t="s">
        <v>164</v>
      </c>
    </row>
    <row r="237" spans="2:51" s="91" customFormat="1" ht="13.5">
      <c r="B237" s="200"/>
      <c r="C237" s="201"/>
      <c r="D237" s="194" t="s">
        <v>184</v>
      </c>
      <c r="E237" s="202" t="s">
        <v>22</v>
      </c>
      <c r="F237" s="203" t="s">
        <v>2231</v>
      </c>
      <c r="G237" s="201"/>
      <c r="H237" s="204">
        <v>11.61</v>
      </c>
      <c r="I237" s="243"/>
      <c r="J237" s="201"/>
      <c r="K237" s="201"/>
      <c r="L237" s="244"/>
      <c r="M237" s="245"/>
      <c r="N237" s="246"/>
      <c r="O237" s="246"/>
      <c r="P237" s="246"/>
      <c r="Q237" s="246"/>
      <c r="R237" s="246"/>
      <c r="S237" s="246"/>
      <c r="T237" s="257"/>
      <c r="AT237" s="262" t="s">
        <v>184</v>
      </c>
      <c r="AU237" s="262" t="s">
        <v>81</v>
      </c>
      <c r="AV237" s="91" t="s">
        <v>81</v>
      </c>
      <c r="AW237" s="91" t="s">
        <v>37</v>
      </c>
      <c r="AX237" s="91" t="s">
        <v>73</v>
      </c>
      <c r="AY237" s="262" t="s">
        <v>164</v>
      </c>
    </row>
    <row r="238" spans="2:51" s="92" customFormat="1" ht="13.5">
      <c r="B238" s="205"/>
      <c r="C238" s="206"/>
      <c r="D238" s="207" t="s">
        <v>184</v>
      </c>
      <c r="E238" s="208" t="s">
        <v>22</v>
      </c>
      <c r="F238" s="209" t="s">
        <v>187</v>
      </c>
      <c r="G238" s="206"/>
      <c r="H238" s="210">
        <v>118.133</v>
      </c>
      <c r="I238" s="247"/>
      <c r="J238" s="206"/>
      <c r="K238" s="206"/>
      <c r="L238" s="248"/>
      <c r="M238" s="249"/>
      <c r="N238" s="250"/>
      <c r="O238" s="250"/>
      <c r="P238" s="250"/>
      <c r="Q238" s="250"/>
      <c r="R238" s="250"/>
      <c r="S238" s="250"/>
      <c r="T238" s="258"/>
      <c r="AT238" s="263" t="s">
        <v>184</v>
      </c>
      <c r="AU238" s="263" t="s">
        <v>81</v>
      </c>
      <c r="AV238" s="92" t="s">
        <v>171</v>
      </c>
      <c r="AW238" s="92" t="s">
        <v>37</v>
      </c>
      <c r="AX238" s="92" t="s">
        <v>24</v>
      </c>
      <c r="AY238" s="263" t="s">
        <v>164</v>
      </c>
    </row>
    <row r="239" spans="2:65" s="84" customFormat="1" ht="20.4" customHeight="1">
      <c r="B239" s="105"/>
      <c r="C239" s="281" t="s">
        <v>9</v>
      </c>
      <c r="D239" s="281" t="s">
        <v>834</v>
      </c>
      <c r="E239" s="282" t="s">
        <v>2232</v>
      </c>
      <c r="F239" s="283" t="s">
        <v>2233</v>
      </c>
      <c r="G239" s="284" t="s">
        <v>192</v>
      </c>
      <c r="H239" s="285">
        <v>120.496</v>
      </c>
      <c r="I239" s="286"/>
      <c r="J239" s="287">
        <f>ROUND(I239*H239,2)</f>
        <v>0</v>
      </c>
      <c r="K239" s="283" t="s">
        <v>170</v>
      </c>
      <c r="L239" s="288"/>
      <c r="M239" s="289" t="s">
        <v>22</v>
      </c>
      <c r="N239" s="290" t="s">
        <v>44</v>
      </c>
      <c r="O239" s="106"/>
      <c r="P239" s="237">
        <f>O239*H239</f>
        <v>0</v>
      </c>
      <c r="Q239" s="237">
        <v>0.0017</v>
      </c>
      <c r="R239" s="237">
        <f>Q239*H239</f>
        <v>0.2048432</v>
      </c>
      <c r="S239" s="237">
        <v>0</v>
      </c>
      <c r="T239" s="254">
        <f>S239*H239</f>
        <v>0</v>
      </c>
      <c r="AR239" s="170" t="s">
        <v>217</v>
      </c>
      <c r="AT239" s="170" t="s">
        <v>834</v>
      </c>
      <c r="AU239" s="170" t="s">
        <v>81</v>
      </c>
      <c r="AY239" s="170" t="s">
        <v>164</v>
      </c>
      <c r="BE239" s="266">
        <f>IF(N239="základní",J239,0)</f>
        <v>0</v>
      </c>
      <c r="BF239" s="266">
        <f>IF(N239="snížená",J239,0)</f>
        <v>0</v>
      </c>
      <c r="BG239" s="266">
        <f>IF(N239="zákl. přenesená",J239,0)</f>
        <v>0</v>
      </c>
      <c r="BH239" s="266">
        <f>IF(N239="sníž. přenesená",J239,0)</f>
        <v>0</v>
      </c>
      <c r="BI239" s="266">
        <f>IF(N239="nulová",J239,0)</f>
        <v>0</v>
      </c>
      <c r="BJ239" s="170" t="s">
        <v>24</v>
      </c>
      <c r="BK239" s="266">
        <f>ROUND(I239*H239,2)</f>
        <v>0</v>
      </c>
      <c r="BL239" s="170" t="s">
        <v>171</v>
      </c>
      <c r="BM239" s="170" t="s">
        <v>2234</v>
      </c>
    </row>
    <row r="240" spans="2:47" s="84" customFormat="1" ht="36">
      <c r="B240" s="105"/>
      <c r="C240" s="174"/>
      <c r="D240" s="194" t="s">
        <v>173</v>
      </c>
      <c r="E240" s="174"/>
      <c r="F240" s="195" t="s">
        <v>2235</v>
      </c>
      <c r="G240" s="174"/>
      <c r="H240" s="174"/>
      <c r="I240" s="215"/>
      <c r="J240" s="174"/>
      <c r="K240" s="174"/>
      <c r="L240" s="214"/>
      <c r="M240" s="238"/>
      <c r="N240" s="106"/>
      <c r="O240" s="106"/>
      <c r="P240" s="106"/>
      <c r="Q240" s="106"/>
      <c r="R240" s="106"/>
      <c r="S240" s="106"/>
      <c r="T240" s="255"/>
      <c r="AT240" s="170" t="s">
        <v>173</v>
      </c>
      <c r="AU240" s="170" t="s">
        <v>81</v>
      </c>
    </row>
    <row r="241" spans="2:47" s="84" customFormat="1" ht="24">
      <c r="B241" s="105"/>
      <c r="C241" s="174"/>
      <c r="D241" s="194" t="s">
        <v>1077</v>
      </c>
      <c r="E241" s="174"/>
      <c r="F241" s="279" t="s">
        <v>2221</v>
      </c>
      <c r="G241" s="174"/>
      <c r="H241" s="174"/>
      <c r="I241" s="215"/>
      <c r="J241" s="174"/>
      <c r="K241" s="174"/>
      <c r="L241" s="214"/>
      <c r="M241" s="238"/>
      <c r="N241" s="106"/>
      <c r="O241" s="106"/>
      <c r="P241" s="106"/>
      <c r="Q241" s="106"/>
      <c r="R241" s="106"/>
      <c r="S241" s="106"/>
      <c r="T241" s="255"/>
      <c r="AT241" s="170" t="s">
        <v>1077</v>
      </c>
      <c r="AU241" s="170" t="s">
        <v>81</v>
      </c>
    </row>
    <row r="242" spans="2:51" s="91" customFormat="1" ht="13.5">
      <c r="B242" s="200"/>
      <c r="C242" s="201"/>
      <c r="D242" s="207" t="s">
        <v>184</v>
      </c>
      <c r="E242" s="201"/>
      <c r="F242" s="212" t="s">
        <v>2236</v>
      </c>
      <c r="G242" s="201"/>
      <c r="H242" s="213">
        <v>120.496</v>
      </c>
      <c r="I242" s="243"/>
      <c r="J242" s="201"/>
      <c r="K242" s="201"/>
      <c r="L242" s="244"/>
      <c r="M242" s="245"/>
      <c r="N242" s="246"/>
      <c r="O242" s="246"/>
      <c r="P242" s="246"/>
      <c r="Q242" s="246"/>
      <c r="R242" s="246"/>
      <c r="S242" s="246"/>
      <c r="T242" s="257"/>
      <c r="AT242" s="262" t="s">
        <v>184</v>
      </c>
      <c r="AU242" s="262" t="s">
        <v>81</v>
      </c>
      <c r="AV242" s="91" t="s">
        <v>81</v>
      </c>
      <c r="AW242" s="91" t="s">
        <v>6</v>
      </c>
      <c r="AX242" s="91" t="s">
        <v>24</v>
      </c>
      <c r="AY242" s="262" t="s">
        <v>164</v>
      </c>
    </row>
    <row r="243" spans="2:65" s="84" customFormat="1" ht="28.8" customHeight="1">
      <c r="B243" s="105"/>
      <c r="C243" s="189" t="s">
        <v>363</v>
      </c>
      <c r="D243" s="189" t="s">
        <v>166</v>
      </c>
      <c r="E243" s="190" t="s">
        <v>2237</v>
      </c>
      <c r="F243" s="191" t="s">
        <v>2238</v>
      </c>
      <c r="G243" s="192" t="s">
        <v>465</v>
      </c>
      <c r="H243" s="193">
        <v>386.9</v>
      </c>
      <c r="I243" s="233"/>
      <c r="J243" s="234">
        <f>ROUND(I243*H243,2)</f>
        <v>0</v>
      </c>
      <c r="K243" s="191" t="s">
        <v>170</v>
      </c>
      <c r="L243" s="214"/>
      <c r="M243" s="235" t="s">
        <v>22</v>
      </c>
      <c r="N243" s="236" t="s">
        <v>44</v>
      </c>
      <c r="O243" s="106"/>
      <c r="P243" s="237">
        <f>O243*H243</f>
        <v>0</v>
      </c>
      <c r="Q243" s="237">
        <v>0.00331</v>
      </c>
      <c r="R243" s="237">
        <f>Q243*H243</f>
        <v>1.280639</v>
      </c>
      <c r="S243" s="237">
        <v>0</v>
      </c>
      <c r="T243" s="254">
        <f>S243*H243</f>
        <v>0</v>
      </c>
      <c r="AR243" s="170" t="s">
        <v>171</v>
      </c>
      <c r="AT243" s="170" t="s">
        <v>166</v>
      </c>
      <c r="AU243" s="170" t="s">
        <v>81</v>
      </c>
      <c r="AY243" s="170" t="s">
        <v>164</v>
      </c>
      <c r="BE243" s="266">
        <f>IF(N243="základní",J243,0)</f>
        <v>0</v>
      </c>
      <c r="BF243" s="266">
        <f>IF(N243="snížená",J243,0)</f>
        <v>0</v>
      </c>
      <c r="BG243" s="266">
        <f>IF(N243="zákl. přenesená",J243,0)</f>
        <v>0</v>
      </c>
      <c r="BH243" s="266">
        <f>IF(N243="sníž. přenesená",J243,0)</f>
        <v>0</v>
      </c>
      <c r="BI243" s="266">
        <f>IF(N243="nulová",J243,0)</f>
        <v>0</v>
      </c>
      <c r="BJ243" s="170" t="s">
        <v>24</v>
      </c>
      <c r="BK243" s="266">
        <f>ROUND(I243*H243,2)</f>
        <v>0</v>
      </c>
      <c r="BL243" s="170" t="s">
        <v>171</v>
      </c>
      <c r="BM243" s="170" t="s">
        <v>2239</v>
      </c>
    </row>
    <row r="244" spans="2:47" s="84" customFormat="1" ht="24">
      <c r="B244" s="105"/>
      <c r="C244" s="174"/>
      <c r="D244" s="194" t="s">
        <v>173</v>
      </c>
      <c r="E244" s="174"/>
      <c r="F244" s="195" t="s">
        <v>2240</v>
      </c>
      <c r="G244" s="174"/>
      <c r="H244" s="174"/>
      <c r="I244" s="215"/>
      <c r="J244" s="174"/>
      <c r="K244" s="174"/>
      <c r="L244" s="214"/>
      <c r="M244" s="238"/>
      <c r="N244" s="106"/>
      <c r="O244" s="106"/>
      <c r="P244" s="106"/>
      <c r="Q244" s="106"/>
      <c r="R244" s="106"/>
      <c r="S244" s="106"/>
      <c r="T244" s="255"/>
      <c r="AT244" s="170" t="s">
        <v>173</v>
      </c>
      <c r="AU244" s="170" t="s">
        <v>81</v>
      </c>
    </row>
    <row r="245" spans="2:51" s="91" customFormat="1" ht="13.5">
      <c r="B245" s="200"/>
      <c r="C245" s="201"/>
      <c r="D245" s="194" t="s">
        <v>184</v>
      </c>
      <c r="E245" s="202" t="s">
        <v>22</v>
      </c>
      <c r="F245" s="203" t="s">
        <v>2241</v>
      </c>
      <c r="G245" s="201"/>
      <c r="H245" s="204">
        <v>124.6</v>
      </c>
      <c r="I245" s="243"/>
      <c r="J245" s="201"/>
      <c r="K245" s="201"/>
      <c r="L245" s="244"/>
      <c r="M245" s="245"/>
      <c r="N245" s="246"/>
      <c r="O245" s="246"/>
      <c r="P245" s="246"/>
      <c r="Q245" s="246"/>
      <c r="R245" s="246"/>
      <c r="S245" s="246"/>
      <c r="T245" s="257"/>
      <c r="AT245" s="262" t="s">
        <v>184</v>
      </c>
      <c r="AU245" s="262" t="s">
        <v>81</v>
      </c>
      <c r="AV245" s="91" t="s">
        <v>81</v>
      </c>
      <c r="AW245" s="91" t="s">
        <v>37</v>
      </c>
      <c r="AX245" s="91" t="s">
        <v>73</v>
      </c>
      <c r="AY245" s="262" t="s">
        <v>164</v>
      </c>
    </row>
    <row r="246" spans="2:51" s="91" customFormat="1" ht="24">
      <c r="B246" s="200"/>
      <c r="C246" s="201"/>
      <c r="D246" s="194" t="s">
        <v>184</v>
      </c>
      <c r="E246" s="202" t="s">
        <v>22</v>
      </c>
      <c r="F246" s="203" t="s">
        <v>2242</v>
      </c>
      <c r="G246" s="201"/>
      <c r="H246" s="204">
        <v>68</v>
      </c>
      <c r="I246" s="243"/>
      <c r="J246" s="201"/>
      <c r="K246" s="201"/>
      <c r="L246" s="244"/>
      <c r="M246" s="245"/>
      <c r="N246" s="246"/>
      <c r="O246" s="246"/>
      <c r="P246" s="246"/>
      <c r="Q246" s="246"/>
      <c r="R246" s="246"/>
      <c r="S246" s="246"/>
      <c r="T246" s="257"/>
      <c r="AT246" s="262" t="s">
        <v>184</v>
      </c>
      <c r="AU246" s="262" t="s">
        <v>81</v>
      </c>
      <c r="AV246" s="91" t="s">
        <v>81</v>
      </c>
      <c r="AW246" s="91" t="s">
        <v>37</v>
      </c>
      <c r="AX246" s="91" t="s">
        <v>73</v>
      </c>
      <c r="AY246" s="262" t="s">
        <v>164</v>
      </c>
    </row>
    <row r="247" spans="2:51" s="91" customFormat="1" ht="13.5">
      <c r="B247" s="200"/>
      <c r="C247" s="201"/>
      <c r="D247" s="194" t="s">
        <v>184</v>
      </c>
      <c r="E247" s="202" t="s">
        <v>22</v>
      </c>
      <c r="F247" s="203" t="s">
        <v>2243</v>
      </c>
      <c r="G247" s="201"/>
      <c r="H247" s="204">
        <v>176.5</v>
      </c>
      <c r="I247" s="243"/>
      <c r="J247" s="201"/>
      <c r="K247" s="201"/>
      <c r="L247" s="244"/>
      <c r="M247" s="245"/>
      <c r="N247" s="246"/>
      <c r="O247" s="246"/>
      <c r="P247" s="246"/>
      <c r="Q247" s="246"/>
      <c r="R247" s="246"/>
      <c r="S247" s="246"/>
      <c r="T247" s="257"/>
      <c r="AT247" s="262" t="s">
        <v>184</v>
      </c>
      <c r="AU247" s="262" t="s">
        <v>81</v>
      </c>
      <c r="AV247" s="91" t="s">
        <v>81</v>
      </c>
      <c r="AW247" s="91" t="s">
        <v>37</v>
      </c>
      <c r="AX247" s="91" t="s">
        <v>73</v>
      </c>
      <c r="AY247" s="262" t="s">
        <v>164</v>
      </c>
    </row>
    <row r="248" spans="2:51" s="91" customFormat="1" ht="13.5">
      <c r="B248" s="200"/>
      <c r="C248" s="201"/>
      <c r="D248" s="194" t="s">
        <v>184</v>
      </c>
      <c r="E248" s="202" t="s">
        <v>22</v>
      </c>
      <c r="F248" s="203" t="s">
        <v>2244</v>
      </c>
      <c r="G248" s="201"/>
      <c r="H248" s="204">
        <v>17.8</v>
      </c>
      <c r="I248" s="243"/>
      <c r="J248" s="201"/>
      <c r="K248" s="201"/>
      <c r="L248" s="244"/>
      <c r="M248" s="245"/>
      <c r="N248" s="246"/>
      <c r="O248" s="246"/>
      <c r="P248" s="246"/>
      <c r="Q248" s="246"/>
      <c r="R248" s="246"/>
      <c r="S248" s="246"/>
      <c r="T248" s="257"/>
      <c r="AT248" s="262" t="s">
        <v>184</v>
      </c>
      <c r="AU248" s="262" t="s">
        <v>81</v>
      </c>
      <c r="AV248" s="91" t="s">
        <v>81</v>
      </c>
      <c r="AW248" s="91" t="s">
        <v>37</v>
      </c>
      <c r="AX248" s="91" t="s">
        <v>73</v>
      </c>
      <c r="AY248" s="262" t="s">
        <v>164</v>
      </c>
    </row>
    <row r="249" spans="2:51" s="92" customFormat="1" ht="13.5">
      <c r="B249" s="205"/>
      <c r="C249" s="206"/>
      <c r="D249" s="207" t="s">
        <v>184</v>
      </c>
      <c r="E249" s="208" t="s">
        <v>22</v>
      </c>
      <c r="F249" s="209" t="s">
        <v>187</v>
      </c>
      <c r="G249" s="206"/>
      <c r="H249" s="210">
        <v>386.9</v>
      </c>
      <c r="I249" s="247"/>
      <c r="J249" s="206"/>
      <c r="K249" s="206"/>
      <c r="L249" s="248"/>
      <c r="M249" s="249"/>
      <c r="N249" s="250"/>
      <c r="O249" s="250"/>
      <c r="P249" s="250"/>
      <c r="Q249" s="250"/>
      <c r="R249" s="250"/>
      <c r="S249" s="250"/>
      <c r="T249" s="258"/>
      <c r="AT249" s="263" t="s">
        <v>184</v>
      </c>
      <c r="AU249" s="263" t="s">
        <v>81</v>
      </c>
      <c r="AV249" s="92" t="s">
        <v>171</v>
      </c>
      <c r="AW249" s="92" t="s">
        <v>37</v>
      </c>
      <c r="AX249" s="92" t="s">
        <v>24</v>
      </c>
      <c r="AY249" s="263" t="s">
        <v>164</v>
      </c>
    </row>
    <row r="250" spans="2:65" s="84" customFormat="1" ht="20.4" customHeight="1">
      <c r="B250" s="105"/>
      <c r="C250" s="281" t="s">
        <v>371</v>
      </c>
      <c r="D250" s="281" t="s">
        <v>834</v>
      </c>
      <c r="E250" s="282" t="s">
        <v>2245</v>
      </c>
      <c r="F250" s="283" t="s">
        <v>2246</v>
      </c>
      <c r="G250" s="284" t="s">
        <v>192</v>
      </c>
      <c r="H250" s="285">
        <v>162.498</v>
      </c>
      <c r="I250" s="286"/>
      <c r="J250" s="287">
        <f>ROUND(I250*H250,2)</f>
        <v>0</v>
      </c>
      <c r="K250" s="283" t="s">
        <v>170</v>
      </c>
      <c r="L250" s="288"/>
      <c r="M250" s="289" t="s">
        <v>22</v>
      </c>
      <c r="N250" s="290" t="s">
        <v>44</v>
      </c>
      <c r="O250" s="106"/>
      <c r="P250" s="237">
        <f>O250*H250</f>
        <v>0</v>
      </c>
      <c r="Q250" s="237">
        <v>0.0009</v>
      </c>
      <c r="R250" s="237">
        <f>Q250*H250</f>
        <v>0.1462482</v>
      </c>
      <c r="S250" s="237">
        <v>0</v>
      </c>
      <c r="T250" s="254">
        <f>S250*H250</f>
        <v>0</v>
      </c>
      <c r="AR250" s="170" t="s">
        <v>217</v>
      </c>
      <c r="AT250" s="170" t="s">
        <v>834</v>
      </c>
      <c r="AU250" s="170" t="s">
        <v>81</v>
      </c>
      <c r="AY250" s="170" t="s">
        <v>164</v>
      </c>
      <c r="BE250" s="266">
        <f>IF(N250="základní",J250,0)</f>
        <v>0</v>
      </c>
      <c r="BF250" s="266">
        <f>IF(N250="snížená",J250,0)</f>
        <v>0</v>
      </c>
      <c r="BG250" s="266">
        <f>IF(N250="zákl. přenesená",J250,0)</f>
        <v>0</v>
      </c>
      <c r="BH250" s="266">
        <f>IF(N250="sníž. přenesená",J250,0)</f>
        <v>0</v>
      </c>
      <c r="BI250" s="266">
        <f>IF(N250="nulová",J250,0)</f>
        <v>0</v>
      </c>
      <c r="BJ250" s="170" t="s">
        <v>24</v>
      </c>
      <c r="BK250" s="266">
        <f>ROUND(I250*H250,2)</f>
        <v>0</v>
      </c>
      <c r="BL250" s="170" t="s">
        <v>171</v>
      </c>
      <c r="BM250" s="170" t="s">
        <v>2247</v>
      </c>
    </row>
    <row r="251" spans="2:47" s="84" customFormat="1" ht="36">
      <c r="B251" s="105"/>
      <c r="C251" s="174"/>
      <c r="D251" s="194" t="s">
        <v>173</v>
      </c>
      <c r="E251" s="174"/>
      <c r="F251" s="195" t="s">
        <v>2248</v>
      </c>
      <c r="G251" s="174"/>
      <c r="H251" s="174"/>
      <c r="I251" s="215"/>
      <c r="J251" s="174"/>
      <c r="K251" s="174"/>
      <c r="L251" s="214"/>
      <c r="M251" s="238"/>
      <c r="N251" s="106"/>
      <c r="O251" s="106"/>
      <c r="P251" s="106"/>
      <c r="Q251" s="106"/>
      <c r="R251" s="106"/>
      <c r="S251" s="106"/>
      <c r="T251" s="255"/>
      <c r="AT251" s="170" t="s">
        <v>173</v>
      </c>
      <c r="AU251" s="170" t="s">
        <v>81</v>
      </c>
    </row>
    <row r="252" spans="2:47" s="84" customFormat="1" ht="36">
      <c r="B252" s="105"/>
      <c r="C252" s="174"/>
      <c r="D252" s="194" t="s">
        <v>1077</v>
      </c>
      <c r="E252" s="174"/>
      <c r="F252" s="279" t="s">
        <v>2249</v>
      </c>
      <c r="G252" s="174"/>
      <c r="H252" s="174"/>
      <c r="I252" s="215"/>
      <c r="J252" s="174"/>
      <c r="K252" s="174"/>
      <c r="L252" s="214"/>
      <c r="M252" s="238"/>
      <c r="N252" s="106"/>
      <c r="O252" s="106"/>
      <c r="P252" s="106"/>
      <c r="Q252" s="106"/>
      <c r="R252" s="106"/>
      <c r="S252" s="106"/>
      <c r="T252" s="255"/>
      <c r="AT252" s="170" t="s">
        <v>1077</v>
      </c>
      <c r="AU252" s="170" t="s">
        <v>81</v>
      </c>
    </row>
    <row r="253" spans="2:51" s="91" customFormat="1" ht="13.5">
      <c r="B253" s="200"/>
      <c r="C253" s="201"/>
      <c r="D253" s="207" t="s">
        <v>184</v>
      </c>
      <c r="E253" s="201"/>
      <c r="F253" s="212" t="s">
        <v>2250</v>
      </c>
      <c r="G253" s="201"/>
      <c r="H253" s="213">
        <v>162.498</v>
      </c>
      <c r="I253" s="243"/>
      <c r="J253" s="201"/>
      <c r="K253" s="201"/>
      <c r="L253" s="244"/>
      <c r="M253" s="245"/>
      <c r="N253" s="246"/>
      <c r="O253" s="246"/>
      <c r="P253" s="246"/>
      <c r="Q253" s="246"/>
      <c r="R253" s="246"/>
      <c r="S253" s="246"/>
      <c r="T253" s="257"/>
      <c r="AT253" s="262" t="s">
        <v>184</v>
      </c>
      <c r="AU253" s="262" t="s">
        <v>81</v>
      </c>
      <c r="AV253" s="91" t="s">
        <v>81</v>
      </c>
      <c r="AW253" s="91" t="s">
        <v>6</v>
      </c>
      <c r="AX253" s="91" t="s">
        <v>24</v>
      </c>
      <c r="AY253" s="262" t="s">
        <v>164</v>
      </c>
    </row>
    <row r="254" spans="2:65" s="84" customFormat="1" ht="28.8" customHeight="1">
      <c r="B254" s="105"/>
      <c r="C254" s="189" t="s">
        <v>376</v>
      </c>
      <c r="D254" s="189" t="s">
        <v>166</v>
      </c>
      <c r="E254" s="190" t="s">
        <v>2251</v>
      </c>
      <c r="F254" s="191" t="s">
        <v>2252</v>
      </c>
      <c r="G254" s="192" t="s">
        <v>192</v>
      </c>
      <c r="H254" s="193">
        <v>1639.995</v>
      </c>
      <c r="I254" s="233"/>
      <c r="J254" s="234">
        <f>ROUND(I254*H254,2)</f>
        <v>0</v>
      </c>
      <c r="K254" s="191" t="s">
        <v>170</v>
      </c>
      <c r="L254" s="214"/>
      <c r="M254" s="235" t="s">
        <v>22</v>
      </c>
      <c r="N254" s="236" t="s">
        <v>44</v>
      </c>
      <c r="O254" s="106"/>
      <c r="P254" s="237">
        <f>O254*H254</f>
        <v>0</v>
      </c>
      <c r="Q254" s="237">
        <v>0.003</v>
      </c>
      <c r="R254" s="237">
        <f>Q254*H254</f>
        <v>4.919985</v>
      </c>
      <c r="S254" s="237">
        <v>0</v>
      </c>
      <c r="T254" s="254">
        <f>S254*H254</f>
        <v>0</v>
      </c>
      <c r="AR254" s="170" t="s">
        <v>171</v>
      </c>
      <c r="AT254" s="170" t="s">
        <v>166</v>
      </c>
      <c r="AU254" s="170" t="s">
        <v>81</v>
      </c>
      <c r="AY254" s="170" t="s">
        <v>164</v>
      </c>
      <c r="BE254" s="266">
        <f>IF(N254="základní",J254,0)</f>
        <v>0</v>
      </c>
      <c r="BF254" s="266">
        <f>IF(N254="snížená",J254,0)</f>
        <v>0</v>
      </c>
      <c r="BG254" s="266">
        <f>IF(N254="zákl. přenesená",J254,0)</f>
        <v>0</v>
      </c>
      <c r="BH254" s="266">
        <f>IF(N254="sníž. přenesená",J254,0)</f>
        <v>0</v>
      </c>
      <c r="BI254" s="266">
        <f>IF(N254="nulová",J254,0)</f>
        <v>0</v>
      </c>
      <c r="BJ254" s="170" t="s">
        <v>24</v>
      </c>
      <c r="BK254" s="266">
        <f>ROUND(I254*H254,2)</f>
        <v>0</v>
      </c>
      <c r="BL254" s="170" t="s">
        <v>171</v>
      </c>
      <c r="BM254" s="170" t="s">
        <v>2253</v>
      </c>
    </row>
    <row r="255" spans="2:47" s="84" customFormat="1" ht="24">
      <c r="B255" s="105"/>
      <c r="C255" s="174"/>
      <c r="D255" s="194" t="s">
        <v>173</v>
      </c>
      <c r="E255" s="174"/>
      <c r="F255" s="195" t="s">
        <v>2254</v>
      </c>
      <c r="G255" s="174"/>
      <c r="H255" s="174"/>
      <c r="I255" s="215"/>
      <c r="J255" s="174"/>
      <c r="K255" s="174"/>
      <c r="L255" s="214"/>
      <c r="M255" s="238"/>
      <c r="N255" s="106"/>
      <c r="O255" s="106"/>
      <c r="P255" s="106"/>
      <c r="Q255" s="106"/>
      <c r="R255" s="106"/>
      <c r="S255" s="106"/>
      <c r="T255" s="255"/>
      <c r="AT255" s="170" t="s">
        <v>173</v>
      </c>
      <c r="AU255" s="170" t="s">
        <v>81</v>
      </c>
    </row>
    <row r="256" spans="2:51" s="91" customFormat="1" ht="13.5">
      <c r="B256" s="200"/>
      <c r="C256" s="201"/>
      <c r="D256" s="194" t="s">
        <v>184</v>
      </c>
      <c r="E256" s="202" t="s">
        <v>22</v>
      </c>
      <c r="F256" s="203" t="s">
        <v>2200</v>
      </c>
      <c r="G256" s="201"/>
      <c r="H256" s="204">
        <v>347.045</v>
      </c>
      <c r="I256" s="243"/>
      <c r="J256" s="201"/>
      <c r="K256" s="201"/>
      <c r="L256" s="244"/>
      <c r="M256" s="245"/>
      <c r="N256" s="246"/>
      <c r="O256" s="246"/>
      <c r="P256" s="246"/>
      <c r="Q256" s="246"/>
      <c r="R256" s="246"/>
      <c r="S256" s="246"/>
      <c r="T256" s="257"/>
      <c r="AT256" s="262" t="s">
        <v>184</v>
      </c>
      <c r="AU256" s="262" t="s">
        <v>81</v>
      </c>
      <c r="AV256" s="91" t="s">
        <v>81</v>
      </c>
      <c r="AW256" s="91" t="s">
        <v>37</v>
      </c>
      <c r="AX256" s="91" t="s">
        <v>73</v>
      </c>
      <c r="AY256" s="262" t="s">
        <v>164</v>
      </c>
    </row>
    <row r="257" spans="2:51" s="91" customFormat="1" ht="13.5">
      <c r="B257" s="200"/>
      <c r="C257" s="201"/>
      <c r="D257" s="194" t="s">
        <v>184</v>
      </c>
      <c r="E257" s="202" t="s">
        <v>22</v>
      </c>
      <c r="F257" s="203" t="s">
        <v>2201</v>
      </c>
      <c r="G257" s="201"/>
      <c r="H257" s="204">
        <v>264.57</v>
      </c>
      <c r="I257" s="243"/>
      <c r="J257" s="201"/>
      <c r="K257" s="201"/>
      <c r="L257" s="244"/>
      <c r="M257" s="245"/>
      <c r="N257" s="246"/>
      <c r="O257" s="246"/>
      <c r="P257" s="246"/>
      <c r="Q257" s="246"/>
      <c r="R257" s="246"/>
      <c r="S257" s="246"/>
      <c r="T257" s="257"/>
      <c r="AT257" s="262" t="s">
        <v>184</v>
      </c>
      <c r="AU257" s="262" t="s">
        <v>81</v>
      </c>
      <c r="AV257" s="91" t="s">
        <v>81</v>
      </c>
      <c r="AW257" s="91" t="s">
        <v>37</v>
      </c>
      <c r="AX257" s="91" t="s">
        <v>73</v>
      </c>
      <c r="AY257" s="262" t="s">
        <v>164</v>
      </c>
    </row>
    <row r="258" spans="2:51" s="91" customFormat="1" ht="24">
      <c r="B258" s="200"/>
      <c r="C258" s="201"/>
      <c r="D258" s="194" t="s">
        <v>184</v>
      </c>
      <c r="E258" s="202" t="s">
        <v>22</v>
      </c>
      <c r="F258" s="203" t="s">
        <v>2202</v>
      </c>
      <c r="G258" s="201"/>
      <c r="H258" s="204">
        <v>604.62</v>
      </c>
      <c r="I258" s="243"/>
      <c r="J258" s="201"/>
      <c r="K258" s="201"/>
      <c r="L258" s="244"/>
      <c r="M258" s="245"/>
      <c r="N258" s="246"/>
      <c r="O258" s="246"/>
      <c r="P258" s="246"/>
      <c r="Q258" s="246"/>
      <c r="R258" s="246"/>
      <c r="S258" s="246"/>
      <c r="T258" s="257"/>
      <c r="AT258" s="262" t="s">
        <v>184</v>
      </c>
      <c r="AU258" s="262" t="s">
        <v>81</v>
      </c>
      <c r="AV258" s="91" t="s">
        <v>81</v>
      </c>
      <c r="AW258" s="91" t="s">
        <v>37</v>
      </c>
      <c r="AX258" s="91" t="s">
        <v>73</v>
      </c>
      <c r="AY258" s="262" t="s">
        <v>164</v>
      </c>
    </row>
    <row r="259" spans="2:51" s="91" customFormat="1" ht="13.5">
      <c r="B259" s="200"/>
      <c r="C259" s="201"/>
      <c r="D259" s="194" t="s">
        <v>184</v>
      </c>
      <c r="E259" s="202" t="s">
        <v>22</v>
      </c>
      <c r="F259" s="203" t="s">
        <v>2203</v>
      </c>
      <c r="G259" s="201"/>
      <c r="H259" s="204">
        <v>252.11</v>
      </c>
      <c r="I259" s="243"/>
      <c r="J259" s="201"/>
      <c r="K259" s="201"/>
      <c r="L259" s="244"/>
      <c r="M259" s="245"/>
      <c r="N259" s="246"/>
      <c r="O259" s="246"/>
      <c r="P259" s="246"/>
      <c r="Q259" s="246"/>
      <c r="R259" s="246"/>
      <c r="S259" s="246"/>
      <c r="T259" s="257"/>
      <c r="AT259" s="262" t="s">
        <v>184</v>
      </c>
      <c r="AU259" s="262" t="s">
        <v>81</v>
      </c>
      <c r="AV259" s="91" t="s">
        <v>81</v>
      </c>
      <c r="AW259" s="91" t="s">
        <v>37</v>
      </c>
      <c r="AX259" s="91" t="s">
        <v>73</v>
      </c>
      <c r="AY259" s="262" t="s">
        <v>164</v>
      </c>
    </row>
    <row r="260" spans="2:51" s="91" customFormat="1" ht="13.5">
      <c r="B260" s="200"/>
      <c r="C260" s="201"/>
      <c r="D260" s="194" t="s">
        <v>184</v>
      </c>
      <c r="E260" s="202" t="s">
        <v>22</v>
      </c>
      <c r="F260" s="203" t="s">
        <v>2204</v>
      </c>
      <c r="G260" s="201"/>
      <c r="H260" s="204">
        <v>49.84</v>
      </c>
      <c r="I260" s="243"/>
      <c r="J260" s="201"/>
      <c r="K260" s="201"/>
      <c r="L260" s="244"/>
      <c r="M260" s="245"/>
      <c r="N260" s="246"/>
      <c r="O260" s="246"/>
      <c r="P260" s="246"/>
      <c r="Q260" s="246"/>
      <c r="R260" s="246"/>
      <c r="S260" s="246"/>
      <c r="T260" s="257"/>
      <c r="AT260" s="262" t="s">
        <v>184</v>
      </c>
      <c r="AU260" s="262" t="s">
        <v>81</v>
      </c>
      <c r="AV260" s="91" t="s">
        <v>81</v>
      </c>
      <c r="AW260" s="91" t="s">
        <v>37</v>
      </c>
      <c r="AX260" s="91" t="s">
        <v>73</v>
      </c>
      <c r="AY260" s="262" t="s">
        <v>164</v>
      </c>
    </row>
    <row r="261" spans="2:51" s="91" customFormat="1" ht="24">
      <c r="B261" s="200"/>
      <c r="C261" s="201"/>
      <c r="D261" s="194" t="s">
        <v>184</v>
      </c>
      <c r="E261" s="202" t="s">
        <v>22</v>
      </c>
      <c r="F261" s="203" t="s">
        <v>2205</v>
      </c>
      <c r="G261" s="201"/>
      <c r="H261" s="204">
        <v>27.2</v>
      </c>
      <c r="I261" s="243"/>
      <c r="J261" s="201"/>
      <c r="K261" s="201"/>
      <c r="L261" s="244"/>
      <c r="M261" s="245"/>
      <c r="N261" s="246"/>
      <c r="O261" s="246"/>
      <c r="P261" s="246"/>
      <c r="Q261" s="246"/>
      <c r="R261" s="246"/>
      <c r="S261" s="246"/>
      <c r="T261" s="257"/>
      <c r="AT261" s="262" t="s">
        <v>184</v>
      </c>
      <c r="AU261" s="262" t="s">
        <v>81</v>
      </c>
      <c r="AV261" s="91" t="s">
        <v>81</v>
      </c>
      <c r="AW261" s="91" t="s">
        <v>37</v>
      </c>
      <c r="AX261" s="91" t="s">
        <v>73</v>
      </c>
      <c r="AY261" s="262" t="s">
        <v>164</v>
      </c>
    </row>
    <row r="262" spans="2:51" s="91" customFormat="1" ht="13.5">
      <c r="B262" s="200"/>
      <c r="C262" s="201"/>
      <c r="D262" s="194" t="s">
        <v>184</v>
      </c>
      <c r="E262" s="202" t="s">
        <v>22</v>
      </c>
      <c r="F262" s="203" t="s">
        <v>2206</v>
      </c>
      <c r="G262" s="201"/>
      <c r="H262" s="204">
        <v>70.6</v>
      </c>
      <c r="I262" s="243"/>
      <c r="J262" s="201"/>
      <c r="K262" s="201"/>
      <c r="L262" s="244"/>
      <c r="M262" s="245"/>
      <c r="N262" s="246"/>
      <c r="O262" s="246"/>
      <c r="P262" s="246"/>
      <c r="Q262" s="246"/>
      <c r="R262" s="246"/>
      <c r="S262" s="246"/>
      <c r="T262" s="257"/>
      <c r="AT262" s="262" t="s">
        <v>184</v>
      </c>
      <c r="AU262" s="262" t="s">
        <v>81</v>
      </c>
      <c r="AV262" s="91" t="s">
        <v>81</v>
      </c>
      <c r="AW262" s="91" t="s">
        <v>37</v>
      </c>
      <c r="AX262" s="91" t="s">
        <v>73</v>
      </c>
      <c r="AY262" s="262" t="s">
        <v>164</v>
      </c>
    </row>
    <row r="263" spans="2:51" s="91" customFormat="1" ht="13.5">
      <c r="B263" s="200"/>
      <c r="C263" s="201"/>
      <c r="D263" s="194" t="s">
        <v>184</v>
      </c>
      <c r="E263" s="202" t="s">
        <v>22</v>
      </c>
      <c r="F263" s="203" t="s">
        <v>2207</v>
      </c>
      <c r="G263" s="201"/>
      <c r="H263" s="204">
        <v>7.12</v>
      </c>
      <c r="I263" s="243"/>
      <c r="J263" s="201"/>
      <c r="K263" s="201"/>
      <c r="L263" s="244"/>
      <c r="M263" s="245"/>
      <c r="N263" s="246"/>
      <c r="O263" s="246"/>
      <c r="P263" s="246"/>
      <c r="Q263" s="246"/>
      <c r="R263" s="246"/>
      <c r="S263" s="246"/>
      <c r="T263" s="257"/>
      <c r="AT263" s="262" t="s">
        <v>184</v>
      </c>
      <c r="AU263" s="262" t="s">
        <v>81</v>
      </c>
      <c r="AV263" s="91" t="s">
        <v>81</v>
      </c>
      <c r="AW263" s="91" t="s">
        <v>37</v>
      </c>
      <c r="AX263" s="91" t="s">
        <v>73</v>
      </c>
      <c r="AY263" s="262" t="s">
        <v>164</v>
      </c>
    </row>
    <row r="264" spans="2:51" s="91" customFormat="1" ht="13.5">
      <c r="B264" s="200"/>
      <c r="C264" s="201"/>
      <c r="D264" s="194" t="s">
        <v>184</v>
      </c>
      <c r="E264" s="202" t="s">
        <v>22</v>
      </c>
      <c r="F264" s="203" t="s">
        <v>2208</v>
      </c>
      <c r="G264" s="201"/>
      <c r="H264" s="204">
        <v>16.89</v>
      </c>
      <c r="I264" s="243"/>
      <c r="J264" s="201"/>
      <c r="K264" s="201"/>
      <c r="L264" s="244"/>
      <c r="M264" s="245"/>
      <c r="N264" s="246"/>
      <c r="O264" s="246"/>
      <c r="P264" s="246"/>
      <c r="Q264" s="246"/>
      <c r="R264" s="246"/>
      <c r="S264" s="246"/>
      <c r="T264" s="257"/>
      <c r="AT264" s="262" t="s">
        <v>184</v>
      </c>
      <c r="AU264" s="262" t="s">
        <v>81</v>
      </c>
      <c r="AV264" s="91" t="s">
        <v>81</v>
      </c>
      <c r="AW264" s="91" t="s">
        <v>37</v>
      </c>
      <c r="AX264" s="91" t="s">
        <v>73</v>
      </c>
      <c r="AY264" s="262" t="s">
        <v>164</v>
      </c>
    </row>
    <row r="265" spans="2:51" s="92" customFormat="1" ht="13.5">
      <c r="B265" s="205"/>
      <c r="C265" s="206"/>
      <c r="D265" s="207" t="s">
        <v>184</v>
      </c>
      <c r="E265" s="208" t="s">
        <v>22</v>
      </c>
      <c r="F265" s="209" t="s">
        <v>187</v>
      </c>
      <c r="G265" s="206"/>
      <c r="H265" s="210">
        <v>1639.995</v>
      </c>
      <c r="I265" s="247"/>
      <c r="J265" s="206"/>
      <c r="K265" s="206"/>
      <c r="L265" s="248"/>
      <c r="M265" s="249"/>
      <c r="N265" s="250"/>
      <c r="O265" s="250"/>
      <c r="P265" s="250"/>
      <c r="Q265" s="250"/>
      <c r="R265" s="250"/>
      <c r="S265" s="250"/>
      <c r="T265" s="258"/>
      <c r="AT265" s="263" t="s">
        <v>184</v>
      </c>
      <c r="AU265" s="263" t="s">
        <v>81</v>
      </c>
      <c r="AV265" s="92" t="s">
        <v>171</v>
      </c>
      <c r="AW265" s="92" t="s">
        <v>37</v>
      </c>
      <c r="AX265" s="92" t="s">
        <v>24</v>
      </c>
      <c r="AY265" s="263" t="s">
        <v>164</v>
      </c>
    </row>
    <row r="266" spans="2:65" s="84" customFormat="1" ht="20.4" customHeight="1">
      <c r="B266" s="105"/>
      <c r="C266" s="189" t="s">
        <v>382</v>
      </c>
      <c r="D266" s="189" t="s">
        <v>166</v>
      </c>
      <c r="E266" s="190" t="s">
        <v>2255</v>
      </c>
      <c r="F266" s="191" t="s">
        <v>2256</v>
      </c>
      <c r="G266" s="192" t="s">
        <v>465</v>
      </c>
      <c r="H266" s="193">
        <v>146.395</v>
      </c>
      <c r="I266" s="233"/>
      <c r="J266" s="234">
        <f>ROUND(I266*H266,2)</f>
        <v>0</v>
      </c>
      <c r="K266" s="191" t="s">
        <v>170</v>
      </c>
      <c r="L266" s="214"/>
      <c r="M266" s="235" t="s">
        <v>22</v>
      </c>
      <c r="N266" s="236" t="s">
        <v>44</v>
      </c>
      <c r="O266" s="106"/>
      <c r="P266" s="237">
        <f>O266*H266</f>
        <v>0</v>
      </c>
      <c r="Q266" s="237">
        <v>6E-05</v>
      </c>
      <c r="R266" s="237">
        <f>Q266*H266</f>
        <v>0.0087837</v>
      </c>
      <c r="S266" s="237">
        <v>0</v>
      </c>
      <c r="T266" s="254">
        <f>S266*H266</f>
        <v>0</v>
      </c>
      <c r="AR266" s="170" t="s">
        <v>171</v>
      </c>
      <c r="AT266" s="170" t="s">
        <v>166</v>
      </c>
      <c r="AU266" s="170" t="s">
        <v>81</v>
      </c>
      <c r="AY266" s="170" t="s">
        <v>164</v>
      </c>
      <c r="BE266" s="266">
        <f>IF(N266="základní",J266,0)</f>
        <v>0</v>
      </c>
      <c r="BF266" s="266">
        <f>IF(N266="snížená",J266,0)</f>
        <v>0</v>
      </c>
      <c r="BG266" s="266">
        <f>IF(N266="zákl. přenesená",J266,0)</f>
        <v>0</v>
      </c>
      <c r="BH266" s="266">
        <f>IF(N266="sníž. přenesená",J266,0)</f>
        <v>0</v>
      </c>
      <c r="BI266" s="266">
        <f>IF(N266="nulová",J266,0)</f>
        <v>0</v>
      </c>
      <c r="BJ266" s="170" t="s">
        <v>24</v>
      </c>
      <c r="BK266" s="266">
        <f>ROUND(I266*H266,2)</f>
        <v>0</v>
      </c>
      <c r="BL266" s="170" t="s">
        <v>171</v>
      </c>
      <c r="BM266" s="170" t="s">
        <v>2257</v>
      </c>
    </row>
    <row r="267" spans="2:47" s="84" customFormat="1" ht="24">
      <c r="B267" s="105"/>
      <c r="C267" s="174"/>
      <c r="D267" s="194" t="s">
        <v>173</v>
      </c>
      <c r="E267" s="174"/>
      <c r="F267" s="195" t="s">
        <v>2258</v>
      </c>
      <c r="G267" s="174"/>
      <c r="H267" s="174"/>
      <c r="I267" s="215"/>
      <c r="J267" s="174"/>
      <c r="K267" s="174"/>
      <c r="L267" s="214"/>
      <c r="M267" s="238"/>
      <c r="N267" s="106"/>
      <c r="O267" s="106"/>
      <c r="P267" s="106"/>
      <c r="Q267" s="106"/>
      <c r="R267" s="106"/>
      <c r="S267" s="106"/>
      <c r="T267" s="255"/>
      <c r="AT267" s="170" t="s">
        <v>173</v>
      </c>
      <c r="AU267" s="170" t="s">
        <v>81</v>
      </c>
    </row>
    <row r="268" spans="2:51" s="90" customFormat="1" ht="13.5">
      <c r="B268" s="196"/>
      <c r="C268" s="197"/>
      <c r="D268" s="194" t="s">
        <v>184</v>
      </c>
      <c r="E268" s="198" t="s">
        <v>22</v>
      </c>
      <c r="F268" s="199" t="s">
        <v>2259</v>
      </c>
      <c r="G268" s="197"/>
      <c r="H268" s="198" t="s">
        <v>22</v>
      </c>
      <c r="I268" s="239"/>
      <c r="J268" s="197"/>
      <c r="K268" s="197"/>
      <c r="L268" s="240"/>
      <c r="M268" s="241"/>
      <c r="N268" s="242"/>
      <c r="O268" s="242"/>
      <c r="P268" s="242"/>
      <c r="Q268" s="242"/>
      <c r="R268" s="242"/>
      <c r="S268" s="242"/>
      <c r="T268" s="256"/>
      <c r="AT268" s="261" t="s">
        <v>184</v>
      </c>
      <c r="AU268" s="261" t="s">
        <v>81</v>
      </c>
      <c r="AV268" s="90" t="s">
        <v>24</v>
      </c>
      <c r="AW268" s="90" t="s">
        <v>37</v>
      </c>
      <c r="AX268" s="90" t="s">
        <v>73</v>
      </c>
      <c r="AY268" s="261" t="s">
        <v>164</v>
      </c>
    </row>
    <row r="269" spans="2:51" s="91" customFormat="1" ht="13.5">
      <c r="B269" s="200"/>
      <c r="C269" s="201"/>
      <c r="D269" s="194" t="s">
        <v>184</v>
      </c>
      <c r="E269" s="202" t="s">
        <v>22</v>
      </c>
      <c r="F269" s="203" t="s">
        <v>2260</v>
      </c>
      <c r="G269" s="201"/>
      <c r="H269" s="204">
        <v>35.28</v>
      </c>
      <c r="I269" s="243"/>
      <c r="J269" s="201"/>
      <c r="K269" s="201"/>
      <c r="L269" s="244"/>
      <c r="M269" s="245"/>
      <c r="N269" s="246"/>
      <c r="O269" s="246"/>
      <c r="P269" s="246"/>
      <c r="Q269" s="246"/>
      <c r="R269" s="246"/>
      <c r="S269" s="246"/>
      <c r="T269" s="257"/>
      <c r="AT269" s="262" t="s">
        <v>184</v>
      </c>
      <c r="AU269" s="262" t="s">
        <v>81</v>
      </c>
      <c r="AV269" s="91" t="s">
        <v>81</v>
      </c>
      <c r="AW269" s="91" t="s">
        <v>37</v>
      </c>
      <c r="AX269" s="91" t="s">
        <v>73</v>
      </c>
      <c r="AY269" s="262" t="s">
        <v>164</v>
      </c>
    </row>
    <row r="270" spans="2:51" s="91" customFormat="1" ht="13.5">
      <c r="B270" s="200"/>
      <c r="C270" s="201"/>
      <c r="D270" s="194" t="s">
        <v>184</v>
      </c>
      <c r="E270" s="202" t="s">
        <v>22</v>
      </c>
      <c r="F270" s="203" t="s">
        <v>2261</v>
      </c>
      <c r="G270" s="201"/>
      <c r="H270" s="204">
        <v>80.205</v>
      </c>
      <c r="I270" s="243"/>
      <c r="J270" s="201"/>
      <c r="K270" s="201"/>
      <c r="L270" s="244"/>
      <c r="M270" s="245"/>
      <c r="N270" s="246"/>
      <c r="O270" s="246"/>
      <c r="P270" s="246"/>
      <c r="Q270" s="246"/>
      <c r="R270" s="246"/>
      <c r="S270" s="246"/>
      <c r="T270" s="257"/>
      <c r="AT270" s="262" t="s">
        <v>184</v>
      </c>
      <c r="AU270" s="262" t="s">
        <v>81</v>
      </c>
      <c r="AV270" s="91" t="s">
        <v>81</v>
      </c>
      <c r="AW270" s="91" t="s">
        <v>37</v>
      </c>
      <c r="AX270" s="91" t="s">
        <v>73</v>
      </c>
      <c r="AY270" s="262" t="s">
        <v>164</v>
      </c>
    </row>
    <row r="271" spans="2:51" s="91" customFormat="1" ht="13.5">
      <c r="B271" s="200"/>
      <c r="C271" s="201"/>
      <c r="D271" s="194" t="s">
        <v>184</v>
      </c>
      <c r="E271" s="202" t="s">
        <v>22</v>
      </c>
      <c r="F271" s="203" t="s">
        <v>2262</v>
      </c>
      <c r="G271" s="201"/>
      <c r="H271" s="204">
        <v>30.91</v>
      </c>
      <c r="I271" s="243"/>
      <c r="J271" s="201"/>
      <c r="K271" s="201"/>
      <c r="L271" s="244"/>
      <c r="M271" s="245"/>
      <c r="N271" s="246"/>
      <c r="O271" s="246"/>
      <c r="P271" s="246"/>
      <c r="Q271" s="246"/>
      <c r="R271" s="246"/>
      <c r="S271" s="246"/>
      <c r="T271" s="257"/>
      <c r="AT271" s="262" t="s">
        <v>184</v>
      </c>
      <c r="AU271" s="262" t="s">
        <v>81</v>
      </c>
      <c r="AV271" s="91" t="s">
        <v>81</v>
      </c>
      <c r="AW271" s="91" t="s">
        <v>37</v>
      </c>
      <c r="AX271" s="91" t="s">
        <v>73</v>
      </c>
      <c r="AY271" s="262" t="s">
        <v>164</v>
      </c>
    </row>
    <row r="272" spans="2:51" s="92" customFormat="1" ht="13.5">
      <c r="B272" s="205"/>
      <c r="C272" s="206"/>
      <c r="D272" s="207" t="s">
        <v>184</v>
      </c>
      <c r="E272" s="208" t="s">
        <v>22</v>
      </c>
      <c r="F272" s="209" t="s">
        <v>187</v>
      </c>
      <c r="G272" s="206"/>
      <c r="H272" s="210">
        <v>146.395</v>
      </c>
      <c r="I272" s="247"/>
      <c r="J272" s="206"/>
      <c r="K272" s="206"/>
      <c r="L272" s="248"/>
      <c r="M272" s="249"/>
      <c r="N272" s="250"/>
      <c r="O272" s="250"/>
      <c r="P272" s="250"/>
      <c r="Q272" s="250"/>
      <c r="R272" s="250"/>
      <c r="S272" s="250"/>
      <c r="T272" s="258"/>
      <c r="AT272" s="263" t="s">
        <v>184</v>
      </c>
      <c r="AU272" s="263" t="s">
        <v>81</v>
      </c>
      <c r="AV272" s="92" t="s">
        <v>171</v>
      </c>
      <c r="AW272" s="92" t="s">
        <v>37</v>
      </c>
      <c r="AX272" s="92" t="s">
        <v>24</v>
      </c>
      <c r="AY272" s="263" t="s">
        <v>164</v>
      </c>
    </row>
    <row r="273" spans="2:65" s="84" customFormat="1" ht="20.4" customHeight="1">
      <c r="B273" s="105"/>
      <c r="C273" s="281" t="s">
        <v>390</v>
      </c>
      <c r="D273" s="281" t="s">
        <v>834</v>
      </c>
      <c r="E273" s="282" t="s">
        <v>2263</v>
      </c>
      <c r="F273" s="283" t="s">
        <v>2264</v>
      </c>
      <c r="G273" s="284" t="s">
        <v>465</v>
      </c>
      <c r="H273" s="285">
        <v>153.715</v>
      </c>
      <c r="I273" s="286"/>
      <c r="J273" s="287">
        <f>ROUND(I273*H273,2)</f>
        <v>0</v>
      </c>
      <c r="K273" s="283" t="s">
        <v>170</v>
      </c>
      <c r="L273" s="288"/>
      <c r="M273" s="289" t="s">
        <v>22</v>
      </c>
      <c r="N273" s="290" t="s">
        <v>44</v>
      </c>
      <c r="O273" s="106"/>
      <c r="P273" s="237">
        <f>O273*H273</f>
        <v>0</v>
      </c>
      <c r="Q273" s="237">
        <v>0.00056</v>
      </c>
      <c r="R273" s="237">
        <f>Q273*H273</f>
        <v>0.0860804</v>
      </c>
      <c r="S273" s="237">
        <v>0</v>
      </c>
      <c r="T273" s="254">
        <f>S273*H273</f>
        <v>0</v>
      </c>
      <c r="AR273" s="170" t="s">
        <v>217</v>
      </c>
      <c r="AT273" s="170" t="s">
        <v>834</v>
      </c>
      <c r="AU273" s="170" t="s">
        <v>81</v>
      </c>
      <c r="AY273" s="170" t="s">
        <v>164</v>
      </c>
      <c r="BE273" s="266">
        <f>IF(N273="základní",J273,0)</f>
        <v>0</v>
      </c>
      <c r="BF273" s="266">
        <f>IF(N273="snížená",J273,0)</f>
        <v>0</v>
      </c>
      <c r="BG273" s="266">
        <f>IF(N273="zákl. přenesená",J273,0)</f>
        <v>0</v>
      </c>
      <c r="BH273" s="266">
        <f>IF(N273="sníž. přenesená",J273,0)</f>
        <v>0</v>
      </c>
      <c r="BI273" s="266">
        <f>IF(N273="nulová",J273,0)</f>
        <v>0</v>
      </c>
      <c r="BJ273" s="170" t="s">
        <v>24</v>
      </c>
      <c r="BK273" s="266">
        <f>ROUND(I273*H273,2)</f>
        <v>0</v>
      </c>
      <c r="BL273" s="170" t="s">
        <v>171</v>
      </c>
      <c r="BM273" s="170" t="s">
        <v>2265</v>
      </c>
    </row>
    <row r="274" spans="2:47" s="84" customFormat="1" ht="24">
      <c r="B274" s="105"/>
      <c r="C274" s="174"/>
      <c r="D274" s="194" t="s">
        <v>173</v>
      </c>
      <c r="E274" s="174"/>
      <c r="F274" s="195" t="s">
        <v>2266</v>
      </c>
      <c r="G274" s="174"/>
      <c r="H274" s="174"/>
      <c r="I274" s="215"/>
      <c r="J274" s="174"/>
      <c r="K274" s="174"/>
      <c r="L274" s="214"/>
      <c r="M274" s="238"/>
      <c r="N274" s="106"/>
      <c r="O274" s="106"/>
      <c r="P274" s="106"/>
      <c r="Q274" s="106"/>
      <c r="R274" s="106"/>
      <c r="S274" s="106"/>
      <c r="T274" s="255"/>
      <c r="AT274" s="170" t="s">
        <v>173</v>
      </c>
      <c r="AU274" s="170" t="s">
        <v>81</v>
      </c>
    </row>
    <row r="275" spans="2:51" s="91" customFormat="1" ht="13.5">
      <c r="B275" s="200"/>
      <c r="C275" s="201"/>
      <c r="D275" s="207" t="s">
        <v>184</v>
      </c>
      <c r="E275" s="201"/>
      <c r="F275" s="212" t="s">
        <v>2267</v>
      </c>
      <c r="G275" s="201"/>
      <c r="H275" s="213">
        <v>153.715</v>
      </c>
      <c r="I275" s="243"/>
      <c r="J275" s="201"/>
      <c r="K275" s="201"/>
      <c r="L275" s="244"/>
      <c r="M275" s="245"/>
      <c r="N275" s="246"/>
      <c r="O275" s="246"/>
      <c r="P275" s="246"/>
      <c r="Q275" s="246"/>
      <c r="R275" s="246"/>
      <c r="S275" s="246"/>
      <c r="T275" s="257"/>
      <c r="AT275" s="262" t="s">
        <v>184</v>
      </c>
      <c r="AU275" s="262" t="s">
        <v>81</v>
      </c>
      <c r="AV275" s="91" t="s">
        <v>81</v>
      </c>
      <c r="AW275" s="91" t="s">
        <v>6</v>
      </c>
      <c r="AX275" s="91" t="s">
        <v>24</v>
      </c>
      <c r="AY275" s="262" t="s">
        <v>164</v>
      </c>
    </row>
    <row r="276" spans="2:65" s="84" customFormat="1" ht="20.4" customHeight="1">
      <c r="B276" s="105"/>
      <c r="C276" s="189" t="s">
        <v>395</v>
      </c>
      <c r="D276" s="189" t="s">
        <v>166</v>
      </c>
      <c r="E276" s="190" t="s">
        <v>2268</v>
      </c>
      <c r="F276" s="191" t="s">
        <v>2269</v>
      </c>
      <c r="G276" s="192" t="s">
        <v>465</v>
      </c>
      <c r="H276" s="193">
        <v>849.945</v>
      </c>
      <c r="I276" s="233"/>
      <c r="J276" s="234">
        <f>ROUND(I276*H276,2)</f>
        <v>0</v>
      </c>
      <c r="K276" s="191" t="s">
        <v>170</v>
      </c>
      <c r="L276" s="214"/>
      <c r="M276" s="235" t="s">
        <v>22</v>
      </c>
      <c r="N276" s="236" t="s">
        <v>44</v>
      </c>
      <c r="O276" s="106"/>
      <c r="P276" s="237">
        <f>O276*H276</f>
        <v>0</v>
      </c>
      <c r="Q276" s="237">
        <v>0.00025</v>
      </c>
      <c r="R276" s="237">
        <f>Q276*H276</f>
        <v>0.21248625</v>
      </c>
      <c r="S276" s="237">
        <v>0</v>
      </c>
      <c r="T276" s="254">
        <f>S276*H276</f>
        <v>0</v>
      </c>
      <c r="AR276" s="170" t="s">
        <v>171</v>
      </c>
      <c r="AT276" s="170" t="s">
        <v>166</v>
      </c>
      <c r="AU276" s="170" t="s">
        <v>81</v>
      </c>
      <c r="AY276" s="170" t="s">
        <v>164</v>
      </c>
      <c r="BE276" s="266">
        <f>IF(N276="základní",J276,0)</f>
        <v>0</v>
      </c>
      <c r="BF276" s="266">
        <f>IF(N276="snížená",J276,0)</f>
        <v>0</v>
      </c>
      <c r="BG276" s="266">
        <f>IF(N276="zákl. přenesená",J276,0)</f>
        <v>0</v>
      </c>
      <c r="BH276" s="266">
        <f>IF(N276="sníž. přenesená",J276,0)</f>
        <v>0</v>
      </c>
      <c r="BI276" s="266">
        <f>IF(N276="nulová",J276,0)</f>
        <v>0</v>
      </c>
      <c r="BJ276" s="170" t="s">
        <v>24</v>
      </c>
      <c r="BK276" s="266">
        <f>ROUND(I276*H276,2)</f>
        <v>0</v>
      </c>
      <c r="BL276" s="170" t="s">
        <v>171</v>
      </c>
      <c r="BM276" s="170" t="s">
        <v>2270</v>
      </c>
    </row>
    <row r="277" spans="2:47" s="84" customFormat="1" ht="24">
      <c r="B277" s="105"/>
      <c r="C277" s="174"/>
      <c r="D277" s="194" t="s">
        <v>173</v>
      </c>
      <c r="E277" s="174"/>
      <c r="F277" s="195" t="s">
        <v>2271</v>
      </c>
      <c r="G277" s="174"/>
      <c r="H277" s="174"/>
      <c r="I277" s="215"/>
      <c r="J277" s="174"/>
      <c r="K277" s="174"/>
      <c r="L277" s="214"/>
      <c r="M277" s="238"/>
      <c r="N277" s="106"/>
      <c r="O277" s="106"/>
      <c r="P277" s="106"/>
      <c r="Q277" s="106"/>
      <c r="R277" s="106"/>
      <c r="S277" s="106"/>
      <c r="T277" s="255"/>
      <c r="AT277" s="170" t="s">
        <v>173</v>
      </c>
      <c r="AU277" s="170" t="s">
        <v>81</v>
      </c>
    </row>
    <row r="278" spans="2:51" s="91" customFormat="1" ht="13.5">
      <c r="B278" s="200"/>
      <c r="C278" s="201"/>
      <c r="D278" s="207" t="s">
        <v>184</v>
      </c>
      <c r="E278" s="201"/>
      <c r="F278" s="212" t="s">
        <v>2272</v>
      </c>
      <c r="G278" s="201"/>
      <c r="H278" s="213">
        <v>849.945</v>
      </c>
      <c r="I278" s="243"/>
      <c r="J278" s="201"/>
      <c r="K278" s="201"/>
      <c r="L278" s="244"/>
      <c r="M278" s="245"/>
      <c r="N278" s="246"/>
      <c r="O278" s="246"/>
      <c r="P278" s="246"/>
      <c r="Q278" s="246"/>
      <c r="R278" s="246"/>
      <c r="S278" s="246"/>
      <c r="T278" s="257"/>
      <c r="AT278" s="262" t="s">
        <v>184</v>
      </c>
      <c r="AU278" s="262" t="s">
        <v>81</v>
      </c>
      <c r="AV278" s="91" t="s">
        <v>81</v>
      </c>
      <c r="AW278" s="91" t="s">
        <v>6</v>
      </c>
      <c r="AX278" s="91" t="s">
        <v>24</v>
      </c>
      <c r="AY278" s="262" t="s">
        <v>164</v>
      </c>
    </row>
    <row r="279" spans="2:65" s="84" customFormat="1" ht="20.4" customHeight="1">
      <c r="B279" s="105"/>
      <c r="C279" s="281" t="s">
        <v>403</v>
      </c>
      <c r="D279" s="281" t="s">
        <v>834</v>
      </c>
      <c r="E279" s="282" t="s">
        <v>2273</v>
      </c>
      <c r="F279" s="283" t="s">
        <v>2274</v>
      </c>
      <c r="G279" s="284" t="s">
        <v>465</v>
      </c>
      <c r="H279" s="285">
        <v>576.36</v>
      </c>
      <c r="I279" s="286"/>
      <c r="J279" s="287">
        <f>ROUND(I279*H279,2)</f>
        <v>0</v>
      </c>
      <c r="K279" s="283" t="s">
        <v>170</v>
      </c>
      <c r="L279" s="288"/>
      <c r="M279" s="289" t="s">
        <v>22</v>
      </c>
      <c r="N279" s="290" t="s">
        <v>44</v>
      </c>
      <c r="O279" s="106"/>
      <c r="P279" s="237">
        <f>O279*H279</f>
        <v>0</v>
      </c>
      <c r="Q279" s="237">
        <v>3E-05</v>
      </c>
      <c r="R279" s="237">
        <f>Q279*H279</f>
        <v>0.0172908</v>
      </c>
      <c r="S279" s="237">
        <v>0</v>
      </c>
      <c r="T279" s="254">
        <f>S279*H279</f>
        <v>0</v>
      </c>
      <c r="AR279" s="170" t="s">
        <v>217</v>
      </c>
      <c r="AT279" s="170" t="s">
        <v>834</v>
      </c>
      <c r="AU279" s="170" t="s">
        <v>81</v>
      </c>
      <c r="AY279" s="170" t="s">
        <v>164</v>
      </c>
      <c r="BE279" s="266">
        <f>IF(N279="základní",J279,0)</f>
        <v>0</v>
      </c>
      <c r="BF279" s="266">
        <f>IF(N279="snížená",J279,0)</f>
        <v>0</v>
      </c>
      <c r="BG279" s="266">
        <f>IF(N279="zákl. přenesená",J279,0)</f>
        <v>0</v>
      </c>
      <c r="BH279" s="266">
        <f>IF(N279="sníž. přenesená",J279,0)</f>
        <v>0</v>
      </c>
      <c r="BI279" s="266">
        <f>IF(N279="nulová",J279,0)</f>
        <v>0</v>
      </c>
      <c r="BJ279" s="170" t="s">
        <v>24</v>
      </c>
      <c r="BK279" s="266">
        <f>ROUND(I279*H279,2)</f>
        <v>0</v>
      </c>
      <c r="BL279" s="170" t="s">
        <v>171</v>
      </c>
      <c r="BM279" s="170" t="s">
        <v>2275</v>
      </c>
    </row>
    <row r="280" spans="2:47" s="84" customFormat="1" ht="24">
      <c r="B280" s="105"/>
      <c r="C280" s="174"/>
      <c r="D280" s="194" t="s">
        <v>173</v>
      </c>
      <c r="E280" s="174"/>
      <c r="F280" s="195" t="s">
        <v>2276</v>
      </c>
      <c r="G280" s="174"/>
      <c r="H280" s="174"/>
      <c r="I280" s="215"/>
      <c r="J280" s="174"/>
      <c r="K280" s="174"/>
      <c r="L280" s="214"/>
      <c r="M280" s="238"/>
      <c r="N280" s="106"/>
      <c r="O280" s="106"/>
      <c r="P280" s="106"/>
      <c r="Q280" s="106"/>
      <c r="R280" s="106"/>
      <c r="S280" s="106"/>
      <c r="T280" s="255"/>
      <c r="AT280" s="170" t="s">
        <v>173</v>
      </c>
      <c r="AU280" s="170" t="s">
        <v>81</v>
      </c>
    </row>
    <row r="281" spans="2:51" s="91" customFormat="1" ht="36">
      <c r="B281" s="200"/>
      <c r="C281" s="201"/>
      <c r="D281" s="194" t="s">
        <v>184</v>
      </c>
      <c r="E281" s="202" t="s">
        <v>22</v>
      </c>
      <c r="F281" s="203" t="s">
        <v>2277</v>
      </c>
      <c r="G281" s="201"/>
      <c r="H281" s="204">
        <v>176.531</v>
      </c>
      <c r="I281" s="243"/>
      <c r="J281" s="201"/>
      <c r="K281" s="201"/>
      <c r="L281" s="244"/>
      <c r="M281" s="245"/>
      <c r="N281" s="246"/>
      <c r="O281" s="246"/>
      <c r="P281" s="246"/>
      <c r="Q281" s="246"/>
      <c r="R281" s="246"/>
      <c r="S281" s="246"/>
      <c r="T281" s="257"/>
      <c r="AT281" s="262" t="s">
        <v>184</v>
      </c>
      <c r="AU281" s="262" t="s">
        <v>81</v>
      </c>
      <c r="AV281" s="91" t="s">
        <v>81</v>
      </c>
      <c r="AW281" s="91" t="s">
        <v>37</v>
      </c>
      <c r="AX281" s="91" t="s">
        <v>73</v>
      </c>
      <c r="AY281" s="262" t="s">
        <v>164</v>
      </c>
    </row>
    <row r="282" spans="2:51" s="91" customFormat="1" ht="36">
      <c r="B282" s="200"/>
      <c r="C282" s="201"/>
      <c r="D282" s="194" t="s">
        <v>184</v>
      </c>
      <c r="E282" s="202" t="s">
        <v>22</v>
      </c>
      <c r="F282" s="203" t="s">
        <v>2278</v>
      </c>
      <c r="G282" s="201"/>
      <c r="H282" s="204">
        <v>101.168</v>
      </c>
      <c r="I282" s="243"/>
      <c r="J282" s="201"/>
      <c r="K282" s="201"/>
      <c r="L282" s="244"/>
      <c r="M282" s="245"/>
      <c r="N282" s="246"/>
      <c r="O282" s="246"/>
      <c r="P282" s="246"/>
      <c r="Q282" s="246"/>
      <c r="R282" s="246"/>
      <c r="S282" s="246"/>
      <c r="T282" s="257"/>
      <c r="AT282" s="262" t="s">
        <v>184</v>
      </c>
      <c r="AU282" s="262" t="s">
        <v>81</v>
      </c>
      <c r="AV282" s="91" t="s">
        <v>81</v>
      </c>
      <c r="AW282" s="91" t="s">
        <v>37</v>
      </c>
      <c r="AX282" s="91" t="s">
        <v>73</v>
      </c>
      <c r="AY282" s="262" t="s">
        <v>164</v>
      </c>
    </row>
    <row r="283" spans="2:51" s="91" customFormat="1" ht="36">
      <c r="B283" s="200"/>
      <c r="C283" s="201"/>
      <c r="D283" s="194" t="s">
        <v>184</v>
      </c>
      <c r="E283" s="202" t="s">
        <v>22</v>
      </c>
      <c r="F283" s="203" t="s">
        <v>2279</v>
      </c>
      <c r="G283" s="201"/>
      <c r="H283" s="204">
        <v>184.905</v>
      </c>
      <c r="I283" s="243"/>
      <c r="J283" s="201"/>
      <c r="K283" s="201"/>
      <c r="L283" s="244"/>
      <c r="M283" s="245"/>
      <c r="N283" s="246"/>
      <c r="O283" s="246"/>
      <c r="P283" s="246"/>
      <c r="Q283" s="246"/>
      <c r="R283" s="246"/>
      <c r="S283" s="246"/>
      <c r="T283" s="257"/>
      <c r="AT283" s="262" t="s">
        <v>184</v>
      </c>
      <c r="AU283" s="262" t="s">
        <v>81</v>
      </c>
      <c r="AV283" s="91" t="s">
        <v>81</v>
      </c>
      <c r="AW283" s="91" t="s">
        <v>37</v>
      </c>
      <c r="AX283" s="91" t="s">
        <v>73</v>
      </c>
      <c r="AY283" s="262" t="s">
        <v>164</v>
      </c>
    </row>
    <row r="284" spans="2:51" s="91" customFormat="1" ht="13.5">
      <c r="B284" s="200"/>
      <c r="C284" s="201"/>
      <c r="D284" s="194" t="s">
        <v>184</v>
      </c>
      <c r="E284" s="202" t="s">
        <v>22</v>
      </c>
      <c r="F284" s="203" t="s">
        <v>2280</v>
      </c>
      <c r="G284" s="201"/>
      <c r="H284" s="204">
        <v>86.31</v>
      </c>
      <c r="I284" s="243"/>
      <c r="J284" s="201"/>
      <c r="K284" s="201"/>
      <c r="L284" s="244"/>
      <c r="M284" s="245"/>
      <c r="N284" s="246"/>
      <c r="O284" s="246"/>
      <c r="P284" s="246"/>
      <c r="Q284" s="246"/>
      <c r="R284" s="246"/>
      <c r="S284" s="246"/>
      <c r="T284" s="257"/>
      <c r="AT284" s="262" t="s">
        <v>184</v>
      </c>
      <c r="AU284" s="262" t="s">
        <v>81</v>
      </c>
      <c r="AV284" s="91" t="s">
        <v>81</v>
      </c>
      <c r="AW284" s="91" t="s">
        <v>37</v>
      </c>
      <c r="AX284" s="91" t="s">
        <v>73</v>
      </c>
      <c r="AY284" s="262" t="s">
        <v>164</v>
      </c>
    </row>
    <row r="285" spans="2:51" s="92" customFormat="1" ht="13.5">
      <c r="B285" s="205"/>
      <c r="C285" s="206"/>
      <c r="D285" s="194" t="s">
        <v>184</v>
      </c>
      <c r="E285" s="267" t="s">
        <v>22</v>
      </c>
      <c r="F285" s="268" t="s">
        <v>187</v>
      </c>
      <c r="G285" s="206"/>
      <c r="H285" s="269">
        <v>548.914</v>
      </c>
      <c r="I285" s="247"/>
      <c r="J285" s="206"/>
      <c r="K285" s="206"/>
      <c r="L285" s="248"/>
      <c r="M285" s="249"/>
      <c r="N285" s="250"/>
      <c r="O285" s="250"/>
      <c r="P285" s="250"/>
      <c r="Q285" s="250"/>
      <c r="R285" s="250"/>
      <c r="S285" s="250"/>
      <c r="T285" s="258"/>
      <c r="AT285" s="263" t="s">
        <v>184</v>
      </c>
      <c r="AU285" s="263" t="s">
        <v>81</v>
      </c>
      <c r="AV285" s="92" t="s">
        <v>171</v>
      </c>
      <c r="AW285" s="92" t="s">
        <v>37</v>
      </c>
      <c r="AX285" s="92" t="s">
        <v>24</v>
      </c>
      <c r="AY285" s="263" t="s">
        <v>164</v>
      </c>
    </row>
    <row r="286" spans="2:51" s="91" customFormat="1" ht="13.5">
      <c r="B286" s="200"/>
      <c r="C286" s="201"/>
      <c r="D286" s="207" t="s">
        <v>184</v>
      </c>
      <c r="E286" s="201"/>
      <c r="F286" s="212" t="s">
        <v>2281</v>
      </c>
      <c r="G286" s="201"/>
      <c r="H286" s="213">
        <v>576.36</v>
      </c>
      <c r="I286" s="243"/>
      <c r="J286" s="201"/>
      <c r="K286" s="201"/>
      <c r="L286" s="244"/>
      <c r="M286" s="245"/>
      <c r="N286" s="246"/>
      <c r="O286" s="246"/>
      <c r="P286" s="246"/>
      <c r="Q286" s="246"/>
      <c r="R286" s="246"/>
      <c r="S286" s="246"/>
      <c r="T286" s="257"/>
      <c r="AT286" s="262" t="s">
        <v>184</v>
      </c>
      <c r="AU286" s="262" t="s">
        <v>81</v>
      </c>
      <c r="AV286" s="91" t="s">
        <v>81</v>
      </c>
      <c r="AW286" s="91" t="s">
        <v>6</v>
      </c>
      <c r="AX286" s="91" t="s">
        <v>24</v>
      </c>
      <c r="AY286" s="262" t="s">
        <v>164</v>
      </c>
    </row>
    <row r="287" spans="2:65" s="84" customFormat="1" ht="20.4" customHeight="1">
      <c r="B287" s="105"/>
      <c r="C287" s="281" t="s">
        <v>409</v>
      </c>
      <c r="D287" s="281" t="s">
        <v>834</v>
      </c>
      <c r="E287" s="282" t="s">
        <v>2282</v>
      </c>
      <c r="F287" s="283" t="s">
        <v>2283</v>
      </c>
      <c r="G287" s="284" t="s">
        <v>465</v>
      </c>
      <c r="H287" s="285">
        <v>363.053</v>
      </c>
      <c r="I287" s="286"/>
      <c r="J287" s="287">
        <f>ROUND(I287*H287,2)</f>
        <v>0</v>
      </c>
      <c r="K287" s="283" t="s">
        <v>170</v>
      </c>
      <c r="L287" s="288"/>
      <c r="M287" s="289" t="s">
        <v>22</v>
      </c>
      <c r="N287" s="290" t="s">
        <v>44</v>
      </c>
      <c r="O287" s="106"/>
      <c r="P287" s="237">
        <f>O287*H287</f>
        <v>0</v>
      </c>
      <c r="Q287" s="237">
        <v>4E-05</v>
      </c>
      <c r="R287" s="237">
        <f>Q287*H287</f>
        <v>0.01452212</v>
      </c>
      <c r="S287" s="237">
        <v>0</v>
      </c>
      <c r="T287" s="254">
        <f>S287*H287</f>
        <v>0</v>
      </c>
      <c r="AR287" s="170" t="s">
        <v>217</v>
      </c>
      <c r="AT287" s="170" t="s">
        <v>834</v>
      </c>
      <c r="AU287" s="170" t="s">
        <v>81</v>
      </c>
      <c r="AY287" s="170" t="s">
        <v>164</v>
      </c>
      <c r="BE287" s="266">
        <f>IF(N287="základní",J287,0)</f>
        <v>0</v>
      </c>
      <c r="BF287" s="266">
        <f>IF(N287="snížená",J287,0)</f>
        <v>0</v>
      </c>
      <c r="BG287" s="266">
        <f>IF(N287="zákl. přenesená",J287,0)</f>
        <v>0</v>
      </c>
      <c r="BH287" s="266">
        <f>IF(N287="sníž. přenesená",J287,0)</f>
        <v>0</v>
      </c>
      <c r="BI287" s="266">
        <f>IF(N287="nulová",J287,0)</f>
        <v>0</v>
      </c>
      <c r="BJ287" s="170" t="s">
        <v>24</v>
      </c>
      <c r="BK287" s="266">
        <f>ROUND(I287*H287,2)</f>
        <v>0</v>
      </c>
      <c r="BL287" s="170" t="s">
        <v>171</v>
      </c>
      <c r="BM287" s="170" t="s">
        <v>2284</v>
      </c>
    </row>
    <row r="288" spans="2:47" s="84" customFormat="1" ht="24">
      <c r="B288" s="105"/>
      <c r="C288" s="174"/>
      <c r="D288" s="194" t="s">
        <v>173</v>
      </c>
      <c r="E288" s="174"/>
      <c r="F288" s="195" t="s">
        <v>2285</v>
      </c>
      <c r="G288" s="174"/>
      <c r="H288" s="174"/>
      <c r="I288" s="215"/>
      <c r="J288" s="174"/>
      <c r="K288" s="174"/>
      <c r="L288" s="214"/>
      <c r="M288" s="238"/>
      <c r="N288" s="106"/>
      <c r="O288" s="106"/>
      <c r="P288" s="106"/>
      <c r="Q288" s="106"/>
      <c r="R288" s="106"/>
      <c r="S288" s="106"/>
      <c r="T288" s="255"/>
      <c r="AT288" s="170" t="s">
        <v>173</v>
      </c>
      <c r="AU288" s="170" t="s">
        <v>81</v>
      </c>
    </row>
    <row r="289" spans="2:47" s="84" customFormat="1" ht="24">
      <c r="B289" s="105"/>
      <c r="C289" s="174"/>
      <c r="D289" s="194" t="s">
        <v>1077</v>
      </c>
      <c r="E289" s="174"/>
      <c r="F289" s="279" t="s">
        <v>2286</v>
      </c>
      <c r="G289" s="174"/>
      <c r="H289" s="174"/>
      <c r="I289" s="215"/>
      <c r="J289" s="174"/>
      <c r="K289" s="174"/>
      <c r="L289" s="214"/>
      <c r="M289" s="238"/>
      <c r="N289" s="106"/>
      <c r="O289" s="106"/>
      <c r="P289" s="106"/>
      <c r="Q289" s="106"/>
      <c r="R289" s="106"/>
      <c r="S289" s="106"/>
      <c r="T289" s="255"/>
      <c r="AT289" s="170" t="s">
        <v>1077</v>
      </c>
      <c r="AU289" s="170" t="s">
        <v>81</v>
      </c>
    </row>
    <row r="290" spans="2:51" s="91" customFormat="1" ht="13.5">
      <c r="B290" s="200"/>
      <c r="C290" s="201"/>
      <c r="D290" s="194" t="s">
        <v>184</v>
      </c>
      <c r="E290" s="202" t="s">
        <v>22</v>
      </c>
      <c r="F290" s="203" t="s">
        <v>2287</v>
      </c>
      <c r="G290" s="201"/>
      <c r="H290" s="204">
        <v>116.97</v>
      </c>
      <c r="I290" s="243"/>
      <c r="J290" s="201"/>
      <c r="K290" s="201"/>
      <c r="L290" s="244"/>
      <c r="M290" s="245"/>
      <c r="N290" s="246"/>
      <c r="O290" s="246"/>
      <c r="P290" s="246"/>
      <c r="Q290" s="246"/>
      <c r="R290" s="246"/>
      <c r="S290" s="246"/>
      <c r="T290" s="257"/>
      <c r="AT290" s="262" t="s">
        <v>184</v>
      </c>
      <c r="AU290" s="262" t="s">
        <v>81</v>
      </c>
      <c r="AV290" s="91" t="s">
        <v>81</v>
      </c>
      <c r="AW290" s="91" t="s">
        <v>37</v>
      </c>
      <c r="AX290" s="91" t="s">
        <v>73</v>
      </c>
      <c r="AY290" s="262" t="s">
        <v>164</v>
      </c>
    </row>
    <row r="291" spans="2:51" s="91" customFormat="1" ht="24">
      <c r="B291" s="200"/>
      <c r="C291" s="201"/>
      <c r="D291" s="194" t="s">
        <v>184</v>
      </c>
      <c r="E291" s="202" t="s">
        <v>22</v>
      </c>
      <c r="F291" s="203" t="s">
        <v>2288</v>
      </c>
      <c r="G291" s="201"/>
      <c r="H291" s="204">
        <v>66.99</v>
      </c>
      <c r="I291" s="243"/>
      <c r="J291" s="201"/>
      <c r="K291" s="201"/>
      <c r="L291" s="244"/>
      <c r="M291" s="245"/>
      <c r="N291" s="246"/>
      <c r="O291" s="246"/>
      <c r="P291" s="246"/>
      <c r="Q291" s="246"/>
      <c r="R291" s="246"/>
      <c r="S291" s="246"/>
      <c r="T291" s="257"/>
      <c r="AT291" s="262" t="s">
        <v>184</v>
      </c>
      <c r="AU291" s="262" t="s">
        <v>81</v>
      </c>
      <c r="AV291" s="91" t="s">
        <v>81</v>
      </c>
      <c r="AW291" s="91" t="s">
        <v>37</v>
      </c>
      <c r="AX291" s="91" t="s">
        <v>73</v>
      </c>
      <c r="AY291" s="262" t="s">
        <v>164</v>
      </c>
    </row>
    <row r="292" spans="2:51" s="91" customFormat="1" ht="13.5">
      <c r="B292" s="200"/>
      <c r="C292" s="201"/>
      <c r="D292" s="194" t="s">
        <v>184</v>
      </c>
      <c r="E292" s="202" t="s">
        <v>22</v>
      </c>
      <c r="F292" s="203" t="s">
        <v>2289</v>
      </c>
      <c r="G292" s="201"/>
      <c r="H292" s="204">
        <v>143.115</v>
      </c>
      <c r="I292" s="243"/>
      <c r="J292" s="201"/>
      <c r="K292" s="201"/>
      <c r="L292" s="244"/>
      <c r="M292" s="245"/>
      <c r="N292" s="246"/>
      <c r="O292" s="246"/>
      <c r="P292" s="246"/>
      <c r="Q292" s="246"/>
      <c r="R292" s="246"/>
      <c r="S292" s="246"/>
      <c r="T292" s="257"/>
      <c r="AT292" s="262" t="s">
        <v>184</v>
      </c>
      <c r="AU292" s="262" t="s">
        <v>81</v>
      </c>
      <c r="AV292" s="91" t="s">
        <v>81</v>
      </c>
      <c r="AW292" s="91" t="s">
        <v>37</v>
      </c>
      <c r="AX292" s="91" t="s">
        <v>73</v>
      </c>
      <c r="AY292" s="262" t="s">
        <v>164</v>
      </c>
    </row>
    <row r="293" spans="2:51" s="91" customFormat="1" ht="13.5">
      <c r="B293" s="200"/>
      <c r="C293" s="201"/>
      <c r="D293" s="194" t="s">
        <v>184</v>
      </c>
      <c r="E293" s="202" t="s">
        <v>22</v>
      </c>
      <c r="F293" s="203" t="s">
        <v>2290</v>
      </c>
      <c r="G293" s="201"/>
      <c r="H293" s="204">
        <v>18.69</v>
      </c>
      <c r="I293" s="243"/>
      <c r="J293" s="201"/>
      <c r="K293" s="201"/>
      <c r="L293" s="244"/>
      <c r="M293" s="245"/>
      <c r="N293" s="246"/>
      <c r="O293" s="246"/>
      <c r="P293" s="246"/>
      <c r="Q293" s="246"/>
      <c r="R293" s="246"/>
      <c r="S293" s="246"/>
      <c r="T293" s="257"/>
      <c r="AT293" s="262" t="s">
        <v>184</v>
      </c>
      <c r="AU293" s="262" t="s">
        <v>81</v>
      </c>
      <c r="AV293" s="91" t="s">
        <v>81</v>
      </c>
      <c r="AW293" s="91" t="s">
        <v>37</v>
      </c>
      <c r="AX293" s="91" t="s">
        <v>73</v>
      </c>
      <c r="AY293" s="262" t="s">
        <v>164</v>
      </c>
    </row>
    <row r="294" spans="2:51" s="92" customFormat="1" ht="13.5">
      <c r="B294" s="205"/>
      <c r="C294" s="206"/>
      <c r="D294" s="194" t="s">
        <v>184</v>
      </c>
      <c r="E294" s="267" t="s">
        <v>22</v>
      </c>
      <c r="F294" s="268" t="s">
        <v>187</v>
      </c>
      <c r="G294" s="206"/>
      <c r="H294" s="269">
        <v>345.765</v>
      </c>
      <c r="I294" s="247"/>
      <c r="J294" s="206"/>
      <c r="K294" s="206"/>
      <c r="L294" s="248"/>
      <c r="M294" s="249"/>
      <c r="N294" s="250"/>
      <c r="O294" s="250"/>
      <c r="P294" s="250"/>
      <c r="Q294" s="250"/>
      <c r="R294" s="250"/>
      <c r="S294" s="250"/>
      <c r="T294" s="258"/>
      <c r="AT294" s="263" t="s">
        <v>184</v>
      </c>
      <c r="AU294" s="263" t="s">
        <v>81</v>
      </c>
      <c r="AV294" s="92" t="s">
        <v>171</v>
      </c>
      <c r="AW294" s="92" t="s">
        <v>37</v>
      </c>
      <c r="AX294" s="92" t="s">
        <v>24</v>
      </c>
      <c r="AY294" s="263" t="s">
        <v>164</v>
      </c>
    </row>
    <row r="295" spans="2:51" s="91" customFormat="1" ht="13.5">
      <c r="B295" s="200"/>
      <c r="C295" s="201"/>
      <c r="D295" s="207" t="s">
        <v>184</v>
      </c>
      <c r="E295" s="201"/>
      <c r="F295" s="212" t="s">
        <v>2291</v>
      </c>
      <c r="G295" s="201"/>
      <c r="H295" s="213">
        <v>363.053</v>
      </c>
      <c r="I295" s="243"/>
      <c r="J295" s="201"/>
      <c r="K295" s="201"/>
      <c r="L295" s="244"/>
      <c r="M295" s="245"/>
      <c r="N295" s="246"/>
      <c r="O295" s="246"/>
      <c r="P295" s="246"/>
      <c r="Q295" s="246"/>
      <c r="R295" s="246"/>
      <c r="S295" s="246"/>
      <c r="T295" s="257"/>
      <c r="AT295" s="262" t="s">
        <v>184</v>
      </c>
      <c r="AU295" s="262" t="s">
        <v>81</v>
      </c>
      <c r="AV295" s="91" t="s">
        <v>81</v>
      </c>
      <c r="AW295" s="91" t="s">
        <v>6</v>
      </c>
      <c r="AX295" s="91" t="s">
        <v>24</v>
      </c>
      <c r="AY295" s="262" t="s">
        <v>164</v>
      </c>
    </row>
    <row r="296" spans="2:65" s="84" customFormat="1" ht="28.8" customHeight="1">
      <c r="B296" s="105"/>
      <c r="C296" s="189" t="s">
        <v>414</v>
      </c>
      <c r="D296" s="189" t="s">
        <v>166</v>
      </c>
      <c r="E296" s="190" t="s">
        <v>2292</v>
      </c>
      <c r="F296" s="191" t="s">
        <v>2293</v>
      </c>
      <c r="G296" s="192" t="s">
        <v>192</v>
      </c>
      <c r="H296" s="193">
        <v>126.1</v>
      </c>
      <c r="I296" s="233"/>
      <c r="J296" s="234">
        <f>ROUND(I296*H296,2)</f>
        <v>0</v>
      </c>
      <c r="K296" s="191" t="s">
        <v>170</v>
      </c>
      <c r="L296" s="214"/>
      <c r="M296" s="235" t="s">
        <v>22</v>
      </c>
      <c r="N296" s="236" t="s">
        <v>44</v>
      </c>
      <c r="O296" s="106"/>
      <c r="P296" s="237">
        <f>O296*H296</f>
        <v>0</v>
      </c>
      <c r="Q296" s="237">
        <v>0.00288</v>
      </c>
      <c r="R296" s="237">
        <f>Q296*H296</f>
        <v>0.363168</v>
      </c>
      <c r="S296" s="237">
        <v>0</v>
      </c>
      <c r="T296" s="254">
        <f>S296*H296</f>
        <v>0</v>
      </c>
      <c r="AR296" s="170" t="s">
        <v>171</v>
      </c>
      <c r="AT296" s="170" t="s">
        <v>166</v>
      </c>
      <c r="AU296" s="170" t="s">
        <v>81</v>
      </c>
      <c r="AY296" s="170" t="s">
        <v>164</v>
      </c>
      <c r="BE296" s="266">
        <f>IF(N296="základní",J296,0)</f>
        <v>0</v>
      </c>
      <c r="BF296" s="266">
        <f>IF(N296="snížená",J296,0)</f>
        <v>0</v>
      </c>
      <c r="BG296" s="266">
        <f>IF(N296="zákl. přenesená",J296,0)</f>
        <v>0</v>
      </c>
      <c r="BH296" s="266">
        <f>IF(N296="sníž. přenesená",J296,0)</f>
        <v>0</v>
      </c>
      <c r="BI296" s="266">
        <f>IF(N296="nulová",J296,0)</f>
        <v>0</v>
      </c>
      <c r="BJ296" s="170" t="s">
        <v>24</v>
      </c>
      <c r="BK296" s="266">
        <f>ROUND(I296*H296,2)</f>
        <v>0</v>
      </c>
      <c r="BL296" s="170" t="s">
        <v>171</v>
      </c>
      <c r="BM296" s="170" t="s">
        <v>2294</v>
      </c>
    </row>
    <row r="297" spans="2:47" s="84" customFormat="1" ht="24">
      <c r="B297" s="105"/>
      <c r="C297" s="174"/>
      <c r="D297" s="194" t="s">
        <v>173</v>
      </c>
      <c r="E297" s="174"/>
      <c r="F297" s="195" t="s">
        <v>2295</v>
      </c>
      <c r="G297" s="174"/>
      <c r="H297" s="174"/>
      <c r="I297" s="215"/>
      <c r="J297" s="174"/>
      <c r="K297" s="174"/>
      <c r="L297" s="214"/>
      <c r="M297" s="238"/>
      <c r="N297" s="106"/>
      <c r="O297" s="106"/>
      <c r="P297" s="106"/>
      <c r="Q297" s="106"/>
      <c r="R297" s="106"/>
      <c r="S297" s="106"/>
      <c r="T297" s="255"/>
      <c r="AT297" s="170" t="s">
        <v>173</v>
      </c>
      <c r="AU297" s="170" t="s">
        <v>81</v>
      </c>
    </row>
    <row r="298" spans="2:51" s="91" customFormat="1" ht="13.5">
      <c r="B298" s="200"/>
      <c r="C298" s="201"/>
      <c r="D298" s="194" t="s">
        <v>184</v>
      </c>
      <c r="E298" s="202" t="s">
        <v>22</v>
      </c>
      <c r="F298" s="203" t="s">
        <v>2296</v>
      </c>
      <c r="G298" s="201"/>
      <c r="H298" s="204">
        <v>28.96</v>
      </c>
      <c r="I298" s="243"/>
      <c r="J298" s="201"/>
      <c r="K298" s="201"/>
      <c r="L298" s="244"/>
      <c r="M298" s="245"/>
      <c r="N298" s="246"/>
      <c r="O298" s="246"/>
      <c r="P298" s="246"/>
      <c r="Q298" s="246"/>
      <c r="R298" s="246"/>
      <c r="S298" s="246"/>
      <c r="T298" s="257"/>
      <c r="AT298" s="262" t="s">
        <v>184</v>
      </c>
      <c r="AU298" s="262" t="s">
        <v>81</v>
      </c>
      <c r="AV298" s="91" t="s">
        <v>81</v>
      </c>
      <c r="AW298" s="91" t="s">
        <v>37</v>
      </c>
      <c r="AX298" s="91" t="s">
        <v>73</v>
      </c>
      <c r="AY298" s="262" t="s">
        <v>164</v>
      </c>
    </row>
    <row r="299" spans="2:51" s="91" customFormat="1" ht="13.5">
      <c r="B299" s="200"/>
      <c r="C299" s="201"/>
      <c r="D299" s="194" t="s">
        <v>184</v>
      </c>
      <c r="E299" s="202" t="s">
        <v>22</v>
      </c>
      <c r="F299" s="203" t="s">
        <v>2297</v>
      </c>
      <c r="G299" s="201"/>
      <c r="H299" s="204">
        <v>8.32</v>
      </c>
      <c r="I299" s="243"/>
      <c r="J299" s="201"/>
      <c r="K299" s="201"/>
      <c r="L299" s="244"/>
      <c r="M299" s="245"/>
      <c r="N299" s="246"/>
      <c r="O299" s="246"/>
      <c r="P299" s="246"/>
      <c r="Q299" s="246"/>
      <c r="R299" s="246"/>
      <c r="S299" s="246"/>
      <c r="T299" s="257"/>
      <c r="AT299" s="262" t="s">
        <v>184</v>
      </c>
      <c r="AU299" s="262" t="s">
        <v>81</v>
      </c>
      <c r="AV299" s="91" t="s">
        <v>81</v>
      </c>
      <c r="AW299" s="91" t="s">
        <v>37</v>
      </c>
      <c r="AX299" s="91" t="s">
        <v>73</v>
      </c>
      <c r="AY299" s="262" t="s">
        <v>164</v>
      </c>
    </row>
    <row r="300" spans="2:51" s="91" customFormat="1" ht="13.5">
      <c r="B300" s="200"/>
      <c r="C300" s="201"/>
      <c r="D300" s="194" t="s">
        <v>184</v>
      </c>
      <c r="E300" s="202" t="s">
        <v>22</v>
      </c>
      <c r="F300" s="203" t="s">
        <v>2298</v>
      </c>
      <c r="G300" s="201"/>
      <c r="H300" s="204">
        <v>79.76</v>
      </c>
      <c r="I300" s="243"/>
      <c r="J300" s="201"/>
      <c r="K300" s="201"/>
      <c r="L300" s="244"/>
      <c r="M300" s="245"/>
      <c r="N300" s="246"/>
      <c r="O300" s="246"/>
      <c r="P300" s="246"/>
      <c r="Q300" s="246"/>
      <c r="R300" s="246"/>
      <c r="S300" s="246"/>
      <c r="T300" s="257"/>
      <c r="AT300" s="262" t="s">
        <v>184</v>
      </c>
      <c r="AU300" s="262" t="s">
        <v>81</v>
      </c>
      <c r="AV300" s="91" t="s">
        <v>81</v>
      </c>
      <c r="AW300" s="91" t="s">
        <v>37</v>
      </c>
      <c r="AX300" s="91" t="s">
        <v>73</v>
      </c>
      <c r="AY300" s="262" t="s">
        <v>164</v>
      </c>
    </row>
    <row r="301" spans="2:51" s="91" customFormat="1" ht="13.5">
      <c r="B301" s="200"/>
      <c r="C301" s="201"/>
      <c r="D301" s="194" t="s">
        <v>184</v>
      </c>
      <c r="E301" s="202" t="s">
        <v>22</v>
      </c>
      <c r="F301" s="203" t="s">
        <v>2299</v>
      </c>
      <c r="G301" s="201"/>
      <c r="H301" s="204">
        <v>9.06</v>
      </c>
      <c r="I301" s="243"/>
      <c r="J301" s="201"/>
      <c r="K301" s="201"/>
      <c r="L301" s="244"/>
      <c r="M301" s="245"/>
      <c r="N301" s="246"/>
      <c r="O301" s="246"/>
      <c r="P301" s="246"/>
      <c r="Q301" s="246"/>
      <c r="R301" s="246"/>
      <c r="S301" s="246"/>
      <c r="T301" s="257"/>
      <c r="AT301" s="262" t="s">
        <v>184</v>
      </c>
      <c r="AU301" s="262" t="s">
        <v>81</v>
      </c>
      <c r="AV301" s="91" t="s">
        <v>81</v>
      </c>
      <c r="AW301" s="91" t="s">
        <v>37</v>
      </c>
      <c r="AX301" s="91" t="s">
        <v>73</v>
      </c>
      <c r="AY301" s="262" t="s">
        <v>164</v>
      </c>
    </row>
    <row r="302" spans="2:51" s="92" customFormat="1" ht="13.5">
      <c r="B302" s="205"/>
      <c r="C302" s="206"/>
      <c r="D302" s="207" t="s">
        <v>184</v>
      </c>
      <c r="E302" s="208" t="s">
        <v>22</v>
      </c>
      <c r="F302" s="209" t="s">
        <v>187</v>
      </c>
      <c r="G302" s="206"/>
      <c r="H302" s="210">
        <v>126.1</v>
      </c>
      <c r="I302" s="247"/>
      <c r="J302" s="206"/>
      <c r="K302" s="206"/>
      <c r="L302" s="248"/>
      <c r="M302" s="249"/>
      <c r="N302" s="250"/>
      <c r="O302" s="250"/>
      <c r="P302" s="250"/>
      <c r="Q302" s="250"/>
      <c r="R302" s="250"/>
      <c r="S302" s="250"/>
      <c r="T302" s="258"/>
      <c r="AT302" s="263" t="s">
        <v>184</v>
      </c>
      <c r="AU302" s="263" t="s">
        <v>81</v>
      </c>
      <c r="AV302" s="92" t="s">
        <v>171</v>
      </c>
      <c r="AW302" s="92" t="s">
        <v>37</v>
      </c>
      <c r="AX302" s="92" t="s">
        <v>24</v>
      </c>
      <c r="AY302" s="263" t="s">
        <v>164</v>
      </c>
    </row>
    <row r="303" spans="2:65" s="84" customFormat="1" ht="20.4" customHeight="1">
      <c r="B303" s="105"/>
      <c r="C303" s="189" t="s">
        <v>419</v>
      </c>
      <c r="D303" s="189" t="s">
        <v>166</v>
      </c>
      <c r="E303" s="190" t="s">
        <v>2300</v>
      </c>
      <c r="F303" s="191" t="s">
        <v>2301</v>
      </c>
      <c r="G303" s="192" t="s">
        <v>192</v>
      </c>
      <c r="H303" s="193">
        <v>542.28</v>
      </c>
      <c r="I303" s="233"/>
      <c r="J303" s="234">
        <f>ROUND(I303*H303,2)</f>
        <v>0</v>
      </c>
      <c r="K303" s="191" t="s">
        <v>170</v>
      </c>
      <c r="L303" s="214"/>
      <c r="M303" s="235" t="s">
        <v>22</v>
      </c>
      <c r="N303" s="236" t="s">
        <v>44</v>
      </c>
      <c r="O303" s="106"/>
      <c r="P303" s="237">
        <f>O303*H303</f>
        <v>0</v>
      </c>
      <c r="Q303" s="237">
        <v>0.00012</v>
      </c>
      <c r="R303" s="237">
        <f>Q303*H303</f>
        <v>0.0650736</v>
      </c>
      <c r="S303" s="237">
        <v>0</v>
      </c>
      <c r="T303" s="254">
        <f>S303*H303</f>
        <v>0</v>
      </c>
      <c r="AR303" s="170" t="s">
        <v>171</v>
      </c>
      <c r="AT303" s="170" t="s">
        <v>166</v>
      </c>
      <c r="AU303" s="170" t="s">
        <v>81</v>
      </c>
      <c r="AY303" s="170" t="s">
        <v>164</v>
      </c>
      <c r="BE303" s="266">
        <f>IF(N303="základní",J303,0)</f>
        <v>0</v>
      </c>
      <c r="BF303" s="266">
        <f>IF(N303="snížená",J303,0)</f>
        <v>0</v>
      </c>
      <c r="BG303" s="266">
        <f>IF(N303="zákl. přenesená",J303,0)</f>
        <v>0</v>
      </c>
      <c r="BH303" s="266">
        <f>IF(N303="sníž. přenesená",J303,0)</f>
        <v>0</v>
      </c>
      <c r="BI303" s="266">
        <f>IF(N303="nulová",J303,0)</f>
        <v>0</v>
      </c>
      <c r="BJ303" s="170" t="s">
        <v>24</v>
      </c>
      <c r="BK303" s="266">
        <f>ROUND(I303*H303,2)</f>
        <v>0</v>
      </c>
      <c r="BL303" s="170" t="s">
        <v>171</v>
      </c>
      <c r="BM303" s="170" t="s">
        <v>2302</v>
      </c>
    </row>
    <row r="304" spans="2:47" s="84" customFormat="1" ht="24">
      <c r="B304" s="105"/>
      <c r="C304" s="174"/>
      <c r="D304" s="194" t="s">
        <v>173</v>
      </c>
      <c r="E304" s="174"/>
      <c r="F304" s="195" t="s">
        <v>2303</v>
      </c>
      <c r="G304" s="174"/>
      <c r="H304" s="174"/>
      <c r="I304" s="215"/>
      <c r="J304" s="174"/>
      <c r="K304" s="174"/>
      <c r="L304" s="214"/>
      <c r="M304" s="238"/>
      <c r="N304" s="106"/>
      <c r="O304" s="106"/>
      <c r="P304" s="106"/>
      <c r="Q304" s="106"/>
      <c r="R304" s="106"/>
      <c r="S304" s="106"/>
      <c r="T304" s="255"/>
      <c r="AT304" s="170" t="s">
        <v>173</v>
      </c>
      <c r="AU304" s="170" t="s">
        <v>81</v>
      </c>
    </row>
    <row r="305" spans="2:51" s="91" customFormat="1" ht="13.5">
      <c r="B305" s="200"/>
      <c r="C305" s="201"/>
      <c r="D305" s="194" t="s">
        <v>184</v>
      </c>
      <c r="E305" s="202" t="s">
        <v>22</v>
      </c>
      <c r="F305" s="203" t="s">
        <v>2304</v>
      </c>
      <c r="G305" s="201"/>
      <c r="H305" s="204">
        <v>224.43</v>
      </c>
      <c r="I305" s="243"/>
      <c r="J305" s="201"/>
      <c r="K305" s="201"/>
      <c r="L305" s="244"/>
      <c r="M305" s="245"/>
      <c r="N305" s="246"/>
      <c r="O305" s="246"/>
      <c r="P305" s="246"/>
      <c r="Q305" s="246"/>
      <c r="R305" s="246"/>
      <c r="S305" s="246"/>
      <c r="T305" s="257"/>
      <c r="AT305" s="262" t="s">
        <v>184</v>
      </c>
      <c r="AU305" s="262" t="s">
        <v>81</v>
      </c>
      <c r="AV305" s="91" t="s">
        <v>81</v>
      </c>
      <c r="AW305" s="91" t="s">
        <v>37</v>
      </c>
      <c r="AX305" s="91" t="s">
        <v>73</v>
      </c>
      <c r="AY305" s="262" t="s">
        <v>164</v>
      </c>
    </row>
    <row r="306" spans="2:51" s="91" customFormat="1" ht="13.5">
      <c r="B306" s="200"/>
      <c r="C306" s="201"/>
      <c r="D306" s="194" t="s">
        <v>184</v>
      </c>
      <c r="E306" s="202" t="s">
        <v>22</v>
      </c>
      <c r="F306" s="203" t="s">
        <v>2305</v>
      </c>
      <c r="G306" s="201"/>
      <c r="H306" s="204">
        <v>103.875</v>
      </c>
      <c r="I306" s="243"/>
      <c r="J306" s="201"/>
      <c r="K306" s="201"/>
      <c r="L306" s="244"/>
      <c r="M306" s="245"/>
      <c r="N306" s="246"/>
      <c r="O306" s="246"/>
      <c r="P306" s="246"/>
      <c r="Q306" s="246"/>
      <c r="R306" s="246"/>
      <c r="S306" s="246"/>
      <c r="T306" s="257"/>
      <c r="AT306" s="262" t="s">
        <v>184</v>
      </c>
      <c r="AU306" s="262" t="s">
        <v>81</v>
      </c>
      <c r="AV306" s="91" t="s">
        <v>81</v>
      </c>
      <c r="AW306" s="91" t="s">
        <v>37</v>
      </c>
      <c r="AX306" s="91" t="s">
        <v>73</v>
      </c>
      <c r="AY306" s="262" t="s">
        <v>164</v>
      </c>
    </row>
    <row r="307" spans="2:51" s="91" customFormat="1" ht="13.5">
      <c r="B307" s="200"/>
      <c r="C307" s="201"/>
      <c r="D307" s="194" t="s">
        <v>184</v>
      </c>
      <c r="E307" s="202" t="s">
        <v>22</v>
      </c>
      <c r="F307" s="203" t="s">
        <v>2306</v>
      </c>
      <c r="G307" s="201"/>
      <c r="H307" s="204">
        <v>197.235</v>
      </c>
      <c r="I307" s="243"/>
      <c r="J307" s="201"/>
      <c r="K307" s="201"/>
      <c r="L307" s="244"/>
      <c r="M307" s="245"/>
      <c r="N307" s="246"/>
      <c r="O307" s="246"/>
      <c r="P307" s="246"/>
      <c r="Q307" s="246"/>
      <c r="R307" s="246"/>
      <c r="S307" s="246"/>
      <c r="T307" s="257"/>
      <c r="AT307" s="262" t="s">
        <v>184</v>
      </c>
      <c r="AU307" s="262" t="s">
        <v>81</v>
      </c>
      <c r="AV307" s="91" t="s">
        <v>81</v>
      </c>
      <c r="AW307" s="91" t="s">
        <v>37</v>
      </c>
      <c r="AX307" s="91" t="s">
        <v>73</v>
      </c>
      <c r="AY307" s="262" t="s">
        <v>164</v>
      </c>
    </row>
    <row r="308" spans="2:51" s="91" customFormat="1" ht="13.5">
      <c r="B308" s="200"/>
      <c r="C308" s="201"/>
      <c r="D308" s="194" t="s">
        <v>184</v>
      </c>
      <c r="E308" s="202" t="s">
        <v>22</v>
      </c>
      <c r="F308" s="203" t="s">
        <v>2307</v>
      </c>
      <c r="G308" s="201"/>
      <c r="H308" s="204">
        <v>16.74</v>
      </c>
      <c r="I308" s="243"/>
      <c r="J308" s="201"/>
      <c r="K308" s="201"/>
      <c r="L308" s="244"/>
      <c r="M308" s="245"/>
      <c r="N308" s="246"/>
      <c r="O308" s="246"/>
      <c r="P308" s="246"/>
      <c r="Q308" s="246"/>
      <c r="R308" s="246"/>
      <c r="S308" s="246"/>
      <c r="T308" s="257"/>
      <c r="AT308" s="262" t="s">
        <v>184</v>
      </c>
      <c r="AU308" s="262" t="s">
        <v>81</v>
      </c>
      <c r="AV308" s="91" t="s">
        <v>81</v>
      </c>
      <c r="AW308" s="91" t="s">
        <v>37</v>
      </c>
      <c r="AX308" s="91" t="s">
        <v>73</v>
      </c>
      <c r="AY308" s="262" t="s">
        <v>164</v>
      </c>
    </row>
    <row r="309" spans="2:51" s="92" customFormat="1" ht="13.5">
      <c r="B309" s="205"/>
      <c r="C309" s="206"/>
      <c r="D309" s="194" t="s">
        <v>184</v>
      </c>
      <c r="E309" s="267" t="s">
        <v>22</v>
      </c>
      <c r="F309" s="268" t="s">
        <v>187</v>
      </c>
      <c r="G309" s="206"/>
      <c r="H309" s="269">
        <v>542.28</v>
      </c>
      <c r="I309" s="247"/>
      <c r="J309" s="206"/>
      <c r="K309" s="206"/>
      <c r="L309" s="248"/>
      <c r="M309" s="249"/>
      <c r="N309" s="250"/>
      <c r="O309" s="250"/>
      <c r="P309" s="250"/>
      <c r="Q309" s="250"/>
      <c r="R309" s="250"/>
      <c r="S309" s="250"/>
      <c r="T309" s="258"/>
      <c r="AT309" s="263" t="s">
        <v>184</v>
      </c>
      <c r="AU309" s="263" t="s">
        <v>81</v>
      </c>
      <c r="AV309" s="92" t="s">
        <v>171</v>
      </c>
      <c r="AW309" s="92" t="s">
        <v>37</v>
      </c>
      <c r="AX309" s="92" t="s">
        <v>24</v>
      </c>
      <c r="AY309" s="263" t="s">
        <v>164</v>
      </c>
    </row>
    <row r="310" spans="2:63" s="89" customFormat="1" ht="29.9" customHeight="1">
      <c r="B310" s="183"/>
      <c r="C310" s="184"/>
      <c r="D310" s="187" t="s">
        <v>72</v>
      </c>
      <c r="E310" s="188" t="s">
        <v>200</v>
      </c>
      <c r="F310" s="188" t="s">
        <v>201</v>
      </c>
      <c r="G310" s="184"/>
      <c r="H310" s="184"/>
      <c r="I310" s="226"/>
      <c r="J310" s="232">
        <f>BK310</f>
        <v>0</v>
      </c>
      <c r="K310" s="184"/>
      <c r="L310" s="228"/>
      <c r="M310" s="229"/>
      <c r="N310" s="230"/>
      <c r="O310" s="230"/>
      <c r="P310" s="231">
        <f aca="true" t="shared" si="7" ref="P310:T310">SUM(P311:P357)</f>
        <v>0</v>
      </c>
      <c r="Q310" s="230"/>
      <c r="R310" s="231">
        <f t="shared" si="7"/>
        <v>0.090858</v>
      </c>
      <c r="S310" s="230"/>
      <c r="T310" s="253">
        <f t="shared" si="7"/>
        <v>2.8622</v>
      </c>
      <c r="AR310" s="259" t="s">
        <v>24</v>
      </c>
      <c r="AT310" s="260" t="s">
        <v>72</v>
      </c>
      <c r="AU310" s="260" t="s">
        <v>24</v>
      </c>
      <c r="AY310" s="259" t="s">
        <v>164</v>
      </c>
      <c r="BK310" s="265">
        <f>SUM(BK311:BK357)</f>
        <v>0</v>
      </c>
    </row>
    <row r="311" spans="2:65" s="84" customFormat="1" ht="28.8" customHeight="1">
      <c r="B311" s="105"/>
      <c r="C311" s="189" t="s">
        <v>425</v>
      </c>
      <c r="D311" s="189" t="s">
        <v>166</v>
      </c>
      <c r="E311" s="190" t="s">
        <v>2308</v>
      </c>
      <c r="F311" s="191" t="s">
        <v>2309</v>
      </c>
      <c r="G311" s="192" t="s">
        <v>465</v>
      </c>
      <c r="H311" s="193">
        <v>35</v>
      </c>
      <c r="I311" s="233"/>
      <c r="J311" s="234">
        <f>ROUND(I311*H311,2)</f>
        <v>0</v>
      </c>
      <c r="K311" s="191" t="s">
        <v>170</v>
      </c>
      <c r="L311" s="214"/>
      <c r="M311" s="235" t="s">
        <v>22</v>
      </c>
      <c r="N311" s="236" t="s">
        <v>44</v>
      </c>
      <c r="O311" s="106"/>
      <c r="P311" s="237">
        <f>O311*H311</f>
        <v>0</v>
      </c>
      <c r="Q311" s="237">
        <v>1E-05</v>
      </c>
      <c r="R311" s="237">
        <f>Q311*H311</f>
        <v>0.00035</v>
      </c>
      <c r="S311" s="237">
        <v>0</v>
      </c>
      <c r="T311" s="254">
        <f>S311*H311</f>
        <v>0</v>
      </c>
      <c r="AR311" s="170" t="s">
        <v>171</v>
      </c>
      <c r="AT311" s="170" t="s">
        <v>166</v>
      </c>
      <c r="AU311" s="170" t="s">
        <v>81</v>
      </c>
      <c r="AY311" s="170" t="s">
        <v>164</v>
      </c>
      <c r="BE311" s="266">
        <f>IF(N311="základní",J311,0)</f>
        <v>0</v>
      </c>
      <c r="BF311" s="266">
        <f>IF(N311="snížená",J311,0)</f>
        <v>0</v>
      </c>
      <c r="BG311" s="266">
        <f>IF(N311="zákl. přenesená",J311,0)</f>
        <v>0</v>
      </c>
      <c r="BH311" s="266">
        <f>IF(N311="sníž. přenesená",J311,0)</f>
        <v>0</v>
      </c>
      <c r="BI311" s="266">
        <f>IF(N311="nulová",J311,0)</f>
        <v>0</v>
      </c>
      <c r="BJ311" s="170" t="s">
        <v>24</v>
      </c>
      <c r="BK311" s="266">
        <f>ROUND(I311*H311,2)</f>
        <v>0</v>
      </c>
      <c r="BL311" s="170" t="s">
        <v>171</v>
      </c>
      <c r="BM311" s="170" t="s">
        <v>2310</v>
      </c>
    </row>
    <row r="312" spans="2:47" s="84" customFormat="1" ht="24">
      <c r="B312" s="105"/>
      <c r="C312" s="174"/>
      <c r="D312" s="194" t="s">
        <v>173</v>
      </c>
      <c r="E312" s="174"/>
      <c r="F312" s="195" t="s">
        <v>2311</v>
      </c>
      <c r="G312" s="174"/>
      <c r="H312" s="174"/>
      <c r="I312" s="215"/>
      <c r="J312" s="174"/>
      <c r="K312" s="174"/>
      <c r="L312" s="214"/>
      <c r="M312" s="238"/>
      <c r="N312" s="106"/>
      <c r="O312" s="106"/>
      <c r="P312" s="106"/>
      <c r="Q312" s="106"/>
      <c r="R312" s="106"/>
      <c r="S312" s="106"/>
      <c r="T312" s="255"/>
      <c r="AT312" s="170" t="s">
        <v>173</v>
      </c>
      <c r="AU312" s="170" t="s">
        <v>81</v>
      </c>
    </row>
    <row r="313" spans="2:51" s="91" customFormat="1" ht="13.5">
      <c r="B313" s="200"/>
      <c r="C313" s="201"/>
      <c r="D313" s="207" t="s">
        <v>184</v>
      </c>
      <c r="E313" s="211" t="s">
        <v>22</v>
      </c>
      <c r="F313" s="212" t="s">
        <v>2312</v>
      </c>
      <c r="G313" s="201"/>
      <c r="H313" s="213">
        <v>35</v>
      </c>
      <c r="I313" s="243"/>
      <c r="J313" s="201"/>
      <c r="K313" s="201"/>
      <c r="L313" s="244"/>
      <c r="M313" s="245"/>
      <c r="N313" s="246"/>
      <c r="O313" s="246"/>
      <c r="P313" s="246"/>
      <c r="Q313" s="246"/>
      <c r="R313" s="246"/>
      <c r="S313" s="246"/>
      <c r="T313" s="257"/>
      <c r="AT313" s="262" t="s">
        <v>184</v>
      </c>
      <c r="AU313" s="262" t="s">
        <v>81</v>
      </c>
      <c r="AV313" s="91" t="s">
        <v>81</v>
      </c>
      <c r="AW313" s="91" t="s">
        <v>37</v>
      </c>
      <c r="AX313" s="91" t="s">
        <v>24</v>
      </c>
      <c r="AY313" s="262" t="s">
        <v>164</v>
      </c>
    </row>
    <row r="314" spans="2:65" s="84" customFormat="1" ht="28.8" customHeight="1">
      <c r="B314" s="105"/>
      <c r="C314" s="189" t="s">
        <v>431</v>
      </c>
      <c r="D314" s="189" t="s">
        <v>166</v>
      </c>
      <c r="E314" s="190" t="s">
        <v>2313</v>
      </c>
      <c r="F314" s="191" t="s">
        <v>2314</v>
      </c>
      <c r="G314" s="192" t="s">
        <v>192</v>
      </c>
      <c r="H314" s="193">
        <v>1865.352</v>
      </c>
      <c r="I314" s="233"/>
      <c r="J314" s="234">
        <f>ROUND(I314*H314,2)</f>
        <v>0</v>
      </c>
      <c r="K314" s="191" t="s">
        <v>170</v>
      </c>
      <c r="L314" s="214"/>
      <c r="M314" s="235" t="s">
        <v>22</v>
      </c>
      <c r="N314" s="236" t="s">
        <v>44</v>
      </c>
      <c r="O314" s="106"/>
      <c r="P314" s="237">
        <f>O314*H314</f>
        <v>0</v>
      </c>
      <c r="Q314" s="237">
        <v>0</v>
      </c>
      <c r="R314" s="237">
        <f>Q314*H314</f>
        <v>0</v>
      </c>
      <c r="S314" s="237">
        <v>0</v>
      </c>
      <c r="T314" s="254">
        <f>S314*H314</f>
        <v>0</v>
      </c>
      <c r="AR314" s="170" t="s">
        <v>171</v>
      </c>
      <c r="AT314" s="170" t="s">
        <v>166</v>
      </c>
      <c r="AU314" s="170" t="s">
        <v>81</v>
      </c>
      <c r="AY314" s="170" t="s">
        <v>164</v>
      </c>
      <c r="BE314" s="266">
        <f>IF(N314="základní",J314,0)</f>
        <v>0</v>
      </c>
      <c r="BF314" s="266">
        <f>IF(N314="snížená",J314,0)</f>
        <v>0</v>
      </c>
      <c r="BG314" s="266">
        <f>IF(N314="zákl. přenesená",J314,0)</f>
        <v>0</v>
      </c>
      <c r="BH314" s="266">
        <f>IF(N314="sníž. přenesená",J314,0)</f>
        <v>0</v>
      </c>
      <c r="BI314" s="266">
        <f>IF(N314="nulová",J314,0)</f>
        <v>0</v>
      </c>
      <c r="BJ314" s="170" t="s">
        <v>24</v>
      </c>
      <c r="BK314" s="266">
        <f>ROUND(I314*H314,2)</f>
        <v>0</v>
      </c>
      <c r="BL314" s="170" t="s">
        <v>171</v>
      </c>
      <c r="BM314" s="170" t="s">
        <v>2315</v>
      </c>
    </row>
    <row r="315" spans="2:47" s="84" customFormat="1" ht="24">
      <c r="B315" s="105"/>
      <c r="C315" s="174"/>
      <c r="D315" s="194" t="s">
        <v>173</v>
      </c>
      <c r="E315" s="174"/>
      <c r="F315" s="195" t="s">
        <v>2316</v>
      </c>
      <c r="G315" s="174"/>
      <c r="H315" s="174"/>
      <c r="I315" s="215"/>
      <c r="J315" s="174"/>
      <c r="K315" s="174"/>
      <c r="L315" s="214"/>
      <c r="M315" s="238"/>
      <c r="N315" s="106"/>
      <c r="O315" s="106"/>
      <c r="P315" s="106"/>
      <c r="Q315" s="106"/>
      <c r="R315" s="106"/>
      <c r="S315" s="106"/>
      <c r="T315" s="255"/>
      <c r="AT315" s="170" t="s">
        <v>173</v>
      </c>
      <c r="AU315" s="170" t="s">
        <v>81</v>
      </c>
    </row>
    <row r="316" spans="2:51" s="91" customFormat="1" ht="13.5">
      <c r="B316" s="200"/>
      <c r="C316" s="201"/>
      <c r="D316" s="207" t="s">
        <v>184</v>
      </c>
      <c r="E316" s="211" t="s">
        <v>22</v>
      </c>
      <c r="F316" s="212" t="s">
        <v>2317</v>
      </c>
      <c r="G316" s="201"/>
      <c r="H316" s="213">
        <v>1865.352</v>
      </c>
      <c r="I316" s="243"/>
      <c r="J316" s="201"/>
      <c r="K316" s="201"/>
      <c r="L316" s="244"/>
      <c r="M316" s="245"/>
      <c r="N316" s="246"/>
      <c r="O316" s="246"/>
      <c r="P316" s="246"/>
      <c r="Q316" s="246"/>
      <c r="R316" s="246"/>
      <c r="S316" s="246"/>
      <c r="T316" s="257"/>
      <c r="AT316" s="262" t="s">
        <v>184</v>
      </c>
      <c r="AU316" s="262" t="s">
        <v>81</v>
      </c>
      <c r="AV316" s="91" t="s">
        <v>81</v>
      </c>
      <c r="AW316" s="91" t="s">
        <v>37</v>
      </c>
      <c r="AX316" s="91" t="s">
        <v>24</v>
      </c>
      <c r="AY316" s="262" t="s">
        <v>164</v>
      </c>
    </row>
    <row r="317" spans="2:65" s="84" customFormat="1" ht="28.8" customHeight="1">
      <c r="B317" s="105"/>
      <c r="C317" s="189" t="s">
        <v>438</v>
      </c>
      <c r="D317" s="189" t="s">
        <v>166</v>
      </c>
      <c r="E317" s="190" t="s">
        <v>2318</v>
      </c>
      <c r="F317" s="191" t="s">
        <v>2319</v>
      </c>
      <c r="G317" s="192" t="s">
        <v>192</v>
      </c>
      <c r="H317" s="193">
        <v>111921.12</v>
      </c>
      <c r="I317" s="233"/>
      <c r="J317" s="234">
        <f>ROUND(I317*H317,2)</f>
        <v>0</v>
      </c>
      <c r="K317" s="191" t="s">
        <v>170</v>
      </c>
      <c r="L317" s="214"/>
      <c r="M317" s="235" t="s">
        <v>22</v>
      </c>
      <c r="N317" s="236" t="s">
        <v>44</v>
      </c>
      <c r="O317" s="106"/>
      <c r="P317" s="237">
        <f>O317*H317</f>
        <v>0</v>
      </c>
      <c r="Q317" s="237">
        <v>0</v>
      </c>
      <c r="R317" s="237">
        <f>Q317*H317</f>
        <v>0</v>
      </c>
      <c r="S317" s="237">
        <v>0</v>
      </c>
      <c r="T317" s="254">
        <f>S317*H317</f>
        <v>0</v>
      </c>
      <c r="AR317" s="170" t="s">
        <v>171</v>
      </c>
      <c r="AT317" s="170" t="s">
        <v>166</v>
      </c>
      <c r="AU317" s="170" t="s">
        <v>81</v>
      </c>
      <c r="AY317" s="170" t="s">
        <v>164</v>
      </c>
      <c r="BE317" s="266">
        <f>IF(N317="základní",J317,0)</f>
        <v>0</v>
      </c>
      <c r="BF317" s="266">
        <f>IF(N317="snížená",J317,0)</f>
        <v>0</v>
      </c>
      <c r="BG317" s="266">
        <v>0</v>
      </c>
      <c r="BH317" s="266">
        <f>IF(N317="sníž. přenesená",J317,0)</f>
        <v>0</v>
      </c>
      <c r="BI317" s="266">
        <f>IF(N317="nulová",J317,0)</f>
        <v>0</v>
      </c>
      <c r="BJ317" s="170" t="s">
        <v>24</v>
      </c>
      <c r="BK317" s="266">
        <f>ROUND(I317*H317,2)</f>
        <v>0</v>
      </c>
      <c r="BL317" s="170" t="s">
        <v>171</v>
      </c>
      <c r="BM317" s="170" t="s">
        <v>2320</v>
      </c>
    </row>
    <row r="318" spans="2:47" s="84" customFormat="1" ht="36">
      <c r="B318" s="105"/>
      <c r="C318" s="174"/>
      <c r="D318" s="194" t="s">
        <v>173</v>
      </c>
      <c r="E318" s="174"/>
      <c r="F318" s="195" t="s">
        <v>2321</v>
      </c>
      <c r="G318" s="174"/>
      <c r="H318" s="174"/>
      <c r="I318" s="215"/>
      <c r="J318" s="174"/>
      <c r="K318" s="174"/>
      <c r="L318" s="214"/>
      <c r="M318" s="238"/>
      <c r="N318" s="106"/>
      <c r="O318" s="106"/>
      <c r="P318" s="106"/>
      <c r="Q318" s="106"/>
      <c r="R318" s="106"/>
      <c r="S318" s="106"/>
      <c r="T318" s="255"/>
      <c r="AT318" s="170" t="s">
        <v>173</v>
      </c>
      <c r="AU318" s="170" t="s">
        <v>81</v>
      </c>
    </row>
    <row r="319" spans="2:51" s="91" customFormat="1" ht="13.5">
      <c r="B319" s="200"/>
      <c r="C319" s="201"/>
      <c r="D319" s="207" t="s">
        <v>184</v>
      </c>
      <c r="E319" s="211" t="s">
        <v>22</v>
      </c>
      <c r="F319" s="212" t="s">
        <v>2322</v>
      </c>
      <c r="G319" s="201"/>
      <c r="H319" s="213">
        <v>111921.12</v>
      </c>
      <c r="I319" s="243"/>
      <c r="J319" s="201"/>
      <c r="K319" s="201"/>
      <c r="L319" s="244"/>
      <c r="M319" s="245"/>
      <c r="N319" s="246"/>
      <c r="O319" s="246"/>
      <c r="P319" s="246"/>
      <c r="Q319" s="246"/>
      <c r="R319" s="246"/>
      <c r="S319" s="246"/>
      <c r="T319" s="257"/>
      <c r="AT319" s="262" t="s">
        <v>184</v>
      </c>
      <c r="AU319" s="262" t="s">
        <v>81</v>
      </c>
      <c r="AV319" s="91" t="s">
        <v>81</v>
      </c>
      <c r="AW319" s="91" t="s">
        <v>37</v>
      </c>
      <c r="AX319" s="91" t="s">
        <v>24</v>
      </c>
      <c r="AY319" s="262" t="s">
        <v>164</v>
      </c>
    </row>
    <row r="320" spans="2:65" s="84" customFormat="1" ht="28.8" customHeight="1">
      <c r="B320" s="105"/>
      <c r="C320" s="189" t="s">
        <v>444</v>
      </c>
      <c r="D320" s="189" t="s">
        <v>166</v>
      </c>
      <c r="E320" s="190" t="s">
        <v>2323</v>
      </c>
      <c r="F320" s="191" t="s">
        <v>2324</v>
      </c>
      <c r="G320" s="192" t="s">
        <v>192</v>
      </c>
      <c r="H320" s="193">
        <v>1865.352</v>
      </c>
      <c r="I320" s="233"/>
      <c r="J320" s="234">
        <f>ROUND(I320*H320,2)</f>
        <v>0</v>
      </c>
      <c r="K320" s="191" t="s">
        <v>170</v>
      </c>
      <c r="L320" s="214"/>
      <c r="M320" s="235" t="s">
        <v>22</v>
      </c>
      <c r="N320" s="236" t="s">
        <v>44</v>
      </c>
      <c r="O320" s="106"/>
      <c r="P320" s="237">
        <f>O320*H320</f>
        <v>0</v>
      </c>
      <c r="Q320" s="237">
        <v>0</v>
      </c>
      <c r="R320" s="237">
        <f>Q320*H320</f>
        <v>0</v>
      </c>
      <c r="S320" s="237">
        <v>0</v>
      </c>
      <c r="T320" s="254">
        <f>S320*H320</f>
        <v>0</v>
      </c>
      <c r="AR320" s="170" t="s">
        <v>171</v>
      </c>
      <c r="AT320" s="170" t="s">
        <v>166</v>
      </c>
      <c r="AU320" s="170" t="s">
        <v>81</v>
      </c>
      <c r="AY320" s="170" t="s">
        <v>164</v>
      </c>
      <c r="BE320" s="266">
        <f>IF(N320="základní",J320,0)</f>
        <v>0</v>
      </c>
      <c r="BF320" s="266">
        <f>IF(N320="snížená",J320,0)</f>
        <v>0</v>
      </c>
      <c r="BG320" s="266">
        <f>IF(N320="zákl. přenesená",J320,0)</f>
        <v>0</v>
      </c>
      <c r="BH320" s="266">
        <f>IF(N320="sníž. přenesená",J320,0)</f>
        <v>0</v>
      </c>
      <c r="BI320" s="266">
        <f>IF(N320="nulová",J320,0)</f>
        <v>0</v>
      </c>
      <c r="BJ320" s="170" t="s">
        <v>24</v>
      </c>
      <c r="BK320" s="266">
        <f>ROUND(I320*H320,2)</f>
        <v>0</v>
      </c>
      <c r="BL320" s="170" t="s">
        <v>171</v>
      </c>
      <c r="BM320" s="170" t="s">
        <v>2325</v>
      </c>
    </row>
    <row r="321" spans="2:47" s="84" customFormat="1" ht="24">
      <c r="B321" s="105"/>
      <c r="C321" s="174"/>
      <c r="D321" s="194" t="s">
        <v>173</v>
      </c>
      <c r="E321" s="174"/>
      <c r="F321" s="195" t="s">
        <v>2326</v>
      </c>
      <c r="G321" s="174"/>
      <c r="H321" s="174"/>
      <c r="I321" s="215"/>
      <c r="J321" s="174"/>
      <c r="K321" s="174"/>
      <c r="L321" s="214"/>
      <c r="M321" s="238"/>
      <c r="N321" s="106"/>
      <c r="O321" s="106"/>
      <c r="P321" s="106"/>
      <c r="Q321" s="106"/>
      <c r="R321" s="106"/>
      <c r="S321" s="106"/>
      <c r="T321" s="255"/>
      <c r="AT321" s="170" t="s">
        <v>173</v>
      </c>
      <c r="AU321" s="170" t="s">
        <v>81</v>
      </c>
    </row>
    <row r="322" spans="2:51" s="91" customFormat="1" ht="13.5">
      <c r="B322" s="200"/>
      <c r="C322" s="201"/>
      <c r="D322" s="207" t="s">
        <v>184</v>
      </c>
      <c r="E322" s="211" t="s">
        <v>22</v>
      </c>
      <c r="F322" s="212" t="s">
        <v>2317</v>
      </c>
      <c r="G322" s="201"/>
      <c r="H322" s="213">
        <v>1865.352</v>
      </c>
      <c r="I322" s="243"/>
      <c r="J322" s="201"/>
      <c r="K322" s="201"/>
      <c r="L322" s="244"/>
      <c r="M322" s="245"/>
      <c r="N322" s="246"/>
      <c r="O322" s="246"/>
      <c r="P322" s="246"/>
      <c r="Q322" s="246"/>
      <c r="R322" s="246"/>
      <c r="S322" s="246"/>
      <c r="T322" s="257"/>
      <c r="AT322" s="262" t="s">
        <v>184</v>
      </c>
      <c r="AU322" s="262" t="s">
        <v>81</v>
      </c>
      <c r="AV322" s="91" t="s">
        <v>81</v>
      </c>
      <c r="AW322" s="91" t="s">
        <v>37</v>
      </c>
      <c r="AX322" s="91" t="s">
        <v>24</v>
      </c>
      <c r="AY322" s="262" t="s">
        <v>164</v>
      </c>
    </row>
    <row r="323" spans="2:65" s="84" customFormat="1" ht="28.8" customHeight="1">
      <c r="B323" s="105"/>
      <c r="C323" s="189" t="s">
        <v>449</v>
      </c>
      <c r="D323" s="189" t="s">
        <v>166</v>
      </c>
      <c r="E323" s="190" t="s">
        <v>2327</v>
      </c>
      <c r="F323" s="191" t="s">
        <v>2328</v>
      </c>
      <c r="G323" s="192" t="s">
        <v>192</v>
      </c>
      <c r="H323" s="193">
        <v>74.8</v>
      </c>
      <c r="I323" s="233"/>
      <c r="J323" s="234">
        <f>ROUND(I323*H323,2)</f>
        <v>0</v>
      </c>
      <c r="K323" s="191" t="s">
        <v>170</v>
      </c>
      <c r="L323" s="214"/>
      <c r="M323" s="235" t="s">
        <v>22</v>
      </c>
      <c r="N323" s="236" t="s">
        <v>44</v>
      </c>
      <c r="O323" s="106"/>
      <c r="P323" s="237">
        <f>O323*H323</f>
        <v>0</v>
      </c>
      <c r="Q323" s="237">
        <v>0.00121</v>
      </c>
      <c r="R323" s="237">
        <f>Q323*H323</f>
        <v>0.090508</v>
      </c>
      <c r="S323" s="237">
        <v>0</v>
      </c>
      <c r="T323" s="254">
        <f>S323*H323</f>
        <v>0</v>
      </c>
      <c r="AR323" s="170" t="s">
        <v>171</v>
      </c>
      <c r="AT323" s="170" t="s">
        <v>166</v>
      </c>
      <c r="AU323" s="170" t="s">
        <v>81</v>
      </c>
      <c r="AY323" s="170" t="s">
        <v>164</v>
      </c>
      <c r="BE323" s="266">
        <f>IF(N323="základní",J323,0)</f>
        <v>0</v>
      </c>
      <c r="BF323" s="266">
        <f>IF(N323="snížená",J323,0)</f>
        <v>0</v>
      </c>
      <c r="BG323" s="266">
        <f>IF(N323="zákl. přenesená",J323,0)</f>
        <v>0</v>
      </c>
      <c r="BH323" s="266">
        <v>0</v>
      </c>
      <c r="BI323" s="266">
        <f>IF(N323="nulová",J323,0)</f>
        <v>0</v>
      </c>
      <c r="BJ323" s="170" t="s">
        <v>24</v>
      </c>
      <c r="BK323" s="266">
        <f>ROUND(I323*H323,2)</f>
        <v>0</v>
      </c>
      <c r="BL323" s="170" t="s">
        <v>171</v>
      </c>
      <c r="BM323" s="170" t="s">
        <v>2329</v>
      </c>
    </row>
    <row r="324" spans="2:47" s="84" customFormat="1" ht="24">
      <c r="B324" s="105"/>
      <c r="C324" s="174"/>
      <c r="D324" s="194" t="s">
        <v>173</v>
      </c>
      <c r="E324" s="174"/>
      <c r="F324" s="195" t="s">
        <v>2330</v>
      </c>
      <c r="G324" s="174"/>
      <c r="H324" s="174"/>
      <c r="I324" s="215"/>
      <c r="J324" s="174"/>
      <c r="K324" s="174"/>
      <c r="L324" s="214"/>
      <c r="M324" s="238"/>
      <c r="N324" s="106"/>
      <c r="O324" s="106"/>
      <c r="P324" s="106"/>
      <c r="Q324" s="106"/>
      <c r="R324" s="106"/>
      <c r="S324" s="106"/>
      <c r="T324" s="255"/>
      <c r="AT324" s="170" t="s">
        <v>173</v>
      </c>
      <c r="AU324" s="170" t="s">
        <v>81</v>
      </c>
    </row>
    <row r="325" spans="2:51" s="91" customFormat="1" ht="13.5">
      <c r="B325" s="200"/>
      <c r="C325" s="201"/>
      <c r="D325" s="194" t="s">
        <v>184</v>
      </c>
      <c r="E325" s="202" t="s">
        <v>22</v>
      </c>
      <c r="F325" s="203" t="s">
        <v>2331</v>
      </c>
      <c r="G325" s="201"/>
      <c r="H325" s="204">
        <v>74.8</v>
      </c>
      <c r="I325" s="243"/>
      <c r="J325" s="201"/>
      <c r="K325" s="201"/>
      <c r="L325" s="244"/>
      <c r="M325" s="245"/>
      <c r="N325" s="246"/>
      <c r="O325" s="246"/>
      <c r="P325" s="246"/>
      <c r="Q325" s="246"/>
      <c r="R325" s="246"/>
      <c r="S325" s="246"/>
      <c r="T325" s="257"/>
      <c r="AT325" s="262" t="s">
        <v>184</v>
      </c>
      <c r="AU325" s="262" t="s">
        <v>81</v>
      </c>
      <c r="AV325" s="91" t="s">
        <v>81</v>
      </c>
      <c r="AW325" s="91" t="s">
        <v>37</v>
      </c>
      <c r="AX325" s="91" t="s">
        <v>73</v>
      </c>
      <c r="AY325" s="262" t="s">
        <v>164</v>
      </c>
    </row>
    <row r="326" spans="2:51" s="92" customFormat="1" ht="13.5">
      <c r="B326" s="205"/>
      <c r="C326" s="206"/>
      <c r="D326" s="207" t="s">
        <v>184</v>
      </c>
      <c r="E326" s="208" t="s">
        <v>22</v>
      </c>
      <c r="F326" s="209" t="s">
        <v>187</v>
      </c>
      <c r="G326" s="206"/>
      <c r="H326" s="210">
        <v>74.8</v>
      </c>
      <c r="I326" s="247"/>
      <c r="J326" s="206"/>
      <c r="K326" s="206"/>
      <c r="L326" s="248"/>
      <c r="M326" s="249"/>
      <c r="N326" s="250"/>
      <c r="O326" s="250"/>
      <c r="P326" s="250"/>
      <c r="Q326" s="250"/>
      <c r="R326" s="250"/>
      <c r="S326" s="250"/>
      <c r="T326" s="258"/>
      <c r="AT326" s="263" t="s">
        <v>184</v>
      </c>
      <c r="AU326" s="263" t="s">
        <v>81</v>
      </c>
      <c r="AV326" s="92" t="s">
        <v>171</v>
      </c>
      <c r="AW326" s="92" t="s">
        <v>37</v>
      </c>
      <c r="AX326" s="92" t="s">
        <v>24</v>
      </c>
      <c r="AY326" s="263" t="s">
        <v>164</v>
      </c>
    </row>
    <row r="327" spans="2:65" s="84" customFormat="1" ht="20.4" customHeight="1">
      <c r="B327" s="105"/>
      <c r="C327" s="189" t="s">
        <v>457</v>
      </c>
      <c r="D327" s="189" t="s">
        <v>166</v>
      </c>
      <c r="E327" s="190" t="s">
        <v>2332</v>
      </c>
      <c r="F327" s="191" t="s">
        <v>2333</v>
      </c>
      <c r="G327" s="192" t="s">
        <v>192</v>
      </c>
      <c r="H327" s="193">
        <v>52.04</v>
      </c>
      <c r="I327" s="233"/>
      <c r="J327" s="234">
        <f>ROUND(I327*H327,2)</f>
        <v>0</v>
      </c>
      <c r="K327" s="191" t="s">
        <v>22</v>
      </c>
      <c r="L327" s="214"/>
      <c r="M327" s="235" t="s">
        <v>22</v>
      </c>
      <c r="N327" s="236" t="s">
        <v>44</v>
      </c>
      <c r="O327" s="106"/>
      <c r="P327" s="237">
        <f>O327*H327</f>
        <v>0</v>
      </c>
      <c r="Q327" s="237">
        <v>0</v>
      </c>
      <c r="R327" s="237">
        <f>Q327*H327</f>
        <v>0</v>
      </c>
      <c r="S327" s="237">
        <v>0.055</v>
      </c>
      <c r="T327" s="254">
        <f>S327*H327</f>
        <v>2.8622</v>
      </c>
      <c r="AR327" s="170" t="s">
        <v>171</v>
      </c>
      <c r="AT327" s="170" t="s">
        <v>166</v>
      </c>
      <c r="AU327" s="170" t="s">
        <v>81</v>
      </c>
      <c r="AY327" s="170" t="s">
        <v>164</v>
      </c>
      <c r="BE327" s="266">
        <f>IF(N327="základní",J327,0)</f>
        <v>0</v>
      </c>
      <c r="BF327" s="266">
        <f>IF(N327="snížená",J327,0)</f>
        <v>0</v>
      </c>
      <c r="BG327" s="266">
        <f>IF(N327="zákl. přenesená",J327,0)</f>
        <v>0</v>
      </c>
      <c r="BH327" s="266">
        <f>IF(N327="sníž. přenesená",J327,0)</f>
        <v>0</v>
      </c>
      <c r="BI327" s="266">
        <f>IF(N327="nulová",J327,0)</f>
        <v>0</v>
      </c>
      <c r="BJ327" s="170" t="s">
        <v>24</v>
      </c>
      <c r="BK327" s="266">
        <f>ROUND(I327*H327,2)</f>
        <v>0</v>
      </c>
      <c r="BL327" s="170" t="s">
        <v>171</v>
      </c>
      <c r="BM327" s="170" t="s">
        <v>2334</v>
      </c>
    </row>
    <row r="328" spans="2:47" s="84" customFormat="1" ht="36">
      <c r="B328" s="105"/>
      <c r="C328" s="174"/>
      <c r="D328" s="194" t="s">
        <v>173</v>
      </c>
      <c r="E328" s="174"/>
      <c r="F328" s="195" t="s">
        <v>2335</v>
      </c>
      <c r="G328" s="174"/>
      <c r="H328" s="174"/>
      <c r="I328" s="215"/>
      <c r="J328" s="174"/>
      <c r="K328" s="174"/>
      <c r="L328" s="214"/>
      <c r="M328" s="238"/>
      <c r="N328" s="106"/>
      <c r="O328" s="106"/>
      <c r="P328" s="106"/>
      <c r="Q328" s="106"/>
      <c r="R328" s="106"/>
      <c r="S328" s="106"/>
      <c r="T328" s="255"/>
      <c r="AT328" s="170" t="s">
        <v>173</v>
      </c>
      <c r="AU328" s="170" t="s">
        <v>81</v>
      </c>
    </row>
    <row r="329" spans="2:51" s="91" customFormat="1" ht="13.5">
      <c r="B329" s="200"/>
      <c r="C329" s="201"/>
      <c r="D329" s="194" t="s">
        <v>184</v>
      </c>
      <c r="E329" s="202" t="s">
        <v>22</v>
      </c>
      <c r="F329" s="203" t="s">
        <v>2336</v>
      </c>
      <c r="G329" s="201"/>
      <c r="H329" s="204">
        <v>10.56</v>
      </c>
      <c r="I329" s="243"/>
      <c r="J329" s="201"/>
      <c r="K329" s="201"/>
      <c r="L329" s="244"/>
      <c r="M329" s="245"/>
      <c r="N329" s="246"/>
      <c r="O329" s="246"/>
      <c r="P329" s="246"/>
      <c r="Q329" s="246"/>
      <c r="R329" s="246"/>
      <c r="S329" s="246"/>
      <c r="T329" s="257"/>
      <c r="AT329" s="262" t="s">
        <v>184</v>
      </c>
      <c r="AU329" s="262" t="s">
        <v>81</v>
      </c>
      <c r="AV329" s="91" t="s">
        <v>81</v>
      </c>
      <c r="AW329" s="91" t="s">
        <v>37</v>
      </c>
      <c r="AX329" s="91" t="s">
        <v>73</v>
      </c>
      <c r="AY329" s="262" t="s">
        <v>164</v>
      </c>
    </row>
    <row r="330" spans="2:51" s="91" customFormat="1" ht="13.5">
      <c r="B330" s="200"/>
      <c r="C330" s="201"/>
      <c r="D330" s="194" t="s">
        <v>184</v>
      </c>
      <c r="E330" s="202" t="s">
        <v>22</v>
      </c>
      <c r="F330" s="203" t="s">
        <v>2337</v>
      </c>
      <c r="G330" s="201"/>
      <c r="H330" s="204">
        <v>13.4</v>
      </c>
      <c r="I330" s="243"/>
      <c r="J330" s="201"/>
      <c r="K330" s="201"/>
      <c r="L330" s="244"/>
      <c r="M330" s="245"/>
      <c r="N330" s="246"/>
      <c r="O330" s="246"/>
      <c r="P330" s="246"/>
      <c r="Q330" s="246"/>
      <c r="R330" s="246"/>
      <c r="S330" s="246"/>
      <c r="T330" s="257"/>
      <c r="AT330" s="262" t="s">
        <v>184</v>
      </c>
      <c r="AU330" s="262" t="s">
        <v>81</v>
      </c>
      <c r="AV330" s="91" t="s">
        <v>81</v>
      </c>
      <c r="AW330" s="91" t="s">
        <v>37</v>
      </c>
      <c r="AX330" s="91" t="s">
        <v>73</v>
      </c>
      <c r="AY330" s="262" t="s">
        <v>164</v>
      </c>
    </row>
    <row r="331" spans="2:51" s="91" customFormat="1" ht="13.5">
      <c r="B331" s="200"/>
      <c r="C331" s="201"/>
      <c r="D331" s="194" t="s">
        <v>184</v>
      </c>
      <c r="E331" s="202" t="s">
        <v>22</v>
      </c>
      <c r="F331" s="203" t="s">
        <v>2338</v>
      </c>
      <c r="G331" s="201"/>
      <c r="H331" s="204">
        <v>24.68</v>
      </c>
      <c r="I331" s="243"/>
      <c r="J331" s="201"/>
      <c r="K331" s="201"/>
      <c r="L331" s="244"/>
      <c r="M331" s="245"/>
      <c r="N331" s="246"/>
      <c r="O331" s="246"/>
      <c r="P331" s="246"/>
      <c r="Q331" s="246"/>
      <c r="R331" s="246"/>
      <c r="S331" s="246"/>
      <c r="T331" s="257"/>
      <c r="AT331" s="262" t="s">
        <v>184</v>
      </c>
      <c r="AU331" s="262" t="s">
        <v>81</v>
      </c>
      <c r="AV331" s="91" t="s">
        <v>81</v>
      </c>
      <c r="AW331" s="91" t="s">
        <v>37</v>
      </c>
      <c r="AX331" s="91" t="s">
        <v>73</v>
      </c>
      <c r="AY331" s="262" t="s">
        <v>164</v>
      </c>
    </row>
    <row r="332" spans="2:51" s="91" customFormat="1" ht="13.5">
      <c r="B332" s="200"/>
      <c r="C332" s="201"/>
      <c r="D332" s="194" t="s">
        <v>184</v>
      </c>
      <c r="E332" s="202" t="s">
        <v>22</v>
      </c>
      <c r="F332" s="203" t="s">
        <v>2339</v>
      </c>
      <c r="G332" s="201"/>
      <c r="H332" s="204">
        <v>3.4</v>
      </c>
      <c r="I332" s="243"/>
      <c r="J332" s="201"/>
      <c r="K332" s="201"/>
      <c r="L332" s="244"/>
      <c r="M332" s="245"/>
      <c r="N332" s="246"/>
      <c r="O332" s="246"/>
      <c r="P332" s="246"/>
      <c r="Q332" s="246"/>
      <c r="R332" s="246"/>
      <c r="S332" s="246"/>
      <c r="T332" s="257"/>
      <c r="AT332" s="262" t="s">
        <v>184</v>
      </c>
      <c r="AU332" s="262" t="s">
        <v>81</v>
      </c>
      <c r="AV332" s="91" t="s">
        <v>81</v>
      </c>
      <c r="AW332" s="91" t="s">
        <v>37</v>
      </c>
      <c r="AX332" s="91" t="s">
        <v>73</v>
      </c>
      <c r="AY332" s="262" t="s">
        <v>164</v>
      </c>
    </row>
    <row r="333" spans="2:51" s="92" customFormat="1" ht="13.5">
      <c r="B333" s="205"/>
      <c r="C333" s="206"/>
      <c r="D333" s="207" t="s">
        <v>184</v>
      </c>
      <c r="E333" s="208" t="s">
        <v>22</v>
      </c>
      <c r="F333" s="209" t="s">
        <v>187</v>
      </c>
      <c r="G333" s="206"/>
      <c r="H333" s="210">
        <v>52.04</v>
      </c>
      <c r="I333" s="247"/>
      <c r="J333" s="206"/>
      <c r="K333" s="206"/>
      <c r="L333" s="248"/>
      <c r="M333" s="249"/>
      <c r="N333" s="250"/>
      <c r="O333" s="250"/>
      <c r="P333" s="250"/>
      <c r="Q333" s="250"/>
      <c r="R333" s="250"/>
      <c r="S333" s="250"/>
      <c r="T333" s="258"/>
      <c r="AT333" s="263" t="s">
        <v>184</v>
      </c>
      <c r="AU333" s="263" t="s">
        <v>81</v>
      </c>
      <c r="AV333" s="92" t="s">
        <v>171</v>
      </c>
      <c r="AW333" s="92" t="s">
        <v>37</v>
      </c>
      <c r="AX333" s="92" t="s">
        <v>24</v>
      </c>
      <c r="AY333" s="263" t="s">
        <v>164</v>
      </c>
    </row>
    <row r="334" spans="2:65" s="84" customFormat="1" ht="20.4" customHeight="1">
      <c r="B334" s="105"/>
      <c r="C334" s="189" t="s">
        <v>462</v>
      </c>
      <c r="D334" s="189" t="s">
        <v>166</v>
      </c>
      <c r="E334" s="190" t="s">
        <v>1398</v>
      </c>
      <c r="F334" s="191" t="s">
        <v>1399</v>
      </c>
      <c r="G334" s="192" t="s">
        <v>192</v>
      </c>
      <c r="H334" s="193">
        <v>1318.058</v>
      </c>
      <c r="I334" s="233"/>
      <c r="J334" s="234">
        <f>ROUND(I334*H334,2)</f>
        <v>0</v>
      </c>
      <c r="K334" s="191" t="s">
        <v>22</v>
      </c>
      <c r="L334" s="214"/>
      <c r="M334" s="235" t="s">
        <v>22</v>
      </c>
      <c r="N334" s="236" t="s">
        <v>44</v>
      </c>
      <c r="O334" s="106"/>
      <c r="P334" s="237">
        <f>O334*H334</f>
        <v>0</v>
      </c>
      <c r="Q334" s="237">
        <v>0</v>
      </c>
      <c r="R334" s="237">
        <f>Q334*H334</f>
        <v>0</v>
      </c>
      <c r="S334" s="237">
        <v>0</v>
      </c>
      <c r="T334" s="254">
        <f>S334*H334</f>
        <v>0</v>
      </c>
      <c r="AR334" s="170" t="s">
        <v>171</v>
      </c>
      <c r="AT334" s="170" t="s">
        <v>166</v>
      </c>
      <c r="AU334" s="170" t="s">
        <v>81</v>
      </c>
      <c r="AY334" s="170" t="s">
        <v>164</v>
      </c>
      <c r="BE334" s="266">
        <f>IF(N334="základní",J334,0)</f>
        <v>0</v>
      </c>
      <c r="BF334" s="266">
        <f>IF(N334="snížená",J334,0)</f>
        <v>0</v>
      </c>
      <c r="BG334" s="266">
        <f>IF(N334="zákl. přenesená",J334,0)</f>
        <v>0</v>
      </c>
      <c r="BH334" s="266">
        <f>IF(N334="sníž. přenesená",J334,0)</f>
        <v>0</v>
      </c>
      <c r="BI334" s="266">
        <f>IF(N334="nulová",J334,0)</f>
        <v>0</v>
      </c>
      <c r="BJ334" s="170" t="s">
        <v>24</v>
      </c>
      <c r="BK334" s="266">
        <f>ROUND(I334*H334,2)</f>
        <v>0</v>
      </c>
      <c r="BL334" s="170" t="s">
        <v>171</v>
      </c>
      <c r="BM334" s="170" t="s">
        <v>2340</v>
      </c>
    </row>
    <row r="335" spans="2:47" s="84" customFormat="1" ht="13.5">
      <c r="B335" s="105"/>
      <c r="C335" s="174"/>
      <c r="D335" s="194" t="s">
        <v>173</v>
      </c>
      <c r="E335" s="174"/>
      <c r="F335" s="195" t="s">
        <v>1399</v>
      </c>
      <c r="G335" s="174"/>
      <c r="H335" s="174"/>
      <c r="I335" s="215"/>
      <c r="J335" s="174"/>
      <c r="K335" s="174"/>
      <c r="L335" s="214"/>
      <c r="M335" s="238"/>
      <c r="N335" s="106"/>
      <c r="O335" s="106"/>
      <c r="P335" s="106"/>
      <c r="Q335" s="106"/>
      <c r="R335" s="106"/>
      <c r="S335" s="106"/>
      <c r="T335" s="255"/>
      <c r="AT335" s="170" t="s">
        <v>173</v>
      </c>
      <c r="AU335" s="170" t="s">
        <v>81</v>
      </c>
    </row>
    <row r="336" spans="2:51" s="91" customFormat="1" ht="13.5">
      <c r="B336" s="200"/>
      <c r="C336" s="201"/>
      <c r="D336" s="194" t="s">
        <v>184</v>
      </c>
      <c r="E336" s="202" t="s">
        <v>22</v>
      </c>
      <c r="F336" s="203" t="s">
        <v>2185</v>
      </c>
      <c r="G336" s="201"/>
      <c r="H336" s="204">
        <v>80.545</v>
      </c>
      <c r="I336" s="243"/>
      <c r="J336" s="201"/>
      <c r="K336" s="201"/>
      <c r="L336" s="244"/>
      <c r="M336" s="245"/>
      <c r="N336" s="246"/>
      <c r="O336" s="246"/>
      <c r="P336" s="246"/>
      <c r="Q336" s="246"/>
      <c r="R336" s="246"/>
      <c r="S336" s="246"/>
      <c r="T336" s="257"/>
      <c r="AT336" s="262" t="s">
        <v>184</v>
      </c>
      <c r="AU336" s="262" t="s">
        <v>81</v>
      </c>
      <c r="AV336" s="91" t="s">
        <v>81</v>
      </c>
      <c r="AW336" s="91" t="s">
        <v>37</v>
      </c>
      <c r="AX336" s="91" t="s">
        <v>73</v>
      </c>
      <c r="AY336" s="262" t="s">
        <v>164</v>
      </c>
    </row>
    <row r="337" spans="2:51" s="91" customFormat="1" ht="13.5">
      <c r="B337" s="200"/>
      <c r="C337" s="201"/>
      <c r="D337" s="194" t="s">
        <v>184</v>
      </c>
      <c r="E337" s="202" t="s">
        <v>22</v>
      </c>
      <c r="F337" s="203" t="s">
        <v>530</v>
      </c>
      <c r="G337" s="201"/>
      <c r="H337" s="204">
        <v>18.21</v>
      </c>
      <c r="I337" s="243"/>
      <c r="J337" s="201"/>
      <c r="K337" s="201"/>
      <c r="L337" s="244"/>
      <c r="M337" s="245"/>
      <c r="N337" s="246"/>
      <c r="O337" s="246"/>
      <c r="P337" s="246"/>
      <c r="Q337" s="246"/>
      <c r="R337" s="246"/>
      <c r="S337" s="246"/>
      <c r="T337" s="257"/>
      <c r="AT337" s="262" t="s">
        <v>184</v>
      </c>
      <c r="AU337" s="262" t="s">
        <v>81</v>
      </c>
      <c r="AV337" s="91" t="s">
        <v>81</v>
      </c>
      <c r="AW337" s="91" t="s">
        <v>37</v>
      </c>
      <c r="AX337" s="91" t="s">
        <v>73</v>
      </c>
      <c r="AY337" s="262" t="s">
        <v>164</v>
      </c>
    </row>
    <row r="338" spans="2:51" s="91" customFormat="1" ht="13.5">
      <c r="B338" s="200"/>
      <c r="C338" s="201"/>
      <c r="D338" s="194" t="s">
        <v>184</v>
      </c>
      <c r="E338" s="202" t="s">
        <v>22</v>
      </c>
      <c r="F338" s="203" t="s">
        <v>531</v>
      </c>
      <c r="G338" s="201"/>
      <c r="H338" s="204">
        <v>16.1</v>
      </c>
      <c r="I338" s="243"/>
      <c r="J338" s="201"/>
      <c r="K338" s="201"/>
      <c r="L338" s="244"/>
      <c r="M338" s="245"/>
      <c r="N338" s="246"/>
      <c r="O338" s="246"/>
      <c r="P338" s="246"/>
      <c r="Q338" s="246"/>
      <c r="R338" s="246"/>
      <c r="S338" s="246"/>
      <c r="T338" s="257"/>
      <c r="AT338" s="262" t="s">
        <v>184</v>
      </c>
      <c r="AU338" s="262" t="s">
        <v>81</v>
      </c>
      <c r="AV338" s="91" t="s">
        <v>81</v>
      </c>
      <c r="AW338" s="91" t="s">
        <v>37</v>
      </c>
      <c r="AX338" s="91" t="s">
        <v>73</v>
      </c>
      <c r="AY338" s="262" t="s">
        <v>164</v>
      </c>
    </row>
    <row r="339" spans="2:51" s="91" customFormat="1" ht="13.5">
      <c r="B339" s="200"/>
      <c r="C339" s="201"/>
      <c r="D339" s="194" t="s">
        <v>184</v>
      </c>
      <c r="E339" s="202" t="s">
        <v>22</v>
      </c>
      <c r="F339" s="203" t="s">
        <v>2186</v>
      </c>
      <c r="G339" s="201"/>
      <c r="H339" s="204">
        <v>89.675</v>
      </c>
      <c r="I339" s="243"/>
      <c r="J339" s="201"/>
      <c r="K339" s="201"/>
      <c r="L339" s="244"/>
      <c r="M339" s="245"/>
      <c r="N339" s="246"/>
      <c r="O339" s="246"/>
      <c r="P339" s="246"/>
      <c r="Q339" s="246"/>
      <c r="R339" s="246"/>
      <c r="S339" s="246"/>
      <c r="T339" s="257"/>
      <c r="AT339" s="262" t="s">
        <v>184</v>
      </c>
      <c r="AU339" s="262" t="s">
        <v>81</v>
      </c>
      <c r="AV339" s="91" t="s">
        <v>81</v>
      </c>
      <c r="AW339" s="91" t="s">
        <v>37</v>
      </c>
      <c r="AX339" s="91" t="s">
        <v>73</v>
      </c>
      <c r="AY339" s="262" t="s">
        <v>164</v>
      </c>
    </row>
    <row r="340" spans="2:51" s="91" customFormat="1" ht="13.5">
      <c r="B340" s="200"/>
      <c r="C340" s="201"/>
      <c r="D340" s="194" t="s">
        <v>184</v>
      </c>
      <c r="E340" s="202" t="s">
        <v>22</v>
      </c>
      <c r="F340" s="203" t="s">
        <v>2187</v>
      </c>
      <c r="G340" s="201"/>
      <c r="H340" s="204">
        <v>148.425</v>
      </c>
      <c r="I340" s="243"/>
      <c r="J340" s="201"/>
      <c r="K340" s="201"/>
      <c r="L340" s="244"/>
      <c r="M340" s="245"/>
      <c r="N340" s="246"/>
      <c r="O340" s="246"/>
      <c r="P340" s="246"/>
      <c r="Q340" s="246"/>
      <c r="R340" s="246"/>
      <c r="S340" s="246"/>
      <c r="T340" s="257"/>
      <c r="AT340" s="262" t="s">
        <v>184</v>
      </c>
      <c r="AU340" s="262" t="s">
        <v>81</v>
      </c>
      <c r="AV340" s="91" t="s">
        <v>81</v>
      </c>
      <c r="AW340" s="91" t="s">
        <v>37</v>
      </c>
      <c r="AX340" s="91" t="s">
        <v>73</v>
      </c>
      <c r="AY340" s="262" t="s">
        <v>164</v>
      </c>
    </row>
    <row r="341" spans="2:51" s="91" customFormat="1" ht="13.5">
      <c r="B341" s="200"/>
      <c r="C341" s="201"/>
      <c r="D341" s="194" t="s">
        <v>184</v>
      </c>
      <c r="E341" s="202" t="s">
        <v>22</v>
      </c>
      <c r="F341" s="203" t="s">
        <v>534</v>
      </c>
      <c r="G341" s="201"/>
      <c r="H341" s="204">
        <v>26.75</v>
      </c>
      <c r="I341" s="243"/>
      <c r="J341" s="201"/>
      <c r="K341" s="201"/>
      <c r="L341" s="244"/>
      <c r="M341" s="245"/>
      <c r="N341" s="246"/>
      <c r="O341" s="246"/>
      <c r="P341" s="246"/>
      <c r="Q341" s="246"/>
      <c r="R341" s="246"/>
      <c r="S341" s="246"/>
      <c r="T341" s="257"/>
      <c r="AT341" s="262" t="s">
        <v>184</v>
      </c>
      <c r="AU341" s="262" t="s">
        <v>81</v>
      </c>
      <c r="AV341" s="91" t="s">
        <v>81</v>
      </c>
      <c r="AW341" s="91" t="s">
        <v>37</v>
      </c>
      <c r="AX341" s="91" t="s">
        <v>73</v>
      </c>
      <c r="AY341" s="262" t="s">
        <v>164</v>
      </c>
    </row>
    <row r="342" spans="2:51" s="91" customFormat="1" ht="13.5">
      <c r="B342" s="200"/>
      <c r="C342" s="201"/>
      <c r="D342" s="194" t="s">
        <v>184</v>
      </c>
      <c r="E342" s="202" t="s">
        <v>22</v>
      </c>
      <c r="F342" s="203" t="s">
        <v>535</v>
      </c>
      <c r="G342" s="201"/>
      <c r="H342" s="204">
        <v>17.1</v>
      </c>
      <c r="I342" s="243"/>
      <c r="J342" s="201"/>
      <c r="K342" s="201"/>
      <c r="L342" s="244"/>
      <c r="M342" s="245"/>
      <c r="N342" s="246"/>
      <c r="O342" s="246"/>
      <c r="P342" s="246"/>
      <c r="Q342" s="246"/>
      <c r="R342" s="246"/>
      <c r="S342" s="246"/>
      <c r="T342" s="257"/>
      <c r="AT342" s="262" t="s">
        <v>184</v>
      </c>
      <c r="AU342" s="262" t="s">
        <v>81</v>
      </c>
      <c r="AV342" s="91" t="s">
        <v>81</v>
      </c>
      <c r="AW342" s="91" t="s">
        <v>37</v>
      </c>
      <c r="AX342" s="91" t="s">
        <v>73</v>
      </c>
      <c r="AY342" s="262" t="s">
        <v>164</v>
      </c>
    </row>
    <row r="343" spans="2:51" s="91" customFormat="1" ht="13.5">
      <c r="B343" s="200"/>
      <c r="C343" s="201"/>
      <c r="D343" s="194" t="s">
        <v>184</v>
      </c>
      <c r="E343" s="202" t="s">
        <v>22</v>
      </c>
      <c r="F343" s="203" t="s">
        <v>566</v>
      </c>
      <c r="G343" s="201"/>
      <c r="H343" s="204">
        <v>52</v>
      </c>
      <c r="I343" s="243"/>
      <c r="J343" s="201"/>
      <c r="K343" s="201"/>
      <c r="L343" s="244"/>
      <c r="M343" s="245"/>
      <c r="N343" s="246"/>
      <c r="O343" s="246"/>
      <c r="P343" s="246"/>
      <c r="Q343" s="246"/>
      <c r="R343" s="246"/>
      <c r="S343" s="246"/>
      <c r="T343" s="257"/>
      <c r="AT343" s="262" t="s">
        <v>184</v>
      </c>
      <c r="AU343" s="262" t="s">
        <v>81</v>
      </c>
      <c r="AV343" s="91" t="s">
        <v>81</v>
      </c>
      <c r="AW343" s="91" t="s">
        <v>37</v>
      </c>
      <c r="AX343" s="91" t="s">
        <v>73</v>
      </c>
      <c r="AY343" s="262" t="s">
        <v>164</v>
      </c>
    </row>
    <row r="344" spans="2:51" s="91" customFormat="1" ht="13.5">
      <c r="B344" s="200"/>
      <c r="C344" s="201"/>
      <c r="D344" s="194" t="s">
        <v>184</v>
      </c>
      <c r="E344" s="202" t="s">
        <v>22</v>
      </c>
      <c r="F344" s="203" t="s">
        <v>536</v>
      </c>
      <c r="G344" s="201"/>
      <c r="H344" s="204">
        <v>69.41</v>
      </c>
      <c r="I344" s="243"/>
      <c r="J344" s="201"/>
      <c r="K344" s="201"/>
      <c r="L344" s="244"/>
      <c r="M344" s="245"/>
      <c r="N344" s="246"/>
      <c r="O344" s="246"/>
      <c r="P344" s="246"/>
      <c r="Q344" s="246"/>
      <c r="R344" s="246"/>
      <c r="S344" s="246"/>
      <c r="T344" s="257"/>
      <c r="AT344" s="262" t="s">
        <v>184</v>
      </c>
      <c r="AU344" s="262" t="s">
        <v>81</v>
      </c>
      <c r="AV344" s="91" t="s">
        <v>81</v>
      </c>
      <c r="AW344" s="91" t="s">
        <v>37</v>
      </c>
      <c r="AX344" s="91" t="s">
        <v>73</v>
      </c>
      <c r="AY344" s="262" t="s">
        <v>164</v>
      </c>
    </row>
    <row r="345" spans="2:51" s="91" customFormat="1" ht="13.5">
      <c r="B345" s="200"/>
      <c r="C345" s="201"/>
      <c r="D345" s="194" t="s">
        <v>184</v>
      </c>
      <c r="E345" s="202" t="s">
        <v>22</v>
      </c>
      <c r="F345" s="203" t="s">
        <v>537</v>
      </c>
      <c r="G345" s="201"/>
      <c r="H345" s="204">
        <v>5.22</v>
      </c>
      <c r="I345" s="243"/>
      <c r="J345" s="201"/>
      <c r="K345" s="201"/>
      <c r="L345" s="244"/>
      <c r="M345" s="245"/>
      <c r="N345" s="246"/>
      <c r="O345" s="246"/>
      <c r="P345" s="246"/>
      <c r="Q345" s="246"/>
      <c r="R345" s="246"/>
      <c r="S345" s="246"/>
      <c r="T345" s="257"/>
      <c r="AT345" s="262" t="s">
        <v>184</v>
      </c>
      <c r="AU345" s="262" t="s">
        <v>81</v>
      </c>
      <c r="AV345" s="91" t="s">
        <v>81</v>
      </c>
      <c r="AW345" s="91" t="s">
        <v>37</v>
      </c>
      <c r="AX345" s="91" t="s">
        <v>73</v>
      </c>
      <c r="AY345" s="262" t="s">
        <v>164</v>
      </c>
    </row>
    <row r="346" spans="2:51" s="293" customFormat="1" ht="13.5">
      <c r="B346" s="294"/>
      <c r="C346" s="295"/>
      <c r="D346" s="194" t="s">
        <v>184</v>
      </c>
      <c r="E346" s="296" t="s">
        <v>22</v>
      </c>
      <c r="F346" s="297" t="s">
        <v>249</v>
      </c>
      <c r="G346" s="295"/>
      <c r="H346" s="298">
        <v>523.435</v>
      </c>
      <c r="I346" s="299"/>
      <c r="J346" s="295"/>
      <c r="K346" s="295"/>
      <c r="L346" s="300"/>
      <c r="M346" s="301"/>
      <c r="N346" s="302"/>
      <c r="O346" s="302"/>
      <c r="P346" s="302"/>
      <c r="Q346" s="302"/>
      <c r="R346" s="302"/>
      <c r="S346" s="302"/>
      <c r="T346" s="303"/>
      <c r="AT346" s="304" t="s">
        <v>184</v>
      </c>
      <c r="AU346" s="304" t="s">
        <v>81</v>
      </c>
      <c r="AV346" s="293" t="s">
        <v>120</v>
      </c>
      <c r="AW346" s="293" t="s">
        <v>37</v>
      </c>
      <c r="AX346" s="293" t="s">
        <v>73</v>
      </c>
      <c r="AY346" s="304" t="s">
        <v>164</v>
      </c>
    </row>
    <row r="347" spans="2:51" s="91" customFormat="1" ht="13.5">
      <c r="B347" s="200"/>
      <c r="C347" s="201"/>
      <c r="D347" s="194" t="s">
        <v>184</v>
      </c>
      <c r="E347" s="202" t="s">
        <v>22</v>
      </c>
      <c r="F347" s="203" t="s">
        <v>538</v>
      </c>
      <c r="G347" s="201"/>
      <c r="H347" s="204">
        <v>34.085</v>
      </c>
      <c r="I347" s="243"/>
      <c r="J347" s="201"/>
      <c r="K347" s="201"/>
      <c r="L347" s="244"/>
      <c r="M347" s="245"/>
      <c r="N347" s="246"/>
      <c r="O347" s="246"/>
      <c r="P347" s="246"/>
      <c r="Q347" s="246"/>
      <c r="R347" s="246"/>
      <c r="S347" s="246"/>
      <c r="T347" s="257"/>
      <c r="AT347" s="262" t="s">
        <v>184</v>
      </c>
      <c r="AU347" s="262" t="s">
        <v>81</v>
      </c>
      <c r="AV347" s="91" t="s">
        <v>81</v>
      </c>
      <c r="AW347" s="91" t="s">
        <v>37</v>
      </c>
      <c r="AX347" s="91" t="s">
        <v>73</v>
      </c>
      <c r="AY347" s="262" t="s">
        <v>164</v>
      </c>
    </row>
    <row r="348" spans="2:51" s="91" customFormat="1" ht="24">
      <c r="B348" s="200"/>
      <c r="C348" s="201"/>
      <c r="D348" s="194" t="s">
        <v>184</v>
      </c>
      <c r="E348" s="202" t="s">
        <v>22</v>
      </c>
      <c r="F348" s="203" t="s">
        <v>2188</v>
      </c>
      <c r="G348" s="201"/>
      <c r="H348" s="204">
        <v>56.58</v>
      </c>
      <c r="I348" s="243"/>
      <c r="J348" s="201"/>
      <c r="K348" s="201"/>
      <c r="L348" s="244"/>
      <c r="M348" s="245"/>
      <c r="N348" s="246"/>
      <c r="O348" s="246"/>
      <c r="P348" s="246"/>
      <c r="Q348" s="246"/>
      <c r="R348" s="246"/>
      <c r="S348" s="246"/>
      <c r="T348" s="257"/>
      <c r="AT348" s="262" t="s">
        <v>184</v>
      </c>
      <c r="AU348" s="262" t="s">
        <v>81</v>
      </c>
      <c r="AV348" s="91" t="s">
        <v>81</v>
      </c>
      <c r="AW348" s="91" t="s">
        <v>37</v>
      </c>
      <c r="AX348" s="91" t="s">
        <v>73</v>
      </c>
      <c r="AY348" s="262" t="s">
        <v>164</v>
      </c>
    </row>
    <row r="349" spans="2:51" s="91" customFormat="1" ht="13.5">
      <c r="B349" s="200"/>
      <c r="C349" s="201"/>
      <c r="D349" s="194" t="s">
        <v>184</v>
      </c>
      <c r="E349" s="202" t="s">
        <v>22</v>
      </c>
      <c r="F349" s="203" t="s">
        <v>2189</v>
      </c>
      <c r="G349" s="201"/>
      <c r="H349" s="204">
        <v>75.418</v>
      </c>
      <c r="I349" s="243"/>
      <c r="J349" s="201"/>
      <c r="K349" s="201"/>
      <c r="L349" s="244"/>
      <c r="M349" s="245"/>
      <c r="N349" s="246"/>
      <c r="O349" s="246"/>
      <c r="P349" s="246"/>
      <c r="Q349" s="246"/>
      <c r="R349" s="246"/>
      <c r="S349" s="246"/>
      <c r="T349" s="257"/>
      <c r="AT349" s="262" t="s">
        <v>184</v>
      </c>
      <c r="AU349" s="262" t="s">
        <v>81</v>
      </c>
      <c r="AV349" s="91" t="s">
        <v>81</v>
      </c>
      <c r="AW349" s="91" t="s">
        <v>37</v>
      </c>
      <c r="AX349" s="91" t="s">
        <v>73</v>
      </c>
      <c r="AY349" s="262" t="s">
        <v>164</v>
      </c>
    </row>
    <row r="350" spans="2:51" s="293" customFormat="1" ht="13.5">
      <c r="B350" s="294"/>
      <c r="C350" s="295"/>
      <c r="D350" s="194" t="s">
        <v>184</v>
      </c>
      <c r="E350" s="296" t="s">
        <v>22</v>
      </c>
      <c r="F350" s="297" t="s">
        <v>249</v>
      </c>
      <c r="G350" s="295"/>
      <c r="H350" s="298">
        <v>166.083</v>
      </c>
      <c r="I350" s="299"/>
      <c r="J350" s="295"/>
      <c r="K350" s="295"/>
      <c r="L350" s="300"/>
      <c r="M350" s="301"/>
      <c r="N350" s="302"/>
      <c r="O350" s="302"/>
      <c r="P350" s="302"/>
      <c r="Q350" s="302"/>
      <c r="R350" s="302"/>
      <c r="S350" s="302"/>
      <c r="T350" s="303"/>
      <c r="AT350" s="304" t="s">
        <v>184</v>
      </c>
      <c r="AU350" s="304" t="s">
        <v>81</v>
      </c>
      <c r="AV350" s="293" t="s">
        <v>120</v>
      </c>
      <c r="AW350" s="293" t="s">
        <v>37</v>
      </c>
      <c r="AX350" s="293" t="s">
        <v>73</v>
      </c>
      <c r="AY350" s="304" t="s">
        <v>164</v>
      </c>
    </row>
    <row r="351" spans="2:51" s="91" customFormat="1" ht="13.5">
      <c r="B351" s="200"/>
      <c r="C351" s="201"/>
      <c r="D351" s="194" t="s">
        <v>184</v>
      </c>
      <c r="E351" s="202" t="s">
        <v>22</v>
      </c>
      <c r="F351" s="203" t="s">
        <v>541</v>
      </c>
      <c r="G351" s="201"/>
      <c r="H351" s="204">
        <v>175.75</v>
      </c>
      <c r="I351" s="243"/>
      <c r="J351" s="201"/>
      <c r="K351" s="201"/>
      <c r="L351" s="244"/>
      <c r="M351" s="245"/>
      <c r="N351" s="246"/>
      <c r="O351" s="246"/>
      <c r="P351" s="246"/>
      <c r="Q351" s="246"/>
      <c r="R351" s="246"/>
      <c r="S351" s="246"/>
      <c r="T351" s="257"/>
      <c r="AT351" s="262" t="s">
        <v>184</v>
      </c>
      <c r="AU351" s="262" t="s">
        <v>81</v>
      </c>
      <c r="AV351" s="91" t="s">
        <v>81</v>
      </c>
      <c r="AW351" s="91" t="s">
        <v>37</v>
      </c>
      <c r="AX351" s="91" t="s">
        <v>73</v>
      </c>
      <c r="AY351" s="262" t="s">
        <v>164</v>
      </c>
    </row>
    <row r="352" spans="2:51" s="91" customFormat="1" ht="13.5">
      <c r="B352" s="200"/>
      <c r="C352" s="201"/>
      <c r="D352" s="194" t="s">
        <v>184</v>
      </c>
      <c r="E352" s="202" t="s">
        <v>22</v>
      </c>
      <c r="F352" s="203" t="s">
        <v>2190</v>
      </c>
      <c r="G352" s="201"/>
      <c r="H352" s="204">
        <v>62.38</v>
      </c>
      <c r="I352" s="243"/>
      <c r="J352" s="201"/>
      <c r="K352" s="201"/>
      <c r="L352" s="244"/>
      <c r="M352" s="245"/>
      <c r="N352" s="246"/>
      <c r="O352" s="246"/>
      <c r="P352" s="246"/>
      <c r="Q352" s="246"/>
      <c r="R352" s="246"/>
      <c r="S352" s="246"/>
      <c r="T352" s="257"/>
      <c r="AT352" s="262" t="s">
        <v>184</v>
      </c>
      <c r="AU352" s="262" t="s">
        <v>81</v>
      </c>
      <c r="AV352" s="91" t="s">
        <v>81</v>
      </c>
      <c r="AW352" s="91" t="s">
        <v>37</v>
      </c>
      <c r="AX352" s="91" t="s">
        <v>73</v>
      </c>
      <c r="AY352" s="262" t="s">
        <v>164</v>
      </c>
    </row>
    <row r="353" spans="2:51" s="91" customFormat="1" ht="13.5">
      <c r="B353" s="200"/>
      <c r="C353" s="201"/>
      <c r="D353" s="194" t="s">
        <v>184</v>
      </c>
      <c r="E353" s="202" t="s">
        <v>22</v>
      </c>
      <c r="F353" s="203" t="s">
        <v>2191</v>
      </c>
      <c r="G353" s="201"/>
      <c r="H353" s="204">
        <v>187.595</v>
      </c>
      <c r="I353" s="243"/>
      <c r="J353" s="201"/>
      <c r="K353" s="201"/>
      <c r="L353" s="244"/>
      <c r="M353" s="245"/>
      <c r="N353" s="246"/>
      <c r="O353" s="246"/>
      <c r="P353" s="246"/>
      <c r="Q353" s="246"/>
      <c r="R353" s="246"/>
      <c r="S353" s="246"/>
      <c r="T353" s="257"/>
      <c r="AT353" s="262" t="s">
        <v>184</v>
      </c>
      <c r="AU353" s="262" t="s">
        <v>81</v>
      </c>
      <c r="AV353" s="91" t="s">
        <v>81</v>
      </c>
      <c r="AW353" s="91" t="s">
        <v>37</v>
      </c>
      <c r="AX353" s="91" t="s">
        <v>73</v>
      </c>
      <c r="AY353" s="262" t="s">
        <v>164</v>
      </c>
    </row>
    <row r="354" spans="2:51" s="293" customFormat="1" ht="13.5">
      <c r="B354" s="294"/>
      <c r="C354" s="295"/>
      <c r="D354" s="194" t="s">
        <v>184</v>
      </c>
      <c r="E354" s="296" t="s">
        <v>22</v>
      </c>
      <c r="F354" s="297" t="s">
        <v>249</v>
      </c>
      <c r="G354" s="295"/>
      <c r="H354" s="298">
        <v>425.725</v>
      </c>
      <c r="I354" s="299"/>
      <c r="J354" s="295"/>
      <c r="K354" s="295"/>
      <c r="L354" s="300"/>
      <c r="M354" s="301"/>
      <c r="N354" s="302"/>
      <c r="O354" s="302"/>
      <c r="P354" s="302"/>
      <c r="Q354" s="302"/>
      <c r="R354" s="302"/>
      <c r="S354" s="302"/>
      <c r="T354" s="303"/>
      <c r="AT354" s="304" t="s">
        <v>184</v>
      </c>
      <c r="AU354" s="304" t="s">
        <v>81</v>
      </c>
      <c r="AV354" s="293" t="s">
        <v>120</v>
      </c>
      <c r="AW354" s="293" t="s">
        <v>37</v>
      </c>
      <c r="AX354" s="293" t="s">
        <v>73</v>
      </c>
      <c r="AY354" s="304" t="s">
        <v>164</v>
      </c>
    </row>
    <row r="355" spans="2:51" s="91" customFormat="1" ht="13.5">
      <c r="B355" s="200"/>
      <c r="C355" s="201"/>
      <c r="D355" s="194" t="s">
        <v>184</v>
      </c>
      <c r="E355" s="202" t="s">
        <v>22</v>
      </c>
      <c r="F355" s="203" t="s">
        <v>544</v>
      </c>
      <c r="G355" s="201"/>
      <c r="H355" s="204">
        <v>202.815</v>
      </c>
      <c r="I355" s="243"/>
      <c r="J355" s="201"/>
      <c r="K355" s="201"/>
      <c r="L355" s="244"/>
      <c r="M355" s="245"/>
      <c r="N355" s="246"/>
      <c r="O355" s="246"/>
      <c r="P355" s="246"/>
      <c r="Q355" s="246"/>
      <c r="R355" s="246"/>
      <c r="S355" s="246"/>
      <c r="T355" s="257"/>
      <c r="AT355" s="262" t="s">
        <v>184</v>
      </c>
      <c r="AU355" s="262" t="s">
        <v>81</v>
      </c>
      <c r="AV355" s="91" t="s">
        <v>81</v>
      </c>
      <c r="AW355" s="91" t="s">
        <v>37</v>
      </c>
      <c r="AX355" s="91" t="s">
        <v>73</v>
      </c>
      <c r="AY355" s="262" t="s">
        <v>164</v>
      </c>
    </row>
    <row r="356" spans="2:51" s="293" customFormat="1" ht="13.5">
      <c r="B356" s="294"/>
      <c r="C356" s="295"/>
      <c r="D356" s="194" t="s">
        <v>184</v>
      </c>
      <c r="E356" s="296" t="s">
        <v>22</v>
      </c>
      <c r="F356" s="297" t="s">
        <v>249</v>
      </c>
      <c r="G356" s="295"/>
      <c r="H356" s="298">
        <v>202.815</v>
      </c>
      <c r="I356" s="299"/>
      <c r="J356" s="295"/>
      <c r="K356" s="295"/>
      <c r="L356" s="300"/>
      <c r="M356" s="301"/>
      <c r="N356" s="302"/>
      <c r="O356" s="302"/>
      <c r="P356" s="302"/>
      <c r="Q356" s="302"/>
      <c r="R356" s="302"/>
      <c r="S356" s="302"/>
      <c r="T356" s="303"/>
      <c r="AT356" s="304" t="s">
        <v>184</v>
      </c>
      <c r="AU356" s="304" t="s">
        <v>81</v>
      </c>
      <c r="AV356" s="293" t="s">
        <v>120</v>
      </c>
      <c r="AW356" s="293" t="s">
        <v>37</v>
      </c>
      <c r="AX356" s="293" t="s">
        <v>73</v>
      </c>
      <c r="AY356" s="304" t="s">
        <v>164</v>
      </c>
    </row>
    <row r="357" spans="2:51" s="92" customFormat="1" ht="13.5">
      <c r="B357" s="205"/>
      <c r="C357" s="206"/>
      <c r="D357" s="194" t="s">
        <v>184</v>
      </c>
      <c r="E357" s="267" t="s">
        <v>22</v>
      </c>
      <c r="F357" s="268" t="s">
        <v>187</v>
      </c>
      <c r="G357" s="206"/>
      <c r="H357" s="269">
        <v>1318.058</v>
      </c>
      <c r="I357" s="247"/>
      <c r="J357" s="206"/>
      <c r="K357" s="206"/>
      <c r="L357" s="248"/>
      <c r="M357" s="249"/>
      <c r="N357" s="250"/>
      <c r="O357" s="250"/>
      <c r="P357" s="250"/>
      <c r="Q357" s="250"/>
      <c r="R357" s="250"/>
      <c r="S357" s="250"/>
      <c r="T357" s="258"/>
      <c r="AT357" s="263" t="s">
        <v>184</v>
      </c>
      <c r="AU357" s="263" t="s">
        <v>81</v>
      </c>
      <c r="AV357" s="92" t="s">
        <v>171</v>
      </c>
      <c r="AW357" s="92" t="s">
        <v>37</v>
      </c>
      <c r="AX357" s="92" t="s">
        <v>24</v>
      </c>
      <c r="AY357" s="263" t="s">
        <v>164</v>
      </c>
    </row>
    <row r="358" spans="2:63" s="89" customFormat="1" ht="29.9" customHeight="1">
      <c r="B358" s="183"/>
      <c r="C358" s="184"/>
      <c r="D358" s="187" t="s">
        <v>72</v>
      </c>
      <c r="E358" s="188" t="s">
        <v>938</v>
      </c>
      <c r="F358" s="188" t="s">
        <v>939</v>
      </c>
      <c r="G358" s="184"/>
      <c r="H358" s="184"/>
      <c r="I358" s="226"/>
      <c r="J358" s="232">
        <f aca="true" t="shared" si="8" ref="J358:J362">BK358</f>
        <v>0</v>
      </c>
      <c r="K358" s="184"/>
      <c r="L358" s="228"/>
      <c r="M358" s="229"/>
      <c r="N358" s="230"/>
      <c r="O358" s="230"/>
      <c r="P358" s="231">
        <f aca="true" t="shared" si="9" ref="P358:T358">SUM(P359:P360)</f>
        <v>0</v>
      </c>
      <c r="Q358" s="230"/>
      <c r="R358" s="231">
        <f t="shared" si="9"/>
        <v>0</v>
      </c>
      <c r="S358" s="230"/>
      <c r="T358" s="253">
        <f t="shared" si="9"/>
        <v>0</v>
      </c>
      <c r="AR358" s="259" t="s">
        <v>24</v>
      </c>
      <c r="AT358" s="260" t="s">
        <v>72</v>
      </c>
      <c r="AU358" s="260" t="s">
        <v>24</v>
      </c>
      <c r="AY358" s="259" t="s">
        <v>164</v>
      </c>
      <c r="BK358" s="265">
        <f>SUM(BK359:BK360)</f>
        <v>0</v>
      </c>
    </row>
    <row r="359" spans="2:65" s="84" customFormat="1" ht="20.4" customHeight="1">
      <c r="B359" s="105"/>
      <c r="C359" s="189" t="s">
        <v>472</v>
      </c>
      <c r="D359" s="189" t="s">
        <v>166</v>
      </c>
      <c r="E359" s="190" t="s">
        <v>940</v>
      </c>
      <c r="F359" s="191" t="s">
        <v>941</v>
      </c>
      <c r="G359" s="192" t="s">
        <v>623</v>
      </c>
      <c r="H359" s="193">
        <v>80.913</v>
      </c>
      <c r="I359" s="233"/>
      <c r="J359" s="234">
        <f>ROUND(I359*H359,2)</f>
        <v>0</v>
      </c>
      <c r="K359" s="191" t="s">
        <v>170</v>
      </c>
      <c r="L359" s="214"/>
      <c r="M359" s="235" t="s">
        <v>22</v>
      </c>
      <c r="N359" s="236" t="s">
        <v>44</v>
      </c>
      <c r="O359" s="106"/>
      <c r="P359" s="237">
        <f>O359*H359</f>
        <v>0</v>
      </c>
      <c r="Q359" s="237">
        <v>0</v>
      </c>
      <c r="R359" s="237">
        <f>Q359*H359</f>
        <v>0</v>
      </c>
      <c r="S359" s="237">
        <v>0</v>
      </c>
      <c r="T359" s="254">
        <f>S359*H359</f>
        <v>0</v>
      </c>
      <c r="AR359" s="170" t="s">
        <v>171</v>
      </c>
      <c r="AT359" s="170" t="s">
        <v>166</v>
      </c>
      <c r="AU359" s="170" t="s">
        <v>81</v>
      </c>
      <c r="AY359" s="170" t="s">
        <v>164</v>
      </c>
      <c r="BE359" s="266">
        <f>IF(N359="základní",J359,0)</f>
        <v>0</v>
      </c>
      <c r="BF359" s="266">
        <f>IF(N359="snížená",J359,0)</f>
        <v>0</v>
      </c>
      <c r="BG359" s="266">
        <f>IF(N359="zákl. přenesená",J359,0)</f>
        <v>0</v>
      </c>
      <c r="BH359" s="266">
        <f>IF(N359="sníž. přenesená",J359,0)</f>
        <v>0</v>
      </c>
      <c r="BI359" s="266">
        <f>IF(N359="nulová",J359,0)</f>
        <v>0</v>
      </c>
      <c r="BJ359" s="170" t="s">
        <v>24</v>
      </c>
      <c r="BK359" s="266">
        <f>ROUND(I359*H359,2)</f>
        <v>0</v>
      </c>
      <c r="BL359" s="170" t="s">
        <v>171</v>
      </c>
      <c r="BM359" s="170" t="s">
        <v>2341</v>
      </c>
    </row>
    <row r="360" spans="2:47" s="84" customFormat="1" ht="36">
      <c r="B360" s="105"/>
      <c r="C360" s="174"/>
      <c r="D360" s="194" t="s">
        <v>173</v>
      </c>
      <c r="E360" s="174"/>
      <c r="F360" s="195" t="s">
        <v>943</v>
      </c>
      <c r="G360" s="174"/>
      <c r="H360" s="174"/>
      <c r="I360" s="215"/>
      <c r="J360" s="174"/>
      <c r="K360" s="174"/>
      <c r="L360" s="214"/>
      <c r="M360" s="238"/>
      <c r="N360" s="106"/>
      <c r="O360" s="106"/>
      <c r="P360" s="106"/>
      <c r="Q360" s="106"/>
      <c r="R360" s="106"/>
      <c r="S360" s="106"/>
      <c r="T360" s="255"/>
      <c r="AT360" s="170" t="s">
        <v>173</v>
      </c>
      <c r="AU360" s="170" t="s">
        <v>81</v>
      </c>
    </row>
    <row r="361" spans="2:63" s="89" customFormat="1" ht="37.5" customHeight="1">
      <c r="B361" s="183"/>
      <c r="C361" s="184"/>
      <c r="D361" s="185" t="s">
        <v>72</v>
      </c>
      <c r="E361" s="186" t="s">
        <v>667</v>
      </c>
      <c r="F361" s="186" t="s">
        <v>668</v>
      </c>
      <c r="G361" s="184"/>
      <c r="H361" s="184"/>
      <c r="I361" s="226"/>
      <c r="J361" s="227">
        <f t="shared" si="8"/>
        <v>0</v>
      </c>
      <c r="K361" s="184"/>
      <c r="L361" s="228"/>
      <c r="M361" s="229"/>
      <c r="N361" s="230"/>
      <c r="O361" s="230"/>
      <c r="P361" s="231">
        <f aca="true" t="shared" si="10" ref="P361:T361">P362+P384+P417+P475</f>
        <v>0</v>
      </c>
      <c r="Q361" s="230"/>
      <c r="R361" s="231">
        <f t="shared" si="10"/>
        <v>49.96993075</v>
      </c>
      <c r="S361" s="230"/>
      <c r="T361" s="253">
        <f t="shared" si="10"/>
        <v>0</v>
      </c>
      <c r="AR361" s="259" t="s">
        <v>81</v>
      </c>
      <c r="AT361" s="260" t="s">
        <v>72</v>
      </c>
      <c r="AU361" s="260" t="s">
        <v>73</v>
      </c>
      <c r="AY361" s="259" t="s">
        <v>164</v>
      </c>
      <c r="BK361" s="265">
        <f>BK362+BK384+BK417+BK475</f>
        <v>0</v>
      </c>
    </row>
    <row r="362" spans="2:63" s="89" customFormat="1" ht="19.9" customHeight="1">
      <c r="B362" s="183"/>
      <c r="C362" s="184"/>
      <c r="D362" s="187" t="s">
        <v>72</v>
      </c>
      <c r="E362" s="188" t="s">
        <v>723</v>
      </c>
      <c r="F362" s="188" t="s">
        <v>724</v>
      </c>
      <c r="G362" s="184"/>
      <c r="H362" s="184"/>
      <c r="I362" s="226"/>
      <c r="J362" s="232">
        <f t="shared" si="8"/>
        <v>0</v>
      </c>
      <c r="K362" s="184"/>
      <c r="L362" s="228"/>
      <c r="M362" s="229"/>
      <c r="N362" s="230"/>
      <c r="O362" s="230"/>
      <c r="P362" s="231">
        <f aca="true" t="shared" si="11" ref="P362:T362">SUM(P363:P383)</f>
        <v>0</v>
      </c>
      <c r="Q362" s="230"/>
      <c r="R362" s="231">
        <f t="shared" si="11"/>
        <v>0.842229</v>
      </c>
      <c r="S362" s="230"/>
      <c r="T362" s="253">
        <f t="shared" si="11"/>
        <v>0</v>
      </c>
      <c r="AR362" s="259" t="s">
        <v>81</v>
      </c>
      <c r="AT362" s="260" t="s">
        <v>72</v>
      </c>
      <c r="AU362" s="260" t="s">
        <v>24</v>
      </c>
      <c r="AY362" s="259" t="s">
        <v>164</v>
      </c>
      <c r="BK362" s="265">
        <f>SUM(BK363:BK383)</f>
        <v>0</v>
      </c>
    </row>
    <row r="363" spans="2:65" s="84" customFormat="1" ht="28.8" customHeight="1">
      <c r="B363" s="105"/>
      <c r="C363" s="189" t="s">
        <v>477</v>
      </c>
      <c r="D363" s="189" t="s">
        <v>166</v>
      </c>
      <c r="E363" s="190" t="s">
        <v>2342</v>
      </c>
      <c r="F363" s="191" t="s">
        <v>2343</v>
      </c>
      <c r="G363" s="192" t="s">
        <v>465</v>
      </c>
      <c r="H363" s="193">
        <v>7.5</v>
      </c>
      <c r="I363" s="233"/>
      <c r="J363" s="234">
        <f>ROUND(I363*H363,2)</f>
        <v>0</v>
      </c>
      <c r="K363" s="191" t="s">
        <v>170</v>
      </c>
      <c r="L363" s="214"/>
      <c r="M363" s="235" t="s">
        <v>22</v>
      </c>
      <c r="N363" s="236" t="s">
        <v>44</v>
      </c>
      <c r="O363" s="106"/>
      <c r="P363" s="237">
        <f>O363*H363</f>
        <v>0</v>
      </c>
      <c r="Q363" s="237">
        <v>0.00269</v>
      </c>
      <c r="R363" s="237">
        <f>Q363*H363</f>
        <v>0.020175</v>
      </c>
      <c r="S363" s="237">
        <v>0</v>
      </c>
      <c r="T363" s="254">
        <f>S363*H363</f>
        <v>0</v>
      </c>
      <c r="AR363" s="170" t="s">
        <v>298</v>
      </c>
      <c r="AT363" s="170" t="s">
        <v>166</v>
      </c>
      <c r="AU363" s="170" t="s">
        <v>81</v>
      </c>
      <c r="AY363" s="170" t="s">
        <v>164</v>
      </c>
      <c r="BE363" s="266">
        <f>IF(N363="základní",J363,0)</f>
        <v>0</v>
      </c>
      <c r="BF363" s="266">
        <f>IF(N363="snížená",J363,0)</f>
        <v>0</v>
      </c>
      <c r="BG363" s="266">
        <f>IF(N363="zákl. přenesená",J363,0)</f>
        <v>0</v>
      </c>
      <c r="BH363" s="266">
        <f>IF(N363="sníž. přenesená",J363,0)</f>
        <v>0</v>
      </c>
      <c r="BI363" s="266">
        <f>IF(N363="nulová",J363,0)</f>
        <v>0</v>
      </c>
      <c r="BJ363" s="170" t="s">
        <v>24</v>
      </c>
      <c r="BK363" s="266">
        <f>ROUND(I363*H363,2)</f>
        <v>0</v>
      </c>
      <c r="BL363" s="170" t="s">
        <v>298</v>
      </c>
      <c r="BM363" s="170" t="s">
        <v>2344</v>
      </c>
    </row>
    <row r="364" spans="2:47" s="84" customFormat="1" ht="24">
      <c r="B364" s="105"/>
      <c r="C364" s="174"/>
      <c r="D364" s="194" t="s">
        <v>173</v>
      </c>
      <c r="E364" s="174"/>
      <c r="F364" s="195" t="s">
        <v>2345</v>
      </c>
      <c r="G364" s="174"/>
      <c r="H364" s="174"/>
      <c r="I364" s="215"/>
      <c r="J364" s="174"/>
      <c r="K364" s="174"/>
      <c r="L364" s="214"/>
      <c r="M364" s="238"/>
      <c r="N364" s="106"/>
      <c r="O364" s="106"/>
      <c r="P364" s="106"/>
      <c r="Q364" s="106"/>
      <c r="R364" s="106"/>
      <c r="S364" s="106"/>
      <c r="T364" s="255"/>
      <c r="AT364" s="170" t="s">
        <v>173</v>
      </c>
      <c r="AU364" s="170" t="s">
        <v>81</v>
      </c>
    </row>
    <row r="365" spans="2:51" s="91" customFormat="1" ht="13.5">
      <c r="B365" s="200"/>
      <c r="C365" s="201"/>
      <c r="D365" s="207" t="s">
        <v>184</v>
      </c>
      <c r="E365" s="211" t="s">
        <v>22</v>
      </c>
      <c r="F365" s="212" t="s">
        <v>2346</v>
      </c>
      <c r="G365" s="201"/>
      <c r="H365" s="213">
        <v>7.5</v>
      </c>
      <c r="I365" s="243"/>
      <c r="J365" s="201"/>
      <c r="K365" s="201"/>
      <c r="L365" s="244"/>
      <c r="M365" s="245"/>
      <c r="N365" s="246"/>
      <c r="O365" s="246"/>
      <c r="P365" s="246"/>
      <c r="Q365" s="246"/>
      <c r="R365" s="246"/>
      <c r="S365" s="246"/>
      <c r="T365" s="257"/>
      <c r="AT365" s="262" t="s">
        <v>184</v>
      </c>
      <c r="AU365" s="262" t="s">
        <v>81</v>
      </c>
      <c r="AV365" s="91" t="s">
        <v>81</v>
      </c>
      <c r="AW365" s="91" t="s">
        <v>37</v>
      </c>
      <c r="AX365" s="91" t="s">
        <v>24</v>
      </c>
      <c r="AY365" s="262" t="s">
        <v>164</v>
      </c>
    </row>
    <row r="366" spans="2:65" s="84" customFormat="1" ht="28.8" customHeight="1">
      <c r="B366" s="105"/>
      <c r="C366" s="189" t="s">
        <v>483</v>
      </c>
      <c r="D366" s="189" t="s">
        <v>166</v>
      </c>
      <c r="E366" s="190" t="s">
        <v>2347</v>
      </c>
      <c r="F366" s="191" t="s">
        <v>2348</v>
      </c>
      <c r="G366" s="192" t="s">
        <v>465</v>
      </c>
      <c r="H366" s="193">
        <v>2.4</v>
      </c>
      <c r="I366" s="233"/>
      <c r="J366" s="234">
        <f>ROUND(I366*H366,2)</f>
        <v>0</v>
      </c>
      <c r="K366" s="191" t="s">
        <v>170</v>
      </c>
      <c r="L366" s="214"/>
      <c r="M366" s="235" t="s">
        <v>22</v>
      </c>
      <c r="N366" s="236" t="s">
        <v>44</v>
      </c>
      <c r="O366" s="106"/>
      <c r="P366" s="237">
        <f>O366*H366</f>
        <v>0</v>
      </c>
      <c r="Q366" s="237">
        <v>0.00429</v>
      </c>
      <c r="R366" s="237">
        <f>Q366*H366</f>
        <v>0.010296</v>
      </c>
      <c r="S366" s="237">
        <v>0</v>
      </c>
      <c r="T366" s="254">
        <f>S366*H366</f>
        <v>0</v>
      </c>
      <c r="AR366" s="170" t="s">
        <v>298</v>
      </c>
      <c r="AT366" s="170" t="s">
        <v>166</v>
      </c>
      <c r="AU366" s="170" t="s">
        <v>81</v>
      </c>
      <c r="AY366" s="170" t="s">
        <v>164</v>
      </c>
      <c r="BE366" s="266">
        <f>IF(N366="základní",J366,0)</f>
        <v>0</v>
      </c>
      <c r="BF366" s="266">
        <f>IF(N366="snížená",J366,0)</f>
        <v>0</v>
      </c>
      <c r="BG366" s="266">
        <f>IF(N366="zákl. přenesená",J366,0)</f>
        <v>0</v>
      </c>
      <c r="BH366" s="266">
        <f>IF(N366="sníž. přenesená",J366,0)</f>
        <v>0</v>
      </c>
      <c r="BI366" s="266">
        <f>IF(N366="nulová",J366,0)</f>
        <v>0</v>
      </c>
      <c r="BJ366" s="170" t="s">
        <v>24</v>
      </c>
      <c r="BK366" s="266">
        <f>ROUND(I366*H366,2)</f>
        <v>0</v>
      </c>
      <c r="BL366" s="170" t="s">
        <v>298</v>
      </c>
      <c r="BM366" s="170" t="s">
        <v>2349</v>
      </c>
    </row>
    <row r="367" spans="2:47" s="84" customFormat="1" ht="24">
      <c r="B367" s="105"/>
      <c r="C367" s="174"/>
      <c r="D367" s="194" t="s">
        <v>173</v>
      </c>
      <c r="E367" s="174"/>
      <c r="F367" s="195" t="s">
        <v>2350</v>
      </c>
      <c r="G367" s="174"/>
      <c r="H367" s="174"/>
      <c r="I367" s="215"/>
      <c r="J367" s="174"/>
      <c r="K367" s="174"/>
      <c r="L367" s="214"/>
      <c r="M367" s="238"/>
      <c r="N367" s="106"/>
      <c r="O367" s="106"/>
      <c r="P367" s="106"/>
      <c r="Q367" s="106"/>
      <c r="R367" s="106"/>
      <c r="S367" s="106"/>
      <c r="T367" s="255"/>
      <c r="AT367" s="170" t="s">
        <v>173</v>
      </c>
      <c r="AU367" s="170" t="s">
        <v>81</v>
      </c>
    </row>
    <row r="368" spans="2:51" s="91" customFormat="1" ht="13.5">
      <c r="B368" s="200"/>
      <c r="C368" s="201"/>
      <c r="D368" s="207" t="s">
        <v>184</v>
      </c>
      <c r="E368" s="211" t="s">
        <v>22</v>
      </c>
      <c r="F368" s="212" t="s">
        <v>2351</v>
      </c>
      <c r="G368" s="201"/>
      <c r="H368" s="213">
        <v>2.4</v>
      </c>
      <c r="I368" s="243"/>
      <c r="J368" s="201"/>
      <c r="K368" s="201"/>
      <c r="L368" s="244"/>
      <c r="M368" s="245"/>
      <c r="N368" s="246"/>
      <c r="O368" s="246"/>
      <c r="P368" s="246"/>
      <c r="Q368" s="246"/>
      <c r="R368" s="246"/>
      <c r="S368" s="246"/>
      <c r="T368" s="257"/>
      <c r="AT368" s="262" t="s">
        <v>184</v>
      </c>
      <c r="AU368" s="262" t="s">
        <v>81</v>
      </c>
      <c r="AV368" s="91" t="s">
        <v>81</v>
      </c>
      <c r="AW368" s="91" t="s">
        <v>37</v>
      </c>
      <c r="AX368" s="91" t="s">
        <v>24</v>
      </c>
      <c r="AY368" s="262" t="s">
        <v>164</v>
      </c>
    </row>
    <row r="369" spans="2:65" s="84" customFormat="1" ht="28.8" customHeight="1">
      <c r="B369" s="105"/>
      <c r="C369" s="189" t="s">
        <v>489</v>
      </c>
      <c r="D369" s="189" t="s">
        <v>166</v>
      </c>
      <c r="E369" s="190" t="s">
        <v>2352</v>
      </c>
      <c r="F369" s="191" t="s">
        <v>2353</v>
      </c>
      <c r="G369" s="192" t="s">
        <v>465</v>
      </c>
      <c r="H369" s="193">
        <v>115.8</v>
      </c>
      <c r="I369" s="233"/>
      <c r="J369" s="234">
        <f>ROUND(I369*H369,2)</f>
        <v>0</v>
      </c>
      <c r="K369" s="191" t="s">
        <v>170</v>
      </c>
      <c r="L369" s="214"/>
      <c r="M369" s="235" t="s">
        <v>22</v>
      </c>
      <c r="N369" s="236" t="s">
        <v>44</v>
      </c>
      <c r="O369" s="106"/>
      <c r="P369" s="237">
        <f>O369*H369</f>
        <v>0</v>
      </c>
      <c r="Q369" s="237">
        <v>0.00701</v>
      </c>
      <c r="R369" s="237">
        <f>Q369*H369</f>
        <v>0.811758</v>
      </c>
      <c r="S369" s="237">
        <v>0</v>
      </c>
      <c r="T369" s="254">
        <f>S369*H369</f>
        <v>0</v>
      </c>
      <c r="AR369" s="170" t="s">
        <v>298</v>
      </c>
      <c r="AT369" s="170" t="s">
        <v>166</v>
      </c>
      <c r="AU369" s="170" t="s">
        <v>81</v>
      </c>
      <c r="AY369" s="170" t="s">
        <v>164</v>
      </c>
      <c r="BE369" s="266">
        <f>IF(N369="základní",J369,0)</f>
        <v>0</v>
      </c>
      <c r="BF369" s="266">
        <f>IF(N369="snížená",J369,0)</f>
        <v>0</v>
      </c>
      <c r="BG369" s="266">
        <f>IF(N369="zákl. přenesená",J369,0)</f>
        <v>0</v>
      </c>
      <c r="BH369" s="266">
        <f>IF(N369="sníž. přenesená",J369,0)</f>
        <v>0</v>
      </c>
      <c r="BI369" s="266">
        <f>IF(N369="nulová",J369,0)</f>
        <v>0</v>
      </c>
      <c r="BJ369" s="170" t="s">
        <v>24</v>
      </c>
      <c r="BK369" s="266">
        <f>ROUND(I369*H369,2)</f>
        <v>0</v>
      </c>
      <c r="BL369" s="170" t="s">
        <v>298</v>
      </c>
      <c r="BM369" s="170" t="s">
        <v>2354</v>
      </c>
    </row>
    <row r="370" spans="2:47" s="84" customFormat="1" ht="24">
      <c r="B370" s="105"/>
      <c r="C370" s="174"/>
      <c r="D370" s="194" t="s">
        <v>173</v>
      </c>
      <c r="E370" s="174"/>
      <c r="F370" s="195" t="s">
        <v>2355</v>
      </c>
      <c r="G370" s="174"/>
      <c r="H370" s="174"/>
      <c r="I370" s="215"/>
      <c r="J370" s="174"/>
      <c r="K370" s="174"/>
      <c r="L370" s="214"/>
      <c r="M370" s="238"/>
      <c r="N370" s="106"/>
      <c r="O370" s="106"/>
      <c r="P370" s="106"/>
      <c r="Q370" s="106"/>
      <c r="R370" s="106"/>
      <c r="S370" s="106"/>
      <c r="T370" s="255"/>
      <c r="AT370" s="170" t="s">
        <v>173</v>
      </c>
      <c r="AU370" s="170" t="s">
        <v>81</v>
      </c>
    </row>
    <row r="371" spans="2:51" s="91" customFormat="1" ht="13.5">
      <c r="B371" s="200"/>
      <c r="C371" s="201"/>
      <c r="D371" s="194" t="s">
        <v>184</v>
      </c>
      <c r="E371" s="202" t="s">
        <v>22</v>
      </c>
      <c r="F371" s="203" t="s">
        <v>2356</v>
      </c>
      <c r="G371" s="201"/>
      <c r="H371" s="204">
        <v>9</v>
      </c>
      <c r="I371" s="243"/>
      <c r="J371" s="201"/>
      <c r="K371" s="201"/>
      <c r="L371" s="244"/>
      <c r="M371" s="245"/>
      <c r="N371" s="246"/>
      <c r="O371" s="246"/>
      <c r="P371" s="246"/>
      <c r="Q371" s="246"/>
      <c r="R371" s="246"/>
      <c r="S371" s="246"/>
      <c r="T371" s="257"/>
      <c r="AT371" s="262" t="s">
        <v>184</v>
      </c>
      <c r="AU371" s="262" t="s">
        <v>81</v>
      </c>
      <c r="AV371" s="91" t="s">
        <v>81</v>
      </c>
      <c r="AW371" s="91" t="s">
        <v>37</v>
      </c>
      <c r="AX371" s="91" t="s">
        <v>73</v>
      </c>
      <c r="AY371" s="262" t="s">
        <v>164</v>
      </c>
    </row>
    <row r="372" spans="2:51" s="91" customFormat="1" ht="13.5">
      <c r="B372" s="200"/>
      <c r="C372" s="201"/>
      <c r="D372" s="194" t="s">
        <v>184</v>
      </c>
      <c r="E372" s="202" t="s">
        <v>22</v>
      </c>
      <c r="F372" s="203" t="s">
        <v>2357</v>
      </c>
      <c r="G372" s="201"/>
      <c r="H372" s="204">
        <v>15</v>
      </c>
      <c r="I372" s="243"/>
      <c r="J372" s="201"/>
      <c r="K372" s="201"/>
      <c r="L372" s="244"/>
      <c r="M372" s="245"/>
      <c r="N372" s="246"/>
      <c r="O372" s="246"/>
      <c r="P372" s="246"/>
      <c r="Q372" s="246"/>
      <c r="R372" s="246"/>
      <c r="S372" s="246"/>
      <c r="T372" s="257"/>
      <c r="AT372" s="262" t="s">
        <v>184</v>
      </c>
      <c r="AU372" s="262" t="s">
        <v>81</v>
      </c>
      <c r="AV372" s="91" t="s">
        <v>81</v>
      </c>
      <c r="AW372" s="91" t="s">
        <v>37</v>
      </c>
      <c r="AX372" s="91" t="s">
        <v>73</v>
      </c>
      <c r="AY372" s="262" t="s">
        <v>164</v>
      </c>
    </row>
    <row r="373" spans="2:51" s="91" customFormat="1" ht="13.5">
      <c r="B373" s="200"/>
      <c r="C373" s="201"/>
      <c r="D373" s="194" t="s">
        <v>184</v>
      </c>
      <c r="E373" s="202" t="s">
        <v>22</v>
      </c>
      <c r="F373" s="203" t="s">
        <v>2358</v>
      </c>
      <c r="G373" s="201"/>
      <c r="H373" s="204">
        <v>18</v>
      </c>
      <c r="I373" s="243"/>
      <c r="J373" s="201"/>
      <c r="K373" s="201"/>
      <c r="L373" s="244"/>
      <c r="M373" s="245"/>
      <c r="N373" s="246"/>
      <c r="O373" s="246"/>
      <c r="P373" s="246"/>
      <c r="Q373" s="246"/>
      <c r="R373" s="246"/>
      <c r="S373" s="246"/>
      <c r="T373" s="257"/>
      <c r="AT373" s="262" t="s">
        <v>184</v>
      </c>
      <c r="AU373" s="262" t="s">
        <v>81</v>
      </c>
      <c r="AV373" s="91" t="s">
        <v>81</v>
      </c>
      <c r="AW373" s="91" t="s">
        <v>37</v>
      </c>
      <c r="AX373" s="91" t="s">
        <v>73</v>
      </c>
      <c r="AY373" s="262" t="s">
        <v>164</v>
      </c>
    </row>
    <row r="374" spans="2:51" s="91" customFormat="1" ht="13.5">
      <c r="B374" s="200"/>
      <c r="C374" s="201"/>
      <c r="D374" s="194" t="s">
        <v>184</v>
      </c>
      <c r="E374" s="202" t="s">
        <v>22</v>
      </c>
      <c r="F374" s="203" t="s">
        <v>2359</v>
      </c>
      <c r="G374" s="201"/>
      <c r="H374" s="204">
        <v>22.5</v>
      </c>
      <c r="I374" s="243"/>
      <c r="J374" s="201"/>
      <c r="K374" s="201"/>
      <c r="L374" s="244"/>
      <c r="M374" s="245"/>
      <c r="N374" s="246"/>
      <c r="O374" s="246"/>
      <c r="P374" s="246"/>
      <c r="Q374" s="246"/>
      <c r="R374" s="246"/>
      <c r="S374" s="246"/>
      <c r="T374" s="257"/>
      <c r="AT374" s="262" t="s">
        <v>184</v>
      </c>
      <c r="AU374" s="262" t="s">
        <v>81</v>
      </c>
      <c r="AV374" s="91" t="s">
        <v>81</v>
      </c>
      <c r="AW374" s="91" t="s">
        <v>37</v>
      </c>
      <c r="AX374" s="91" t="s">
        <v>73</v>
      </c>
      <c r="AY374" s="262" t="s">
        <v>164</v>
      </c>
    </row>
    <row r="375" spans="2:51" s="91" customFormat="1" ht="13.5">
      <c r="B375" s="200"/>
      <c r="C375" s="201"/>
      <c r="D375" s="194" t="s">
        <v>184</v>
      </c>
      <c r="E375" s="202" t="s">
        <v>22</v>
      </c>
      <c r="F375" s="203" t="s">
        <v>2360</v>
      </c>
      <c r="G375" s="201"/>
      <c r="H375" s="204">
        <v>3.6</v>
      </c>
      <c r="I375" s="243"/>
      <c r="J375" s="201"/>
      <c r="K375" s="201"/>
      <c r="L375" s="244"/>
      <c r="M375" s="245"/>
      <c r="N375" s="246"/>
      <c r="O375" s="246"/>
      <c r="P375" s="246"/>
      <c r="Q375" s="246"/>
      <c r="R375" s="246"/>
      <c r="S375" s="246"/>
      <c r="T375" s="257"/>
      <c r="AT375" s="262" t="s">
        <v>184</v>
      </c>
      <c r="AU375" s="262" t="s">
        <v>81</v>
      </c>
      <c r="AV375" s="91" t="s">
        <v>81</v>
      </c>
      <c r="AW375" s="91" t="s">
        <v>37</v>
      </c>
      <c r="AX375" s="91" t="s">
        <v>73</v>
      </c>
      <c r="AY375" s="262" t="s">
        <v>164</v>
      </c>
    </row>
    <row r="376" spans="2:51" s="91" customFormat="1" ht="13.5">
      <c r="B376" s="200"/>
      <c r="C376" s="201"/>
      <c r="D376" s="194" t="s">
        <v>184</v>
      </c>
      <c r="E376" s="202" t="s">
        <v>22</v>
      </c>
      <c r="F376" s="203" t="s">
        <v>2361</v>
      </c>
      <c r="G376" s="201"/>
      <c r="H376" s="204">
        <v>2.4</v>
      </c>
      <c r="I376" s="243"/>
      <c r="J376" s="201"/>
      <c r="K376" s="201"/>
      <c r="L376" s="244"/>
      <c r="M376" s="245"/>
      <c r="N376" s="246"/>
      <c r="O376" s="246"/>
      <c r="P376" s="246"/>
      <c r="Q376" s="246"/>
      <c r="R376" s="246"/>
      <c r="S376" s="246"/>
      <c r="T376" s="257"/>
      <c r="AT376" s="262" t="s">
        <v>184</v>
      </c>
      <c r="AU376" s="262" t="s">
        <v>81</v>
      </c>
      <c r="AV376" s="91" t="s">
        <v>81</v>
      </c>
      <c r="AW376" s="91" t="s">
        <v>37</v>
      </c>
      <c r="AX376" s="91" t="s">
        <v>73</v>
      </c>
      <c r="AY376" s="262" t="s">
        <v>164</v>
      </c>
    </row>
    <row r="377" spans="2:51" s="91" customFormat="1" ht="13.5">
      <c r="B377" s="200"/>
      <c r="C377" s="201"/>
      <c r="D377" s="194" t="s">
        <v>184</v>
      </c>
      <c r="E377" s="202" t="s">
        <v>22</v>
      </c>
      <c r="F377" s="203" t="s">
        <v>2362</v>
      </c>
      <c r="G377" s="201"/>
      <c r="H377" s="204">
        <v>1.5</v>
      </c>
      <c r="I377" s="243"/>
      <c r="J377" s="201"/>
      <c r="K377" s="201"/>
      <c r="L377" s="244"/>
      <c r="M377" s="245"/>
      <c r="N377" s="246"/>
      <c r="O377" s="246"/>
      <c r="P377" s="246"/>
      <c r="Q377" s="246"/>
      <c r="R377" s="246"/>
      <c r="S377" s="246"/>
      <c r="T377" s="257"/>
      <c r="AT377" s="262" t="s">
        <v>184</v>
      </c>
      <c r="AU377" s="262" t="s">
        <v>81</v>
      </c>
      <c r="AV377" s="91" t="s">
        <v>81</v>
      </c>
      <c r="AW377" s="91" t="s">
        <v>37</v>
      </c>
      <c r="AX377" s="91" t="s">
        <v>73</v>
      </c>
      <c r="AY377" s="262" t="s">
        <v>164</v>
      </c>
    </row>
    <row r="378" spans="2:51" s="91" customFormat="1" ht="13.5">
      <c r="B378" s="200"/>
      <c r="C378" s="201"/>
      <c r="D378" s="194" t="s">
        <v>184</v>
      </c>
      <c r="E378" s="202" t="s">
        <v>22</v>
      </c>
      <c r="F378" s="203" t="s">
        <v>2363</v>
      </c>
      <c r="G378" s="201"/>
      <c r="H378" s="204">
        <v>10.8</v>
      </c>
      <c r="I378" s="243"/>
      <c r="J378" s="201"/>
      <c r="K378" s="201"/>
      <c r="L378" s="244"/>
      <c r="M378" s="245"/>
      <c r="N378" s="246"/>
      <c r="O378" s="246"/>
      <c r="P378" s="246"/>
      <c r="Q378" s="246"/>
      <c r="R378" s="246"/>
      <c r="S378" s="246"/>
      <c r="T378" s="257"/>
      <c r="AT378" s="262" t="s">
        <v>184</v>
      </c>
      <c r="AU378" s="262" t="s">
        <v>81</v>
      </c>
      <c r="AV378" s="91" t="s">
        <v>81</v>
      </c>
      <c r="AW378" s="91" t="s">
        <v>37</v>
      </c>
      <c r="AX378" s="91" t="s">
        <v>73</v>
      </c>
      <c r="AY378" s="262" t="s">
        <v>164</v>
      </c>
    </row>
    <row r="379" spans="2:51" s="91" customFormat="1" ht="13.5">
      <c r="B379" s="200"/>
      <c r="C379" s="201"/>
      <c r="D379" s="194" t="s">
        <v>184</v>
      </c>
      <c r="E379" s="202" t="s">
        <v>22</v>
      </c>
      <c r="F379" s="203" t="s">
        <v>2364</v>
      </c>
      <c r="G379" s="201"/>
      <c r="H379" s="204">
        <v>27</v>
      </c>
      <c r="I379" s="243"/>
      <c r="J379" s="201"/>
      <c r="K379" s="201"/>
      <c r="L379" s="244"/>
      <c r="M379" s="245"/>
      <c r="N379" s="246"/>
      <c r="O379" s="246"/>
      <c r="P379" s="246"/>
      <c r="Q379" s="246"/>
      <c r="R379" s="246"/>
      <c r="S379" s="246"/>
      <c r="T379" s="257"/>
      <c r="AT379" s="262" t="s">
        <v>184</v>
      </c>
      <c r="AU379" s="262" t="s">
        <v>81</v>
      </c>
      <c r="AV379" s="91" t="s">
        <v>81</v>
      </c>
      <c r="AW379" s="91" t="s">
        <v>37</v>
      </c>
      <c r="AX379" s="91" t="s">
        <v>73</v>
      </c>
      <c r="AY379" s="262" t="s">
        <v>164</v>
      </c>
    </row>
    <row r="380" spans="2:51" s="91" customFormat="1" ht="13.5">
      <c r="B380" s="200"/>
      <c r="C380" s="201"/>
      <c r="D380" s="194" t="s">
        <v>184</v>
      </c>
      <c r="E380" s="202" t="s">
        <v>22</v>
      </c>
      <c r="F380" s="203" t="s">
        <v>2365</v>
      </c>
      <c r="G380" s="201"/>
      <c r="H380" s="204">
        <v>6</v>
      </c>
      <c r="I380" s="243"/>
      <c r="J380" s="201"/>
      <c r="K380" s="201"/>
      <c r="L380" s="244"/>
      <c r="M380" s="245"/>
      <c r="N380" s="246"/>
      <c r="O380" s="246"/>
      <c r="P380" s="246"/>
      <c r="Q380" s="246"/>
      <c r="R380" s="246"/>
      <c r="S380" s="246"/>
      <c r="T380" s="257"/>
      <c r="AT380" s="262" t="s">
        <v>184</v>
      </c>
      <c r="AU380" s="262" t="s">
        <v>81</v>
      </c>
      <c r="AV380" s="91" t="s">
        <v>81</v>
      </c>
      <c r="AW380" s="91" t="s">
        <v>37</v>
      </c>
      <c r="AX380" s="91" t="s">
        <v>73</v>
      </c>
      <c r="AY380" s="262" t="s">
        <v>164</v>
      </c>
    </row>
    <row r="381" spans="2:51" s="92" customFormat="1" ht="13.5">
      <c r="B381" s="205"/>
      <c r="C381" s="206"/>
      <c r="D381" s="207" t="s">
        <v>184</v>
      </c>
      <c r="E381" s="208" t="s">
        <v>22</v>
      </c>
      <c r="F381" s="209" t="s">
        <v>187</v>
      </c>
      <c r="G381" s="206"/>
      <c r="H381" s="210">
        <v>115.8</v>
      </c>
      <c r="I381" s="247"/>
      <c r="J381" s="206"/>
      <c r="K381" s="206"/>
      <c r="L381" s="248"/>
      <c r="M381" s="249"/>
      <c r="N381" s="250"/>
      <c r="O381" s="250"/>
      <c r="P381" s="250"/>
      <c r="Q381" s="250"/>
      <c r="R381" s="250"/>
      <c r="S381" s="250"/>
      <c r="T381" s="258"/>
      <c r="AT381" s="263" t="s">
        <v>184</v>
      </c>
      <c r="AU381" s="263" t="s">
        <v>81</v>
      </c>
      <c r="AV381" s="92" t="s">
        <v>171</v>
      </c>
      <c r="AW381" s="92" t="s">
        <v>37</v>
      </c>
      <c r="AX381" s="92" t="s">
        <v>24</v>
      </c>
      <c r="AY381" s="263" t="s">
        <v>164</v>
      </c>
    </row>
    <row r="382" spans="2:65" s="84" customFormat="1" ht="20.4" customHeight="1">
      <c r="B382" s="105"/>
      <c r="C382" s="189" t="s">
        <v>495</v>
      </c>
      <c r="D382" s="189" t="s">
        <v>166</v>
      </c>
      <c r="E382" s="190" t="s">
        <v>2366</v>
      </c>
      <c r="F382" s="191" t="s">
        <v>2367</v>
      </c>
      <c r="G382" s="192" t="s">
        <v>169</v>
      </c>
      <c r="H382" s="193">
        <v>1</v>
      </c>
      <c r="I382" s="233"/>
      <c r="J382" s="234">
        <f>ROUND(I382*H382,2)</f>
        <v>0</v>
      </c>
      <c r="K382" s="191" t="s">
        <v>170</v>
      </c>
      <c r="L382" s="214"/>
      <c r="M382" s="235" t="s">
        <v>22</v>
      </c>
      <c r="N382" s="236" t="s">
        <v>44</v>
      </c>
      <c r="O382" s="106"/>
      <c r="P382" s="237">
        <f>O382*H382</f>
        <v>0</v>
      </c>
      <c r="Q382" s="237">
        <v>0</v>
      </c>
      <c r="R382" s="237">
        <f>Q382*H382</f>
        <v>0</v>
      </c>
      <c r="S382" s="237">
        <v>0</v>
      </c>
      <c r="T382" s="254">
        <f>S382*H382</f>
        <v>0</v>
      </c>
      <c r="AR382" s="170" t="s">
        <v>298</v>
      </c>
      <c r="AT382" s="170" t="s">
        <v>166</v>
      </c>
      <c r="AU382" s="170" t="s">
        <v>81</v>
      </c>
      <c r="AY382" s="170" t="s">
        <v>164</v>
      </c>
      <c r="BE382" s="266">
        <f>IF(N382="základní",J382,0)</f>
        <v>0</v>
      </c>
      <c r="BF382" s="266">
        <f>IF(N382="snížená",J382,0)</f>
        <v>0</v>
      </c>
      <c r="BG382" s="266">
        <f>IF(N382="zákl. přenesená",J382,0)</f>
        <v>0</v>
      </c>
      <c r="BH382" s="266">
        <f>IF(N382="sníž. přenesená",J382,0)</f>
        <v>0</v>
      </c>
      <c r="BI382" s="266">
        <f>IF(N382="nulová",J382,0)</f>
        <v>0</v>
      </c>
      <c r="BJ382" s="170" t="s">
        <v>24</v>
      </c>
      <c r="BK382" s="266">
        <f>ROUND(I382*H382,2)</f>
        <v>0</v>
      </c>
      <c r="BL382" s="170" t="s">
        <v>298</v>
      </c>
      <c r="BM382" s="170" t="s">
        <v>2368</v>
      </c>
    </row>
    <row r="383" spans="2:47" s="84" customFormat="1" ht="24">
      <c r="B383" s="105"/>
      <c r="C383" s="174"/>
      <c r="D383" s="194" t="s">
        <v>173</v>
      </c>
      <c r="E383" s="174"/>
      <c r="F383" s="195" t="s">
        <v>2369</v>
      </c>
      <c r="G383" s="174"/>
      <c r="H383" s="174"/>
      <c r="I383" s="215"/>
      <c r="J383" s="174"/>
      <c r="K383" s="174"/>
      <c r="L383" s="214"/>
      <c r="M383" s="238"/>
      <c r="N383" s="106"/>
      <c r="O383" s="106"/>
      <c r="P383" s="106"/>
      <c r="Q383" s="106"/>
      <c r="R383" s="106"/>
      <c r="S383" s="106"/>
      <c r="T383" s="255"/>
      <c r="AT383" s="170" t="s">
        <v>173</v>
      </c>
      <c r="AU383" s="170" t="s">
        <v>81</v>
      </c>
    </row>
    <row r="384" spans="2:63" s="89" customFormat="1" ht="29.9" customHeight="1">
      <c r="B384" s="183"/>
      <c r="C384" s="184"/>
      <c r="D384" s="187" t="s">
        <v>72</v>
      </c>
      <c r="E384" s="188" t="s">
        <v>737</v>
      </c>
      <c r="F384" s="188" t="s">
        <v>738</v>
      </c>
      <c r="G384" s="184"/>
      <c r="H384" s="184"/>
      <c r="I384" s="226"/>
      <c r="J384" s="232">
        <f>BK384</f>
        <v>0</v>
      </c>
      <c r="K384" s="184"/>
      <c r="L384" s="228"/>
      <c r="M384" s="229"/>
      <c r="N384" s="230"/>
      <c r="O384" s="230"/>
      <c r="P384" s="231">
        <f aca="true" t="shared" si="12" ref="P384:T384">SUM(P385:P416)</f>
        <v>0</v>
      </c>
      <c r="Q384" s="230"/>
      <c r="R384" s="231">
        <f t="shared" si="12"/>
        <v>0.0075</v>
      </c>
      <c r="S384" s="230"/>
      <c r="T384" s="253">
        <f t="shared" si="12"/>
        <v>0</v>
      </c>
      <c r="AR384" s="259" t="s">
        <v>81</v>
      </c>
      <c r="AT384" s="260" t="s">
        <v>72</v>
      </c>
      <c r="AU384" s="260" t="s">
        <v>24</v>
      </c>
      <c r="AY384" s="259" t="s">
        <v>164</v>
      </c>
      <c r="BK384" s="265">
        <f>SUM(BK385:BK416)</f>
        <v>0</v>
      </c>
    </row>
    <row r="385" spans="2:65" s="84" customFormat="1" ht="28.8" customHeight="1">
      <c r="B385" s="105"/>
      <c r="C385" s="189" t="s">
        <v>504</v>
      </c>
      <c r="D385" s="189" t="s">
        <v>166</v>
      </c>
      <c r="E385" s="190" t="s">
        <v>2370</v>
      </c>
      <c r="F385" s="191" t="s">
        <v>2371</v>
      </c>
      <c r="G385" s="192" t="s">
        <v>579</v>
      </c>
      <c r="H385" s="193">
        <v>1</v>
      </c>
      <c r="I385" s="233"/>
      <c r="J385" s="234">
        <f>ROUND(I385*H385,2)</f>
        <v>0</v>
      </c>
      <c r="K385" s="191" t="s">
        <v>22</v>
      </c>
      <c r="L385" s="214"/>
      <c r="M385" s="235" t="s">
        <v>22</v>
      </c>
      <c r="N385" s="236" t="s">
        <v>44</v>
      </c>
      <c r="O385" s="106"/>
      <c r="P385" s="237">
        <f>O385*H385</f>
        <v>0</v>
      </c>
      <c r="Q385" s="237">
        <v>0.00025</v>
      </c>
      <c r="R385" s="237">
        <f>Q385*H385</f>
        <v>0.00025</v>
      </c>
      <c r="S385" s="237">
        <v>0</v>
      </c>
      <c r="T385" s="254">
        <f>S385*H385</f>
        <v>0</v>
      </c>
      <c r="AR385" s="170" t="s">
        <v>298</v>
      </c>
      <c r="AT385" s="170" t="s">
        <v>166</v>
      </c>
      <c r="AU385" s="170" t="s">
        <v>81</v>
      </c>
      <c r="AY385" s="170" t="s">
        <v>164</v>
      </c>
      <c r="BE385" s="266">
        <f>IF(N385="základní",J385,0)</f>
        <v>0</v>
      </c>
      <c r="BF385" s="266">
        <f>IF(N385="snížená",J385,0)</f>
        <v>0</v>
      </c>
      <c r="BG385" s="266">
        <f>IF(N385="zákl. přenesená",J385,0)</f>
        <v>0</v>
      </c>
      <c r="BH385" s="266">
        <f>IF(N385="sníž. přenesená",J385,0)</f>
        <v>0</v>
      </c>
      <c r="BI385" s="266">
        <f>IF(N385="nulová",J385,0)</f>
        <v>0</v>
      </c>
      <c r="BJ385" s="170" t="s">
        <v>24</v>
      </c>
      <c r="BK385" s="266">
        <f>ROUND(I385*H385,2)</f>
        <v>0</v>
      </c>
      <c r="BL385" s="170" t="s">
        <v>298</v>
      </c>
      <c r="BM385" s="170" t="s">
        <v>2372</v>
      </c>
    </row>
    <row r="386" spans="2:51" s="90" customFormat="1" ht="24">
      <c r="B386" s="196"/>
      <c r="C386" s="197"/>
      <c r="D386" s="194" t="s">
        <v>184</v>
      </c>
      <c r="E386" s="198" t="s">
        <v>22</v>
      </c>
      <c r="F386" s="199" t="s">
        <v>2373</v>
      </c>
      <c r="G386" s="197"/>
      <c r="H386" s="198" t="s">
        <v>22</v>
      </c>
      <c r="I386" s="239"/>
      <c r="J386" s="197"/>
      <c r="K386" s="197"/>
      <c r="L386" s="240"/>
      <c r="M386" s="241"/>
      <c r="N386" s="242"/>
      <c r="O386" s="242"/>
      <c r="P386" s="242"/>
      <c r="Q386" s="242"/>
      <c r="R386" s="242"/>
      <c r="S386" s="242"/>
      <c r="T386" s="256"/>
      <c r="AT386" s="261" t="s">
        <v>184</v>
      </c>
      <c r="AU386" s="261" t="s">
        <v>81</v>
      </c>
      <c r="AV386" s="90" t="s">
        <v>24</v>
      </c>
      <c r="AW386" s="90" t="s">
        <v>37</v>
      </c>
      <c r="AX386" s="90" t="s">
        <v>73</v>
      </c>
      <c r="AY386" s="261" t="s">
        <v>164</v>
      </c>
    </row>
    <row r="387" spans="2:51" s="90" customFormat="1" ht="24">
      <c r="B387" s="196"/>
      <c r="C387" s="197"/>
      <c r="D387" s="194" t="s">
        <v>184</v>
      </c>
      <c r="E387" s="198" t="s">
        <v>22</v>
      </c>
      <c r="F387" s="199" t="s">
        <v>2374</v>
      </c>
      <c r="G387" s="197"/>
      <c r="H387" s="198" t="s">
        <v>22</v>
      </c>
      <c r="I387" s="239"/>
      <c r="J387" s="197"/>
      <c r="K387" s="197"/>
      <c r="L387" s="240"/>
      <c r="M387" s="241"/>
      <c r="N387" s="242"/>
      <c r="O387" s="242"/>
      <c r="P387" s="242"/>
      <c r="Q387" s="242"/>
      <c r="R387" s="242"/>
      <c r="S387" s="242"/>
      <c r="T387" s="256"/>
      <c r="AT387" s="261" t="s">
        <v>184</v>
      </c>
      <c r="AU387" s="261" t="s">
        <v>81</v>
      </c>
      <c r="AV387" s="90" t="s">
        <v>24</v>
      </c>
      <c r="AW387" s="90" t="s">
        <v>37</v>
      </c>
      <c r="AX387" s="90" t="s">
        <v>73</v>
      </c>
      <c r="AY387" s="261" t="s">
        <v>164</v>
      </c>
    </row>
    <row r="388" spans="2:51" s="91" customFormat="1" ht="13.5">
      <c r="B388" s="200"/>
      <c r="C388" s="201"/>
      <c r="D388" s="207" t="s">
        <v>184</v>
      </c>
      <c r="E388" s="211" t="s">
        <v>22</v>
      </c>
      <c r="F388" s="212" t="s">
        <v>24</v>
      </c>
      <c r="G388" s="201"/>
      <c r="H388" s="213">
        <v>1</v>
      </c>
      <c r="I388" s="243"/>
      <c r="J388" s="201"/>
      <c r="K388" s="201"/>
      <c r="L388" s="244"/>
      <c r="M388" s="245"/>
      <c r="N388" s="246"/>
      <c r="O388" s="246"/>
      <c r="P388" s="246"/>
      <c r="Q388" s="246"/>
      <c r="R388" s="246"/>
      <c r="S388" s="246"/>
      <c r="T388" s="257"/>
      <c r="AT388" s="262" t="s">
        <v>184</v>
      </c>
      <c r="AU388" s="262" t="s">
        <v>81</v>
      </c>
      <c r="AV388" s="91" t="s">
        <v>81</v>
      </c>
      <c r="AW388" s="91" t="s">
        <v>37</v>
      </c>
      <c r="AX388" s="91" t="s">
        <v>24</v>
      </c>
      <c r="AY388" s="262" t="s">
        <v>164</v>
      </c>
    </row>
    <row r="389" spans="2:65" s="84" customFormat="1" ht="28.8" customHeight="1">
      <c r="B389" s="105"/>
      <c r="C389" s="189" t="s">
        <v>509</v>
      </c>
      <c r="D389" s="189" t="s">
        <v>166</v>
      </c>
      <c r="E389" s="190" t="s">
        <v>2375</v>
      </c>
      <c r="F389" s="191" t="s">
        <v>2376</v>
      </c>
      <c r="G389" s="192" t="s">
        <v>579</v>
      </c>
      <c r="H389" s="193">
        <v>4</v>
      </c>
      <c r="I389" s="233"/>
      <c r="J389" s="234">
        <f>ROUND(I389*H389,2)</f>
        <v>0</v>
      </c>
      <c r="K389" s="191" t="s">
        <v>22</v>
      </c>
      <c r="L389" s="214"/>
      <c r="M389" s="235" t="s">
        <v>22</v>
      </c>
      <c r="N389" s="236" t="s">
        <v>44</v>
      </c>
      <c r="O389" s="106"/>
      <c r="P389" s="237">
        <f>O389*H389</f>
        <v>0</v>
      </c>
      <c r="Q389" s="237">
        <v>0.00025</v>
      </c>
      <c r="R389" s="237">
        <f>Q389*H389</f>
        <v>0.001</v>
      </c>
      <c r="S389" s="237">
        <v>0</v>
      </c>
      <c r="T389" s="254">
        <f>S389*H389</f>
        <v>0</v>
      </c>
      <c r="AR389" s="170" t="s">
        <v>298</v>
      </c>
      <c r="AT389" s="170" t="s">
        <v>166</v>
      </c>
      <c r="AU389" s="170" t="s">
        <v>81</v>
      </c>
      <c r="AY389" s="170" t="s">
        <v>164</v>
      </c>
      <c r="BE389" s="266">
        <f>IF(N389="základní",J389,0)</f>
        <v>0</v>
      </c>
      <c r="BF389" s="266">
        <f>IF(N389="snížená",J389,0)</f>
        <v>0</v>
      </c>
      <c r="BG389" s="266">
        <f>IF(N389="zákl. přenesená",J389,0)</f>
        <v>0</v>
      </c>
      <c r="BH389" s="266">
        <f>IF(N389="sníž. přenesená",J389,0)</f>
        <v>0</v>
      </c>
      <c r="BI389" s="266">
        <f>IF(N389="nulová",J389,0)</f>
        <v>0</v>
      </c>
      <c r="BJ389" s="170" t="s">
        <v>24</v>
      </c>
      <c r="BK389" s="266">
        <f>ROUND(I389*H389,2)</f>
        <v>0</v>
      </c>
      <c r="BL389" s="170" t="s">
        <v>298</v>
      </c>
      <c r="BM389" s="170" t="s">
        <v>2377</v>
      </c>
    </row>
    <row r="390" spans="2:51" s="90" customFormat="1" ht="24">
      <c r="B390" s="196"/>
      <c r="C390" s="197"/>
      <c r="D390" s="194" t="s">
        <v>184</v>
      </c>
      <c r="E390" s="198" t="s">
        <v>22</v>
      </c>
      <c r="F390" s="199" t="s">
        <v>2373</v>
      </c>
      <c r="G390" s="197"/>
      <c r="H390" s="198" t="s">
        <v>22</v>
      </c>
      <c r="I390" s="239"/>
      <c r="J390" s="197"/>
      <c r="K390" s="197"/>
      <c r="L390" s="240"/>
      <c r="M390" s="241"/>
      <c r="N390" s="242"/>
      <c r="O390" s="242"/>
      <c r="P390" s="242"/>
      <c r="Q390" s="242"/>
      <c r="R390" s="242"/>
      <c r="S390" s="242"/>
      <c r="T390" s="256"/>
      <c r="AT390" s="261" t="s">
        <v>184</v>
      </c>
      <c r="AU390" s="261" t="s">
        <v>81</v>
      </c>
      <c r="AV390" s="90" t="s">
        <v>24</v>
      </c>
      <c r="AW390" s="90" t="s">
        <v>37</v>
      </c>
      <c r="AX390" s="90" t="s">
        <v>73</v>
      </c>
      <c r="AY390" s="261" t="s">
        <v>164</v>
      </c>
    </row>
    <row r="391" spans="2:51" s="90" customFormat="1" ht="24">
      <c r="B391" s="196"/>
      <c r="C391" s="197"/>
      <c r="D391" s="194" t="s">
        <v>184</v>
      </c>
      <c r="E391" s="198" t="s">
        <v>22</v>
      </c>
      <c r="F391" s="199" t="s">
        <v>2374</v>
      </c>
      <c r="G391" s="197"/>
      <c r="H391" s="198" t="s">
        <v>22</v>
      </c>
      <c r="I391" s="239"/>
      <c r="J391" s="197"/>
      <c r="K391" s="197"/>
      <c r="L391" s="240"/>
      <c r="M391" s="241"/>
      <c r="N391" s="242"/>
      <c r="O391" s="242"/>
      <c r="P391" s="242"/>
      <c r="Q391" s="242"/>
      <c r="R391" s="242"/>
      <c r="S391" s="242"/>
      <c r="T391" s="256"/>
      <c r="AT391" s="261" t="s">
        <v>184</v>
      </c>
      <c r="AU391" s="261" t="s">
        <v>81</v>
      </c>
      <c r="AV391" s="90" t="s">
        <v>24</v>
      </c>
      <c r="AW391" s="90" t="s">
        <v>37</v>
      </c>
      <c r="AX391" s="90" t="s">
        <v>73</v>
      </c>
      <c r="AY391" s="261" t="s">
        <v>164</v>
      </c>
    </row>
    <row r="392" spans="2:51" s="91" customFormat="1" ht="13.5">
      <c r="B392" s="200"/>
      <c r="C392" s="201"/>
      <c r="D392" s="207" t="s">
        <v>184</v>
      </c>
      <c r="E392" s="211" t="s">
        <v>22</v>
      </c>
      <c r="F392" s="212" t="s">
        <v>171</v>
      </c>
      <c r="G392" s="201"/>
      <c r="H392" s="213">
        <v>4</v>
      </c>
      <c r="I392" s="243"/>
      <c r="J392" s="201"/>
      <c r="K392" s="201"/>
      <c r="L392" s="244"/>
      <c r="M392" s="245"/>
      <c r="N392" s="246"/>
      <c r="O392" s="246"/>
      <c r="P392" s="246"/>
      <c r="Q392" s="246"/>
      <c r="R392" s="246"/>
      <c r="S392" s="246"/>
      <c r="T392" s="257"/>
      <c r="AT392" s="262" t="s">
        <v>184</v>
      </c>
      <c r="AU392" s="262" t="s">
        <v>81</v>
      </c>
      <c r="AV392" s="91" t="s">
        <v>81</v>
      </c>
      <c r="AW392" s="91" t="s">
        <v>37</v>
      </c>
      <c r="AX392" s="91" t="s">
        <v>24</v>
      </c>
      <c r="AY392" s="262" t="s">
        <v>164</v>
      </c>
    </row>
    <row r="393" spans="2:65" s="84" customFormat="1" ht="28.8" customHeight="1">
      <c r="B393" s="105"/>
      <c r="C393" s="189" t="s">
        <v>517</v>
      </c>
      <c r="D393" s="189" t="s">
        <v>166</v>
      </c>
      <c r="E393" s="190" t="s">
        <v>2378</v>
      </c>
      <c r="F393" s="191" t="s">
        <v>2379</v>
      </c>
      <c r="G393" s="192" t="s">
        <v>579</v>
      </c>
      <c r="H393" s="193">
        <v>2</v>
      </c>
      <c r="I393" s="233"/>
      <c r="J393" s="234">
        <f>ROUND(I393*H393,2)</f>
        <v>0</v>
      </c>
      <c r="K393" s="191" t="s">
        <v>22</v>
      </c>
      <c r="L393" s="214"/>
      <c r="M393" s="235" t="s">
        <v>22</v>
      </c>
      <c r="N393" s="236" t="s">
        <v>44</v>
      </c>
      <c r="O393" s="106"/>
      <c r="P393" s="237">
        <f>O393*H393</f>
        <v>0</v>
      </c>
      <c r="Q393" s="237">
        <v>0.00025</v>
      </c>
      <c r="R393" s="237">
        <f>Q393*H393</f>
        <v>0.0005</v>
      </c>
      <c r="S393" s="237">
        <v>0</v>
      </c>
      <c r="T393" s="254">
        <f>S393*H393</f>
        <v>0</v>
      </c>
      <c r="AR393" s="170" t="s">
        <v>298</v>
      </c>
      <c r="AT393" s="170" t="s">
        <v>166</v>
      </c>
      <c r="AU393" s="170" t="s">
        <v>81</v>
      </c>
      <c r="AY393" s="170" t="s">
        <v>164</v>
      </c>
      <c r="BE393" s="266">
        <f>IF(N393="základní",J393,0)</f>
        <v>0</v>
      </c>
      <c r="BF393" s="266">
        <f>IF(N393="snížená",J393,0)</f>
        <v>0</v>
      </c>
      <c r="BG393" s="266">
        <f>IF(N393="zákl. přenesená",J393,0)</f>
        <v>0</v>
      </c>
      <c r="BH393" s="266">
        <f>IF(N393="sníž. přenesená",J393,0)</f>
        <v>0</v>
      </c>
      <c r="BI393" s="266">
        <f>IF(N393="nulová",J393,0)</f>
        <v>0</v>
      </c>
      <c r="BJ393" s="170" t="s">
        <v>24</v>
      </c>
      <c r="BK393" s="266">
        <f>ROUND(I393*H393,2)</f>
        <v>0</v>
      </c>
      <c r="BL393" s="170" t="s">
        <v>298</v>
      </c>
      <c r="BM393" s="170" t="s">
        <v>2380</v>
      </c>
    </row>
    <row r="394" spans="2:51" s="90" customFormat="1" ht="24">
      <c r="B394" s="196"/>
      <c r="C394" s="197"/>
      <c r="D394" s="194" t="s">
        <v>184</v>
      </c>
      <c r="E394" s="198" t="s">
        <v>22</v>
      </c>
      <c r="F394" s="199" t="s">
        <v>2373</v>
      </c>
      <c r="G394" s="197"/>
      <c r="H394" s="198" t="s">
        <v>22</v>
      </c>
      <c r="I394" s="239"/>
      <c r="J394" s="197"/>
      <c r="K394" s="197"/>
      <c r="L394" s="240"/>
      <c r="M394" s="241"/>
      <c r="N394" s="242"/>
      <c r="O394" s="242"/>
      <c r="P394" s="242"/>
      <c r="Q394" s="242"/>
      <c r="R394" s="242"/>
      <c r="S394" s="242"/>
      <c r="T394" s="256"/>
      <c r="AT394" s="261" t="s">
        <v>184</v>
      </c>
      <c r="AU394" s="261" t="s">
        <v>81</v>
      </c>
      <c r="AV394" s="90" t="s">
        <v>24</v>
      </c>
      <c r="AW394" s="90" t="s">
        <v>37</v>
      </c>
      <c r="AX394" s="90" t="s">
        <v>73</v>
      </c>
      <c r="AY394" s="261" t="s">
        <v>164</v>
      </c>
    </row>
    <row r="395" spans="2:51" s="90" customFormat="1" ht="24">
      <c r="B395" s="196"/>
      <c r="C395" s="197"/>
      <c r="D395" s="194" t="s">
        <v>184</v>
      </c>
      <c r="E395" s="198" t="s">
        <v>22</v>
      </c>
      <c r="F395" s="199" t="s">
        <v>2374</v>
      </c>
      <c r="G395" s="197"/>
      <c r="H395" s="198" t="s">
        <v>22</v>
      </c>
      <c r="I395" s="239"/>
      <c r="J395" s="197"/>
      <c r="K395" s="197"/>
      <c r="L395" s="240"/>
      <c r="M395" s="241"/>
      <c r="N395" s="242"/>
      <c r="O395" s="242"/>
      <c r="P395" s="242"/>
      <c r="Q395" s="242"/>
      <c r="R395" s="242"/>
      <c r="S395" s="242"/>
      <c r="T395" s="256"/>
      <c r="AT395" s="261" t="s">
        <v>184</v>
      </c>
      <c r="AU395" s="261" t="s">
        <v>81</v>
      </c>
      <c r="AV395" s="90" t="s">
        <v>24</v>
      </c>
      <c r="AW395" s="90" t="s">
        <v>37</v>
      </c>
      <c r="AX395" s="90" t="s">
        <v>73</v>
      </c>
      <c r="AY395" s="261" t="s">
        <v>164</v>
      </c>
    </row>
    <row r="396" spans="2:51" s="91" customFormat="1" ht="13.5">
      <c r="B396" s="200"/>
      <c r="C396" s="201"/>
      <c r="D396" s="207" t="s">
        <v>184</v>
      </c>
      <c r="E396" s="211" t="s">
        <v>22</v>
      </c>
      <c r="F396" s="212" t="s">
        <v>81</v>
      </c>
      <c r="G396" s="201"/>
      <c r="H396" s="213">
        <v>2</v>
      </c>
      <c r="I396" s="243"/>
      <c r="J396" s="201"/>
      <c r="K396" s="201"/>
      <c r="L396" s="244"/>
      <c r="M396" s="245"/>
      <c r="N396" s="246"/>
      <c r="O396" s="246"/>
      <c r="P396" s="246"/>
      <c r="Q396" s="246"/>
      <c r="R396" s="246"/>
      <c r="S396" s="246"/>
      <c r="T396" s="257"/>
      <c r="AT396" s="262" t="s">
        <v>184</v>
      </c>
      <c r="AU396" s="262" t="s">
        <v>81</v>
      </c>
      <c r="AV396" s="91" t="s">
        <v>81</v>
      </c>
      <c r="AW396" s="91" t="s">
        <v>37</v>
      </c>
      <c r="AX396" s="91" t="s">
        <v>24</v>
      </c>
      <c r="AY396" s="262" t="s">
        <v>164</v>
      </c>
    </row>
    <row r="397" spans="2:65" s="84" customFormat="1" ht="28.8" customHeight="1">
      <c r="B397" s="105"/>
      <c r="C397" s="189" t="s">
        <v>524</v>
      </c>
      <c r="D397" s="189" t="s">
        <v>166</v>
      </c>
      <c r="E397" s="190" t="s">
        <v>2381</v>
      </c>
      <c r="F397" s="191" t="s">
        <v>2382</v>
      </c>
      <c r="G397" s="192" t="s">
        <v>579</v>
      </c>
      <c r="H397" s="193">
        <v>1</v>
      </c>
      <c r="I397" s="233"/>
      <c r="J397" s="234">
        <f>ROUND(I397*H397,2)</f>
        <v>0</v>
      </c>
      <c r="K397" s="191" t="s">
        <v>22</v>
      </c>
      <c r="L397" s="214"/>
      <c r="M397" s="235" t="s">
        <v>22</v>
      </c>
      <c r="N397" s="236" t="s">
        <v>44</v>
      </c>
      <c r="O397" s="106"/>
      <c r="P397" s="237">
        <f>O397*H397</f>
        <v>0</v>
      </c>
      <c r="Q397" s="237">
        <v>0.00025</v>
      </c>
      <c r="R397" s="237">
        <f>Q397*H397</f>
        <v>0.00025</v>
      </c>
      <c r="S397" s="237">
        <v>0</v>
      </c>
      <c r="T397" s="254">
        <f>S397*H397</f>
        <v>0</v>
      </c>
      <c r="AR397" s="170" t="s">
        <v>298</v>
      </c>
      <c r="AT397" s="170" t="s">
        <v>166</v>
      </c>
      <c r="AU397" s="170" t="s">
        <v>81</v>
      </c>
      <c r="AY397" s="170" t="s">
        <v>164</v>
      </c>
      <c r="BE397" s="266">
        <f>IF(N397="základní",J397,0)</f>
        <v>0</v>
      </c>
      <c r="BF397" s="266">
        <f>IF(N397="snížená",J397,0)</f>
        <v>0</v>
      </c>
      <c r="BG397" s="266">
        <f>IF(N397="zákl. přenesená",J397,0)</f>
        <v>0</v>
      </c>
      <c r="BH397" s="266">
        <f>IF(N397="sníž. přenesená",J397,0)</f>
        <v>0</v>
      </c>
      <c r="BI397" s="266">
        <f>IF(N397="nulová",J397,0)</f>
        <v>0</v>
      </c>
      <c r="BJ397" s="170" t="s">
        <v>24</v>
      </c>
      <c r="BK397" s="266">
        <f>ROUND(I397*H397,2)</f>
        <v>0</v>
      </c>
      <c r="BL397" s="170" t="s">
        <v>298</v>
      </c>
      <c r="BM397" s="170" t="s">
        <v>2383</v>
      </c>
    </row>
    <row r="398" spans="2:51" s="90" customFormat="1" ht="24">
      <c r="B398" s="196"/>
      <c r="C398" s="197"/>
      <c r="D398" s="194" t="s">
        <v>184</v>
      </c>
      <c r="E398" s="198" t="s">
        <v>22</v>
      </c>
      <c r="F398" s="199" t="s">
        <v>2373</v>
      </c>
      <c r="G398" s="197"/>
      <c r="H398" s="198" t="s">
        <v>22</v>
      </c>
      <c r="I398" s="239"/>
      <c r="J398" s="197"/>
      <c r="K398" s="197"/>
      <c r="L398" s="240"/>
      <c r="M398" s="241"/>
      <c r="N398" s="242"/>
      <c r="O398" s="242"/>
      <c r="P398" s="242"/>
      <c r="Q398" s="242"/>
      <c r="R398" s="242"/>
      <c r="S398" s="242"/>
      <c r="T398" s="256"/>
      <c r="AT398" s="261" t="s">
        <v>184</v>
      </c>
      <c r="AU398" s="261" t="s">
        <v>81</v>
      </c>
      <c r="AV398" s="90" t="s">
        <v>24</v>
      </c>
      <c r="AW398" s="90" t="s">
        <v>37</v>
      </c>
      <c r="AX398" s="90" t="s">
        <v>73</v>
      </c>
      <c r="AY398" s="261" t="s">
        <v>164</v>
      </c>
    </row>
    <row r="399" spans="2:51" s="90" customFormat="1" ht="24">
      <c r="B399" s="196"/>
      <c r="C399" s="197"/>
      <c r="D399" s="194" t="s">
        <v>184</v>
      </c>
      <c r="E399" s="198" t="s">
        <v>22</v>
      </c>
      <c r="F399" s="199" t="s">
        <v>2374</v>
      </c>
      <c r="G399" s="197"/>
      <c r="H399" s="198" t="s">
        <v>22</v>
      </c>
      <c r="I399" s="239"/>
      <c r="J399" s="197"/>
      <c r="K399" s="197"/>
      <c r="L399" s="240"/>
      <c r="M399" s="241"/>
      <c r="N399" s="242"/>
      <c r="O399" s="242"/>
      <c r="P399" s="242"/>
      <c r="Q399" s="242"/>
      <c r="R399" s="242"/>
      <c r="S399" s="242"/>
      <c r="T399" s="256"/>
      <c r="AT399" s="261" t="s">
        <v>184</v>
      </c>
      <c r="AU399" s="261" t="s">
        <v>81</v>
      </c>
      <c r="AV399" s="90" t="s">
        <v>24</v>
      </c>
      <c r="AW399" s="90" t="s">
        <v>37</v>
      </c>
      <c r="AX399" s="90" t="s">
        <v>73</v>
      </c>
      <c r="AY399" s="261" t="s">
        <v>164</v>
      </c>
    </row>
    <row r="400" spans="2:51" s="90" customFormat="1" ht="13.5">
      <c r="B400" s="196"/>
      <c r="C400" s="197"/>
      <c r="D400" s="194" t="s">
        <v>184</v>
      </c>
      <c r="E400" s="198" t="s">
        <v>22</v>
      </c>
      <c r="F400" s="199" t="s">
        <v>2384</v>
      </c>
      <c r="G400" s="197"/>
      <c r="H400" s="198" t="s">
        <v>22</v>
      </c>
      <c r="I400" s="239"/>
      <c r="J400" s="197"/>
      <c r="K400" s="197"/>
      <c r="L400" s="240"/>
      <c r="M400" s="241"/>
      <c r="N400" s="242"/>
      <c r="O400" s="242"/>
      <c r="P400" s="242"/>
      <c r="Q400" s="242"/>
      <c r="R400" s="242"/>
      <c r="S400" s="242"/>
      <c r="T400" s="256"/>
      <c r="AT400" s="261" t="s">
        <v>184</v>
      </c>
      <c r="AU400" s="261" t="s">
        <v>81</v>
      </c>
      <c r="AV400" s="90" t="s">
        <v>24</v>
      </c>
      <c r="AW400" s="90" t="s">
        <v>37</v>
      </c>
      <c r="AX400" s="90" t="s">
        <v>73</v>
      </c>
      <c r="AY400" s="261" t="s">
        <v>164</v>
      </c>
    </row>
    <row r="401" spans="2:51" s="91" customFormat="1" ht="13.5">
      <c r="B401" s="200"/>
      <c r="C401" s="201"/>
      <c r="D401" s="207" t="s">
        <v>184</v>
      </c>
      <c r="E401" s="211" t="s">
        <v>22</v>
      </c>
      <c r="F401" s="212" t="s">
        <v>24</v>
      </c>
      <c r="G401" s="201"/>
      <c r="H401" s="213">
        <v>1</v>
      </c>
      <c r="I401" s="243"/>
      <c r="J401" s="201"/>
      <c r="K401" s="201"/>
      <c r="L401" s="244"/>
      <c r="M401" s="245"/>
      <c r="N401" s="246"/>
      <c r="O401" s="246"/>
      <c r="P401" s="246"/>
      <c r="Q401" s="246"/>
      <c r="R401" s="246"/>
      <c r="S401" s="246"/>
      <c r="T401" s="257"/>
      <c r="AT401" s="262" t="s">
        <v>184</v>
      </c>
      <c r="AU401" s="262" t="s">
        <v>81</v>
      </c>
      <c r="AV401" s="91" t="s">
        <v>81</v>
      </c>
      <c r="AW401" s="91" t="s">
        <v>37</v>
      </c>
      <c r="AX401" s="91" t="s">
        <v>24</v>
      </c>
      <c r="AY401" s="262" t="s">
        <v>164</v>
      </c>
    </row>
    <row r="402" spans="2:65" s="84" customFormat="1" ht="28.8" customHeight="1">
      <c r="B402" s="105"/>
      <c r="C402" s="189" t="s">
        <v>545</v>
      </c>
      <c r="D402" s="189" t="s">
        <v>166</v>
      </c>
      <c r="E402" s="190" t="s">
        <v>2385</v>
      </c>
      <c r="F402" s="191" t="s">
        <v>2386</v>
      </c>
      <c r="G402" s="192" t="s">
        <v>579</v>
      </c>
      <c r="H402" s="193">
        <v>6</v>
      </c>
      <c r="I402" s="233"/>
      <c r="J402" s="234">
        <f>ROUND(I402*H402,2)</f>
        <v>0</v>
      </c>
      <c r="K402" s="191" t="s">
        <v>22</v>
      </c>
      <c r="L402" s="214"/>
      <c r="M402" s="235" t="s">
        <v>22</v>
      </c>
      <c r="N402" s="236" t="s">
        <v>44</v>
      </c>
      <c r="O402" s="106"/>
      <c r="P402" s="237">
        <f>O402*H402</f>
        <v>0</v>
      </c>
      <c r="Q402" s="237">
        <v>0.00025</v>
      </c>
      <c r="R402" s="237">
        <f>Q402*H402</f>
        <v>0.0015</v>
      </c>
      <c r="S402" s="237">
        <v>0</v>
      </c>
      <c r="T402" s="254">
        <f>S402*H402</f>
        <v>0</v>
      </c>
      <c r="AR402" s="170" t="s">
        <v>298</v>
      </c>
      <c r="AT402" s="170" t="s">
        <v>166</v>
      </c>
      <c r="AU402" s="170" t="s">
        <v>81</v>
      </c>
      <c r="AY402" s="170" t="s">
        <v>164</v>
      </c>
      <c r="BE402" s="266">
        <f>IF(N402="základní",J402,0)</f>
        <v>0</v>
      </c>
      <c r="BF402" s="266">
        <f>IF(N402="snížená",J402,0)</f>
        <v>0</v>
      </c>
      <c r="BG402" s="266">
        <f>IF(N402="zákl. přenesená",J402,0)</f>
        <v>0</v>
      </c>
      <c r="BH402" s="266">
        <f>IF(N402="sníž. přenesená",J402,0)</f>
        <v>0</v>
      </c>
      <c r="BI402" s="266">
        <f>IF(N402="nulová",J402,0)</f>
        <v>0</v>
      </c>
      <c r="BJ402" s="170" t="s">
        <v>24</v>
      </c>
      <c r="BK402" s="266">
        <f>ROUND(I402*H402,2)</f>
        <v>0</v>
      </c>
      <c r="BL402" s="170" t="s">
        <v>298</v>
      </c>
      <c r="BM402" s="170" t="s">
        <v>2387</v>
      </c>
    </row>
    <row r="403" spans="2:51" s="90" customFormat="1" ht="24">
      <c r="B403" s="196"/>
      <c r="C403" s="197"/>
      <c r="D403" s="194" t="s">
        <v>184</v>
      </c>
      <c r="E403" s="198" t="s">
        <v>22</v>
      </c>
      <c r="F403" s="199" t="s">
        <v>2373</v>
      </c>
      <c r="G403" s="197"/>
      <c r="H403" s="198" t="s">
        <v>22</v>
      </c>
      <c r="I403" s="239"/>
      <c r="J403" s="197"/>
      <c r="K403" s="197"/>
      <c r="L403" s="240"/>
      <c r="M403" s="241"/>
      <c r="N403" s="242"/>
      <c r="O403" s="242"/>
      <c r="P403" s="242"/>
      <c r="Q403" s="242"/>
      <c r="R403" s="242"/>
      <c r="S403" s="242"/>
      <c r="T403" s="256"/>
      <c r="AT403" s="261" t="s">
        <v>184</v>
      </c>
      <c r="AU403" s="261" t="s">
        <v>81</v>
      </c>
      <c r="AV403" s="90" t="s">
        <v>24</v>
      </c>
      <c r="AW403" s="90" t="s">
        <v>37</v>
      </c>
      <c r="AX403" s="90" t="s">
        <v>73</v>
      </c>
      <c r="AY403" s="261" t="s">
        <v>164</v>
      </c>
    </row>
    <row r="404" spans="2:51" s="90" customFormat="1" ht="24">
      <c r="B404" s="196"/>
      <c r="C404" s="197"/>
      <c r="D404" s="194" t="s">
        <v>184</v>
      </c>
      <c r="E404" s="198" t="s">
        <v>22</v>
      </c>
      <c r="F404" s="199" t="s">
        <v>2374</v>
      </c>
      <c r="G404" s="197"/>
      <c r="H404" s="198" t="s">
        <v>22</v>
      </c>
      <c r="I404" s="239"/>
      <c r="J404" s="197"/>
      <c r="K404" s="197"/>
      <c r="L404" s="240"/>
      <c r="M404" s="241"/>
      <c r="N404" s="242"/>
      <c r="O404" s="242"/>
      <c r="P404" s="242"/>
      <c r="Q404" s="242"/>
      <c r="R404" s="242"/>
      <c r="S404" s="242"/>
      <c r="T404" s="256"/>
      <c r="AT404" s="261" t="s">
        <v>184</v>
      </c>
      <c r="AU404" s="261" t="s">
        <v>81</v>
      </c>
      <c r="AV404" s="90" t="s">
        <v>24</v>
      </c>
      <c r="AW404" s="90" t="s">
        <v>37</v>
      </c>
      <c r="AX404" s="90" t="s">
        <v>73</v>
      </c>
      <c r="AY404" s="261" t="s">
        <v>164</v>
      </c>
    </row>
    <row r="405" spans="2:51" s="90" customFormat="1" ht="13.5">
      <c r="B405" s="196"/>
      <c r="C405" s="197"/>
      <c r="D405" s="194" t="s">
        <v>184</v>
      </c>
      <c r="E405" s="198" t="s">
        <v>22</v>
      </c>
      <c r="F405" s="199" t="s">
        <v>2384</v>
      </c>
      <c r="G405" s="197"/>
      <c r="H405" s="198" t="s">
        <v>22</v>
      </c>
      <c r="I405" s="239"/>
      <c r="J405" s="197"/>
      <c r="K405" s="197"/>
      <c r="L405" s="240"/>
      <c r="M405" s="241"/>
      <c r="N405" s="242"/>
      <c r="O405" s="242"/>
      <c r="P405" s="242"/>
      <c r="Q405" s="242"/>
      <c r="R405" s="242"/>
      <c r="S405" s="242"/>
      <c r="T405" s="256"/>
      <c r="AT405" s="261" t="s">
        <v>184</v>
      </c>
      <c r="AU405" s="261" t="s">
        <v>81</v>
      </c>
      <c r="AV405" s="90" t="s">
        <v>24</v>
      </c>
      <c r="AW405" s="90" t="s">
        <v>37</v>
      </c>
      <c r="AX405" s="90" t="s">
        <v>73</v>
      </c>
      <c r="AY405" s="261" t="s">
        <v>164</v>
      </c>
    </row>
    <row r="406" spans="2:51" s="91" customFormat="1" ht="13.5">
      <c r="B406" s="200"/>
      <c r="C406" s="201"/>
      <c r="D406" s="207" t="s">
        <v>184</v>
      </c>
      <c r="E406" s="211" t="s">
        <v>22</v>
      </c>
      <c r="F406" s="212" t="s">
        <v>2388</v>
      </c>
      <c r="G406" s="201"/>
      <c r="H406" s="213">
        <v>6</v>
      </c>
      <c r="I406" s="243"/>
      <c r="J406" s="201"/>
      <c r="K406" s="201"/>
      <c r="L406" s="244"/>
      <c r="M406" s="245"/>
      <c r="N406" s="246"/>
      <c r="O406" s="246"/>
      <c r="P406" s="246"/>
      <c r="Q406" s="246"/>
      <c r="R406" s="246"/>
      <c r="S406" s="246"/>
      <c r="T406" s="257"/>
      <c r="AT406" s="262" t="s">
        <v>184</v>
      </c>
      <c r="AU406" s="262" t="s">
        <v>81</v>
      </c>
      <c r="AV406" s="91" t="s">
        <v>81</v>
      </c>
      <c r="AW406" s="91" t="s">
        <v>37</v>
      </c>
      <c r="AX406" s="91" t="s">
        <v>24</v>
      </c>
      <c r="AY406" s="262" t="s">
        <v>164</v>
      </c>
    </row>
    <row r="407" spans="2:65" s="84" customFormat="1" ht="28.8" customHeight="1">
      <c r="B407" s="105"/>
      <c r="C407" s="189" t="s">
        <v>553</v>
      </c>
      <c r="D407" s="189" t="s">
        <v>166</v>
      </c>
      <c r="E407" s="190" t="s">
        <v>2389</v>
      </c>
      <c r="F407" s="191" t="s">
        <v>2390</v>
      </c>
      <c r="G407" s="192" t="s">
        <v>579</v>
      </c>
      <c r="H407" s="193">
        <v>6</v>
      </c>
      <c r="I407" s="233"/>
      <c r="J407" s="234">
        <f>ROUND(I407*H407,2)</f>
        <v>0</v>
      </c>
      <c r="K407" s="191" t="s">
        <v>22</v>
      </c>
      <c r="L407" s="214"/>
      <c r="M407" s="235" t="s">
        <v>22</v>
      </c>
      <c r="N407" s="236" t="s">
        <v>44</v>
      </c>
      <c r="O407" s="106"/>
      <c r="P407" s="237">
        <f>O407*H407</f>
        <v>0</v>
      </c>
      <c r="Q407" s="237">
        <v>0.00025</v>
      </c>
      <c r="R407" s="237">
        <f>Q407*H407</f>
        <v>0.0015</v>
      </c>
      <c r="S407" s="237">
        <v>0</v>
      </c>
      <c r="T407" s="254">
        <f>S407*H407</f>
        <v>0</v>
      </c>
      <c r="AR407" s="170" t="s">
        <v>298</v>
      </c>
      <c r="AT407" s="170" t="s">
        <v>166</v>
      </c>
      <c r="AU407" s="170" t="s">
        <v>81</v>
      </c>
      <c r="AY407" s="170" t="s">
        <v>164</v>
      </c>
      <c r="BE407" s="266">
        <f>IF(N407="základní",J407,0)</f>
        <v>0</v>
      </c>
      <c r="BF407" s="266">
        <f>IF(N407="snížená",J407,0)</f>
        <v>0</v>
      </c>
      <c r="BG407" s="266">
        <f>IF(N407="zákl. přenesená",J407,0)</f>
        <v>0</v>
      </c>
      <c r="BH407" s="266">
        <f>IF(N407="sníž. přenesená",J407,0)</f>
        <v>0</v>
      </c>
      <c r="BI407" s="266">
        <f>IF(N407="nulová",J407,0)</f>
        <v>0</v>
      </c>
      <c r="BJ407" s="170" t="s">
        <v>24</v>
      </c>
      <c r="BK407" s="266">
        <f>ROUND(I407*H407,2)</f>
        <v>0</v>
      </c>
      <c r="BL407" s="170" t="s">
        <v>298</v>
      </c>
      <c r="BM407" s="170" t="s">
        <v>2391</v>
      </c>
    </row>
    <row r="408" spans="2:51" s="90" customFormat="1" ht="24">
      <c r="B408" s="196"/>
      <c r="C408" s="197"/>
      <c r="D408" s="194" t="s">
        <v>184</v>
      </c>
      <c r="E408" s="198" t="s">
        <v>22</v>
      </c>
      <c r="F408" s="199" t="s">
        <v>2373</v>
      </c>
      <c r="G408" s="197"/>
      <c r="H408" s="198" t="s">
        <v>22</v>
      </c>
      <c r="I408" s="239"/>
      <c r="J408" s="197"/>
      <c r="K408" s="197"/>
      <c r="L408" s="240"/>
      <c r="M408" s="241"/>
      <c r="N408" s="242"/>
      <c r="O408" s="242"/>
      <c r="P408" s="242"/>
      <c r="Q408" s="242"/>
      <c r="R408" s="242"/>
      <c r="S408" s="242"/>
      <c r="T408" s="256"/>
      <c r="AT408" s="261" t="s">
        <v>184</v>
      </c>
      <c r="AU408" s="261" t="s">
        <v>81</v>
      </c>
      <c r="AV408" s="90" t="s">
        <v>24</v>
      </c>
      <c r="AW408" s="90" t="s">
        <v>37</v>
      </c>
      <c r="AX408" s="90" t="s">
        <v>73</v>
      </c>
      <c r="AY408" s="261" t="s">
        <v>164</v>
      </c>
    </row>
    <row r="409" spans="2:51" s="90" customFormat="1" ht="24">
      <c r="B409" s="196"/>
      <c r="C409" s="197"/>
      <c r="D409" s="194" t="s">
        <v>184</v>
      </c>
      <c r="E409" s="198" t="s">
        <v>22</v>
      </c>
      <c r="F409" s="199" t="s">
        <v>2374</v>
      </c>
      <c r="G409" s="197"/>
      <c r="H409" s="198" t="s">
        <v>22</v>
      </c>
      <c r="I409" s="239"/>
      <c r="J409" s="197"/>
      <c r="K409" s="197"/>
      <c r="L409" s="240"/>
      <c r="M409" s="241"/>
      <c r="N409" s="242"/>
      <c r="O409" s="242"/>
      <c r="P409" s="242"/>
      <c r="Q409" s="242"/>
      <c r="R409" s="242"/>
      <c r="S409" s="242"/>
      <c r="T409" s="256"/>
      <c r="AT409" s="261" t="s">
        <v>184</v>
      </c>
      <c r="AU409" s="261" t="s">
        <v>81</v>
      </c>
      <c r="AV409" s="90" t="s">
        <v>24</v>
      </c>
      <c r="AW409" s="90" t="s">
        <v>37</v>
      </c>
      <c r="AX409" s="90" t="s">
        <v>73</v>
      </c>
      <c r="AY409" s="261" t="s">
        <v>164</v>
      </c>
    </row>
    <row r="410" spans="2:51" s="91" customFormat="1" ht="13.5">
      <c r="B410" s="200"/>
      <c r="C410" s="201"/>
      <c r="D410" s="207" t="s">
        <v>184</v>
      </c>
      <c r="E410" s="211" t="s">
        <v>22</v>
      </c>
      <c r="F410" s="212" t="s">
        <v>2388</v>
      </c>
      <c r="G410" s="201"/>
      <c r="H410" s="213">
        <v>6</v>
      </c>
      <c r="I410" s="243"/>
      <c r="J410" s="201"/>
      <c r="K410" s="201"/>
      <c r="L410" s="244"/>
      <c r="M410" s="245"/>
      <c r="N410" s="246"/>
      <c r="O410" s="246"/>
      <c r="P410" s="246"/>
      <c r="Q410" s="246"/>
      <c r="R410" s="246"/>
      <c r="S410" s="246"/>
      <c r="T410" s="257"/>
      <c r="AT410" s="262" t="s">
        <v>184</v>
      </c>
      <c r="AU410" s="262" t="s">
        <v>81</v>
      </c>
      <c r="AV410" s="91" t="s">
        <v>81</v>
      </c>
      <c r="AW410" s="91" t="s">
        <v>37</v>
      </c>
      <c r="AX410" s="91" t="s">
        <v>24</v>
      </c>
      <c r="AY410" s="262" t="s">
        <v>164</v>
      </c>
    </row>
    <row r="411" spans="2:65" s="84" customFormat="1" ht="28.8" customHeight="1">
      <c r="B411" s="105"/>
      <c r="C411" s="189" t="s">
        <v>557</v>
      </c>
      <c r="D411" s="189" t="s">
        <v>166</v>
      </c>
      <c r="E411" s="190" t="s">
        <v>2392</v>
      </c>
      <c r="F411" s="191" t="s">
        <v>2393</v>
      </c>
      <c r="G411" s="192" t="s">
        <v>579</v>
      </c>
      <c r="H411" s="193">
        <v>10</v>
      </c>
      <c r="I411" s="233"/>
      <c r="J411" s="234">
        <f>ROUND(I411*H411,2)</f>
        <v>0</v>
      </c>
      <c r="K411" s="191" t="s">
        <v>22</v>
      </c>
      <c r="L411" s="214"/>
      <c r="M411" s="235" t="s">
        <v>22</v>
      </c>
      <c r="N411" s="236" t="s">
        <v>44</v>
      </c>
      <c r="O411" s="106"/>
      <c r="P411" s="237">
        <f>O411*H411</f>
        <v>0</v>
      </c>
      <c r="Q411" s="237">
        <v>0.00025</v>
      </c>
      <c r="R411" s="237">
        <f>Q411*H411</f>
        <v>0.0025</v>
      </c>
      <c r="S411" s="237">
        <v>0</v>
      </c>
      <c r="T411" s="254">
        <f>S411*H411</f>
        <v>0</v>
      </c>
      <c r="AR411" s="170" t="s">
        <v>298</v>
      </c>
      <c r="AT411" s="170" t="s">
        <v>166</v>
      </c>
      <c r="AU411" s="170" t="s">
        <v>81</v>
      </c>
      <c r="AY411" s="170" t="s">
        <v>164</v>
      </c>
      <c r="BE411" s="266">
        <f>IF(N411="základní",J411,0)</f>
        <v>0</v>
      </c>
      <c r="BF411" s="266">
        <f>IF(N411="snížená",J411,0)</f>
        <v>0</v>
      </c>
      <c r="BG411" s="266">
        <f>IF(N411="zákl. přenesená",J411,0)</f>
        <v>0</v>
      </c>
      <c r="BH411" s="266">
        <f>IF(N411="sníž. přenesená",J411,0)</f>
        <v>0</v>
      </c>
      <c r="BI411" s="266">
        <f>IF(N411="nulová",J411,0)</f>
        <v>0</v>
      </c>
      <c r="BJ411" s="170" t="s">
        <v>24</v>
      </c>
      <c r="BK411" s="266">
        <f>ROUND(I411*H411,2)</f>
        <v>0</v>
      </c>
      <c r="BL411" s="170" t="s">
        <v>298</v>
      </c>
      <c r="BM411" s="170" t="s">
        <v>2394</v>
      </c>
    </row>
    <row r="412" spans="2:51" s="90" customFormat="1" ht="24">
      <c r="B412" s="196"/>
      <c r="C412" s="197"/>
      <c r="D412" s="194" t="s">
        <v>184</v>
      </c>
      <c r="E412" s="198" t="s">
        <v>22</v>
      </c>
      <c r="F412" s="199" t="s">
        <v>2373</v>
      </c>
      <c r="G412" s="197"/>
      <c r="H412" s="198" t="s">
        <v>22</v>
      </c>
      <c r="I412" s="239"/>
      <c r="J412" s="197"/>
      <c r="K412" s="197"/>
      <c r="L412" s="240"/>
      <c r="M412" s="241"/>
      <c r="N412" s="242"/>
      <c r="O412" s="242"/>
      <c r="P412" s="242"/>
      <c r="Q412" s="242"/>
      <c r="R412" s="242"/>
      <c r="S412" s="242"/>
      <c r="T412" s="256"/>
      <c r="AT412" s="261" t="s">
        <v>184</v>
      </c>
      <c r="AU412" s="261" t="s">
        <v>81</v>
      </c>
      <c r="AV412" s="90" t="s">
        <v>24</v>
      </c>
      <c r="AW412" s="90" t="s">
        <v>37</v>
      </c>
      <c r="AX412" s="90" t="s">
        <v>73</v>
      </c>
      <c r="AY412" s="261" t="s">
        <v>164</v>
      </c>
    </row>
    <row r="413" spans="2:51" s="90" customFormat="1" ht="24">
      <c r="B413" s="196"/>
      <c r="C413" s="197"/>
      <c r="D413" s="194" t="s">
        <v>184</v>
      </c>
      <c r="E413" s="198" t="s">
        <v>22</v>
      </c>
      <c r="F413" s="199" t="s">
        <v>2374</v>
      </c>
      <c r="G413" s="197"/>
      <c r="H413" s="198" t="s">
        <v>22</v>
      </c>
      <c r="I413" s="239"/>
      <c r="J413" s="197"/>
      <c r="K413" s="197"/>
      <c r="L413" s="240"/>
      <c r="M413" s="241"/>
      <c r="N413" s="242"/>
      <c r="O413" s="242"/>
      <c r="P413" s="242"/>
      <c r="Q413" s="242"/>
      <c r="R413" s="242"/>
      <c r="S413" s="242"/>
      <c r="T413" s="256"/>
      <c r="AT413" s="261" t="s">
        <v>184</v>
      </c>
      <c r="AU413" s="261" t="s">
        <v>81</v>
      </c>
      <c r="AV413" s="90" t="s">
        <v>24</v>
      </c>
      <c r="AW413" s="90" t="s">
        <v>37</v>
      </c>
      <c r="AX413" s="90" t="s">
        <v>73</v>
      </c>
      <c r="AY413" s="261" t="s">
        <v>164</v>
      </c>
    </row>
    <row r="414" spans="2:51" s="91" customFormat="1" ht="13.5">
      <c r="B414" s="200"/>
      <c r="C414" s="201"/>
      <c r="D414" s="207" t="s">
        <v>184</v>
      </c>
      <c r="E414" s="211" t="s">
        <v>22</v>
      </c>
      <c r="F414" s="212" t="s">
        <v>240</v>
      </c>
      <c r="G414" s="201"/>
      <c r="H414" s="213">
        <v>10</v>
      </c>
      <c r="I414" s="243"/>
      <c r="J414" s="201"/>
      <c r="K414" s="201"/>
      <c r="L414" s="244"/>
      <c r="M414" s="245"/>
      <c r="N414" s="246"/>
      <c r="O414" s="246"/>
      <c r="P414" s="246"/>
      <c r="Q414" s="246"/>
      <c r="R414" s="246"/>
      <c r="S414" s="246"/>
      <c r="T414" s="257"/>
      <c r="AT414" s="262" t="s">
        <v>184</v>
      </c>
      <c r="AU414" s="262" t="s">
        <v>81</v>
      </c>
      <c r="AV414" s="91" t="s">
        <v>81</v>
      </c>
      <c r="AW414" s="91" t="s">
        <v>37</v>
      </c>
      <c r="AX414" s="91" t="s">
        <v>24</v>
      </c>
      <c r="AY414" s="262" t="s">
        <v>164</v>
      </c>
    </row>
    <row r="415" spans="2:65" s="84" customFormat="1" ht="20.4" customHeight="1">
      <c r="B415" s="105"/>
      <c r="C415" s="189" t="s">
        <v>562</v>
      </c>
      <c r="D415" s="189" t="s">
        <v>166</v>
      </c>
      <c r="E415" s="190" t="s">
        <v>1694</v>
      </c>
      <c r="F415" s="191" t="s">
        <v>1695</v>
      </c>
      <c r="G415" s="192" t="s">
        <v>169</v>
      </c>
      <c r="H415" s="193">
        <v>1</v>
      </c>
      <c r="I415" s="233"/>
      <c r="J415" s="234">
        <f>ROUND(I415*H415,2)</f>
        <v>0</v>
      </c>
      <c r="K415" s="191" t="s">
        <v>170</v>
      </c>
      <c r="L415" s="214"/>
      <c r="M415" s="235" t="s">
        <v>22</v>
      </c>
      <c r="N415" s="236" t="s">
        <v>44</v>
      </c>
      <c r="O415" s="106"/>
      <c r="P415" s="237">
        <f>O415*H415</f>
        <v>0</v>
      </c>
      <c r="Q415" s="237">
        <v>0</v>
      </c>
      <c r="R415" s="237">
        <f>Q415*H415</f>
        <v>0</v>
      </c>
      <c r="S415" s="237">
        <v>0</v>
      </c>
      <c r="T415" s="254">
        <f>S415*H415</f>
        <v>0</v>
      </c>
      <c r="AR415" s="170" t="s">
        <v>298</v>
      </c>
      <c r="AT415" s="170" t="s">
        <v>166</v>
      </c>
      <c r="AU415" s="170" t="s">
        <v>81</v>
      </c>
      <c r="AY415" s="170" t="s">
        <v>164</v>
      </c>
      <c r="BE415" s="266">
        <f>IF(N415="základní",J415,0)</f>
        <v>0</v>
      </c>
      <c r="BF415" s="266">
        <f>IF(N415="snížená",J415,0)</f>
        <v>0</v>
      </c>
      <c r="BG415" s="266">
        <f>IF(N415="zákl. přenesená",J415,0)</f>
        <v>0</v>
      </c>
      <c r="BH415" s="266">
        <f>IF(N415="sníž. přenesená",J415,0)</f>
        <v>0</v>
      </c>
      <c r="BI415" s="266">
        <f>IF(N415="nulová",J415,0)</f>
        <v>0</v>
      </c>
      <c r="BJ415" s="170" t="s">
        <v>24</v>
      </c>
      <c r="BK415" s="266">
        <f>ROUND(I415*H415,2)</f>
        <v>0</v>
      </c>
      <c r="BL415" s="170" t="s">
        <v>298</v>
      </c>
      <c r="BM415" s="170" t="s">
        <v>2395</v>
      </c>
    </row>
    <row r="416" spans="2:47" s="84" customFormat="1" ht="24">
      <c r="B416" s="105"/>
      <c r="C416" s="174"/>
      <c r="D416" s="194" t="s">
        <v>173</v>
      </c>
      <c r="E416" s="174"/>
      <c r="F416" s="195" t="s">
        <v>1697</v>
      </c>
      <c r="G416" s="174"/>
      <c r="H416" s="174"/>
      <c r="I416" s="215"/>
      <c r="J416" s="174"/>
      <c r="K416" s="174"/>
      <c r="L416" s="214"/>
      <c r="M416" s="238"/>
      <c r="N416" s="106"/>
      <c r="O416" s="106"/>
      <c r="P416" s="106"/>
      <c r="Q416" s="106"/>
      <c r="R416" s="106"/>
      <c r="S416" s="106"/>
      <c r="T416" s="255"/>
      <c r="AT416" s="170" t="s">
        <v>173</v>
      </c>
      <c r="AU416" s="170" t="s">
        <v>81</v>
      </c>
    </row>
    <row r="417" spans="2:63" s="89" customFormat="1" ht="29.9" customHeight="1">
      <c r="B417" s="183"/>
      <c r="C417" s="184"/>
      <c r="D417" s="187" t="s">
        <v>72</v>
      </c>
      <c r="E417" s="188" t="s">
        <v>763</v>
      </c>
      <c r="F417" s="188" t="s">
        <v>764</v>
      </c>
      <c r="G417" s="184"/>
      <c r="H417" s="184"/>
      <c r="I417" s="226"/>
      <c r="J417" s="232">
        <f>BK417</f>
        <v>0</v>
      </c>
      <c r="K417" s="184"/>
      <c r="L417" s="228"/>
      <c r="M417" s="229"/>
      <c r="N417" s="230"/>
      <c r="O417" s="230"/>
      <c r="P417" s="231">
        <f aca="true" t="shared" si="13" ref="P417:T417">SUM(P418:P474)</f>
        <v>0</v>
      </c>
      <c r="Q417" s="230"/>
      <c r="R417" s="231">
        <f t="shared" si="13"/>
        <v>0.003</v>
      </c>
      <c r="S417" s="230"/>
      <c r="T417" s="253">
        <f t="shared" si="13"/>
        <v>0</v>
      </c>
      <c r="AR417" s="259" t="s">
        <v>81</v>
      </c>
      <c r="AT417" s="260" t="s">
        <v>72</v>
      </c>
      <c r="AU417" s="260" t="s">
        <v>24</v>
      </c>
      <c r="AY417" s="259" t="s">
        <v>164</v>
      </c>
      <c r="BK417" s="265">
        <f>SUM(BK418:BK474)</f>
        <v>0</v>
      </c>
    </row>
    <row r="418" spans="2:65" s="84" customFormat="1" ht="40.2" customHeight="1">
      <c r="B418" s="105"/>
      <c r="C418" s="189" t="s">
        <v>566</v>
      </c>
      <c r="D418" s="189" t="s">
        <v>166</v>
      </c>
      <c r="E418" s="190" t="s">
        <v>2396</v>
      </c>
      <c r="F418" s="191" t="s">
        <v>2397</v>
      </c>
      <c r="G418" s="192" t="s">
        <v>579</v>
      </c>
      <c r="H418" s="193">
        <v>1</v>
      </c>
      <c r="I418" s="233"/>
      <c r="J418" s="234">
        <f>ROUND(I418*H418,2)</f>
        <v>0</v>
      </c>
      <c r="K418" s="191" t="s">
        <v>22</v>
      </c>
      <c r="L418" s="214"/>
      <c r="M418" s="235" t="s">
        <v>22</v>
      </c>
      <c r="N418" s="236" t="s">
        <v>44</v>
      </c>
      <c r="O418" s="106"/>
      <c r="P418" s="237">
        <f>O418*H418</f>
        <v>0</v>
      </c>
      <c r="Q418" s="237">
        <v>0.00025</v>
      </c>
      <c r="R418" s="237">
        <f>Q418*H418</f>
        <v>0.00025</v>
      </c>
      <c r="S418" s="237">
        <v>0</v>
      </c>
      <c r="T418" s="254">
        <f>S418*H418</f>
        <v>0</v>
      </c>
      <c r="AR418" s="170" t="s">
        <v>298</v>
      </c>
      <c r="AT418" s="170" t="s">
        <v>166</v>
      </c>
      <c r="AU418" s="170" t="s">
        <v>81</v>
      </c>
      <c r="AY418" s="170" t="s">
        <v>164</v>
      </c>
      <c r="BE418" s="266">
        <f>IF(N418="základní",J418,0)</f>
        <v>0</v>
      </c>
      <c r="BF418" s="266">
        <f>IF(N418="snížená",J418,0)</f>
        <v>0</v>
      </c>
      <c r="BG418" s="266">
        <f>IF(N418="zákl. přenesená",J418,0)</f>
        <v>0</v>
      </c>
      <c r="BH418" s="266">
        <f>IF(N418="sníž. přenesená",J418,0)</f>
        <v>0</v>
      </c>
      <c r="BI418" s="266">
        <f>IF(N418="nulová",J418,0)</f>
        <v>0</v>
      </c>
      <c r="BJ418" s="170" t="s">
        <v>24</v>
      </c>
      <c r="BK418" s="266">
        <f>ROUND(I418*H418,2)</f>
        <v>0</v>
      </c>
      <c r="BL418" s="170" t="s">
        <v>298</v>
      </c>
      <c r="BM418" s="170" t="s">
        <v>2398</v>
      </c>
    </row>
    <row r="419" spans="2:51" s="90" customFormat="1" ht="24">
      <c r="B419" s="196"/>
      <c r="C419" s="197"/>
      <c r="D419" s="194" t="s">
        <v>184</v>
      </c>
      <c r="E419" s="198" t="s">
        <v>22</v>
      </c>
      <c r="F419" s="199" t="s">
        <v>2399</v>
      </c>
      <c r="G419" s="197"/>
      <c r="H419" s="198" t="s">
        <v>22</v>
      </c>
      <c r="I419" s="239"/>
      <c r="J419" s="197"/>
      <c r="K419" s="197"/>
      <c r="L419" s="240"/>
      <c r="M419" s="241"/>
      <c r="N419" s="242"/>
      <c r="O419" s="242"/>
      <c r="P419" s="242"/>
      <c r="Q419" s="242"/>
      <c r="R419" s="242"/>
      <c r="S419" s="242"/>
      <c r="T419" s="256"/>
      <c r="AT419" s="261" t="s">
        <v>184</v>
      </c>
      <c r="AU419" s="261" t="s">
        <v>81</v>
      </c>
      <c r="AV419" s="90" t="s">
        <v>24</v>
      </c>
      <c r="AW419" s="90" t="s">
        <v>37</v>
      </c>
      <c r="AX419" s="90" t="s">
        <v>73</v>
      </c>
      <c r="AY419" s="261" t="s">
        <v>164</v>
      </c>
    </row>
    <row r="420" spans="2:51" s="90" customFormat="1" ht="13.5">
      <c r="B420" s="196"/>
      <c r="C420" s="197"/>
      <c r="D420" s="194" t="s">
        <v>184</v>
      </c>
      <c r="E420" s="198" t="s">
        <v>22</v>
      </c>
      <c r="F420" s="199" t="s">
        <v>2400</v>
      </c>
      <c r="G420" s="197"/>
      <c r="H420" s="198" t="s">
        <v>22</v>
      </c>
      <c r="I420" s="239"/>
      <c r="J420" s="197"/>
      <c r="K420" s="197"/>
      <c r="L420" s="240"/>
      <c r="M420" s="241"/>
      <c r="N420" s="242"/>
      <c r="O420" s="242"/>
      <c r="P420" s="242"/>
      <c r="Q420" s="242"/>
      <c r="R420" s="242"/>
      <c r="S420" s="242"/>
      <c r="T420" s="256"/>
      <c r="AT420" s="261" t="s">
        <v>184</v>
      </c>
      <c r="AU420" s="261" t="s">
        <v>81</v>
      </c>
      <c r="AV420" s="90" t="s">
        <v>24</v>
      </c>
      <c r="AW420" s="90" t="s">
        <v>37</v>
      </c>
      <c r="AX420" s="90" t="s">
        <v>73</v>
      </c>
      <c r="AY420" s="261" t="s">
        <v>164</v>
      </c>
    </row>
    <row r="421" spans="2:51" s="90" customFormat="1" ht="13.5">
      <c r="B421" s="196"/>
      <c r="C421" s="197"/>
      <c r="D421" s="194" t="s">
        <v>184</v>
      </c>
      <c r="E421" s="198" t="s">
        <v>22</v>
      </c>
      <c r="F421" s="199" t="s">
        <v>2401</v>
      </c>
      <c r="G421" s="197"/>
      <c r="H421" s="198" t="s">
        <v>22</v>
      </c>
      <c r="I421" s="239"/>
      <c r="J421" s="197"/>
      <c r="K421" s="197"/>
      <c r="L421" s="240"/>
      <c r="M421" s="241"/>
      <c r="N421" s="242"/>
      <c r="O421" s="242"/>
      <c r="P421" s="242"/>
      <c r="Q421" s="242"/>
      <c r="R421" s="242"/>
      <c r="S421" s="242"/>
      <c r="T421" s="256"/>
      <c r="AT421" s="261" t="s">
        <v>184</v>
      </c>
      <c r="AU421" s="261" t="s">
        <v>81</v>
      </c>
      <c r="AV421" s="90" t="s">
        <v>24</v>
      </c>
      <c r="AW421" s="90" t="s">
        <v>37</v>
      </c>
      <c r="AX421" s="90" t="s">
        <v>73</v>
      </c>
      <c r="AY421" s="261" t="s">
        <v>164</v>
      </c>
    </row>
    <row r="422" spans="2:51" s="90" customFormat="1" ht="13.5">
      <c r="B422" s="196"/>
      <c r="C422" s="197"/>
      <c r="D422" s="194" t="s">
        <v>184</v>
      </c>
      <c r="E422" s="198" t="s">
        <v>22</v>
      </c>
      <c r="F422" s="199" t="s">
        <v>2384</v>
      </c>
      <c r="G422" s="197"/>
      <c r="H422" s="198" t="s">
        <v>22</v>
      </c>
      <c r="I422" s="239"/>
      <c r="J422" s="197"/>
      <c r="K422" s="197"/>
      <c r="L422" s="240"/>
      <c r="M422" s="241"/>
      <c r="N422" s="242"/>
      <c r="O422" s="242"/>
      <c r="P422" s="242"/>
      <c r="Q422" s="242"/>
      <c r="R422" s="242"/>
      <c r="S422" s="242"/>
      <c r="T422" s="256"/>
      <c r="AT422" s="261" t="s">
        <v>184</v>
      </c>
      <c r="AU422" s="261" t="s">
        <v>81</v>
      </c>
      <c r="AV422" s="90" t="s">
        <v>24</v>
      </c>
      <c r="AW422" s="90" t="s">
        <v>37</v>
      </c>
      <c r="AX422" s="90" t="s">
        <v>73</v>
      </c>
      <c r="AY422" s="261" t="s">
        <v>164</v>
      </c>
    </row>
    <row r="423" spans="2:51" s="91" customFormat="1" ht="13.5">
      <c r="B423" s="200"/>
      <c r="C423" s="201"/>
      <c r="D423" s="207" t="s">
        <v>184</v>
      </c>
      <c r="E423" s="211" t="s">
        <v>22</v>
      </c>
      <c r="F423" s="212" t="s">
        <v>24</v>
      </c>
      <c r="G423" s="201"/>
      <c r="H423" s="213">
        <v>1</v>
      </c>
      <c r="I423" s="243"/>
      <c r="J423" s="201"/>
      <c r="K423" s="201"/>
      <c r="L423" s="244"/>
      <c r="M423" s="245"/>
      <c r="N423" s="246"/>
      <c r="O423" s="246"/>
      <c r="P423" s="246"/>
      <c r="Q423" s="246"/>
      <c r="R423" s="246"/>
      <c r="S423" s="246"/>
      <c r="T423" s="257"/>
      <c r="AT423" s="262" t="s">
        <v>184</v>
      </c>
      <c r="AU423" s="262" t="s">
        <v>81</v>
      </c>
      <c r="AV423" s="91" t="s">
        <v>81</v>
      </c>
      <c r="AW423" s="91" t="s">
        <v>37</v>
      </c>
      <c r="AX423" s="91" t="s">
        <v>24</v>
      </c>
      <c r="AY423" s="262" t="s">
        <v>164</v>
      </c>
    </row>
    <row r="424" spans="2:65" s="84" customFormat="1" ht="40.2" customHeight="1">
      <c r="B424" s="105"/>
      <c r="C424" s="189" t="s">
        <v>571</v>
      </c>
      <c r="D424" s="189" t="s">
        <v>166</v>
      </c>
      <c r="E424" s="190" t="s">
        <v>2402</v>
      </c>
      <c r="F424" s="191" t="s">
        <v>2403</v>
      </c>
      <c r="G424" s="192" t="s">
        <v>579</v>
      </c>
      <c r="H424" s="193">
        <v>1</v>
      </c>
      <c r="I424" s="233"/>
      <c r="J424" s="234">
        <f>ROUND(I424*H424,2)</f>
        <v>0</v>
      </c>
      <c r="K424" s="191" t="s">
        <v>22</v>
      </c>
      <c r="L424" s="214"/>
      <c r="M424" s="235" t="s">
        <v>22</v>
      </c>
      <c r="N424" s="236" t="s">
        <v>44</v>
      </c>
      <c r="O424" s="106"/>
      <c r="P424" s="237">
        <f>O424*H424</f>
        <v>0</v>
      </c>
      <c r="Q424" s="237">
        <v>0.00025</v>
      </c>
      <c r="R424" s="237">
        <f>Q424*H424</f>
        <v>0.00025</v>
      </c>
      <c r="S424" s="237">
        <v>0</v>
      </c>
      <c r="T424" s="254">
        <f>S424*H424</f>
        <v>0</v>
      </c>
      <c r="AR424" s="170" t="s">
        <v>298</v>
      </c>
      <c r="AT424" s="170" t="s">
        <v>166</v>
      </c>
      <c r="AU424" s="170" t="s">
        <v>81</v>
      </c>
      <c r="AY424" s="170" t="s">
        <v>164</v>
      </c>
      <c r="BE424" s="266">
        <f>IF(N424="základní",J424,0)</f>
        <v>0</v>
      </c>
      <c r="BF424" s="266">
        <f>IF(N424="snížená",J424,0)</f>
        <v>0</v>
      </c>
      <c r="BG424" s="266">
        <f>IF(N424="zákl. přenesená",J424,0)</f>
        <v>0</v>
      </c>
      <c r="BH424" s="266">
        <f>IF(N424="sníž. přenesená",J424,0)</f>
        <v>0</v>
      </c>
      <c r="BI424" s="266">
        <f>IF(N424="nulová",J424,0)</f>
        <v>0</v>
      </c>
      <c r="BJ424" s="170" t="s">
        <v>24</v>
      </c>
      <c r="BK424" s="266">
        <f>ROUND(I424*H424,2)</f>
        <v>0</v>
      </c>
      <c r="BL424" s="170" t="s">
        <v>298</v>
      </c>
      <c r="BM424" s="170" t="s">
        <v>2404</v>
      </c>
    </row>
    <row r="425" spans="2:51" s="90" customFormat="1" ht="24">
      <c r="B425" s="196"/>
      <c r="C425" s="197"/>
      <c r="D425" s="194" t="s">
        <v>184</v>
      </c>
      <c r="E425" s="198" t="s">
        <v>22</v>
      </c>
      <c r="F425" s="199" t="s">
        <v>2405</v>
      </c>
      <c r="G425" s="197"/>
      <c r="H425" s="198" t="s">
        <v>22</v>
      </c>
      <c r="I425" s="239"/>
      <c r="J425" s="197"/>
      <c r="K425" s="197"/>
      <c r="L425" s="240"/>
      <c r="M425" s="241"/>
      <c r="N425" s="242"/>
      <c r="O425" s="242"/>
      <c r="P425" s="242"/>
      <c r="Q425" s="242"/>
      <c r="R425" s="242"/>
      <c r="S425" s="242"/>
      <c r="T425" s="256"/>
      <c r="AT425" s="261" t="s">
        <v>184</v>
      </c>
      <c r="AU425" s="261" t="s">
        <v>81</v>
      </c>
      <c r="AV425" s="90" t="s">
        <v>24</v>
      </c>
      <c r="AW425" s="90" t="s">
        <v>37</v>
      </c>
      <c r="AX425" s="90" t="s">
        <v>73</v>
      </c>
      <c r="AY425" s="261" t="s">
        <v>164</v>
      </c>
    </row>
    <row r="426" spans="2:51" s="90" customFormat="1" ht="13.5">
      <c r="B426" s="196"/>
      <c r="C426" s="197"/>
      <c r="D426" s="194" t="s">
        <v>184</v>
      </c>
      <c r="E426" s="198" t="s">
        <v>22</v>
      </c>
      <c r="F426" s="199" t="s">
        <v>2400</v>
      </c>
      <c r="G426" s="197"/>
      <c r="H426" s="198" t="s">
        <v>22</v>
      </c>
      <c r="I426" s="239"/>
      <c r="J426" s="197"/>
      <c r="K426" s="197"/>
      <c r="L426" s="240"/>
      <c r="M426" s="241"/>
      <c r="N426" s="242"/>
      <c r="O426" s="242"/>
      <c r="P426" s="242"/>
      <c r="Q426" s="242"/>
      <c r="R426" s="242"/>
      <c r="S426" s="242"/>
      <c r="T426" s="256"/>
      <c r="AT426" s="261" t="s">
        <v>184</v>
      </c>
      <c r="AU426" s="261" t="s">
        <v>81</v>
      </c>
      <c r="AV426" s="90" t="s">
        <v>24</v>
      </c>
      <c r="AW426" s="90" t="s">
        <v>37</v>
      </c>
      <c r="AX426" s="90" t="s">
        <v>73</v>
      </c>
      <c r="AY426" s="261" t="s">
        <v>164</v>
      </c>
    </row>
    <row r="427" spans="2:51" s="90" customFormat="1" ht="13.5">
      <c r="B427" s="196"/>
      <c r="C427" s="197"/>
      <c r="D427" s="194" t="s">
        <v>184</v>
      </c>
      <c r="E427" s="198" t="s">
        <v>22</v>
      </c>
      <c r="F427" s="199" t="s">
        <v>2401</v>
      </c>
      <c r="G427" s="197"/>
      <c r="H427" s="198" t="s">
        <v>22</v>
      </c>
      <c r="I427" s="239"/>
      <c r="J427" s="197"/>
      <c r="K427" s="197"/>
      <c r="L427" s="240"/>
      <c r="M427" s="241"/>
      <c r="N427" s="242"/>
      <c r="O427" s="242"/>
      <c r="P427" s="242"/>
      <c r="Q427" s="242"/>
      <c r="R427" s="242"/>
      <c r="S427" s="242"/>
      <c r="T427" s="256"/>
      <c r="AT427" s="261" t="s">
        <v>184</v>
      </c>
      <c r="AU427" s="261" t="s">
        <v>81</v>
      </c>
      <c r="AV427" s="90" t="s">
        <v>24</v>
      </c>
      <c r="AW427" s="90" t="s">
        <v>37</v>
      </c>
      <c r="AX427" s="90" t="s">
        <v>73</v>
      </c>
      <c r="AY427" s="261" t="s">
        <v>164</v>
      </c>
    </row>
    <row r="428" spans="2:51" s="90" customFormat="1" ht="13.5">
      <c r="B428" s="196"/>
      <c r="C428" s="197"/>
      <c r="D428" s="194" t="s">
        <v>184</v>
      </c>
      <c r="E428" s="198" t="s">
        <v>22</v>
      </c>
      <c r="F428" s="199" t="s">
        <v>2384</v>
      </c>
      <c r="G428" s="197"/>
      <c r="H428" s="198" t="s">
        <v>22</v>
      </c>
      <c r="I428" s="239"/>
      <c r="J428" s="197"/>
      <c r="K428" s="197"/>
      <c r="L428" s="240"/>
      <c r="M428" s="241"/>
      <c r="N428" s="242"/>
      <c r="O428" s="242"/>
      <c r="P428" s="242"/>
      <c r="Q428" s="242"/>
      <c r="R428" s="242"/>
      <c r="S428" s="242"/>
      <c r="T428" s="256"/>
      <c r="AT428" s="261" t="s">
        <v>184</v>
      </c>
      <c r="AU428" s="261" t="s">
        <v>81</v>
      </c>
      <c r="AV428" s="90" t="s">
        <v>24</v>
      </c>
      <c r="AW428" s="90" t="s">
        <v>37</v>
      </c>
      <c r="AX428" s="90" t="s">
        <v>73</v>
      </c>
      <c r="AY428" s="261" t="s">
        <v>164</v>
      </c>
    </row>
    <row r="429" spans="2:51" s="91" customFormat="1" ht="13.5">
      <c r="B429" s="200"/>
      <c r="C429" s="201"/>
      <c r="D429" s="207" t="s">
        <v>184</v>
      </c>
      <c r="E429" s="211" t="s">
        <v>22</v>
      </c>
      <c r="F429" s="212" t="s">
        <v>24</v>
      </c>
      <c r="G429" s="201"/>
      <c r="H429" s="213">
        <v>1</v>
      </c>
      <c r="I429" s="243"/>
      <c r="J429" s="201"/>
      <c r="K429" s="201"/>
      <c r="L429" s="244"/>
      <c r="M429" s="245"/>
      <c r="N429" s="246"/>
      <c r="O429" s="246"/>
      <c r="P429" s="246"/>
      <c r="Q429" s="246"/>
      <c r="R429" s="246"/>
      <c r="S429" s="246"/>
      <c r="T429" s="257"/>
      <c r="AT429" s="262" t="s">
        <v>184</v>
      </c>
      <c r="AU429" s="262" t="s">
        <v>81</v>
      </c>
      <c r="AV429" s="91" t="s">
        <v>81</v>
      </c>
      <c r="AW429" s="91" t="s">
        <v>37</v>
      </c>
      <c r="AX429" s="91" t="s">
        <v>24</v>
      </c>
      <c r="AY429" s="262" t="s">
        <v>164</v>
      </c>
    </row>
    <row r="430" spans="2:65" s="84" customFormat="1" ht="40.2" customHeight="1">
      <c r="B430" s="105"/>
      <c r="C430" s="189" t="s">
        <v>576</v>
      </c>
      <c r="D430" s="189" t="s">
        <v>166</v>
      </c>
      <c r="E430" s="190" t="s">
        <v>2406</v>
      </c>
      <c r="F430" s="191" t="s">
        <v>2407</v>
      </c>
      <c r="G430" s="192" t="s">
        <v>579</v>
      </c>
      <c r="H430" s="193">
        <v>2</v>
      </c>
      <c r="I430" s="233"/>
      <c r="J430" s="234">
        <f>ROUND(I430*H430,2)</f>
        <v>0</v>
      </c>
      <c r="K430" s="191" t="s">
        <v>22</v>
      </c>
      <c r="L430" s="214"/>
      <c r="M430" s="235" t="s">
        <v>22</v>
      </c>
      <c r="N430" s="236" t="s">
        <v>44</v>
      </c>
      <c r="O430" s="106"/>
      <c r="P430" s="237">
        <f>O430*H430</f>
        <v>0</v>
      </c>
      <c r="Q430" s="237">
        <v>0.00025</v>
      </c>
      <c r="R430" s="237">
        <f>Q430*H430</f>
        <v>0.0005</v>
      </c>
      <c r="S430" s="237">
        <v>0</v>
      </c>
      <c r="T430" s="254">
        <f>S430*H430</f>
        <v>0</v>
      </c>
      <c r="AR430" s="170" t="s">
        <v>298</v>
      </c>
      <c r="AT430" s="170" t="s">
        <v>166</v>
      </c>
      <c r="AU430" s="170" t="s">
        <v>81</v>
      </c>
      <c r="AY430" s="170" t="s">
        <v>164</v>
      </c>
      <c r="BE430" s="266">
        <f>IF(N430="základní",J430,0)</f>
        <v>0</v>
      </c>
      <c r="BF430" s="266">
        <f>IF(N430="snížená",J430,0)</f>
        <v>0</v>
      </c>
      <c r="BG430" s="266">
        <f>IF(N430="zákl. přenesená",J430,0)</f>
        <v>0</v>
      </c>
      <c r="BH430" s="266">
        <f>IF(N430="sníž. přenesená",J430,0)</f>
        <v>0</v>
      </c>
      <c r="BI430" s="266">
        <f>IF(N430="nulová",J430,0)</f>
        <v>0</v>
      </c>
      <c r="BJ430" s="170" t="s">
        <v>24</v>
      </c>
      <c r="BK430" s="266">
        <f>ROUND(I430*H430,2)</f>
        <v>0</v>
      </c>
      <c r="BL430" s="170" t="s">
        <v>298</v>
      </c>
      <c r="BM430" s="170" t="s">
        <v>2408</v>
      </c>
    </row>
    <row r="431" spans="2:51" s="90" customFormat="1" ht="24">
      <c r="B431" s="196"/>
      <c r="C431" s="197"/>
      <c r="D431" s="194" t="s">
        <v>184</v>
      </c>
      <c r="E431" s="198" t="s">
        <v>22</v>
      </c>
      <c r="F431" s="199" t="s">
        <v>2405</v>
      </c>
      <c r="G431" s="197"/>
      <c r="H431" s="198" t="s">
        <v>22</v>
      </c>
      <c r="I431" s="239"/>
      <c r="J431" s="197"/>
      <c r="K431" s="197"/>
      <c r="L431" s="240"/>
      <c r="M431" s="241"/>
      <c r="N431" s="242"/>
      <c r="O431" s="242"/>
      <c r="P431" s="242"/>
      <c r="Q431" s="242"/>
      <c r="R431" s="242"/>
      <c r="S431" s="242"/>
      <c r="T431" s="256"/>
      <c r="AT431" s="261" t="s">
        <v>184</v>
      </c>
      <c r="AU431" s="261" t="s">
        <v>81</v>
      </c>
      <c r="AV431" s="90" t="s">
        <v>24</v>
      </c>
      <c r="AW431" s="90" t="s">
        <v>37</v>
      </c>
      <c r="AX431" s="90" t="s">
        <v>73</v>
      </c>
      <c r="AY431" s="261" t="s">
        <v>164</v>
      </c>
    </row>
    <row r="432" spans="2:51" s="90" customFormat="1" ht="13.5">
      <c r="B432" s="196"/>
      <c r="C432" s="197"/>
      <c r="D432" s="194" t="s">
        <v>184</v>
      </c>
      <c r="E432" s="198" t="s">
        <v>22</v>
      </c>
      <c r="F432" s="199" t="s">
        <v>2400</v>
      </c>
      <c r="G432" s="197"/>
      <c r="H432" s="198" t="s">
        <v>22</v>
      </c>
      <c r="I432" s="239"/>
      <c r="J432" s="197"/>
      <c r="K432" s="197"/>
      <c r="L432" s="240"/>
      <c r="M432" s="241"/>
      <c r="N432" s="242"/>
      <c r="O432" s="242"/>
      <c r="P432" s="242"/>
      <c r="Q432" s="242"/>
      <c r="R432" s="242"/>
      <c r="S432" s="242"/>
      <c r="T432" s="256"/>
      <c r="AT432" s="261" t="s">
        <v>184</v>
      </c>
      <c r="AU432" s="261" t="s">
        <v>81</v>
      </c>
      <c r="AV432" s="90" t="s">
        <v>24</v>
      </c>
      <c r="AW432" s="90" t="s">
        <v>37</v>
      </c>
      <c r="AX432" s="90" t="s">
        <v>73</v>
      </c>
      <c r="AY432" s="261" t="s">
        <v>164</v>
      </c>
    </row>
    <row r="433" spans="2:51" s="90" customFormat="1" ht="13.5">
      <c r="B433" s="196"/>
      <c r="C433" s="197"/>
      <c r="D433" s="194" t="s">
        <v>184</v>
      </c>
      <c r="E433" s="198" t="s">
        <v>22</v>
      </c>
      <c r="F433" s="199" t="s">
        <v>2409</v>
      </c>
      <c r="G433" s="197"/>
      <c r="H433" s="198" t="s">
        <v>22</v>
      </c>
      <c r="I433" s="239"/>
      <c r="J433" s="197"/>
      <c r="K433" s="197"/>
      <c r="L433" s="240"/>
      <c r="M433" s="241"/>
      <c r="N433" s="242"/>
      <c r="O433" s="242"/>
      <c r="P433" s="242"/>
      <c r="Q433" s="242"/>
      <c r="R433" s="242"/>
      <c r="S433" s="242"/>
      <c r="T433" s="256"/>
      <c r="AT433" s="261" t="s">
        <v>184</v>
      </c>
      <c r="AU433" s="261" t="s">
        <v>81</v>
      </c>
      <c r="AV433" s="90" t="s">
        <v>24</v>
      </c>
      <c r="AW433" s="90" t="s">
        <v>37</v>
      </c>
      <c r="AX433" s="90" t="s">
        <v>73</v>
      </c>
      <c r="AY433" s="261" t="s">
        <v>164</v>
      </c>
    </row>
    <row r="434" spans="2:51" s="90" customFormat="1" ht="13.5">
      <c r="B434" s="196"/>
      <c r="C434" s="197"/>
      <c r="D434" s="194" t="s">
        <v>184</v>
      </c>
      <c r="E434" s="198" t="s">
        <v>22</v>
      </c>
      <c r="F434" s="199" t="s">
        <v>2384</v>
      </c>
      <c r="G434" s="197"/>
      <c r="H434" s="198" t="s">
        <v>22</v>
      </c>
      <c r="I434" s="239"/>
      <c r="J434" s="197"/>
      <c r="K434" s="197"/>
      <c r="L434" s="240"/>
      <c r="M434" s="241"/>
      <c r="N434" s="242"/>
      <c r="O434" s="242"/>
      <c r="P434" s="242"/>
      <c r="Q434" s="242"/>
      <c r="R434" s="242"/>
      <c r="S434" s="242"/>
      <c r="T434" s="256"/>
      <c r="AT434" s="261" t="s">
        <v>184</v>
      </c>
      <c r="AU434" s="261" t="s">
        <v>81</v>
      </c>
      <c r="AV434" s="90" t="s">
        <v>24</v>
      </c>
      <c r="AW434" s="90" t="s">
        <v>37</v>
      </c>
      <c r="AX434" s="90" t="s">
        <v>73</v>
      </c>
      <c r="AY434" s="261" t="s">
        <v>164</v>
      </c>
    </row>
    <row r="435" spans="2:51" s="91" customFormat="1" ht="13.5">
      <c r="B435" s="200"/>
      <c r="C435" s="201"/>
      <c r="D435" s="207" t="s">
        <v>184</v>
      </c>
      <c r="E435" s="211" t="s">
        <v>22</v>
      </c>
      <c r="F435" s="212" t="s">
        <v>81</v>
      </c>
      <c r="G435" s="201"/>
      <c r="H435" s="213">
        <v>2</v>
      </c>
      <c r="I435" s="243"/>
      <c r="J435" s="201"/>
      <c r="K435" s="201"/>
      <c r="L435" s="244"/>
      <c r="M435" s="245"/>
      <c r="N435" s="246"/>
      <c r="O435" s="246"/>
      <c r="P435" s="246"/>
      <c r="Q435" s="246"/>
      <c r="R435" s="246"/>
      <c r="S435" s="246"/>
      <c r="T435" s="257"/>
      <c r="AT435" s="262" t="s">
        <v>184</v>
      </c>
      <c r="AU435" s="262" t="s">
        <v>81</v>
      </c>
      <c r="AV435" s="91" t="s">
        <v>81</v>
      </c>
      <c r="AW435" s="91" t="s">
        <v>37</v>
      </c>
      <c r="AX435" s="91" t="s">
        <v>24</v>
      </c>
      <c r="AY435" s="262" t="s">
        <v>164</v>
      </c>
    </row>
    <row r="436" spans="2:65" s="84" customFormat="1" ht="40.2" customHeight="1">
      <c r="B436" s="105"/>
      <c r="C436" s="189" t="s">
        <v>581</v>
      </c>
      <c r="D436" s="189" t="s">
        <v>166</v>
      </c>
      <c r="E436" s="190" t="s">
        <v>2410</v>
      </c>
      <c r="F436" s="191" t="s">
        <v>2411</v>
      </c>
      <c r="G436" s="192" t="s">
        <v>579</v>
      </c>
      <c r="H436" s="193">
        <v>4</v>
      </c>
      <c r="I436" s="233"/>
      <c r="J436" s="234">
        <f>ROUND(I436*H436,2)</f>
        <v>0</v>
      </c>
      <c r="K436" s="191" t="s">
        <v>22</v>
      </c>
      <c r="L436" s="214"/>
      <c r="M436" s="235" t="s">
        <v>22</v>
      </c>
      <c r="N436" s="236" t="s">
        <v>44</v>
      </c>
      <c r="O436" s="106"/>
      <c r="P436" s="237">
        <f>O436*H436</f>
        <v>0</v>
      </c>
      <c r="Q436" s="237">
        <v>0.00025</v>
      </c>
      <c r="R436" s="237">
        <f>Q436*H436</f>
        <v>0.001</v>
      </c>
      <c r="S436" s="237">
        <v>0</v>
      </c>
      <c r="T436" s="254">
        <f>S436*H436</f>
        <v>0</v>
      </c>
      <c r="AR436" s="170" t="s">
        <v>298</v>
      </c>
      <c r="AT436" s="170" t="s">
        <v>166</v>
      </c>
      <c r="AU436" s="170" t="s">
        <v>81</v>
      </c>
      <c r="AY436" s="170" t="s">
        <v>164</v>
      </c>
      <c r="BE436" s="266">
        <f>IF(N436="základní",J436,0)</f>
        <v>0</v>
      </c>
      <c r="BF436" s="266">
        <f>IF(N436="snížená",J436,0)</f>
        <v>0</v>
      </c>
      <c r="BG436" s="266">
        <f>IF(N436="zákl. přenesená",J436,0)</f>
        <v>0</v>
      </c>
      <c r="BH436" s="266">
        <f>IF(N436="sníž. přenesená",J436,0)</f>
        <v>0</v>
      </c>
      <c r="BI436" s="266">
        <f>IF(N436="nulová",J436,0)</f>
        <v>0</v>
      </c>
      <c r="BJ436" s="170" t="s">
        <v>24</v>
      </c>
      <c r="BK436" s="266">
        <f>ROUND(I436*H436,2)</f>
        <v>0</v>
      </c>
      <c r="BL436" s="170" t="s">
        <v>298</v>
      </c>
      <c r="BM436" s="170" t="s">
        <v>2412</v>
      </c>
    </row>
    <row r="437" spans="2:51" s="90" customFormat="1" ht="24">
      <c r="B437" s="196"/>
      <c r="C437" s="197"/>
      <c r="D437" s="194" t="s">
        <v>184</v>
      </c>
      <c r="E437" s="198" t="s">
        <v>22</v>
      </c>
      <c r="F437" s="199" t="s">
        <v>2405</v>
      </c>
      <c r="G437" s="197"/>
      <c r="H437" s="198" t="s">
        <v>22</v>
      </c>
      <c r="I437" s="239"/>
      <c r="J437" s="197"/>
      <c r="K437" s="197"/>
      <c r="L437" s="240"/>
      <c r="M437" s="241"/>
      <c r="N437" s="242"/>
      <c r="O437" s="242"/>
      <c r="P437" s="242"/>
      <c r="Q437" s="242"/>
      <c r="R437" s="242"/>
      <c r="S437" s="242"/>
      <c r="T437" s="256"/>
      <c r="AT437" s="261" t="s">
        <v>184</v>
      </c>
      <c r="AU437" s="261" t="s">
        <v>81</v>
      </c>
      <c r="AV437" s="90" t="s">
        <v>24</v>
      </c>
      <c r="AW437" s="90" t="s">
        <v>37</v>
      </c>
      <c r="AX437" s="90" t="s">
        <v>73</v>
      </c>
      <c r="AY437" s="261" t="s">
        <v>164</v>
      </c>
    </row>
    <row r="438" spans="2:51" s="90" customFormat="1" ht="13.5">
      <c r="B438" s="196"/>
      <c r="C438" s="197"/>
      <c r="D438" s="194" t="s">
        <v>184</v>
      </c>
      <c r="E438" s="198" t="s">
        <v>22</v>
      </c>
      <c r="F438" s="199" t="s">
        <v>2400</v>
      </c>
      <c r="G438" s="197"/>
      <c r="H438" s="198" t="s">
        <v>22</v>
      </c>
      <c r="I438" s="239"/>
      <c r="J438" s="197"/>
      <c r="K438" s="197"/>
      <c r="L438" s="240"/>
      <c r="M438" s="241"/>
      <c r="N438" s="242"/>
      <c r="O438" s="242"/>
      <c r="P438" s="242"/>
      <c r="Q438" s="242"/>
      <c r="R438" s="242"/>
      <c r="S438" s="242"/>
      <c r="T438" s="256"/>
      <c r="AT438" s="261" t="s">
        <v>184</v>
      </c>
      <c r="AU438" s="261" t="s">
        <v>81</v>
      </c>
      <c r="AV438" s="90" t="s">
        <v>24</v>
      </c>
      <c r="AW438" s="90" t="s">
        <v>37</v>
      </c>
      <c r="AX438" s="90" t="s">
        <v>73</v>
      </c>
      <c r="AY438" s="261" t="s">
        <v>164</v>
      </c>
    </row>
    <row r="439" spans="2:51" s="90" customFormat="1" ht="13.5">
      <c r="B439" s="196"/>
      <c r="C439" s="197"/>
      <c r="D439" s="194" t="s">
        <v>184</v>
      </c>
      <c r="E439" s="198" t="s">
        <v>22</v>
      </c>
      <c r="F439" s="199" t="s">
        <v>2409</v>
      </c>
      <c r="G439" s="197"/>
      <c r="H439" s="198" t="s">
        <v>22</v>
      </c>
      <c r="I439" s="239"/>
      <c r="J439" s="197"/>
      <c r="K439" s="197"/>
      <c r="L439" s="240"/>
      <c r="M439" s="241"/>
      <c r="N439" s="242"/>
      <c r="O439" s="242"/>
      <c r="P439" s="242"/>
      <c r="Q439" s="242"/>
      <c r="R439" s="242"/>
      <c r="S439" s="242"/>
      <c r="T439" s="256"/>
      <c r="AT439" s="261" t="s">
        <v>184</v>
      </c>
      <c r="AU439" s="261" t="s">
        <v>81</v>
      </c>
      <c r="AV439" s="90" t="s">
        <v>24</v>
      </c>
      <c r="AW439" s="90" t="s">
        <v>37</v>
      </c>
      <c r="AX439" s="90" t="s">
        <v>73</v>
      </c>
      <c r="AY439" s="261" t="s">
        <v>164</v>
      </c>
    </row>
    <row r="440" spans="2:51" s="90" customFormat="1" ht="13.5">
      <c r="B440" s="196"/>
      <c r="C440" s="197"/>
      <c r="D440" s="194" t="s">
        <v>184</v>
      </c>
      <c r="E440" s="198" t="s">
        <v>22</v>
      </c>
      <c r="F440" s="199" t="s">
        <v>2384</v>
      </c>
      <c r="G440" s="197"/>
      <c r="H440" s="198" t="s">
        <v>22</v>
      </c>
      <c r="I440" s="239"/>
      <c r="J440" s="197"/>
      <c r="K440" s="197"/>
      <c r="L440" s="240"/>
      <c r="M440" s="241"/>
      <c r="N440" s="242"/>
      <c r="O440" s="242"/>
      <c r="P440" s="242"/>
      <c r="Q440" s="242"/>
      <c r="R440" s="242"/>
      <c r="S440" s="242"/>
      <c r="T440" s="256"/>
      <c r="AT440" s="261" t="s">
        <v>184</v>
      </c>
      <c r="AU440" s="261" t="s">
        <v>81</v>
      </c>
      <c r="AV440" s="90" t="s">
        <v>24</v>
      </c>
      <c r="AW440" s="90" t="s">
        <v>37</v>
      </c>
      <c r="AX440" s="90" t="s">
        <v>73</v>
      </c>
      <c r="AY440" s="261" t="s">
        <v>164</v>
      </c>
    </row>
    <row r="441" spans="2:51" s="91" customFormat="1" ht="13.5">
      <c r="B441" s="200"/>
      <c r="C441" s="201"/>
      <c r="D441" s="207" t="s">
        <v>184</v>
      </c>
      <c r="E441" s="211" t="s">
        <v>22</v>
      </c>
      <c r="F441" s="212" t="s">
        <v>171</v>
      </c>
      <c r="G441" s="201"/>
      <c r="H441" s="213">
        <v>4</v>
      </c>
      <c r="I441" s="243"/>
      <c r="J441" s="201"/>
      <c r="K441" s="201"/>
      <c r="L441" s="244"/>
      <c r="M441" s="245"/>
      <c r="N441" s="246"/>
      <c r="O441" s="246"/>
      <c r="P441" s="246"/>
      <c r="Q441" s="246"/>
      <c r="R441" s="246"/>
      <c r="S441" s="246"/>
      <c r="T441" s="257"/>
      <c r="AT441" s="262" t="s">
        <v>184</v>
      </c>
      <c r="AU441" s="262" t="s">
        <v>81</v>
      </c>
      <c r="AV441" s="91" t="s">
        <v>81</v>
      </c>
      <c r="AW441" s="91" t="s">
        <v>37</v>
      </c>
      <c r="AX441" s="91" t="s">
        <v>24</v>
      </c>
      <c r="AY441" s="262" t="s">
        <v>164</v>
      </c>
    </row>
    <row r="442" spans="2:65" s="84" customFormat="1" ht="40.2" customHeight="1">
      <c r="B442" s="105"/>
      <c r="C442" s="189" t="s">
        <v>589</v>
      </c>
      <c r="D442" s="189" t="s">
        <v>166</v>
      </c>
      <c r="E442" s="190" t="s">
        <v>2413</v>
      </c>
      <c r="F442" s="191" t="s">
        <v>2414</v>
      </c>
      <c r="G442" s="192" t="s">
        <v>579</v>
      </c>
      <c r="H442" s="193">
        <v>3</v>
      </c>
      <c r="I442" s="233"/>
      <c r="J442" s="234">
        <f>ROUND(I442*H442,2)</f>
        <v>0</v>
      </c>
      <c r="K442" s="191" t="s">
        <v>22</v>
      </c>
      <c r="L442" s="214"/>
      <c r="M442" s="235" t="s">
        <v>22</v>
      </c>
      <c r="N442" s="236" t="s">
        <v>44</v>
      </c>
      <c r="O442" s="106"/>
      <c r="P442" s="237">
        <f>O442*H442</f>
        <v>0</v>
      </c>
      <c r="Q442" s="237">
        <v>0.00025</v>
      </c>
      <c r="R442" s="237">
        <f>Q442*H442</f>
        <v>0.00075</v>
      </c>
      <c r="S442" s="237">
        <v>0</v>
      </c>
      <c r="T442" s="254">
        <f>S442*H442</f>
        <v>0</v>
      </c>
      <c r="AR442" s="170" t="s">
        <v>298</v>
      </c>
      <c r="AT442" s="170" t="s">
        <v>166</v>
      </c>
      <c r="AU442" s="170" t="s">
        <v>81</v>
      </c>
      <c r="AY442" s="170" t="s">
        <v>164</v>
      </c>
      <c r="BE442" s="266">
        <f>IF(N442="základní",J442,0)</f>
        <v>0</v>
      </c>
      <c r="BF442" s="266">
        <f>IF(N442="snížená",J442,0)</f>
        <v>0</v>
      </c>
      <c r="BG442" s="266">
        <f>IF(N442="zákl. přenesená",J442,0)</f>
        <v>0</v>
      </c>
      <c r="BH442" s="266">
        <f>IF(N442="sníž. přenesená",J442,0)</f>
        <v>0</v>
      </c>
      <c r="BI442" s="266">
        <f>IF(N442="nulová",J442,0)</f>
        <v>0</v>
      </c>
      <c r="BJ442" s="170" t="s">
        <v>24</v>
      </c>
      <c r="BK442" s="266">
        <f>ROUND(I442*H442,2)</f>
        <v>0</v>
      </c>
      <c r="BL442" s="170" t="s">
        <v>298</v>
      </c>
      <c r="BM442" s="170" t="s">
        <v>2415</v>
      </c>
    </row>
    <row r="443" spans="2:51" s="90" customFormat="1" ht="24">
      <c r="B443" s="196"/>
      <c r="C443" s="197"/>
      <c r="D443" s="194" t="s">
        <v>184</v>
      </c>
      <c r="E443" s="198" t="s">
        <v>22</v>
      </c>
      <c r="F443" s="199" t="s">
        <v>2405</v>
      </c>
      <c r="G443" s="197"/>
      <c r="H443" s="198" t="s">
        <v>22</v>
      </c>
      <c r="I443" s="239"/>
      <c r="J443" s="197"/>
      <c r="K443" s="197"/>
      <c r="L443" s="240"/>
      <c r="M443" s="241"/>
      <c r="N443" s="242"/>
      <c r="O443" s="242"/>
      <c r="P443" s="242"/>
      <c r="Q443" s="242"/>
      <c r="R443" s="242"/>
      <c r="S443" s="242"/>
      <c r="T443" s="256"/>
      <c r="AT443" s="261" t="s">
        <v>184</v>
      </c>
      <c r="AU443" s="261" t="s">
        <v>81</v>
      </c>
      <c r="AV443" s="90" t="s">
        <v>24</v>
      </c>
      <c r="AW443" s="90" t="s">
        <v>37</v>
      </c>
      <c r="AX443" s="90" t="s">
        <v>73</v>
      </c>
      <c r="AY443" s="261" t="s">
        <v>164</v>
      </c>
    </row>
    <row r="444" spans="2:51" s="90" customFormat="1" ht="13.5">
      <c r="B444" s="196"/>
      <c r="C444" s="197"/>
      <c r="D444" s="194" t="s">
        <v>184</v>
      </c>
      <c r="E444" s="198" t="s">
        <v>22</v>
      </c>
      <c r="F444" s="199" t="s">
        <v>2400</v>
      </c>
      <c r="G444" s="197"/>
      <c r="H444" s="198" t="s">
        <v>22</v>
      </c>
      <c r="I444" s="239"/>
      <c r="J444" s="197"/>
      <c r="K444" s="197"/>
      <c r="L444" s="240"/>
      <c r="M444" s="241"/>
      <c r="N444" s="242"/>
      <c r="O444" s="242"/>
      <c r="P444" s="242"/>
      <c r="Q444" s="242"/>
      <c r="R444" s="242"/>
      <c r="S444" s="242"/>
      <c r="T444" s="256"/>
      <c r="AT444" s="261" t="s">
        <v>184</v>
      </c>
      <c r="AU444" s="261" t="s">
        <v>81</v>
      </c>
      <c r="AV444" s="90" t="s">
        <v>24</v>
      </c>
      <c r="AW444" s="90" t="s">
        <v>37</v>
      </c>
      <c r="AX444" s="90" t="s">
        <v>73</v>
      </c>
      <c r="AY444" s="261" t="s">
        <v>164</v>
      </c>
    </row>
    <row r="445" spans="2:51" s="90" customFormat="1" ht="13.5">
      <c r="B445" s="196"/>
      <c r="C445" s="197"/>
      <c r="D445" s="194" t="s">
        <v>184</v>
      </c>
      <c r="E445" s="198" t="s">
        <v>22</v>
      </c>
      <c r="F445" s="199" t="s">
        <v>2409</v>
      </c>
      <c r="G445" s="197"/>
      <c r="H445" s="198" t="s">
        <v>22</v>
      </c>
      <c r="I445" s="239"/>
      <c r="J445" s="197"/>
      <c r="K445" s="197"/>
      <c r="L445" s="240"/>
      <c r="M445" s="241"/>
      <c r="N445" s="242"/>
      <c r="O445" s="242"/>
      <c r="P445" s="242"/>
      <c r="Q445" s="242"/>
      <c r="R445" s="242"/>
      <c r="S445" s="242"/>
      <c r="T445" s="256"/>
      <c r="AT445" s="261" t="s">
        <v>184</v>
      </c>
      <c r="AU445" s="261" t="s">
        <v>81</v>
      </c>
      <c r="AV445" s="90" t="s">
        <v>24</v>
      </c>
      <c r="AW445" s="90" t="s">
        <v>37</v>
      </c>
      <c r="AX445" s="90" t="s">
        <v>73</v>
      </c>
      <c r="AY445" s="261" t="s">
        <v>164</v>
      </c>
    </row>
    <row r="446" spans="2:51" s="91" customFormat="1" ht="13.5">
      <c r="B446" s="200"/>
      <c r="C446" s="201"/>
      <c r="D446" s="207" t="s">
        <v>184</v>
      </c>
      <c r="E446" s="211" t="s">
        <v>22</v>
      </c>
      <c r="F446" s="212" t="s">
        <v>120</v>
      </c>
      <c r="G446" s="201"/>
      <c r="H446" s="213">
        <v>3</v>
      </c>
      <c r="I446" s="243"/>
      <c r="J446" s="201"/>
      <c r="K446" s="201"/>
      <c r="L446" s="244"/>
      <c r="M446" s="245"/>
      <c r="N446" s="246"/>
      <c r="O446" s="246"/>
      <c r="P446" s="246"/>
      <c r="Q446" s="246"/>
      <c r="R446" s="246"/>
      <c r="S446" s="246"/>
      <c r="T446" s="257"/>
      <c r="AT446" s="262" t="s">
        <v>184</v>
      </c>
      <c r="AU446" s="262" t="s">
        <v>81</v>
      </c>
      <c r="AV446" s="91" t="s">
        <v>81</v>
      </c>
      <c r="AW446" s="91" t="s">
        <v>37</v>
      </c>
      <c r="AX446" s="91" t="s">
        <v>24</v>
      </c>
      <c r="AY446" s="262" t="s">
        <v>164</v>
      </c>
    </row>
    <row r="447" spans="2:65" s="84" customFormat="1" ht="40.2" customHeight="1">
      <c r="B447" s="105"/>
      <c r="C447" s="189" t="s">
        <v>593</v>
      </c>
      <c r="D447" s="189" t="s">
        <v>166</v>
      </c>
      <c r="E447" s="190" t="s">
        <v>2416</v>
      </c>
      <c r="F447" s="191" t="s">
        <v>2417</v>
      </c>
      <c r="G447" s="192" t="s">
        <v>579</v>
      </c>
      <c r="H447" s="193">
        <v>1</v>
      </c>
      <c r="I447" s="233"/>
      <c r="J447" s="234">
        <f>ROUND(I447*H447,2)</f>
        <v>0</v>
      </c>
      <c r="K447" s="191" t="s">
        <v>22</v>
      </c>
      <c r="L447" s="214"/>
      <c r="M447" s="235" t="s">
        <v>22</v>
      </c>
      <c r="N447" s="236" t="s">
        <v>44</v>
      </c>
      <c r="O447" s="106"/>
      <c r="P447" s="237">
        <f>O447*H447</f>
        <v>0</v>
      </c>
      <c r="Q447" s="237">
        <v>0.00025</v>
      </c>
      <c r="R447" s="237">
        <f>Q447*H447</f>
        <v>0.00025</v>
      </c>
      <c r="S447" s="237">
        <v>0</v>
      </c>
      <c r="T447" s="254">
        <f>S447*H447</f>
        <v>0</v>
      </c>
      <c r="AR447" s="170" t="s">
        <v>298</v>
      </c>
      <c r="AT447" s="170" t="s">
        <v>166</v>
      </c>
      <c r="AU447" s="170" t="s">
        <v>81</v>
      </c>
      <c r="AY447" s="170" t="s">
        <v>164</v>
      </c>
      <c r="BE447" s="266">
        <f>IF(N447="základní",J447,0)</f>
        <v>0</v>
      </c>
      <c r="BF447" s="266">
        <f>IF(N447="snížená",J447,0)</f>
        <v>0</v>
      </c>
      <c r="BG447" s="266">
        <f>IF(N447="zákl. přenesená",J447,0)</f>
        <v>0</v>
      </c>
      <c r="BH447" s="266">
        <f>IF(N447="sníž. přenesená",J447,0)</f>
        <v>0</v>
      </c>
      <c r="BI447" s="266">
        <f>IF(N447="nulová",J447,0)</f>
        <v>0</v>
      </c>
      <c r="BJ447" s="170" t="s">
        <v>24</v>
      </c>
      <c r="BK447" s="266">
        <f>ROUND(I447*H447,2)</f>
        <v>0</v>
      </c>
      <c r="BL447" s="170" t="s">
        <v>298</v>
      </c>
      <c r="BM447" s="170" t="s">
        <v>2418</v>
      </c>
    </row>
    <row r="448" spans="2:51" s="90" customFormat="1" ht="24">
      <c r="B448" s="196"/>
      <c r="C448" s="197"/>
      <c r="D448" s="194" t="s">
        <v>184</v>
      </c>
      <c r="E448" s="198" t="s">
        <v>22</v>
      </c>
      <c r="F448" s="199" t="s">
        <v>2405</v>
      </c>
      <c r="G448" s="197"/>
      <c r="H448" s="198" t="s">
        <v>22</v>
      </c>
      <c r="I448" s="239"/>
      <c r="J448" s="197"/>
      <c r="K448" s="197"/>
      <c r="L448" s="240"/>
      <c r="M448" s="241"/>
      <c r="N448" s="242"/>
      <c r="O448" s="242"/>
      <c r="P448" s="242"/>
      <c r="Q448" s="242"/>
      <c r="R448" s="242"/>
      <c r="S448" s="242"/>
      <c r="T448" s="256"/>
      <c r="AT448" s="261" t="s">
        <v>184</v>
      </c>
      <c r="AU448" s="261" t="s">
        <v>81</v>
      </c>
      <c r="AV448" s="90" t="s">
        <v>24</v>
      </c>
      <c r="AW448" s="90" t="s">
        <v>37</v>
      </c>
      <c r="AX448" s="90" t="s">
        <v>73</v>
      </c>
      <c r="AY448" s="261" t="s">
        <v>164</v>
      </c>
    </row>
    <row r="449" spans="2:51" s="90" customFormat="1" ht="13.5">
      <c r="B449" s="196"/>
      <c r="C449" s="197"/>
      <c r="D449" s="194" t="s">
        <v>184</v>
      </c>
      <c r="E449" s="198" t="s">
        <v>22</v>
      </c>
      <c r="F449" s="199" t="s">
        <v>2400</v>
      </c>
      <c r="G449" s="197"/>
      <c r="H449" s="198" t="s">
        <v>22</v>
      </c>
      <c r="I449" s="239"/>
      <c r="J449" s="197"/>
      <c r="K449" s="197"/>
      <c r="L449" s="240"/>
      <c r="M449" s="241"/>
      <c r="N449" s="242"/>
      <c r="O449" s="242"/>
      <c r="P449" s="242"/>
      <c r="Q449" s="242"/>
      <c r="R449" s="242"/>
      <c r="S449" s="242"/>
      <c r="T449" s="256"/>
      <c r="AT449" s="261" t="s">
        <v>184</v>
      </c>
      <c r="AU449" s="261" t="s">
        <v>81</v>
      </c>
      <c r="AV449" s="90" t="s">
        <v>24</v>
      </c>
      <c r="AW449" s="90" t="s">
        <v>37</v>
      </c>
      <c r="AX449" s="90" t="s">
        <v>73</v>
      </c>
      <c r="AY449" s="261" t="s">
        <v>164</v>
      </c>
    </row>
    <row r="450" spans="2:51" s="90" customFormat="1" ht="13.5">
      <c r="B450" s="196"/>
      <c r="C450" s="197"/>
      <c r="D450" s="194" t="s">
        <v>184</v>
      </c>
      <c r="E450" s="198" t="s">
        <v>22</v>
      </c>
      <c r="F450" s="199" t="s">
        <v>2409</v>
      </c>
      <c r="G450" s="197"/>
      <c r="H450" s="198" t="s">
        <v>22</v>
      </c>
      <c r="I450" s="239"/>
      <c r="J450" s="197"/>
      <c r="K450" s="197"/>
      <c r="L450" s="240"/>
      <c r="M450" s="241"/>
      <c r="N450" s="242"/>
      <c r="O450" s="242"/>
      <c r="P450" s="242"/>
      <c r="Q450" s="242"/>
      <c r="R450" s="242"/>
      <c r="S450" s="242"/>
      <c r="T450" s="256"/>
      <c r="AT450" s="261" t="s">
        <v>184</v>
      </c>
      <c r="AU450" s="261" t="s">
        <v>81</v>
      </c>
      <c r="AV450" s="90" t="s">
        <v>24</v>
      </c>
      <c r="AW450" s="90" t="s">
        <v>37</v>
      </c>
      <c r="AX450" s="90" t="s">
        <v>73</v>
      </c>
      <c r="AY450" s="261" t="s">
        <v>164</v>
      </c>
    </row>
    <row r="451" spans="2:51" s="90" customFormat="1" ht="13.5">
      <c r="B451" s="196"/>
      <c r="C451" s="197"/>
      <c r="D451" s="194" t="s">
        <v>184</v>
      </c>
      <c r="E451" s="198" t="s">
        <v>22</v>
      </c>
      <c r="F451" s="199" t="s">
        <v>2384</v>
      </c>
      <c r="G451" s="197"/>
      <c r="H451" s="198" t="s">
        <v>22</v>
      </c>
      <c r="I451" s="239"/>
      <c r="J451" s="197"/>
      <c r="K451" s="197"/>
      <c r="L451" s="240"/>
      <c r="M451" s="241"/>
      <c r="N451" s="242"/>
      <c r="O451" s="242"/>
      <c r="P451" s="242"/>
      <c r="Q451" s="242"/>
      <c r="R451" s="242"/>
      <c r="S451" s="242"/>
      <c r="T451" s="256"/>
      <c r="AT451" s="261" t="s">
        <v>184</v>
      </c>
      <c r="AU451" s="261" t="s">
        <v>81</v>
      </c>
      <c r="AV451" s="90" t="s">
        <v>24</v>
      </c>
      <c r="AW451" s="90" t="s">
        <v>37</v>
      </c>
      <c r="AX451" s="90" t="s">
        <v>73</v>
      </c>
      <c r="AY451" s="261" t="s">
        <v>164</v>
      </c>
    </row>
    <row r="452" spans="2:51" s="91" customFormat="1" ht="13.5">
      <c r="B452" s="200"/>
      <c r="C452" s="201"/>
      <c r="D452" s="207" t="s">
        <v>184</v>
      </c>
      <c r="E452" s="211" t="s">
        <v>22</v>
      </c>
      <c r="F452" s="212" t="s">
        <v>24</v>
      </c>
      <c r="G452" s="201"/>
      <c r="H452" s="213">
        <v>1</v>
      </c>
      <c r="I452" s="243"/>
      <c r="J452" s="201"/>
      <c r="K452" s="201"/>
      <c r="L452" s="244"/>
      <c r="M452" s="245"/>
      <c r="N452" s="246"/>
      <c r="O452" s="246"/>
      <c r="P452" s="246"/>
      <c r="Q452" s="246"/>
      <c r="R452" s="246"/>
      <c r="S452" s="246"/>
      <c r="T452" s="257"/>
      <c r="AT452" s="262" t="s">
        <v>184</v>
      </c>
      <c r="AU452" s="262" t="s">
        <v>81</v>
      </c>
      <c r="AV452" s="91" t="s">
        <v>81</v>
      </c>
      <c r="AW452" s="91" t="s">
        <v>37</v>
      </c>
      <c r="AX452" s="91" t="s">
        <v>24</v>
      </c>
      <c r="AY452" s="262" t="s">
        <v>164</v>
      </c>
    </row>
    <row r="453" spans="2:65" s="84" customFormat="1" ht="28.8" customHeight="1">
      <c r="B453" s="105"/>
      <c r="C453" s="189" t="s">
        <v>597</v>
      </c>
      <c r="D453" s="189" t="s">
        <v>166</v>
      </c>
      <c r="E453" s="190" t="s">
        <v>2419</v>
      </c>
      <c r="F453" s="191" t="s">
        <v>2420</v>
      </c>
      <c r="G453" s="192" t="s">
        <v>169</v>
      </c>
      <c r="H453" s="193">
        <v>1</v>
      </c>
      <c r="I453" s="233"/>
      <c r="J453" s="234">
        <f>ROUND(I453*H453,2)</f>
        <v>0</v>
      </c>
      <c r="K453" s="191" t="s">
        <v>22</v>
      </c>
      <c r="L453" s="214"/>
      <c r="M453" s="235" t="s">
        <v>22</v>
      </c>
      <c r="N453" s="236" t="s">
        <v>44</v>
      </c>
      <c r="O453" s="106"/>
      <c r="P453" s="237">
        <f>O453*H453</f>
        <v>0</v>
      </c>
      <c r="Q453" s="237">
        <v>0</v>
      </c>
      <c r="R453" s="237">
        <f>Q453*H453</f>
        <v>0</v>
      </c>
      <c r="S453" s="237">
        <v>0</v>
      </c>
      <c r="T453" s="254">
        <f>S453*H453</f>
        <v>0</v>
      </c>
      <c r="AR453" s="170" t="s">
        <v>298</v>
      </c>
      <c r="AT453" s="170" t="s">
        <v>166</v>
      </c>
      <c r="AU453" s="170" t="s">
        <v>81</v>
      </c>
      <c r="AY453" s="170" t="s">
        <v>164</v>
      </c>
      <c r="BE453" s="266">
        <f>IF(N453="základní",J453,0)</f>
        <v>0</v>
      </c>
      <c r="BF453" s="266">
        <f>IF(N453="snížená",J453,0)</f>
        <v>0</v>
      </c>
      <c r="BG453" s="266">
        <f>IF(N453="zákl. přenesená",J453,0)</f>
        <v>0</v>
      </c>
      <c r="BH453" s="266">
        <f>IF(N453="sníž. přenesená",J453,0)</f>
        <v>0</v>
      </c>
      <c r="BI453" s="266">
        <f>IF(N453="nulová",J453,0)</f>
        <v>0</v>
      </c>
      <c r="BJ453" s="170" t="s">
        <v>24</v>
      </c>
      <c r="BK453" s="266">
        <f>ROUND(I453*H453,2)</f>
        <v>0</v>
      </c>
      <c r="BL453" s="170" t="s">
        <v>298</v>
      </c>
      <c r="BM453" s="170" t="s">
        <v>2421</v>
      </c>
    </row>
    <row r="454" spans="2:51" s="90" customFormat="1" ht="24">
      <c r="B454" s="196"/>
      <c r="C454" s="197"/>
      <c r="D454" s="194" t="s">
        <v>184</v>
      </c>
      <c r="E454" s="198" t="s">
        <v>22</v>
      </c>
      <c r="F454" s="199" t="s">
        <v>2422</v>
      </c>
      <c r="G454" s="197"/>
      <c r="H454" s="198" t="s">
        <v>22</v>
      </c>
      <c r="I454" s="239"/>
      <c r="J454" s="197"/>
      <c r="K454" s="197"/>
      <c r="L454" s="240"/>
      <c r="M454" s="241"/>
      <c r="N454" s="242"/>
      <c r="O454" s="242"/>
      <c r="P454" s="242"/>
      <c r="Q454" s="242"/>
      <c r="R454" s="242"/>
      <c r="S454" s="242"/>
      <c r="T454" s="256"/>
      <c r="AT454" s="261" t="s">
        <v>184</v>
      </c>
      <c r="AU454" s="261" t="s">
        <v>81</v>
      </c>
      <c r="AV454" s="90" t="s">
        <v>24</v>
      </c>
      <c r="AW454" s="90" t="s">
        <v>37</v>
      </c>
      <c r="AX454" s="90" t="s">
        <v>73</v>
      </c>
      <c r="AY454" s="261" t="s">
        <v>164</v>
      </c>
    </row>
    <row r="455" spans="2:51" s="90" customFormat="1" ht="24">
      <c r="B455" s="196"/>
      <c r="C455" s="197"/>
      <c r="D455" s="194" t="s">
        <v>184</v>
      </c>
      <c r="E455" s="198" t="s">
        <v>22</v>
      </c>
      <c r="F455" s="199" t="s">
        <v>2423</v>
      </c>
      <c r="G455" s="197"/>
      <c r="H455" s="198" t="s">
        <v>22</v>
      </c>
      <c r="I455" s="239"/>
      <c r="J455" s="197"/>
      <c r="K455" s="197"/>
      <c r="L455" s="240"/>
      <c r="M455" s="241"/>
      <c r="N455" s="242"/>
      <c r="O455" s="242"/>
      <c r="P455" s="242"/>
      <c r="Q455" s="242"/>
      <c r="R455" s="242"/>
      <c r="S455" s="242"/>
      <c r="T455" s="256"/>
      <c r="AT455" s="261" t="s">
        <v>184</v>
      </c>
      <c r="AU455" s="261" t="s">
        <v>81</v>
      </c>
      <c r="AV455" s="90" t="s">
        <v>24</v>
      </c>
      <c r="AW455" s="90" t="s">
        <v>37</v>
      </c>
      <c r="AX455" s="90" t="s">
        <v>73</v>
      </c>
      <c r="AY455" s="261" t="s">
        <v>164</v>
      </c>
    </row>
    <row r="456" spans="2:51" s="90" customFormat="1" ht="13.5">
      <c r="B456" s="196"/>
      <c r="C456" s="197"/>
      <c r="D456" s="194" t="s">
        <v>184</v>
      </c>
      <c r="E456" s="198" t="s">
        <v>22</v>
      </c>
      <c r="F456" s="199" t="s">
        <v>2424</v>
      </c>
      <c r="G456" s="197"/>
      <c r="H456" s="198" t="s">
        <v>22</v>
      </c>
      <c r="I456" s="239"/>
      <c r="J456" s="197"/>
      <c r="K456" s="197"/>
      <c r="L456" s="240"/>
      <c r="M456" s="241"/>
      <c r="N456" s="242"/>
      <c r="O456" s="242"/>
      <c r="P456" s="242"/>
      <c r="Q456" s="242"/>
      <c r="R456" s="242"/>
      <c r="S456" s="242"/>
      <c r="T456" s="256"/>
      <c r="AT456" s="261" t="s">
        <v>184</v>
      </c>
      <c r="AU456" s="261" t="s">
        <v>81</v>
      </c>
      <c r="AV456" s="90" t="s">
        <v>24</v>
      </c>
      <c r="AW456" s="90" t="s">
        <v>37</v>
      </c>
      <c r="AX456" s="90" t="s">
        <v>73</v>
      </c>
      <c r="AY456" s="261" t="s">
        <v>164</v>
      </c>
    </row>
    <row r="457" spans="2:51" s="91" customFormat="1" ht="13.5">
      <c r="B457" s="200"/>
      <c r="C457" s="201"/>
      <c r="D457" s="207" t="s">
        <v>184</v>
      </c>
      <c r="E457" s="211" t="s">
        <v>22</v>
      </c>
      <c r="F457" s="212" t="s">
        <v>24</v>
      </c>
      <c r="G457" s="201"/>
      <c r="H457" s="213">
        <v>1</v>
      </c>
      <c r="I457" s="243"/>
      <c r="J457" s="201"/>
      <c r="K457" s="201"/>
      <c r="L457" s="244"/>
      <c r="M457" s="245"/>
      <c r="N457" s="246"/>
      <c r="O457" s="246"/>
      <c r="P457" s="246"/>
      <c r="Q457" s="246"/>
      <c r="R457" s="246"/>
      <c r="S457" s="246"/>
      <c r="T457" s="257"/>
      <c r="AT457" s="262" t="s">
        <v>184</v>
      </c>
      <c r="AU457" s="262" t="s">
        <v>81</v>
      </c>
      <c r="AV457" s="91" t="s">
        <v>81</v>
      </c>
      <c r="AW457" s="91" t="s">
        <v>37</v>
      </c>
      <c r="AX457" s="91" t="s">
        <v>24</v>
      </c>
      <c r="AY457" s="262" t="s">
        <v>164</v>
      </c>
    </row>
    <row r="458" spans="2:65" s="84" customFormat="1" ht="28.8" customHeight="1">
      <c r="B458" s="105"/>
      <c r="C458" s="189" t="s">
        <v>606</v>
      </c>
      <c r="D458" s="189" t="s">
        <v>166</v>
      </c>
      <c r="E458" s="190" t="s">
        <v>2425</v>
      </c>
      <c r="F458" s="191" t="s">
        <v>2426</v>
      </c>
      <c r="G458" s="192" t="s">
        <v>169</v>
      </c>
      <c r="H458" s="193">
        <v>1</v>
      </c>
      <c r="I458" s="233"/>
      <c r="J458" s="234">
        <f>ROUND(I458*H458,2)</f>
        <v>0</v>
      </c>
      <c r="K458" s="191" t="s">
        <v>22</v>
      </c>
      <c r="L458" s="214"/>
      <c r="M458" s="235" t="s">
        <v>22</v>
      </c>
      <c r="N458" s="236" t="s">
        <v>44</v>
      </c>
      <c r="O458" s="106"/>
      <c r="P458" s="237">
        <f>O458*H458</f>
        <v>0</v>
      </c>
      <c r="Q458" s="237">
        <v>0</v>
      </c>
      <c r="R458" s="237">
        <f>Q458*H458</f>
        <v>0</v>
      </c>
      <c r="S458" s="237">
        <v>0</v>
      </c>
      <c r="T458" s="254">
        <f>S458*H458</f>
        <v>0</v>
      </c>
      <c r="AR458" s="170" t="s">
        <v>298</v>
      </c>
      <c r="AT458" s="170" t="s">
        <v>166</v>
      </c>
      <c r="AU458" s="170" t="s">
        <v>81</v>
      </c>
      <c r="AY458" s="170" t="s">
        <v>164</v>
      </c>
      <c r="BE458" s="266">
        <f>IF(N458="základní",J458,0)</f>
        <v>0</v>
      </c>
      <c r="BF458" s="266">
        <f>IF(N458="snížená",J458,0)</f>
        <v>0</v>
      </c>
      <c r="BG458" s="266">
        <f>IF(N458="zákl. přenesená",J458,0)</f>
        <v>0</v>
      </c>
      <c r="BH458" s="266">
        <f>IF(N458="sníž. přenesená",J458,0)</f>
        <v>0</v>
      </c>
      <c r="BI458" s="266">
        <f>IF(N458="nulová",J458,0)</f>
        <v>0</v>
      </c>
      <c r="BJ458" s="170" t="s">
        <v>24</v>
      </c>
      <c r="BK458" s="266">
        <f>ROUND(I458*H458,2)</f>
        <v>0</v>
      </c>
      <c r="BL458" s="170" t="s">
        <v>298</v>
      </c>
      <c r="BM458" s="170" t="s">
        <v>2427</v>
      </c>
    </row>
    <row r="459" spans="2:51" s="90" customFormat="1" ht="24">
      <c r="B459" s="196"/>
      <c r="C459" s="197"/>
      <c r="D459" s="194" t="s">
        <v>184</v>
      </c>
      <c r="E459" s="198" t="s">
        <v>22</v>
      </c>
      <c r="F459" s="199" t="s">
        <v>2428</v>
      </c>
      <c r="G459" s="197"/>
      <c r="H459" s="198" t="s">
        <v>22</v>
      </c>
      <c r="I459" s="239"/>
      <c r="J459" s="197"/>
      <c r="K459" s="197"/>
      <c r="L459" s="240"/>
      <c r="M459" s="241"/>
      <c r="N459" s="242"/>
      <c r="O459" s="242"/>
      <c r="P459" s="242"/>
      <c r="Q459" s="242"/>
      <c r="R459" s="242"/>
      <c r="S459" s="242"/>
      <c r="T459" s="256"/>
      <c r="AT459" s="261" t="s">
        <v>184</v>
      </c>
      <c r="AU459" s="261" t="s">
        <v>81</v>
      </c>
      <c r="AV459" s="90" t="s">
        <v>24</v>
      </c>
      <c r="AW459" s="90" t="s">
        <v>37</v>
      </c>
      <c r="AX459" s="90" t="s">
        <v>73</v>
      </c>
      <c r="AY459" s="261" t="s">
        <v>164</v>
      </c>
    </row>
    <row r="460" spans="2:51" s="90" customFormat="1" ht="24">
      <c r="B460" s="196"/>
      <c r="C460" s="197"/>
      <c r="D460" s="194" t="s">
        <v>184</v>
      </c>
      <c r="E460" s="198" t="s">
        <v>22</v>
      </c>
      <c r="F460" s="199" t="s">
        <v>2429</v>
      </c>
      <c r="G460" s="197"/>
      <c r="H460" s="198" t="s">
        <v>22</v>
      </c>
      <c r="I460" s="239"/>
      <c r="J460" s="197"/>
      <c r="K460" s="197"/>
      <c r="L460" s="240"/>
      <c r="M460" s="241"/>
      <c r="N460" s="242"/>
      <c r="O460" s="242"/>
      <c r="P460" s="242"/>
      <c r="Q460" s="242"/>
      <c r="R460" s="242"/>
      <c r="S460" s="242"/>
      <c r="T460" s="256"/>
      <c r="AT460" s="261" t="s">
        <v>184</v>
      </c>
      <c r="AU460" s="261" t="s">
        <v>81</v>
      </c>
      <c r="AV460" s="90" t="s">
        <v>24</v>
      </c>
      <c r="AW460" s="90" t="s">
        <v>37</v>
      </c>
      <c r="AX460" s="90" t="s">
        <v>73</v>
      </c>
      <c r="AY460" s="261" t="s">
        <v>164</v>
      </c>
    </row>
    <row r="461" spans="2:51" s="90" customFormat="1" ht="13.5">
      <c r="B461" s="196"/>
      <c r="C461" s="197"/>
      <c r="D461" s="194" t="s">
        <v>184</v>
      </c>
      <c r="E461" s="198" t="s">
        <v>22</v>
      </c>
      <c r="F461" s="199" t="s">
        <v>2430</v>
      </c>
      <c r="G461" s="197"/>
      <c r="H461" s="198" t="s">
        <v>22</v>
      </c>
      <c r="I461" s="239"/>
      <c r="J461" s="197"/>
      <c r="K461" s="197"/>
      <c r="L461" s="240"/>
      <c r="M461" s="241"/>
      <c r="N461" s="242"/>
      <c r="O461" s="242"/>
      <c r="P461" s="242"/>
      <c r="Q461" s="242"/>
      <c r="R461" s="242"/>
      <c r="S461" s="242"/>
      <c r="T461" s="256"/>
      <c r="AT461" s="261" t="s">
        <v>184</v>
      </c>
      <c r="AU461" s="261" t="s">
        <v>81</v>
      </c>
      <c r="AV461" s="90" t="s">
        <v>24</v>
      </c>
      <c r="AW461" s="90" t="s">
        <v>37</v>
      </c>
      <c r="AX461" s="90" t="s">
        <v>73</v>
      </c>
      <c r="AY461" s="261" t="s">
        <v>164</v>
      </c>
    </row>
    <row r="462" spans="2:51" s="91" customFormat="1" ht="13.5">
      <c r="B462" s="200"/>
      <c r="C462" s="201"/>
      <c r="D462" s="207" t="s">
        <v>184</v>
      </c>
      <c r="E462" s="211" t="s">
        <v>22</v>
      </c>
      <c r="F462" s="212" t="s">
        <v>24</v>
      </c>
      <c r="G462" s="201"/>
      <c r="H462" s="213">
        <v>1</v>
      </c>
      <c r="I462" s="243"/>
      <c r="J462" s="201"/>
      <c r="K462" s="201"/>
      <c r="L462" s="244"/>
      <c r="M462" s="245"/>
      <c r="N462" s="246"/>
      <c r="O462" s="246"/>
      <c r="P462" s="246"/>
      <c r="Q462" s="246"/>
      <c r="R462" s="246"/>
      <c r="S462" s="246"/>
      <c r="T462" s="257"/>
      <c r="AT462" s="262" t="s">
        <v>184</v>
      </c>
      <c r="AU462" s="262" t="s">
        <v>81</v>
      </c>
      <c r="AV462" s="91" t="s">
        <v>81</v>
      </c>
      <c r="AW462" s="91" t="s">
        <v>37</v>
      </c>
      <c r="AX462" s="91" t="s">
        <v>24</v>
      </c>
      <c r="AY462" s="262" t="s">
        <v>164</v>
      </c>
    </row>
    <row r="463" spans="2:65" s="84" customFormat="1" ht="28.8" customHeight="1">
      <c r="B463" s="105"/>
      <c r="C463" s="189" t="s">
        <v>610</v>
      </c>
      <c r="D463" s="189" t="s">
        <v>166</v>
      </c>
      <c r="E463" s="190" t="s">
        <v>2431</v>
      </c>
      <c r="F463" s="191" t="s">
        <v>2432</v>
      </c>
      <c r="G463" s="192" t="s">
        <v>169</v>
      </c>
      <c r="H463" s="193">
        <v>1</v>
      </c>
      <c r="I463" s="233"/>
      <c r="J463" s="234">
        <f>ROUND(I463*H463,2)</f>
        <v>0</v>
      </c>
      <c r="K463" s="191" t="s">
        <v>22</v>
      </c>
      <c r="L463" s="214"/>
      <c r="M463" s="235" t="s">
        <v>22</v>
      </c>
      <c r="N463" s="236" t="s">
        <v>44</v>
      </c>
      <c r="O463" s="106"/>
      <c r="P463" s="237">
        <f>O463*H463</f>
        <v>0</v>
      </c>
      <c r="Q463" s="237">
        <v>0</v>
      </c>
      <c r="R463" s="237">
        <f>Q463*H463</f>
        <v>0</v>
      </c>
      <c r="S463" s="237">
        <v>0</v>
      </c>
      <c r="T463" s="254">
        <f>S463*H463</f>
        <v>0</v>
      </c>
      <c r="AR463" s="170" t="s">
        <v>298</v>
      </c>
      <c r="AT463" s="170" t="s">
        <v>166</v>
      </c>
      <c r="AU463" s="170" t="s">
        <v>81</v>
      </c>
      <c r="AY463" s="170" t="s">
        <v>164</v>
      </c>
      <c r="BE463" s="266">
        <f>IF(N463="základní",J463,0)</f>
        <v>0</v>
      </c>
      <c r="BF463" s="266">
        <f>IF(N463="snížená",J463,0)</f>
        <v>0</v>
      </c>
      <c r="BG463" s="266">
        <f>IF(N463="zákl. přenesená",J463,0)</f>
        <v>0</v>
      </c>
      <c r="BH463" s="266">
        <f>IF(N463="sníž. přenesená",J463,0)</f>
        <v>0</v>
      </c>
      <c r="BI463" s="266">
        <f>IF(N463="nulová",J463,0)</f>
        <v>0</v>
      </c>
      <c r="BJ463" s="170" t="s">
        <v>24</v>
      </c>
      <c r="BK463" s="266">
        <f>ROUND(I463*H463,2)</f>
        <v>0</v>
      </c>
      <c r="BL463" s="170" t="s">
        <v>298</v>
      </c>
      <c r="BM463" s="170" t="s">
        <v>2433</v>
      </c>
    </row>
    <row r="464" spans="2:51" s="90" customFormat="1" ht="24">
      <c r="B464" s="196"/>
      <c r="C464" s="197"/>
      <c r="D464" s="194" t="s">
        <v>184</v>
      </c>
      <c r="E464" s="198" t="s">
        <v>22</v>
      </c>
      <c r="F464" s="199" t="s">
        <v>2422</v>
      </c>
      <c r="G464" s="197"/>
      <c r="H464" s="198" t="s">
        <v>22</v>
      </c>
      <c r="I464" s="239"/>
      <c r="J464" s="197"/>
      <c r="K464" s="197"/>
      <c r="L464" s="240"/>
      <c r="M464" s="241"/>
      <c r="N464" s="242"/>
      <c r="O464" s="242"/>
      <c r="P464" s="242"/>
      <c r="Q464" s="242"/>
      <c r="R464" s="242"/>
      <c r="S464" s="242"/>
      <c r="T464" s="256"/>
      <c r="AT464" s="261" t="s">
        <v>184</v>
      </c>
      <c r="AU464" s="261" t="s">
        <v>81</v>
      </c>
      <c r="AV464" s="90" t="s">
        <v>24</v>
      </c>
      <c r="AW464" s="90" t="s">
        <v>37</v>
      </c>
      <c r="AX464" s="90" t="s">
        <v>73</v>
      </c>
      <c r="AY464" s="261" t="s">
        <v>164</v>
      </c>
    </row>
    <row r="465" spans="2:51" s="90" customFormat="1" ht="24">
      <c r="B465" s="196"/>
      <c r="C465" s="197"/>
      <c r="D465" s="194" t="s">
        <v>184</v>
      </c>
      <c r="E465" s="198" t="s">
        <v>22</v>
      </c>
      <c r="F465" s="199" t="s">
        <v>2434</v>
      </c>
      <c r="G465" s="197"/>
      <c r="H465" s="198" t="s">
        <v>22</v>
      </c>
      <c r="I465" s="239"/>
      <c r="J465" s="197"/>
      <c r="K465" s="197"/>
      <c r="L465" s="240"/>
      <c r="M465" s="241"/>
      <c r="N465" s="242"/>
      <c r="O465" s="242"/>
      <c r="P465" s="242"/>
      <c r="Q465" s="242"/>
      <c r="R465" s="242"/>
      <c r="S465" s="242"/>
      <c r="T465" s="256"/>
      <c r="AT465" s="261" t="s">
        <v>184</v>
      </c>
      <c r="AU465" s="261" t="s">
        <v>81</v>
      </c>
      <c r="AV465" s="90" t="s">
        <v>24</v>
      </c>
      <c r="AW465" s="90" t="s">
        <v>37</v>
      </c>
      <c r="AX465" s="90" t="s">
        <v>73</v>
      </c>
      <c r="AY465" s="261" t="s">
        <v>164</v>
      </c>
    </row>
    <row r="466" spans="2:51" s="90" customFormat="1" ht="13.5">
      <c r="B466" s="196"/>
      <c r="C466" s="197"/>
      <c r="D466" s="194" t="s">
        <v>184</v>
      </c>
      <c r="E466" s="198" t="s">
        <v>22</v>
      </c>
      <c r="F466" s="199" t="s">
        <v>2430</v>
      </c>
      <c r="G466" s="197"/>
      <c r="H466" s="198" t="s">
        <v>22</v>
      </c>
      <c r="I466" s="239"/>
      <c r="J466" s="197"/>
      <c r="K466" s="197"/>
      <c r="L466" s="240"/>
      <c r="M466" s="241"/>
      <c r="N466" s="242"/>
      <c r="O466" s="242"/>
      <c r="P466" s="242"/>
      <c r="Q466" s="242"/>
      <c r="R466" s="242"/>
      <c r="S466" s="242"/>
      <c r="T466" s="256"/>
      <c r="AT466" s="261" t="s">
        <v>184</v>
      </c>
      <c r="AU466" s="261" t="s">
        <v>81</v>
      </c>
      <c r="AV466" s="90" t="s">
        <v>24</v>
      </c>
      <c r="AW466" s="90" t="s">
        <v>37</v>
      </c>
      <c r="AX466" s="90" t="s">
        <v>73</v>
      </c>
      <c r="AY466" s="261" t="s">
        <v>164</v>
      </c>
    </row>
    <row r="467" spans="2:51" s="91" customFormat="1" ht="13.5">
      <c r="B467" s="200"/>
      <c r="C467" s="201"/>
      <c r="D467" s="207" t="s">
        <v>184</v>
      </c>
      <c r="E467" s="211" t="s">
        <v>22</v>
      </c>
      <c r="F467" s="212" t="s">
        <v>24</v>
      </c>
      <c r="G467" s="201"/>
      <c r="H467" s="213">
        <v>1</v>
      </c>
      <c r="I467" s="243"/>
      <c r="J467" s="201"/>
      <c r="K467" s="201"/>
      <c r="L467" s="244"/>
      <c r="M467" s="245"/>
      <c r="N467" s="246"/>
      <c r="O467" s="246"/>
      <c r="P467" s="246"/>
      <c r="Q467" s="246"/>
      <c r="R467" s="246"/>
      <c r="S467" s="246"/>
      <c r="T467" s="257"/>
      <c r="AT467" s="262" t="s">
        <v>184</v>
      </c>
      <c r="AU467" s="262" t="s">
        <v>81</v>
      </c>
      <c r="AV467" s="91" t="s">
        <v>81</v>
      </c>
      <c r="AW467" s="91" t="s">
        <v>37</v>
      </c>
      <c r="AX467" s="91" t="s">
        <v>24</v>
      </c>
      <c r="AY467" s="262" t="s">
        <v>164</v>
      </c>
    </row>
    <row r="468" spans="2:65" s="84" customFormat="1" ht="28.8" customHeight="1">
      <c r="B468" s="105"/>
      <c r="C468" s="189" t="s">
        <v>614</v>
      </c>
      <c r="D468" s="189" t="s">
        <v>166</v>
      </c>
      <c r="E468" s="190" t="s">
        <v>2435</v>
      </c>
      <c r="F468" s="191" t="s">
        <v>2436</v>
      </c>
      <c r="G468" s="192" t="s">
        <v>169</v>
      </c>
      <c r="H468" s="193">
        <v>2</v>
      </c>
      <c r="I468" s="233"/>
      <c r="J468" s="234">
        <f>ROUND(I468*H468,2)</f>
        <v>0</v>
      </c>
      <c r="K468" s="191" t="s">
        <v>22</v>
      </c>
      <c r="L468" s="214"/>
      <c r="M468" s="235" t="s">
        <v>22</v>
      </c>
      <c r="N468" s="236" t="s">
        <v>44</v>
      </c>
      <c r="O468" s="106"/>
      <c r="P468" s="237">
        <f>O468*H468</f>
        <v>0</v>
      </c>
      <c r="Q468" s="237">
        <v>0</v>
      </c>
      <c r="R468" s="237">
        <f>Q468*H468</f>
        <v>0</v>
      </c>
      <c r="S468" s="237">
        <v>0</v>
      </c>
      <c r="T468" s="254">
        <f>S468*H468</f>
        <v>0</v>
      </c>
      <c r="AR468" s="170" t="s">
        <v>298</v>
      </c>
      <c r="AT468" s="170" t="s">
        <v>166</v>
      </c>
      <c r="AU468" s="170" t="s">
        <v>81</v>
      </c>
      <c r="AY468" s="170" t="s">
        <v>164</v>
      </c>
      <c r="BE468" s="266">
        <f>IF(N468="základní",J468,0)</f>
        <v>0</v>
      </c>
      <c r="BF468" s="266">
        <f>IF(N468="snížená",J468,0)</f>
        <v>0</v>
      </c>
      <c r="BG468" s="266">
        <f>IF(N468="zákl. přenesená",J468,0)</f>
        <v>0</v>
      </c>
      <c r="BH468" s="266">
        <f>IF(N468="sníž. přenesená",J468,0)</f>
        <v>0</v>
      </c>
      <c r="BI468" s="266">
        <f>IF(N468="nulová",J468,0)</f>
        <v>0</v>
      </c>
      <c r="BJ468" s="170" t="s">
        <v>24</v>
      </c>
      <c r="BK468" s="266">
        <f>ROUND(I468*H468,2)</f>
        <v>0</v>
      </c>
      <c r="BL468" s="170" t="s">
        <v>298</v>
      </c>
      <c r="BM468" s="170" t="s">
        <v>2437</v>
      </c>
    </row>
    <row r="469" spans="2:51" s="90" customFormat="1" ht="13.5">
      <c r="B469" s="196"/>
      <c r="C469" s="197"/>
      <c r="D469" s="194" t="s">
        <v>184</v>
      </c>
      <c r="E469" s="198" t="s">
        <v>22</v>
      </c>
      <c r="F469" s="199" t="s">
        <v>2438</v>
      </c>
      <c r="G469" s="197"/>
      <c r="H469" s="198" t="s">
        <v>22</v>
      </c>
      <c r="I469" s="239"/>
      <c r="J469" s="197"/>
      <c r="K469" s="197"/>
      <c r="L469" s="240"/>
      <c r="M469" s="241"/>
      <c r="N469" s="242"/>
      <c r="O469" s="242"/>
      <c r="P469" s="242"/>
      <c r="Q469" s="242"/>
      <c r="R469" s="242"/>
      <c r="S469" s="242"/>
      <c r="T469" s="256"/>
      <c r="AT469" s="261" t="s">
        <v>184</v>
      </c>
      <c r="AU469" s="261" t="s">
        <v>81</v>
      </c>
      <c r="AV469" s="90" t="s">
        <v>24</v>
      </c>
      <c r="AW469" s="90" t="s">
        <v>37</v>
      </c>
      <c r="AX469" s="90" t="s">
        <v>73</v>
      </c>
      <c r="AY469" s="261" t="s">
        <v>164</v>
      </c>
    </row>
    <row r="470" spans="2:51" s="90" customFormat="1" ht="24">
      <c r="B470" s="196"/>
      <c r="C470" s="197"/>
      <c r="D470" s="194" t="s">
        <v>184</v>
      </c>
      <c r="E470" s="198" t="s">
        <v>22</v>
      </c>
      <c r="F470" s="199" t="s">
        <v>2439</v>
      </c>
      <c r="G470" s="197"/>
      <c r="H470" s="198" t="s">
        <v>22</v>
      </c>
      <c r="I470" s="239"/>
      <c r="J470" s="197"/>
      <c r="K470" s="197"/>
      <c r="L470" s="240"/>
      <c r="M470" s="241"/>
      <c r="N470" s="242"/>
      <c r="O470" s="242"/>
      <c r="P470" s="242"/>
      <c r="Q470" s="242"/>
      <c r="R470" s="242"/>
      <c r="S470" s="242"/>
      <c r="T470" s="256"/>
      <c r="AT470" s="261" t="s">
        <v>184</v>
      </c>
      <c r="AU470" s="261" t="s">
        <v>81</v>
      </c>
      <c r="AV470" s="90" t="s">
        <v>24</v>
      </c>
      <c r="AW470" s="90" t="s">
        <v>37</v>
      </c>
      <c r="AX470" s="90" t="s">
        <v>73</v>
      </c>
      <c r="AY470" s="261" t="s">
        <v>164</v>
      </c>
    </row>
    <row r="471" spans="2:51" s="90" customFormat="1" ht="13.5">
      <c r="B471" s="196"/>
      <c r="C471" s="197"/>
      <c r="D471" s="194" t="s">
        <v>184</v>
      </c>
      <c r="E471" s="198" t="s">
        <v>22</v>
      </c>
      <c r="F471" s="199" t="s">
        <v>2430</v>
      </c>
      <c r="G471" s="197"/>
      <c r="H471" s="198" t="s">
        <v>22</v>
      </c>
      <c r="I471" s="239"/>
      <c r="J471" s="197"/>
      <c r="K471" s="197"/>
      <c r="L471" s="240"/>
      <c r="M471" s="241"/>
      <c r="N471" s="242"/>
      <c r="O471" s="242"/>
      <c r="P471" s="242"/>
      <c r="Q471" s="242"/>
      <c r="R471" s="242"/>
      <c r="S471" s="242"/>
      <c r="T471" s="256"/>
      <c r="AT471" s="261" t="s">
        <v>184</v>
      </c>
      <c r="AU471" s="261" t="s">
        <v>81</v>
      </c>
      <c r="AV471" s="90" t="s">
        <v>24</v>
      </c>
      <c r="AW471" s="90" t="s">
        <v>37</v>
      </c>
      <c r="AX471" s="90" t="s">
        <v>73</v>
      </c>
      <c r="AY471" s="261" t="s">
        <v>164</v>
      </c>
    </row>
    <row r="472" spans="2:51" s="91" customFormat="1" ht="13.5">
      <c r="B472" s="200"/>
      <c r="C472" s="201"/>
      <c r="D472" s="207" t="s">
        <v>184</v>
      </c>
      <c r="E472" s="211" t="s">
        <v>22</v>
      </c>
      <c r="F472" s="212" t="s">
        <v>81</v>
      </c>
      <c r="G472" s="201"/>
      <c r="H472" s="213">
        <v>2</v>
      </c>
      <c r="I472" s="243"/>
      <c r="J472" s="201"/>
      <c r="K472" s="201"/>
      <c r="L472" s="244"/>
      <c r="M472" s="245"/>
      <c r="N472" s="246"/>
      <c r="O472" s="246"/>
      <c r="P472" s="246"/>
      <c r="Q472" s="246"/>
      <c r="R472" s="246"/>
      <c r="S472" s="246"/>
      <c r="T472" s="257"/>
      <c r="AT472" s="262" t="s">
        <v>184</v>
      </c>
      <c r="AU472" s="262" t="s">
        <v>81</v>
      </c>
      <c r="AV472" s="91" t="s">
        <v>81</v>
      </c>
      <c r="AW472" s="91" t="s">
        <v>37</v>
      </c>
      <c r="AX472" s="91" t="s">
        <v>24</v>
      </c>
      <c r="AY472" s="262" t="s">
        <v>164</v>
      </c>
    </row>
    <row r="473" spans="2:65" s="84" customFormat="1" ht="20.4" customHeight="1">
      <c r="B473" s="105"/>
      <c r="C473" s="189" t="s">
        <v>620</v>
      </c>
      <c r="D473" s="189" t="s">
        <v>166</v>
      </c>
      <c r="E473" s="190" t="s">
        <v>1776</v>
      </c>
      <c r="F473" s="191" t="s">
        <v>1777</v>
      </c>
      <c r="G473" s="192" t="s">
        <v>169</v>
      </c>
      <c r="H473" s="193">
        <v>1</v>
      </c>
      <c r="I473" s="233"/>
      <c r="J473" s="234">
        <f>ROUND(I473*H473,2)</f>
        <v>0</v>
      </c>
      <c r="K473" s="191" t="s">
        <v>170</v>
      </c>
      <c r="L473" s="214"/>
      <c r="M473" s="235" t="s">
        <v>22</v>
      </c>
      <c r="N473" s="236" t="s">
        <v>44</v>
      </c>
      <c r="O473" s="106"/>
      <c r="P473" s="237">
        <f>O473*H473</f>
        <v>0</v>
      </c>
      <c r="Q473" s="237">
        <v>0</v>
      </c>
      <c r="R473" s="237">
        <f>Q473*H473</f>
        <v>0</v>
      </c>
      <c r="S473" s="237">
        <v>0</v>
      </c>
      <c r="T473" s="254">
        <f>S473*H473</f>
        <v>0</v>
      </c>
      <c r="AR473" s="170" t="s">
        <v>298</v>
      </c>
      <c r="AT473" s="170" t="s">
        <v>166</v>
      </c>
      <c r="AU473" s="170" t="s">
        <v>81</v>
      </c>
      <c r="AY473" s="170" t="s">
        <v>164</v>
      </c>
      <c r="BE473" s="266">
        <f>IF(N473="základní",J473,0)</f>
        <v>0</v>
      </c>
      <c r="BF473" s="266">
        <f>IF(N473="snížená",J473,0)</f>
        <v>0</v>
      </c>
      <c r="BG473" s="266">
        <f>IF(N473="zákl. přenesená",J473,0)</f>
        <v>0</v>
      </c>
      <c r="BH473" s="266">
        <f>IF(N473="sníž. přenesená",J473,0)</f>
        <v>0</v>
      </c>
      <c r="BI473" s="266">
        <f>IF(N473="nulová",J473,0)</f>
        <v>0</v>
      </c>
      <c r="BJ473" s="170" t="s">
        <v>24</v>
      </c>
      <c r="BK473" s="266">
        <f>ROUND(I473*H473,2)</f>
        <v>0</v>
      </c>
      <c r="BL473" s="170" t="s">
        <v>298</v>
      </c>
      <c r="BM473" s="170" t="s">
        <v>2440</v>
      </c>
    </row>
    <row r="474" spans="2:47" s="84" customFormat="1" ht="24">
      <c r="B474" s="105"/>
      <c r="C474" s="174"/>
      <c r="D474" s="194" t="s">
        <v>173</v>
      </c>
      <c r="E474" s="174"/>
      <c r="F474" s="195" t="s">
        <v>1779</v>
      </c>
      <c r="G474" s="174"/>
      <c r="H474" s="174"/>
      <c r="I474" s="215"/>
      <c r="J474" s="174"/>
      <c r="K474" s="174"/>
      <c r="L474" s="214"/>
      <c r="M474" s="238"/>
      <c r="N474" s="106"/>
      <c r="O474" s="106"/>
      <c r="P474" s="106"/>
      <c r="Q474" s="106"/>
      <c r="R474" s="106"/>
      <c r="S474" s="106"/>
      <c r="T474" s="255"/>
      <c r="AT474" s="170" t="s">
        <v>173</v>
      </c>
      <c r="AU474" s="170" t="s">
        <v>81</v>
      </c>
    </row>
    <row r="475" spans="2:63" s="89" customFormat="1" ht="29.9" customHeight="1">
      <c r="B475" s="183"/>
      <c r="C475" s="184"/>
      <c r="D475" s="187" t="s">
        <v>72</v>
      </c>
      <c r="E475" s="188" t="s">
        <v>1942</v>
      </c>
      <c r="F475" s="188" t="s">
        <v>1943</v>
      </c>
      <c r="G475" s="184"/>
      <c r="H475" s="184"/>
      <c r="I475" s="226"/>
      <c r="J475" s="232">
        <f>BK475</f>
        <v>0</v>
      </c>
      <c r="K475" s="184"/>
      <c r="L475" s="228"/>
      <c r="M475" s="229"/>
      <c r="N475" s="230"/>
      <c r="O475" s="230"/>
      <c r="P475" s="231">
        <f aca="true" t="shared" si="14" ref="P475:T475">SUM(P476:P497)</f>
        <v>0</v>
      </c>
      <c r="Q475" s="230"/>
      <c r="R475" s="231">
        <f t="shared" si="14"/>
        <v>49.11720175</v>
      </c>
      <c r="S475" s="230"/>
      <c r="T475" s="253">
        <f t="shared" si="14"/>
        <v>0</v>
      </c>
      <c r="AR475" s="259" t="s">
        <v>81</v>
      </c>
      <c r="AT475" s="260" t="s">
        <v>72</v>
      </c>
      <c r="AU475" s="260" t="s">
        <v>24</v>
      </c>
      <c r="AY475" s="259" t="s">
        <v>164</v>
      </c>
      <c r="BK475" s="265">
        <f>SUM(BK476:BK497)</f>
        <v>0</v>
      </c>
    </row>
    <row r="476" spans="2:65" s="84" customFormat="1" ht="28.8" customHeight="1">
      <c r="B476" s="105"/>
      <c r="C476" s="189" t="s">
        <v>626</v>
      </c>
      <c r="D476" s="189" t="s">
        <v>166</v>
      </c>
      <c r="E476" s="190" t="s">
        <v>2441</v>
      </c>
      <c r="F476" s="191" t="s">
        <v>2442</v>
      </c>
      <c r="G476" s="192" t="s">
        <v>192</v>
      </c>
      <c r="H476" s="193">
        <v>1521.575</v>
      </c>
      <c r="I476" s="233"/>
      <c r="J476" s="234">
        <f>ROUND(I476*H476,2)</f>
        <v>0</v>
      </c>
      <c r="K476" s="191" t="s">
        <v>170</v>
      </c>
      <c r="L476" s="214"/>
      <c r="M476" s="235" t="s">
        <v>22</v>
      </c>
      <c r="N476" s="236" t="s">
        <v>44</v>
      </c>
      <c r="O476" s="106"/>
      <c r="P476" s="237">
        <f>O476*H476</f>
        <v>0</v>
      </c>
      <c r="Q476" s="237">
        <v>0.00295</v>
      </c>
      <c r="R476" s="237">
        <f>Q476*H476</f>
        <v>4.48864625</v>
      </c>
      <c r="S476" s="237">
        <v>0</v>
      </c>
      <c r="T476" s="254">
        <f>S476*H476</f>
        <v>0</v>
      </c>
      <c r="AR476" s="170" t="s">
        <v>298</v>
      </c>
      <c r="AT476" s="170" t="s">
        <v>166</v>
      </c>
      <c r="AU476" s="170" t="s">
        <v>81</v>
      </c>
      <c r="AY476" s="170" t="s">
        <v>164</v>
      </c>
      <c r="BE476" s="266">
        <f>IF(N476="základní",J476,0)</f>
        <v>0</v>
      </c>
      <c r="BF476" s="266">
        <f>IF(N476="snížená",J476,0)</f>
        <v>0</v>
      </c>
      <c r="BG476" s="266">
        <f>IF(N476="zákl. přenesená",J476,0)</f>
        <v>0</v>
      </c>
      <c r="BH476" s="266">
        <f>IF(N476="sníž. přenesená",J476,0)</f>
        <v>0</v>
      </c>
      <c r="BI476" s="266">
        <f>IF(N476="nulová",J476,0)</f>
        <v>0</v>
      </c>
      <c r="BJ476" s="170" t="s">
        <v>24</v>
      </c>
      <c r="BK476" s="266">
        <f>ROUND(I476*H476,2)</f>
        <v>0</v>
      </c>
      <c r="BL476" s="170" t="s">
        <v>298</v>
      </c>
      <c r="BM476" s="170" t="s">
        <v>2443</v>
      </c>
    </row>
    <row r="477" spans="2:47" s="84" customFormat="1" ht="24">
      <c r="B477" s="105"/>
      <c r="C477" s="174"/>
      <c r="D477" s="194" t="s">
        <v>173</v>
      </c>
      <c r="E477" s="174"/>
      <c r="F477" s="195" t="s">
        <v>2444</v>
      </c>
      <c r="G477" s="174"/>
      <c r="H477" s="174"/>
      <c r="I477" s="215"/>
      <c r="J477" s="174"/>
      <c r="K477" s="174"/>
      <c r="L477" s="214"/>
      <c r="M477" s="238"/>
      <c r="N477" s="106"/>
      <c r="O477" s="106"/>
      <c r="P477" s="106"/>
      <c r="Q477" s="106"/>
      <c r="R477" s="106"/>
      <c r="S477" s="106"/>
      <c r="T477" s="255"/>
      <c r="AT477" s="170" t="s">
        <v>173</v>
      </c>
      <c r="AU477" s="170" t="s">
        <v>81</v>
      </c>
    </row>
    <row r="478" spans="2:51" s="91" customFormat="1" ht="13.5">
      <c r="B478" s="200"/>
      <c r="C478" s="201"/>
      <c r="D478" s="194" t="s">
        <v>184</v>
      </c>
      <c r="E478" s="202" t="s">
        <v>22</v>
      </c>
      <c r="F478" s="203" t="s">
        <v>2200</v>
      </c>
      <c r="G478" s="201"/>
      <c r="H478" s="204">
        <v>347.045</v>
      </c>
      <c r="I478" s="243"/>
      <c r="J478" s="201"/>
      <c r="K478" s="201"/>
      <c r="L478" s="244"/>
      <c r="M478" s="245"/>
      <c r="N478" s="246"/>
      <c r="O478" s="246"/>
      <c r="P478" s="246"/>
      <c r="Q478" s="246"/>
      <c r="R478" s="246"/>
      <c r="S478" s="246"/>
      <c r="T478" s="257"/>
      <c r="AT478" s="262" t="s">
        <v>184</v>
      </c>
      <c r="AU478" s="262" t="s">
        <v>81</v>
      </c>
      <c r="AV478" s="91" t="s">
        <v>81</v>
      </c>
      <c r="AW478" s="91" t="s">
        <v>37</v>
      </c>
      <c r="AX478" s="91" t="s">
        <v>73</v>
      </c>
      <c r="AY478" s="262" t="s">
        <v>164</v>
      </c>
    </row>
    <row r="479" spans="2:51" s="91" customFormat="1" ht="13.5">
      <c r="B479" s="200"/>
      <c r="C479" s="201"/>
      <c r="D479" s="194" t="s">
        <v>184</v>
      </c>
      <c r="E479" s="202" t="s">
        <v>22</v>
      </c>
      <c r="F479" s="203" t="s">
        <v>2201</v>
      </c>
      <c r="G479" s="201"/>
      <c r="H479" s="204">
        <v>264.57</v>
      </c>
      <c r="I479" s="243"/>
      <c r="J479" s="201"/>
      <c r="K479" s="201"/>
      <c r="L479" s="244"/>
      <c r="M479" s="245"/>
      <c r="N479" s="246"/>
      <c r="O479" s="246"/>
      <c r="P479" s="246"/>
      <c r="Q479" s="246"/>
      <c r="R479" s="246"/>
      <c r="S479" s="246"/>
      <c r="T479" s="257"/>
      <c r="AT479" s="262" t="s">
        <v>184</v>
      </c>
      <c r="AU479" s="262" t="s">
        <v>81</v>
      </c>
      <c r="AV479" s="91" t="s">
        <v>81</v>
      </c>
      <c r="AW479" s="91" t="s">
        <v>37</v>
      </c>
      <c r="AX479" s="91" t="s">
        <v>73</v>
      </c>
      <c r="AY479" s="262" t="s">
        <v>164</v>
      </c>
    </row>
    <row r="480" spans="2:51" s="91" customFormat="1" ht="24">
      <c r="B480" s="200"/>
      <c r="C480" s="201"/>
      <c r="D480" s="194" t="s">
        <v>184</v>
      </c>
      <c r="E480" s="202" t="s">
        <v>22</v>
      </c>
      <c r="F480" s="203" t="s">
        <v>2202</v>
      </c>
      <c r="G480" s="201"/>
      <c r="H480" s="204">
        <v>604.62</v>
      </c>
      <c r="I480" s="243"/>
      <c r="J480" s="201"/>
      <c r="K480" s="201"/>
      <c r="L480" s="244"/>
      <c r="M480" s="245"/>
      <c r="N480" s="246"/>
      <c r="O480" s="246"/>
      <c r="P480" s="246"/>
      <c r="Q480" s="246"/>
      <c r="R480" s="246"/>
      <c r="S480" s="246"/>
      <c r="T480" s="257"/>
      <c r="AT480" s="262" t="s">
        <v>184</v>
      </c>
      <c r="AU480" s="262" t="s">
        <v>81</v>
      </c>
      <c r="AV480" s="91" t="s">
        <v>81</v>
      </c>
      <c r="AW480" s="91" t="s">
        <v>37</v>
      </c>
      <c r="AX480" s="91" t="s">
        <v>73</v>
      </c>
      <c r="AY480" s="262" t="s">
        <v>164</v>
      </c>
    </row>
    <row r="481" spans="2:51" s="91" customFormat="1" ht="13.5">
      <c r="B481" s="200"/>
      <c r="C481" s="201"/>
      <c r="D481" s="194" t="s">
        <v>184</v>
      </c>
      <c r="E481" s="202" t="s">
        <v>22</v>
      </c>
      <c r="F481" s="203" t="s">
        <v>2203</v>
      </c>
      <c r="G481" s="201"/>
      <c r="H481" s="204">
        <v>252.11</v>
      </c>
      <c r="I481" s="243"/>
      <c r="J481" s="201"/>
      <c r="K481" s="201"/>
      <c r="L481" s="244"/>
      <c r="M481" s="245"/>
      <c r="N481" s="246"/>
      <c r="O481" s="246"/>
      <c r="P481" s="246"/>
      <c r="Q481" s="246"/>
      <c r="R481" s="246"/>
      <c r="S481" s="246"/>
      <c r="T481" s="257"/>
      <c r="AT481" s="262" t="s">
        <v>184</v>
      </c>
      <c r="AU481" s="262" t="s">
        <v>81</v>
      </c>
      <c r="AV481" s="91" t="s">
        <v>81</v>
      </c>
      <c r="AW481" s="91" t="s">
        <v>37</v>
      </c>
      <c r="AX481" s="91" t="s">
        <v>73</v>
      </c>
      <c r="AY481" s="262" t="s">
        <v>164</v>
      </c>
    </row>
    <row r="482" spans="2:51" s="91" customFormat="1" ht="13.5">
      <c r="B482" s="200"/>
      <c r="C482" s="201"/>
      <c r="D482" s="194" t="s">
        <v>184</v>
      </c>
      <c r="E482" s="202" t="s">
        <v>22</v>
      </c>
      <c r="F482" s="203" t="s">
        <v>2204</v>
      </c>
      <c r="G482" s="201"/>
      <c r="H482" s="204">
        <v>49.84</v>
      </c>
      <c r="I482" s="243"/>
      <c r="J482" s="201"/>
      <c r="K482" s="201"/>
      <c r="L482" s="244"/>
      <c r="M482" s="245"/>
      <c r="N482" s="246"/>
      <c r="O482" s="246"/>
      <c r="P482" s="246"/>
      <c r="Q482" s="246"/>
      <c r="R482" s="246"/>
      <c r="S482" s="246"/>
      <c r="T482" s="257"/>
      <c r="AT482" s="262" t="s">
        <v>184</v>
      </c>
      <c r="AU482" s="262" t="s">
        <v>81</v>
      </c>
      <c r="AV482" s="91" t="s">
        <v>81</v>
      </c>
      <c r="AW482" s="91" t="s">
        <v>37</v>
      </c>
      <c r="AX482" s="91" t="s">
        <v>73</v>
      </c>
      <c r="AY482" s="262" t="s">
        <v>164</v>
      </c>
    </row>
    <row r="483" spans="2:51" s="91" customFormat="1" ht="24">
      <c r="B483" s="200"/>
      <c r="C483" s="201"/>
      <c r="D483" s="194" t="s">
        <v>184</v>
      </c>
      <c r="E483" s="202" t="s">
        <v>22</v>
      </c>
      <c r="F483" s="203" t="s">
        <v>2205</v>
      </c>
      <c r="G483" s="201"/>
      <c r="H483" s="204">
        <v>27.2</v>
      </c>
      <c r="I483" s="243"/>
      <c r="J483" s="201"/>
      <c r="K483" s="201"/>
      <c r="L483" s="244"/>
      <c r="M483" s="245"/>
      <c r="N483" s="246"/>
      <c r="O483" s="246"/>
      <c r="P483" s="246"/>
      <c r="Q483" s="246"/>
      <c r="R483" s="246"/>
      <c r="S483" s="246"/>
      <c r="T483" s="257"/>
      <c r="AT483" s="262" t="s">
        <v>184</v>
      </c>
      <c r="AU483" s="262" t="s">
        <v>81</v>
      </c>
      <c r="AV483" s="91" t="s">
        <v>81</v>
      </c>
      <c r="AW483" s="91" t="s">
        <v>37</v>
      </c>
      <c r="AX483" s="91" t="s">
        <v>73</v>
      </c>
      <c r="AY483" s="262" t="s">
        <v>164</v>
      </c>
    </row>
    <row r="484" spans="2:51" s="91" customFormat="1" ht="13.5">
      <c r="B484" s="200"/>
      <c r="C484" s="201"/>
      <c r="D484" s="194" t="s">
        <v>184</v>
      </c>
      <c r="E484" s="202" t="s">
        <v>22</v>
      </c>
      <c r="F484" s="203" t="s">
        <v>2206</v>
      </c>
      <c r="G484" s="201"/>
      <c r="H484" s="204">
        <v>70.6</v>
      </c>
      <c r="I484" s="243"/>
      <c r="J484" s="201"/>
      <c r="K484" s="201"/>
      <c r="L484" s="244"/>
      <c r="M484" s="245"/>
      <c r="N484" s="246"/>
      <c r="O484" s="246"/>
      <c r="P484" s="246"/>
      <c r="Q484" s="246"/>
      <c r="R484" s="246"/>
      <c r="S484" s="246"/>
      <c r="T484" s="257"/>
      <c r="AT484" s="262" t="s">
        <v>184</v>
      </c>
      <c r="AU484" s="262" t="s">
        <v>81</v>
      </c>
      <c r="AV484" s="91" t="s">
        <v>81</v>
      </c>
      <c r="AW484" s="91" t="s">
        <v>37</v>
      </c>
      <c r="AX484" s="91" t="s">
        <v>73</v>
      </c>
      <c r="AY484" s="262" t="s">
        <v>164</v>
      </c>
    </row>
    <row r="485" spans="2:51" s="91" customFormat="1" ht="13.5">
      <c r="B485" s="200"/>
      <c r="C485" s="201"/>
      <c r="D485" s="194" t="s">
        <v>184</v>
      </c>
      <c r="E485" s="202" t="s">
        <v>22</v>
      </c>
      <c r="F485" s="203" t="s">
        <v>2207</v>
      </c>
      <c r="G485" s="201"/>
      <c r="H485" s="204">
        <v>7.12</v>
      </c>
      <c r="I485" s="243"/>
      <c r="J485" s="201"/>
      <c r="K485" s="201"/>
      <c r="L485" s="244"/>
      <c r="M485" s="245"/>
      <c r="N485" s="246"/>
      <c r="O485" s="246"/>
      <c r="P485" s="246"/>
      <c r="Q485" s="246"/>
      <c r="R485" s="246"/>
      <c r="S485" s="246"/>
      <c r="T485" s="257"/>
      <c r="AT485" s="262" t="s">
        <v>184</v>
      </c>
      <c r="AU485" s="262" t="s">
        <v>81</v>
      </c>
      <c r="AV485" s="91" t="s">
        <v>81</v>
      </c>
      <c r="AW485" s="91" t="s">
        <v>37</v>
      </c>
      <c r="AX485" s="91" t="s">
        <v>73</v>
      </c>
      <c r="AY485" s="262" t="s">
        <v>164</v>
      </c>
    </row>
    <row r="486" spans="2:51" s="91" customFormat="1" ht="13.5">
      <c r="B486" s="200"/>
      <c r="C486" s="201"/>
      <c r="D486" s="194" t="s">
        <v>184</v>
      </c>
      <c r="E486" s="202" t="s">
        <v>22</v>
      </c>
      <c r="F486" s="203" t="s">
        <v>2208</v>
      </c>
      <c r="G486" s="201"/>
      <c r="H486" s="204">
        <v>16.89</v>
      </c>
      <c r="I486" s="243"/>
      <c r="J486" s="201"/>
      <c r="K486" s="201"/>
      <c r="L486" s="244"/>
      <c r="M486" s="245"/>
      <c r="N486" s="246"/>
      <c r="O486" s="246"/>
      <c r="P486" s="246"/>
      <c r="Q486" s="246"/>
      <c r="R486" s="246"/>
      <c r="S486" s="246"/>
      <c r="T486" s="257"/>
      <c r="AT486" s="262" t="s">
        <v>184</v>
      </c>
      <c r="AU486" s="262" t="s">
        <v>81</v>
      </c>
      <c r="AV486" s="91" t="s">
        <v>81</v>
      </c>
      <c r="AW486" s="91" t="s">
        <v>37</v>
      </c>
      <c r="AX486" s="91" t="s">
        <v>73</v>
      </c>
      <c r="AY486" s="262" t="s">
        <v>164</v>
      </c>
    </row>
    <row r="487" spans="2:51" s="91" customFormat="1" ht="13.5">
      <c r="B487" s="200"/>
      <c r="C487" s="201"/>
      <c r="D487" s="194" t="s">
        <v>184</v>
      </c>
      <c r="E487" s="202" t="s">
        <v>22</v>
      </c>
      <c r="F487" s="203" t="s">
        <v>2445</v>
      </c>
      <c r="G487" s="201"/>
      <c r="H487" s="204">
        <v>-28.96</v>
      </c>
      <c r="I487" s="243"/>
      <c r="J487" s="201"/>
      <c r="K487" s="201"/>
      <c r="L487" s="244"/>
      <c r="M487" s="245"/>
      <c r="N487" s="246"/>
      <c r="O487" s="246"/>
      <c r="P487" s="246"/>
      <c r="Q487" s="246"/>
      <c r="R487" s="246"/>
      <c r="S487" s="246"/>
      <c r="T487" s="257"/>
      <c r="AT487" s="262" t="s">
        <v>184</v>
      </c>
      <c r="AU487" s="262" t="s">
        <v>81</v>
      </c>
      <c r="AV487" s="91" t="s">
        <v>81</v>
      </c>
      <c r="AW487" s="91" t="s">
        <v>37</v>
      </c>
      <c r="AX487" s="91" t="s">
        <v>73</v>
      </c>
      <c r="AY487" s="262" t="s">
        <v>164</v>
      </c>
    </row>
    <row r="488" spans="2:51" s="91" customFormat="1" ht="13.5">
      <c r="B488" s="200"/>
      <c r="C488" s="201"/>
      <c r="D488" s="194" t="s">
        <v>184</v>
      </c>
      <c r="E488" s="202" t="s">
        <v>22</v>
      </c>
      <c r="F488" s="203" t="s">
        <v>2446</v>
      </c>
      <c r="G488" s="201"/>
      <c r="H488" s="204">
        <v>-8.32</v>
      </c>
      <c r="I488" s="243"/>
      <c r="J488" s="201"/>
      <c r="K488" s="201"/>
      <c r="L488" s="244"/>
      <c r="M488" s="245"/>
      <c r="N488" s="246"/>
      <c r="O488" s="246"/>
      <c r="P488" s="246"/>
      <c r="Q488" s="246"/>
      <c r="R488" s="246"/>
      <c r="S488" s="246"/>
      <c r="T488" s="257"/>
      <c r="AT488" s="262" t="s">
        <v>184</v>
      </c>
      <c r="AU488" s="262" t="s">
        <v>81</v>
      </c>
      <c r="AV488" s="91" t="s">
        <v>81</v>
      </c>
      <c r="AW488" s="91" t="s">
        <v>37</v>
      </c>
      <c r="AX488" s="91" t="s">
        <v>73</v>
      </c>
      <c r="AY488" s="262" t="s">
        <v>164</v>
      </c>
    </row>
    <row r="489" spans="2:51" s="91" customFormat="1" ht="13.5">
      <c r="B489" s="200"/>
      <c r="C489" s="201"/>
      <c r="D489" s="194" t="s">
        <v>184</v>
      </c>
      <c r="E489" s="202" t="s">
        <v>22</v>
      </c>
      <c r="F489" s="203" t="s">
        <v>2447</v>
      </c>
      <c r="G489" s="201"/>
      <c r="H489" s="204">
        <v>-79.76</v>
      </c>
      <c r="I489" s="243"/>
      <c r="J489" s="201"/>
      <c r="K489" s="201"/>
      <c r="L489" s="244"/>
      <c r="M489" s="245"/>
      <c r="N489" s="246"/>
      <c r="O489" s="246"/>
      <c r="P489" s="246"/>
      <c r="Q489" s="246"/>
      <c r="R489" s="246"/>
      <c r="S489" s="246"/>
      <c r="T489" s="257"/>
      <c r="AT489" s="262" t="s">
        <v>184</v>
      </c>
      <c r="AU489" s="262" t="s">
        <v>81</v>
      </c>
      <c r="AV489" s="91" t="s">
        <v>81</v>
      </c>
      <c r="AW489" s="91" t="s">
        <v>37</v>
      </c>
      <c r="AX489" s="91" t="s">
        <v>73</v>
      </c>
      <c r="AY489" s="262" t="s">
        <v>164</v>
      </c>
    </row>
    <row r="490" spans="2:51" s="91" customFormat="1" ht="13.5">
      <c r="B490" s="200"/>
      <c r="C490" s="201"/>
      <c r="D490" s="194" t="s">
        <v>184</v>
      </c>
      <c r="E490" s="202" t="s">
        <v>22</v>
      </c>
      <c r="F490" s="203" t="s">
        <v>2448</v>
      </c>
      <c r="G490" s="201"/>
      <c r="H490" s="204">
        <v>-1.38</v>
      </c>
      <c r="I490" s="243"/>
      <c r="J490" s="201"/>
      <c r="K490" s="201"/>
      <c r="L490" s="244"/>
      <c r="M490" s="245"/>
      <c r="N490" s="246"/>
      <c r="O490" s="246"/>
      <c r="P490" s="246"/>
      <c r="Q490" s="246"/>
      <c r="R490" s="246"/>
      <c r="S490" s="246"/>
      <c r="T490" s="257"/>
      <c r="AT490" s="262" t="s">
        <v>184</v>
      </c>
      <c r="AU490" s="262" t="s">
        <v>81</v>
      </c>
      <c r="AV490" s="91" t="s">
        <v>81</v>
      </c>
      <c r="AW490" s="91" t="s">
        <v>37</v>
      </c>
      <c r="AX490" s="91" t="s">
        <v>73</v>
      </c>
      <c r="AY490" s="262" t="s">
        <v>164</v>
      </c>
    </row>
    <row r="491" spans="2:51" s="92" customFormat="1" ht="13.5">
      <c r="B491" s="205"/>
      <c r="C491" s="206"/>
      <c r="D491" s="207" t="s">
        <v>184</v>
      </c>
      <c r="E491" s="208" t="s">
        <v>22</v>
      </c>
      <c r="F491" s="209" t="s">
        <v>187</v>
      </c>
      <c r="G491" s="206"/>
      <c r="H491" s="210">
        <v>1521.575</v>
      </c>
      <c r="I491" s="247"/>
      <c r="J491" s="206"/>
      <c r="K491" s="206"/>
      <c r="L491" s="248"/>
      <c r="M491" s="249"/>
      <c r="N491" s="250"/>
      <c r="O491" s="250"/>
      <c r="P491" s="250"/>
      <c r="Q491" s="250"/>
      <c r="R491" s="250"/>
      <c r="S491" s="250"/>
      <c r="T491" s="258"/>
      <c r="AT491" s="263" t="s">
        <v>184</v>
      </c>
      <c r="AU491" s="263" t="s">
        <v>81</v>
      </c>
      <c r="AV491" s="92" t="s">
        <v>171</v>
      </c>
      <c r="AW491" s="92" t="s">
        <v>37</v>
      </c>
      <c r="AX491" s="92" t="s">
        <v>24</v>
      </c>
      <c r="AY491" s="263" t="s">
        <v>164</v>
      </c>
    </row>
    <row r="492" spans="2:65" s="84" customFormat="1" ht="20.4" customHeight="1">
      <c r="B492" s="105"/>
      <c r="C492" s="281" t="s">
        <v>631</v>
      </c>
      <c r="D492" s="281" t="s">
        <v>834</v>
      </c>
      <c r="E492" s="282" t="s">
        <v>2449</v>
      </c>
      <c r="F492" s="283" t="s">
        <v>2450</v>
      </c>
      <c r="G492" s="284" t="s">
        <v>169</v>
      </c>
      <c r="H492" s="285">
        <v>89257.111</v>
      </c>
      <c r="I492" s="286"/>
      <c r="J492" s="287">
        <f>ROUND(I492*H492,2)</f>
        <v>0</v>
      </c>
      <c r="K492" s="283" t="s">
        <v>170</v>
      </c>
      <c r="L492" s="288"/>
      <c r="M492" s="289" t="s">
        <v>22</v>
      </c>
      <c r="N492" s="290" t="s">
        <v>44</v>
      </c>
      <c r="O492" s="106"/>
      <c r="P492" s="237">
        <f>O492*H492</f>
        <v>0</v>
      </c>
      <c r="Q492" s="237">
        <v>0.0005</v>
      </c>
      <c r="R492" s="237">
        <f>Q492*H492</f>
        <v>44.6285555</v>
      </c>
      <c r="S492" s="237">
        <v>0</v>
      </c>
      <c r="T492" s="254">
        <f>S492*H492</f>
        <v>0</v>
      </c>
      <c r="AR492" s="170" t="s">
        <v>425</v>
      </c>
      <c r="AT492" s="170" t="s">
        <v>834</v>
      </c>
      <c r="AU492" s="170" t="s">
        <v>81</v>
      </c>
      <c r="AY492" s="170" t="s">
        <v>164</v>
      </c>
      <c r="BE492" s="266">
        <f>IF(N492="základní",J492,0)</f>
        <v>0</v>
      </c>
      <c r="BF492" s="266">
        <f>IF(N492="snížená",J492,0)</f>
        <v>0</v>
      </c>
      <c r="BG492" s="266">
        <f>IF(N492="zákl. přenesená",J492,0)</f>
        <v>0</v>
      </c>
      <c r="BH492" s="266">
        <f>IF(N492="sníž. přenesená",J492,0)</f>
        <v>0</v>
      </c>
      <c r="BI492" s="266">
        <f>IF(N492="nulová",J492,0)</f>
        <v>0</v>
      </c>
      <c r="BJ492" s="170" t="s">
        <v>24</v>
      </c>
      <c r="BK492" s="266">
        <f>ROUND(I492*H492,2)</f>
        <v>0</v>
      </c>
      <c r="BL492" s="170" t="s">
        <v>298</v>
      </c>
      <c r="BM492" s="170" t="s">
        <v>2451</v>
      </c>
    </row>
    <row r="493" spans="2:47" s="84" customFormat="1" ht="24">
      <c r="B493" s="105"/>
      <c r="C493" s="174"/>
      <c r="D493" s="194" t="s">
        <v>173</v>
      </c>
      <c r="E493" s="174"/>
      <c r="F493" s="195" t="s">
        <v>2452</v>
      </c>
      <c r="G493" s="174"/>
      <c r="H493" s="174"/>
      <c r="I493" s="215"/>
      <c r="J493" s="174"/>
      <c r="K493" s="174"/>
      <c r="L493" s="214"/>
      <c r="M493" s="238"/>
      <c r="N493" s="106"/>
      <c r="O493" s="106"/>
      <c r="P493" s="106"/>
      <c r="Q493" s="106"/>
      <c r="R493" s="106"/>
      <c r="S493" s="106"/>
      <c r="T493" s="255"/>
      <c r="AT493" s="170" t="s">
        <v>173</v>
      </c>
      <c r="AU493" s="170" t="s">
        <v>81</v>
      </c>
    </row>
    <row r="494" spans="2:47" s="84" customFormat="1" ht="24">
      <c r="B494" s="105"/>
      <c r="C494" s="174"/>
      <c r="D494" s="194" t="s">
        <v>1077</v>
      </c>
      <c r="E494" s="174"/>
      <c r="F494" s="279" t="s">
        <v>2453</v>
      </c>
      <c r="G494" s="174"/>
      <c r="H494" s="174"/>
      <c r="I494" s="215"/>
      <c r="J494" s="174"/>
      <c r="K494" s="174"/>
      <c r="L494" s="214"/>
      <c r="M494" s="238"/>
      <c r="N494" s="106"/>
      <c r="O494" s="106"/>
      <c r="P494" s="106"/>
      <c r="Q494" s="106"/>
      <c r="R494" s="106"/>
      <c r="S494" s="106"/>
      <c r="T494" s="255"/>
      <c r="AT494" s="170" t="s">
        <v>1077</v>
      </c>
      <c r="AU494" s="170" t="s">
        <v>81</v>
      </c>
    </row>
    <row r="495" spans="2:51" s="91" customFormat="1" ht="13.5">
      <c r="B495" s="200"/>
      <c r="C495" s="201"/>
      <c r="D495" s="207" t="s">
        <v>184</v>
      </c>
      <c r="E495" s="201"/>
      <c r="F495" s="212" t="s">
        <v>2454</v>
      </c>
      <c r="G495" s="201"/>
      <c r="H495" s="213">
        <v>89257.111</v>
      </c>
      <c r="I495" s="243"/>
      <c r="J495" s="201"/>
      <c r="K495" s="201"/>
      <c r="L495" s="244"/>
      <c r="M495" s="245"/>
      <c r="N495" s="246"/>
      <c r="O495" s="246"/>
      <c r="P495" s="246"/>
      <c r="Q495" s="246"/>
      <c r="R495" s="246"/>
      <c r="S495" s="246"/>
      <c r="T495" s="257"/>
      <c r="AT495" s="262" t="s">
        <v>184</v>
      </c>
      <c r="AU495" s="262" t="s">
        <v>81</v>
      </c>
      <c r="AV495" s="91" t="s">
        <v>81</v>
      </c>
      <c r="AW495" s="91" t="s">
        <v>6</v>
      </c>
      <c r="AX495" s="91" t="s">
        <v>24</v>
      </c>
      <c r="AY495" s="262" t="s">
        <v>164</v>
      </c>
    </row>
    <row r="496" spans="2:65" s="84" customFormat="1" ht="20.4" customHeight="1">
      <c r="B496" s="105"/>
      <c r="C496" s="189" t="s">
        <v>637</v>
      </c>
      <c r="D496" s="189" t="s">
        <v>166</v>
      </c>
      <c r="E496" s="190" t="s">
        <v>2455</v>
      </c>
      <c r="F496" s="191" t="s">
        <v>1987</v>
      </c>
      <c r="G496" s="192" t="s">
        <v>169</v>
      </c>
      <c r="H496" s="193">
        <v>1</v>
      </c>
      <c r="I496" s="233"/>
      <c r="J496" s="234">
        <f>ROUND(I496*H496,2)</f>
        <v>0</v>
      </c>
      <c r="K496" s="191" t="s">
        <v>170</v>
      </c>
      <c r="L496" s="214"/>
      <c r="M496" s="235" t="s">
        <v>22</v>
      </c>
      <c r="N496" s="236" t="s">
        <v>44</v>
      </c>
      <c r="O496" s="106"/>
      <c r="P496" s="237">
        <f>O496*H496</f>
        <v>0</v>
      </c>
      <c r="Q496" s="237">
        <v>0</v>
      </c>
      <c r="R496" s="237">
        <f>Q496*H496</f>
        <v>0</v>
      </c>
      <c r="S496" s="237">
        <v>0</v>
      </c>
      <c r="T496" s="254">
        <f>S496*H496</f>
        <v>0</v>
      </c>
      <c r="AR496" s="170" t="s">
        <v>298</v>
      </c>
      <c r="AT496" s="170" t="s">
        <v>166</v>
      </c>
      <c r="AU496" s="170" t="s">
        <v>81</v>
      </c>
      <c r="AY496" s="170" t="s">
        <v>164</v>
      </c>
      <c r="BE496" s="266">
        <f>IF(N496="základní",J496,0)</f>
        <v>0</v>
      </c>
      <c r="BF496" s="266">
        <f>IF(N496="snížená",J496,0)</f>
        <v>0</v>
      </c>
      <c r="BG496" s="266">
        <f>IF(N496="zákl. přenesená",J496,0)</f>
        <v>0</v>
      </c>
      <c r="BH496" s="266">
        <f>IF(N496="sníž. přenesená",J496,0)</f>
        <v>0</v>
      </c>
      <c r="BI496" s="266">
        <f>IF(N496="nulová",J496,0)</f>
        <v>0</v>
      </c>
      <c r="BJ496" s="170" t="s">
        <v>24</v>
      </c>
      <c r="BK496" s="266">
        <f>ROUND(I496*H496,2)</f>
        <v>0</v>
      </c>
      <c r="BL496" s="170" t="s">
        <v>298</v>
      </c>
      <c r="BM496" s="170" t="s">
        <v>2456</v>
      </c>
    </row>
    <row r="497" spans="2:47" s="84" customFormat="1" ht="24">
      <c r="B497" s="105"/>
      <c r="C497" s="174"/>
      <c r="D497" s="194" t="s">
        <v>173</v>
      </c>
      <c r="E497" s="174"/>
      <c r="F497" s="195" t="s">
        <v>2457</v>
      </c>
      <c r="G497" s="174"/>
      <c r="H497" s="174"/>
      <c r="I497" s="215"/>
      <c r="J497" s="174"/>
      <c r="K497" s="174"/>
      <c r="L497" s="214"/>
      <c r="M497" s="277"/>
      <c r="N497" s="272"/>
      <c r="O497" s="272"/>
      <c r="P497" s="272"/>
      <c r="Q497" s="272"/>
      <c r="R497" s="272"/>
      <c r="S497" s="272"/>
      <c r="T497" s="278"/>
      <c r="AT497" s="170" t="s">
        <v>173</v>
      </c>
      <c r="AU497" s="170" t="s">
        <v>81</v>
      </c>
    </row>
    <row r="498" spans="2:12" s="84" customFormat="1" ht="6.95" customHeight="1">
      <c r="B498" s="122"/>
      <c r="C498" s="123"/>
      <c r="D498" s="123"/>
      <c r="E498" s="123"/>
      <c r="F498" s="123"/>
      <c r="G498" s="123"/>
      <c r="H498" s="123"/>
      <c r="I498" s="156"/>
      <c r="J498" s="123"/>
      <c r="K498" s="123"/>
      <c r="L498" s="214"/>
    </row>
  </sheetData>
  <sheetProtection password="CC35" sheet="1" objects="1" formatCells="0" formatColumns="0" formatRows="0" sort="0" autoFilter="0"/>
  <autoFilter ref="C92:K497"/>
  <mergeCells count="12"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81:H81"/>
    <mergeCell ref="E83:H83"/>
    <mergeCell ref="E85:H85"/>
  </mergeCells>
  <hyperlinks>
    <hyperlink ref="F1:G1" location="C2" display="1) Krycí list soupisu"/>
    <hyperlink ref="G1:H1" location="C58" display="2) Rekapitulace"/>
    <hyperlink ref="J1" location="C92" display="3) Soupis prací"/>
    <hyperlink ref="L1:V1" location="'Rekapitulace stavby'!C2" display="Rekapitulace stavby"/>
  </hyperlinks>
  <printOptions/>
  <pageMargins left="0.582638888888889" right="0.582638888888889" top="0.582638888888889" bottom="0.582638888888889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R25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12.8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93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85" customHeight="1">
      <c r="A1" s="94"/>
      <c r="B1" s="95"/>
      <c r="C1" s="95"/>
      <c r="D1" s="96" t="s">
        <v>1</v>
      </c>
      <c r="E1" s="95"/>
      <c r="F1" s="97" t="s">
        <v>112</v>
      </c>
      <c r="G1" s="97" t="s">
        <v>113</v>
      </c>
      <c r="H1" s="97"/>
      <c r="I1" s="136"/>
      <c r="J1" s="97" t="s">
        <v>114</v>
      </c>
      <c r="K1" s="96" t="s">
        <v>115</v>
      </c>
      <c r="L1" s="97" t="s">
        <v>116</v>
      </c>
      <c r="M1" s="97"/>
      <c r="N1" s="97"/>
      <c r="O1" s="97"/>
      <c r="P1" s="97"/>
      <c r="Q1" s="97"/>
      <c r="R1" s="97"/>
      <c r="S1" s="97"/>
      <c r="T1" s="97"/>
      <c r="U1" s="169"/>
      <c r="V1" s="169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</row>
    <row r="2" spans="3:46" ht="36.95" customHeight="1">
      <c r="AT2" s="170" t="s">
        <v>97</v>
      </c>
    </row>
    <row r="3" spans="2:46" ht="6.95" customHeight="1">
      <c r="B3" s="98"/>
      <c r="C3" s="99"/>
      <c r="D3" s="99"/>
      <c r="E3" s="99"/>
      <c r="F3" s="99"/>
      <c r="G3" s="99"/>
      <c r="H3" s="99"/>
      <c r="I3" s="137"/>
      <c r="J3" s="99"/>
      <c r="K3" s="138"/>
      <c r="AT3" s="170" t="s">
        <v>81</v>
      </c>
    </row>
    <row r="4" spans="2:46" ht="36.95" customHeight="1">
      <c r="B4" s="100"/>
      <c r="C4" s="101"/>
      <c r="D4" s="102" t="s">
        <v>121</v>
      </c>
      <c r="E4" s="101"/>
      <c r="F4" s="101"/>
      <c r="G4" s="101"/>
      <c r="H4" s="101"/>
      <c r="I4" s="139"/>
      <c r="J4" s="101"/>
      <c r="K4" s="140"/>
      <c r="M4" s="141" t="s">
        <v>12</v>
      </c>
      <c r="AT4" s="170" t="s">
        <v>6</v>
      </c>
    </row>
    <row r="5" spans="2:11" ht="6.95" customHeight="1">
      <c r="B5" s="100"/>
      <c r="C5" s="101"/>
      <c r="D5" s="101"/>
      <c r="E5" s="101"/>
      <c r="F5" s="101"/>
      <c r="G5" s="101"/>
      <c r="H5" s="101"/>
      <c r="I5" s="139"/>
      <c r="J5" s="101"/>
      <c r="K5" s="140"/>
    </row>
    <row r="6" spans="2:11" ht="13.2">
      <c r="B6" s="100"/>
      <c r="C6" s="101"/>
      <c r="D6" s="103" t="s">
        <v>18</v>
      </c>
      <c r="E6" s="101"/>
      <c r="F6" s="101"/>
      <c r="G6" s="101"/>
      <c r="H6" s="101"/>
      <c r="I6" s="139"/>
      <c r="J6" s="101"/>
      <c r="K6" s="140"/>
    </row>
    <row r="7" spans="2:11" ht="20.4" customHeight="1">
      <c r="B7" s="100"/>
      <c r="C7" s="101"/>
      <c r="D7" s="101"/>
      <c r="E7" s="104" t="str">
        <f>'Rekapitulace stavby'!K6</f>
        <v>SPŠ, SOŠ a SOU Hradec Králové - nástavba školních dílen - konečné zadání</v>
      </c>
      <c r="F7" s="103"/>
      <c r="G7" s="103"/>
      <c r="H7" s="103"/>
      <c r="I7" s="139"/>
      <c r="J7" s="101"/>
      <c r="K7" s="140"/>
    </row>
    <row r="8" spans="2:11" ht="13.2">
      <c r="B8" s="100"/>
      <c r="C8" s="101"/>
      <c r="D8" s="103" t="s">
        <v>122</v>
      </c>
      <c r="E8" s="101"/>
      <c r="F8" s="101"/>
      <c r="G8" s="101"/>
      <c r="H8" s="101"/>
      <c r="I8" s="139"/>
      <c r="J8" s="101"/>
      <c r="K8" s="140"/>
    </row>
    <row r="9" spans="2:11" s="84" customFormat="1" ht="20.4" customHeight="1">
      <c r="B9" s="105"/>
      <c r="C9" s="106"/>
      <c r="D9" s="106"/>
      <c r="E9" s="104" t="s">
        <v>123</v>
      </c>
      <c r="F9" s="106"/>
      <c r="G9" s="106"/>
      <c r="H9" s="106"/>
      <c r="I9" s="142"/>
      <c r="J9" s="106"/>
      <c r="K9" s="143"/>
    </row>
    <row r="10" spans="2:11" s="84" customFormat="1" ht="13.2">
      <c r="B10" s="105"/>
      <c r="C10" s="106"/>
      <c r="D10" s="103" t="s">
        <v>124</v>
      </c>
      <c r="E10" s="106"/>
      <c r="F10" s="106"/>
      <c r="G10" s="106"/>
      <c r="H10" s="106"/>
      <c r="I10" s="142"/>
      <c r="J10" s="106"/>
      <c r="K10" s="143"/>
    </row>
    <row r="11" spans="2:11" s="84" customFormat="1" ht="36.95" customHeight="1">
      <c r="B11" s="105"/>
      <c r="C11" s="106"/>
      <c r="D11" s="106"/>
      <c r="E11" s="107" t="s">
        <v>2458</v>
      </c>
      <c r="F11" s="106"/>
      <c r="G11" s="106"/>
      <c r="H11" s="106"/>
      <c r="I11" s="142"/>
      <c r="J11" s="106"/>
      <c r="K11" s="143"/>
    </row>
    <row r="12" spans="2:11" s="84" customFormat="1" ht="13.5">
      <c r="B12" s="105"/>
      <c r="C12" s="106"/>
      <c r="D12" s="106"/>
      <c r="E12" s="106"/>
      <c r="F12" s="106"/>
      <c r="G12" s="106"/>
      <c r="H12" s="106"/>
      <c r="I12" s="142"/>
      <c r="J12" s="106"/>
      <c r="K12" s="143"/>
    </row>
    <row r="13" spans="2:11" s="84" customFormat="1" ht="14.4" customHeight="1">
      <c r="B13" s="105"/>
      <c r="C13" s="106"/>
      <c r="D13" s="103" t="s">
        <v>21</v>
      </c>
      <c r="E13" s="106"/>
      <c r="F13" s="108" t="s">
        <v>22</v>
      </c>
      <c r="G13" s="106"/>
      <c r="H13" s="106"/>
      <c r="I13" s="144" t="s">
        <v>23</v>
      </c>
      <c r="J13" s="108" t="s">
        <v>22</v>
      </c>
      <c r="K13" s="143"/>
    </row>
    <row r="14" spans="2:11" s="84" customFormat="1" ht="14.4" customHeight="1">
      <c r="B14" s="105"/>
      <c r="C14" s="106"/>
      <c r="D14" s="103" t="s">
        <v>25</v>
      </c>
      <c r="E14" s="106"/>
      <c r="F14" s="108" t="s">
        <v>26</v>
      </c>
      <c r="G14" s="106"/>
      <c r="H14" s="106"/>
      <c r="I14" s="144" t="s">
        <v>27</v>
      </c>
      <c r="J14" s="145" t="str">
        <f>'Rekapitulace stavby'!AN8</f>
        <v>30.1.2017</v>
      </c>
      <c r="K14" s="143"/>
    </row>
    <row r="15" spans="2:11" s="84" customFormat="1" ht="10.8" customHeight="1">
      <c r="B15" s="105"/>
      <c r="C15" s="106"/>
      <c r="D15" s="106"/>
      <c r="E15" s="106"/>
      <c r="F15" s="106"/>
      <c r="G15" s="106"/>
      <c r="H15" s="106"/>
      <c r="I15" s="142"/>
      <c r="J15" s="106"/>
      <c r="K15" s="143"/>
    </row>
    <row r="16" spans="2:11" s="84" customFormat="1" ht="14.4" customHeight="1">
      <c r="B16" s="105"/>
      <c r="C16" s="106"/>
      <c r="D16" s="103" t="s">
        <v>29</v>
      </c>
      <c r="E16" s="106"/>
      <c r="F16" s="106"/>
      <c r="G16" s="106"/>
      <c r="H16" s="106"/>
      <c r="I16" s="144" t="s">
        <v>30</v>
      </c>
      <c r="J16" s="108" t="s">
        <v>22</v>
      </c>
      <c r="K16" s="143"/>
    </row>
    <row r="17" spans="2:11" s="84" customFormat="1" ht="18" customHeight="1">
      <c r="B17" s="105"/>
      <c r="C17" s="106"/>
      <c r="D17" s="106"/>
      <c r="E17" s="108" t="s">
        <v>31</v>
      </c>
      <c r="F17" s="106"/>
      <c r="G17" s="106"/>
      <c r="H17" s="106"/>
      <c r="I17" s="144" t="s">
        <v>32</v>
      </c>
      <c r="J17" s="108" t="s">
        <v>22</v>
      </c>
      <c r="K17" s="143"/>
    </row>
    <row r="18" spans="2:11" s="84" customFormat="1" ht="6.95" customHeight="1">
      <c r="B18" s="105"/>
      <c r="C18" s="106"/>
      <c r="D18" s="106"/>
      <c r="E18" s="106"/>
      <c r="F18" s="106"/>
      <c r="G18" s="106"/>
      <c r="H18" s="106"/>
      <c r="I18" s="142"/>
      <c r="J18" s="106"/>
      <c r="K18" s="143"/>
    </row>
    <row r="19" spans="2:11" s="84" customFormat="1" ht="14.4" customHeight="1">
      <c r="B19" s="105"/>
      <c r="C19" s="106"/>
      <c r="D19" s="103" t="s">
        <v>33</v>
      </c>
      <c r="E19" s="106"/>
      <c r="F19" s="106"/>
      <c r="G19" s="106"/>
      <c r="H19" s="106"/>
      <c r="I19" s="144" t="s">
        <v>30</v>
      </c>
      <c r="J19" s="108" t="str">
        <f>IF('Rekapitulace stavby'!AN13="Vyplň údaj","",IF('Rekapitulace stavby'!AN13="","",'Rekapitulace stavby'!AN13))</f>
        <v/>
      </c>
      <c r="K19" s="143"/>
    </row>
    <row r="20" spans="2:11" s="84" customFormat="1" ht="18" customHeight="1">
      <c r="B20" s="105"/>
      <c r="C20" s="106"/>
      <c r="D20" s="106"/>
      <c r="E20" s="108" t="str">
        <f>IF('Rekapitulace stavby'!E14="Vyplň údaj","",IF('Rekapitulace stavby'!E14="","",'Rekapitulace stavby'!E14))</f>
        <v/>
      </c>
      <c r="F20" s="106"/>
      <c r="G20" s="106"/>
      <c r="H20" s="106"/>
      <c r="I20" s="144" t="s">
        <v>32</v>
      </c>
      <c r="J20" s="108" t="str">
        <f>IF('Rekapitulace stavby'!AN14="Vyplň údaj","",IF('Rekapitulace stavby'!AN14="","",'Rekapitulace stavby'!AN14))</f>
        <v/>
      </c>
      <c r="K20" s="143"/>
    </row>
    <row r="21" spans="2:11" s="84" customFormat="1" ht="6.95" customHeight="1">
      <c r="B21" s="105"/>
      <c r="C21" s="106"/>
      <c r="D21" s="106"/>
      <c r="E21" s="106"/>
      <c r="F21" s="106"/>
      <c r="G21" s="106"/>
      <c r="H21" s="106"/>
      <c r="I21" s="142"/>
      <c r="J21" s="106"/>
      <c r="K21" s="143"/>
    </row>
    <row r="22" spans="2:11" s="84" customFormat="1" ht="14.4" customHeight="1">
      <c r="B22" s="105"/>
      <c r="C22" s="106"/>
      <c r="D22" s="103" t="s">
        <v>35</v>
      </c>
      <c r="E22" s="106"/>
      <c r="F22" s="106"/>
      <c r="G22" s="106"/>
      <c r="H22" s="106"/>
      <c r="I22" s="144" t="s">
        <v>30</v>
      </c>
      <c r="J22" s="108" t="s">
        <v>22</v>
      </c>
      <c r="K22" s="143"/>
    </row>
    <row r="23" spans="2:11" s="84" customFormat="1" ht="18" customHeight="1">
      <c r="B23" s="105"/>
      <c r="C23" s="106"/>
      <c r="D23" s="106"/>
      <c r="E23" s="108" t="s">
        <v>126</v>
      </c>
      <c r="F23" s="106"/>
      <c r="G23" s="106"/>
      <c r="H23" s="106"/>
      <c r="I23" s="144" t="s">
        <v>32</v>
      </c>
      <c r="J23" s="108" t="s">
        <v>22</v>
      </c>
      <c r="K23" s="143"/>
    </row>
    <row r="24" spans="2:11" s="84" customFormat="1" ht="6.95" customHeight="1">
      <c r="B24" s="105"/>
      <c r="C24" s="106"/>
      <c r="D24" s="106"/>
      <c r="E24" s="106"/>
      <c r="F24" s="106"/>
      <c r="G24" s="106"/>
      <c r="H24" s="106"/>
      <c r="I24" s="142"/>
      <c r="J24" s="106"/>
      <c r="K24" s="143"/>
    </row>
    <row r="25" spans="2:11" s="84" customFormat="1" ht="14.4" customHeight="1">
      <c r="B25" s="105"/>
      <c r="C25" s="106"/>
      <c r="D25" s="103" t="s">
        <v>38</v>
      </c>
      <c r="E25" s="106"/>
      <c r="F25" s="106"/>
      <c r="G25" s="106"/>
      <c r="H25" s="106"/>
      <c r="I25" s="142"/>
      <c r="J25" s="106"/>
      <c r="K25" s="143"/>
    </row>
    <row r="26" spans="2:11" s="85" customFormat="1" ht="20.4" customHeight="1">
      <c r="B26" s="109"/>
      <c r="C26" s="110"/>
      <c r="D26" s="110"/>
      <c r="E26" s="111" t="s">
        <v>22</v>
      </c>
      <c r="F26" s="111"/>
      <c r="G26" s="111"/>
      <c r="H26" s="111"/>
      <c r="I26" s="146"/>
      <c r="J26" s="110"/>
      <c r="K26" s="147"/>
    </row>
    <row r="27" spans="2:11" s="84" customFormat="1" ht="6.95" customHeight="1">
      <c r="B27" s="105"/>
      <c r="C27" s="106"/>
      <c r="D27" s="106"/>
      <c r="E27" s="106"/>
      <c r="F27" s="106"/>
      <c r="G27" s="106"/>
      <c r="H27" s="106"/>
      <c r="I27" s="142"/>
      <c r="J27" s="106"/>
      <c r="K27" s="143"/>
    </row>
    <row r="28" spans="2:11" s="84" customFormat="1" ht="6.95" customHeight="1">
      <c r="B28" s="105"/>
      <c r="C28" s="106"/>
      <c r="D28" s="112"/>
      <c r="E28" s="112"/>
      <c r="F28" s="112"/>
      <c r="G28" s="112"/>
      <c r="H28" s="112"/>
      <c r="I28" s="148"/>
      <c r="J28" s="112"/>
      <c r="K28" s="149"/>
    </row>
    <row r="29" spans="2:11" s="84" customFormat="1" ht="25.5" customHeight="1">
      <c r="B29" s="105"/>
      <c r="C29" s="106"/>
      <c r="D29" s="113" t="s">
        <v>39</v>
      </c>
      <c r="E29" s="106"/>
      <c r="F29" s="106"/>
      <c r="G29" s="106"/>
      <c r="H29" s="106"/>
      <c r="I29" s="142"/>
      <c r="J29" s="150">
        <f>ROUND(J92,2)</f>
        <v>0</v>
      </c>
      <c r="K29" s="143"/>
    </row>
    <row r="30" spans="2:11" s="84" customFormat="1" ht="6.95" customHeight="1">
      <c r="B30" s="105"/>
      <c r="C30" s="106"/>
      <c r="D30" s="112"/>
      <c r="E30" s="112"/>
      <c r="F30" s="112"/>
      <c r="G30" s="112"/>
      <c r="H30" s="112"/>
      <c r="I30" s="148"/>
      <c r="J30" s="112"/>
      <c r="K30" s="149"/>
    </row>
    <row r="31" spans="2:11" s="84" customFormat="1" ht="14.4" customHeight="1">
      <c r="B31" s="105"/>
      <c r="C31" s="106"/>
      <c r="D31" s="106"/>
      <c r="E31" s="106"/>
      <c r="F31" s="114" t="s">
        <v>41</v>
      </c>
      <c r="G31" s="106"/>
      <c r="H31" s="106"/>
      <c r="I31" s="151" t="s">
        <v>40</v>
      </c>
      <c r="J31" s="114" t="s">
        <v>42</v>
      </c>
      <c r="K31" s="143"/>
    </row>
    <row r="32" spans="2:11" s="84" customFormat="1" ht="14.4" customHeight="1">
      <c r="B32" s="105"/>
      <c r="C32" s="106"/>
      <c r="D32" s="115" t="s">
        <v>43</v>
      </c>
      <c r="E32" s="115" t="s">
        <v>44</v>
      </c>
      <c r="F32" s="116">
        <f>ROUND(SUM(BE92:BE249),2)</f>
        <v>0</v>
      </c>
      <c r="G32" s="106"/>
      <c r="H32" s="106"/>
      <c r="I32" s="152">
        <v>0.21</v>
      </c>
      <c r="J32" s="116">
        <f>ROUND(ROUND((SUM(BE92:BE249)),2)*I32,2)</f>
        <v>0</v>
      </c>
      <c r="K32" s="143"/>
    </row>
    <row r="33" spans="2:11" s="84" customFormat="1" ht="14.4" customHeight="1">
      <c r="B33" s="105"/>
      <c r="C33" s="106"/>
      <c r="D33" s="106"/>
      <c r="E33" s="115" t="s">
        <v>45</v>
      </c>
      <c r="F33" s="116">
        <f>ROUND(SUM(BF92:BF249),2)</f>
        <v>0</v>
      </c>
      <c r="G33" s="106"/>
      <c r="H33" s="106"/>
      <c r="I33" s="152">
        <v>0.15</v>
      </c>
      <c r="J33" s="116">
        <f>ROUND(ROUND((SUM(BF92:BF249)),2)*I33,2)</f>
        <v>0</v>
      </c>
      <c r="K33" s="143"/>
    </row>
    <row r="34" spans="2:11" s="84" customFormat="1" ht="14.4" customHeight="1" hidden="1">
      <c r="B34" s="105"/>
      <c r="C34" s="106"/>
      <c r="D34" s="106"/>
      <c r="E34" s="115" t="s">
        <v>46</v>
      </c>
      <c r="F34" s="116">
        <f>ROUND(SUM(BG92:BG249),2)</f>
        <v>0</v>
      </c>
      <c r="G34" s="106"/>
      <c r="H34" s="106"/>
      <c r="I34" s="152">
        <v>0.21</v>
      </c>
      <c r="J34" s="116">
        <v>0</v>
      </c>
      <c r="K34" s="143"/>
    </row>
    <row r="35" spans="2:11" s="84" customFormat="1" ht="14.4" customHeight="1" hidden="1">
      <c r="B35" s="105"/>
      <c r="C35" s="106"/>
      <c r="D35" s="106"/>
      <c r="E35" s="115" t="s">
        <v>47</v>
      </c>
      <c r="F35" s="116">
        <f>ROUND(SUM(BH92:BH249),2)</f>
        <v>0</v>
      </c>
      <c r="G35" s="106"/>
      <c r="H35" s="106"/>
      <c r="I35" s="152">
        <v>0.15</v>
      </c>
      <c r="J35" s="116">
        <v>0</v>
      </c>
      <c r="K35" s="143"/>
    </row>
    <row r="36" spans="2:11" s="84" customFormat="1" ht="14.4" customHeight="1" hidden="1">
      <c r="B36" s="105"/>
      <c r="C36" s="106"/>
      <c r="D36" s="106"/>
      <c r="E36" s="115" t="s">
        <v>48</v>
      </c>
      <c r="F36" s="116">
        <f>ROUND(SUM(BI92:BI249),2)</f>
        <v>0</v>
      </c>
      <c r="G36" s="106"/>
      <c r="H36" s="106"/>
      <c r="I36" s="152">
        <v>0</v>
      </c>
      <c r="J36" s="116">
        <v>0</v>
      </c>
      <c r="K36" s="143"/>
    </row>
    <row r="37" spans="2:11" s="84" customFormat="1" ht="6.95" customHeight="1">
      <c r="B37" s="105"/>
      <c r="C37" s="106"/>
      <c r="D37" s="106"/>
      <c r="E37" s="106"/>
      <c r="F37" s="106"/>
      <c r="G37" s="106"/>
      <c r="H37" s="106"/>
      <c r="I37" s="142"/>
      <c r="J37" s="106"/>
      <c r="K37" s="143"/>
    </row>
    <row r="38" spans="2:11" s="84" customFormat="1" ht="25.5" customHeight="1">
      <c r="B38" s="105"/>
      <c r="C38" s="117"/>
      <c r="D38" s="118" t="s">
        <v>49</v>
      </c>
      <c r="E38" s="119"/>
      <c r="F38" s="119"/>
      <c r="G38" s="120" t="s">
        <v>50</v>
      </c>
      <c r="H38" s="121" t="s">
        <v>51</v>
      </c>
      <c r="I38" s="153"/>
      <c r="J38" s="154">
        <f>SUM(J29:J36)</f>
        <v>0</v>
      </c>
      <c r="K38" s="155"/>
    </row>
    <row r="39" spans="2:11" s="84" customFormat="1" ht="14.4" customHeight="1">
      <c r="B39" s="122"/>
      <c r="C39" s="123"/>
      <c r="D39" s="123"/>
      <c r="E39" s="123"/>
      <c r="F39" s="123"/>
      <c r="G39" s="123"/>
      <c r="H39" s="123"/>
      <c r="I39" s="156"/>
      <c r="J39" s="123"/>
      <c r="K39" s="157"/>
    </row>
    <row r="43" spans="2:11" s="84" customFormat="1" ht="6.95" customHeight="1">
      <c r="B43" s="124"/>
      <c r="C43" s="125"/>
      <c r="D43" s="125"/>
      <c r="E43" s="125"/>
      <c r="F43" s="125"/>
      <c r="G43" s="125"/>
      <c r="H43" s="125"/>
      <c r="I43" s="158"/>
      <c r="J43" s="125"/>
      <c r="K43" s="159"/>
    </row>
    <row r="44" spans="2:11" s="84" customFormat="1" ht="36.95" customHeight="1">
      <c r="B44" s="105"/>
      <c r="C44" s="102" t="s">
        <v>127</v>
      </c>
      <c r="D44" s="106"/>
      <c r="E44" s="106"/>
      <c r="F44" s="106"/>
      <c r="G44" s="106"/>
      <c r="H44" s="106"/>
      <c r="I44" s="142"/>
      <c r="J44" s="106"/>
      <c r="K44" s="143"/>
    </row>
    <row r="45" spans="2:11" s="84" customFormat="1" ht="6.95" customHeight="1">
      <c r="B45" s="105"/>
      <c r="C45" s="106"/>
      <c r="D45" s="106"/>
      <c r="E45" s="106"/>
      <c r="F45" s="106"/>
      <c r="G45" s="106"/>
      <c r="H45" s="106"/>
      <c r="I45" s="142"/>
      <c r="J45" s="106"/>
      <c r="K45" s="143"/>
    </row>
    <row r="46" spans="2:11" s="84" customFormat="1" ht="14.4" customHeight="1">
      <c r="B46" s="105"/>
      <c r="C46" s="103" t="s">
        <v>18</v>
      </c>
      <c r="D46" s="106"/>
      <c r="E46" s="106"/>
      <c r="F46" s="106"/>
      <c r="G46" s="106"/>
      <c r="H46" s="106"/>
      <c r="I46" s="142"/>
      <c r="J46" s="106"/>
      <c r="K46" s="143"/>
    </row>
    <row r="47" spans="2:11" s="84" customFormat="1" ht="20.4" customHeight="1">
      <c r="B47" s="105"/>
      <c r="C47" s="106"/>
      <c r="D47" s="106"/>
      <c r="E47" s="104" t="str">
        <f>E7</f>
        <v>SPŠ, SOŠ a SOU Hradec Králové - nástavba školních dílen - konečné zadání</v>
      </c>
      <c r="F47" s="103"/>
      <c r="G47" s="103"/>
      <c r="H47" s="103"/>
      <c r="I47" s="142"/>
      <c r="J47" s="106"/>
      <c r="K47" s="143"/>
    </row>
    <row r="48" spans="2:11" ht="13.2">
      <c r="B48" s="100"/>
      <c r="C48" s="103" t="s">
        <v>122</v>
      </c>
      <c r="D48" s="101"/>
      <c r="E48" s="101"/>
      <c r="F48" s="101"/>
      <c r="G48" s="101"/>
      <c r="H48" s="101"/>
      <c r="I48" s="139"/>
      <c r="J48" s="101"/>
      <c r="K48" s="140"/>
    </row>
    <row r="49" spans="2:11" s="84" customFormat="1" ht="20.4" customHeight="1">
      <c r="B49" s="105"/>
      <c r="C49" s="106"/>
      <c r="D49" s="106"/>
      <c r="E49" s="104" t="s">
        <v>123</v>
      </c>
      <c r="F49" s="106"/>
      <c r="G49" s="106"/>
      <c r="H49" s="106"/>
      <c r="I49" s="142"/>
      <c r="J49" s="106"/>
      <c r="K49" s="143"/>
    </row>
    <row r="50" spans="2:11" s="84" customFormat="1" ht="14.4" customHeight="1">
      <c r="B50" s="105"/>
      <c r="C50" s="103" t="s">
        <v>124</v>
      </c>
      <c r="D50" s="106"/>
      <c r="E50" s="106"/>
      <c r="F50" s="106"/>
      <c r="G50" s="106"/>
      <c r="H50" s="106"/>
      <c r="I50" s="142"/>
      <c r="J50" s="106"/>
      <c r="K50" s="143"/>
    </row>
    <row r="51" spans="2:11" s="84" customFormat="1" ht="22.2" customHeight="1">
      <c r="B51" s="105"/>
      <c r="C51" s="106"/>
      <c r="D51" s="106"/>
      <c r="E51" s="107" t="str">
        <f>E11</f>
        <v>05 - Střešní plášť</v>
      </c>
      <c r="F51" s="106"/>
      <c r="G51" s="106"/>
      <c r="H51" s="106"/>
      <c r="I51" s="142"/>
      <c r="J51" s="106"/>
      <c r="K51" s="143"/>
    </row>
    <row r="52" spans="2:11" s="84" customFormat="1" ht="6.95" customHeight="1">
      <c r="B52" s="105"/>
      <c r="C52" s="106"/>
      <c r="D52" s="106"/>
      <c r="E52" s="106"/>
      <c r="F52" s="106"/>
      <c r="G52" s="106"/>
      <c r="H52" s="106"/>
      <c r="I52" s="142"/>
      <c r="J52" s="106"/>
      <c r="K52" s="143"/>
    </row>
    <row r="53" spans="2:11" s="84" customFormat="1" ht="18" customHeight="1">
      <c r="B53" s="105"/>
      <c r="C53" s="103" t="s">
        <v>25</v>
      </c>
      <c r="D53" s="106"/>
      <c r="E53" s="106"/>
      <c r="F53" s="108" t="str">
        <f>F14</f>
        <v>Hradecká p.č.st. 1780</v>
      </c>
      <c r="G53" s="106"/>
      <c r="H53" s="106"/>
      <c r="I53" s="144" t="s">
        <v>27</v>
      </c>
      <c r="J53" s="145" t="str">
        <f>IF(J14="","",J14)</f>
        <v>30.1.2017</v>
      </c>
      <c r="K53" s="143"/>
    </row>
    <row r="54" spans="2:11" s="84" customFormat="1" ht="6.95" customHeight="1">
      <c r="B54" s="105"/>
      <c r="C54" s="106"/>
      <c r="D54" s="106"/>
      <c r="E54" s="106"/>
      <c r="F54" s="106"/>
      <c r="G54" s="106"/>
      <c r="H54" s="106"/>
      <c r="I54" s="142"/>
      <c r="J54" s="106"/>
      <c r="K54" s="143"/>
    </row>
    <row r="55" spans="2:11" s="84" customFormat="1" ht="13.2">
      <c r="B55" s="105"/>
      <c r="C55" s="103" t="s">
        <v>29</v>
      </c>
      <c r="D55" s="106"/>
      <c r="E55" s="106"/>
      <c r="F55" s="108" t="str">
        <f>E17</f>
        <v>SPŠ, SOŠ a SOU HK - Hradební 1029</v>
      </c>
      <c r="G55" s="106"/>
      <c r="H55" s="106"/>
      <c r="I55" s="144" t="s">
        <v>35</v>
      </c>
      <c r="J55" s="108" t="str">
        <f>E23</f>
        <v>Ing. Pavel Pich</v>
      </c>
      <c r="K55" s="143"/>
    </row>
    <row r="56" spans="2:11" s="84" customFormat="1" ht="14.4" customHeight="1">
      <c r="B56" s="105"/>
      <c r="C56" s="103" t="s">
        <v>33</v>
      </c>
      <c r="D56" s="106"/>
      <c r="E56" s="106"/>
      <c r="F56" s="108" t="str">
        <f>IF(E20="","",E20)</f>
        <v/>
      </c>
      <c r="G56" s="106"/>
      <c r="H56" s="106"/>
      <c r="I56" s="142"/>
      <c r="J56" s="106"/>
      <c r="K56" s="143"/>
    </row>
    <row r="57" spans="2:11" s="84" customFormat="1" ht="10.3" customHeight="1">
      <c r="B57" s="105"/>
      <c r="C57" s="106"/>
      <c r="D57" s="106"/>
      <c r="E57" s="106"/>
      <c r="F57" s="106"/>
      <c r="G57" s="106"/>
      <c r="H57" s="106"/>
      <c r="I57" s="142"/>
      <c r="J57" s="106"/>
      <c r="K57" s="143"/>
    </row>
    <row r="58" spans="2:11" s="84" customFormat="1" ht="29.3" customHeight="1">
      <c r="B58" s="105"/>
      <c r="C58" s="126" t="s">
        <v>128</v>
      </c>
      <c r="D58" s="117"/>
      <c r="E58" s="117"/>
      <c r="F58" s="117"/>
      <c r="G58" s="117"/>
      <c r="H58" s="117"/>
      <c r="I58" s="160"/>
      <c r="J58" s="161" t="s">
        <v>129</v>
      </c>
      <c r="K58" s="162"/>
    </row>
    <row r="59" spans="2:11" s="84" customFormat="1" ht="10.3" customHeight="1">
      <c r="B59" s="105"/>
      <c r="C59" s="106"/>
      <c r="D59" s="106"/>
      <c r="E59" s="106"/>
      <c r="F59" s="106"/>
      <c r="G59" s="106"/>
      <c r="H59" s="106"/>
      <c r="I59" s="142"/>
      <c r="J59" s="106"/>
      <c r="K59" s="143"/>
    </row>
    <row r="60" spans="2:47" s="84" customFormat="1" ht="29.3" customHeight="1">
      <c r="B60" s="105"/>
      <c r="C60" s="127" t="s">
        <v>130</v>
      </c>
      <c r="D60" s="106"/>
      <c r="E60" s="106"/>
      <c r="F60" s="106"/>
      <c r="G60" s="106"/>
      <c r="H60" s="106"/>
      <c r="I60" s="142"/>
      <c r="J60" s="150">
        <f aca="true" t="shared" si="0" ref="J60:J62">J92</f>
        <v>0</v>
      </c>
      <c r="K60" s="143"/>
      <c r="AU60" s="170" t="s">
        <v>131</v>
      </c>
    </row>
    <row r="61" spans="2:11" s="86" customFormat="1" ht="24.95" customHeight="1">
      <c r="B61" s="128"/>
      <c r="C61" s="129"/>
      <c r="D61" s="130" t="s">
        <v>132</v>
      </c>
      <c r="E61" s="131"/>
      <c r="F61" s="131"/>
      <c r="G61" s="131"/>
      <c r="H61" s="131"/>
      <c r="I61" s="163"/>
      <c r="J61" s="164">
        <f t="shared" si="0"/>
        <v>0</v>
      </c>
      <c r="K61" s="165"/>
    </row>
    <row r="62" spans="2:11" s="87" customFormat="1" ht="19.9" customHeight="1">
      <c r="B62" s="132"/>
      <c r="C62" s="133"/>
      <c r="D62" s="134" t="s">
        <v>134</v>
      </c>
      <c r="E62" s="135"/>
      <c r="F62" s="135"/>
      <c r="G62" s="135"/>
      <c r="H62" s="135"/>
      <c r="I62" s="166"/>
      <c r="J62" s="167">
        <f t="shared" si="0"/>
        <v>0</v>
      </c>
      <c r="K62" s="168"/>
    </row>
    <row r="63" spans="2:11" s="87" customFormat="1" ht="19.9" customHeight="1">
      <c r="B63" s="132"/>
      <c r="C63" s="133"/>
      <c r="D63" s="134" t="s">
        <v>806</v>
      </c>
      <c r="E63" s="135"/>
      <c r="F63" s="135"/>
      <c r="G63" s="135"/>
      <c r="H63" s="135"/>
      <c r="I63" s="166"/>
      <c r="J63" s="167">
        <f>J99</f>
        <v>0</v>
      </c>
      <c r="K63" s="168"/>
    </row>
    <row r="64" spans="2:11" s="86" customFormat="1" ht="24.95" customHeight="1">
      <c r="B64" s="128"/>
      <c r="C64" s="129"/>
      <c r="D64" s="130" t="s">
        <v>137</v>
      </c>
      <c r="E64" s="131"/>
      <c r="F64" s="131"/>
      <c r="G64" s="131"/>
      <c r="H64" s="131"/>
      <c r="I64" s="163"/>
      <c r="J64" s="164">
        <f>J102</f>
        <v>0</v>
      </c>
      <c r="K64" s="165"/>
    </row>
    <row r="65" spans="2:11" s="87" customFormat="1" ht="19.9" customHeight="1">
      <c r="B65" s="132"/>
      <c r="C65" s="133"/>
      <c r="D65" s="134" t="s">
        <v>139</v>
      </c>
      <c r="E65" s="135"/>
      <c r="F65" s="135"/>
      <c r="G65" s="135"/>
      <c r="H65" s="135"/>
      <c r="I65" s="166"/>
      <c r="J65" s="167">
        <f>J103</f>
        <v>0</v>
      </c>
      <c r="K65" s="168"/>
    </row>
    <row r="66" spans="2:11" s="87" customFormat="1" ht="19.9" customHeight="1">
      <c r="B66" s="132"/>
      <c r="C66" s="133"/>
      <c r="D66" s="134" t="s">
        <v>140</v>
      </c>
      <c r="E66" s="135"/>
      <c r="F66" s="135"/>
      <c r="G66" s="135"/>
      <c r="H66" s="135"/>
      <c r="I66" s="166"/>
      <c r="J66" s="167">
        <f>J183</f>
        <v>0</v>
      </c>
      <c r="K66" s="168"/>
    </row>
    <row r="67" spans="2:11" s="87" customFormat="1" ht="19.9" customHeight="1">
      <c r="B67" s="132"/>
      <c r="C67" s="133"/>
      <c r="D67" s="134" t="s">
        <v>141</v>
      </c>
      <c r="E67" s="135"/>
      <c r="F67" s="135"/>
      <c r="G67" s="135"/>
      <c r="H67" s="135"/>
      <c r="I67" s="166"/>
      <c r="J67" s="167">
        <f>J218</f>
        <v>0</v>
      </c>
      <c r="K67" s="168"/>
    </row>
    <row r="68" spans="2:11" s="87" customFormat="1" ht="19.9" customHeight="1">
      <c r="B68" s="132"/>
      <c r="C68" s="133"/>
      <c r="D68" s="134" t="s">
        <v>2459</v>
      </c>
      <c r="E68" s="135"/>
      <c r="F68" s="135"/>
      <c r="G68" s="135"/>
      <c r="H68" s="135"/>
      <c r="I68" s="166"/>
      <c r="J68" s="167">
        <f>J224</f>
        <v>0</v>
      </c>
      <c r="K68" s="168"/>
    </row>
    <row r="69" spans="2:11" s="87" customFormat="1" ht="19.9" customHeight="1">
      <c r="B69" s="132"/>
      <c r="C69" s="133"/>
      <c r="D69" s="134" t="s">
        <v>144</v>
      </c>
      <c r="E69" s="135"/>
      <c r="F69" s="135"/>
      <c r="G69" s="135"/>
      <c r="H69" s="135"/>
      <c r="I69" s="166"/>
      <c r="J69" s="167">
        <f>J230</f>
        <v>0</v>
      </c>
      <c r="K69" s="168"/>
    </row>
    <row r="70" spans="2:11" s="87" customFormat="1" ht="19.9" customHeight="1">
      <c r="B70" s="132"/>
      <c r="C70" s="133"/>
      <c r="D70" s="134" t="s">
        <v>147</v>
      </c>
      <c r="E70" s="135"/>
      <c r="F70" s="135"/>
      <c r="G70" s="135"/>
      <c r="H70" s="135"/>
      <c r="I70" s="166"/>
      <c r="J70" s="167">
        <f>J236</f>
        <v>0</v>
      </c>
      <c r="K70" s="168"/>
    </row>
    <row r="71" spans="2:11" s="84" customFormat="1" ht="21.85" customHeight="1">
      <c r="B71" s="105"/>
      <c r="C71" s="106"/>
      <c r="D71" s="106"/>
      <c r="E71" s="106"/>
      <c r="F71" s="106"/>
      <c r="G71" s="106"/>
      <c r="H71" s="106"/>
      <c r="I71" s="142"/>
      <c r="J71" s="106"/>
      <c r="K71" s="143"/>
    </row>
    <row r="72" spans="2:11" s="84" customFormat="1" ht="6.95" customHeight="1">
      <c r="B72" s="122"/>
      <c r="C72" s="123"/>
      <c r="D72" s="123"/>
      <c r="E72" s="123"/>
      <c r="F72" s="123"/>
      <c r="G72" s="123"/>
      <c r="H72" s="123"/>
      <c r="I72" s="156"/>
      <c r="J72" s="123"/>
      <c r="K72" s="157"/>
    </row>
    <row r="76" spans="2:12" s="84" customFormat="1" ht="6.95" customHeight="1">
      <c r="B76" s="171"/>
      <c r="C76" s="172"/>
      <c r="D76" s="172"/>
      <c r="E76" s="172"/>
      <c r="F76" s="172"/>
      <c r="G76" s="172"/>
      <c r="H76" s="172"/>
      <c r="I76" s="158"/>
      <c r="J76" s="172"/>
      <c r="K76" s="172"/>
      <c r="L76" s="214"/>
    </row>
    <row r="77" spans="2:12" s="84" customFormat="1" ht="36.95" customHeight="1">
      <c r="B77" s="105"/>
      <c r="C77" s="173" t="s">
        <v>148</v>
      </c>
      <c r="D77" s="174"/>
      <c r="E77" s="174"/>
      <c r="F77" s="174"/>
      <c r="G77" s="174"/>
      <c r="H77" s="174"/>
      <c r="I77" s="215"/>
      <c r="J77" s="174"/>
      <c r="K77" s="174"/>
      <c r="L77" s="214"/>
    </row>
    <row r="78" spans="2:12" s="84" customFormat="1" ht="6.95" customHeight="1">
      <c r="B78" s="105"/>
      <c r="C78" s="174"/>
      <c r="D78" s="174"/>
      <c r="E78" s="174"/>
      <c r="F78" s="174"/>
      <c r="G78" s="174"/>
      <c r="H78" s="174"/>
      <c r="I78" s="215"/>
      <c r="J78" s="174"/>
      <c r="K78" s="174"/>
      <c r="L78" s="214"/>
    </row>
    <row r="79" spans="2:12" s="84" customFormat="1" ht="14.4" customHeight="1">
      <c r="B79" s="105"/>
      <c r="C79" s="175" t="s">
        <v>18</v>
      </c>
      <c r="D79" s="174"/>
      <c r="E79" s="174"/>
      <c r="F79" s="174"/>
      <c r="G79" s="174"/>
      <c r="H79" s="174"/>
      <c r="I79" s="215"/>
      <c r="J79" s="174"/>
      <c r="K79" s="174"/>
      <c r="L79" s="214"/>
    </row>
    <row r="80" spans="2:12" s="84" customFormat="1" ht="20.4" customHeight="1">
      <c r="B80" s="105"/>
      <c r="C80" s="174"/>
      <c r="D80" s="174"/>
      <c r="E80" s="176" t="str">
        <f>E7</f>
        <v>SPŠ, SOŠ a SOU Hradec Králové - nástavba školních dílen - konečné zadání</v>
      </c>
      <c r="F80" s="175"/>
      <c r="G80" s="175"/>
      <c r="H80" s="175"/>
      <c r="I80" s="215"/>
      <c r="J80" s="174"/>
      <c r="K80" s="174"/>
      <c r="L80" s="214"/>
    </row>
    <row r="81" spans="2:12" ht="13.2">
      <c r="B81" s="100"/>
      <c r="C81" s="175" t="s">
        <v>122</v>
      </c>
      <c r="D81" s="291"/>
      <c r="E81" s="291"/>
      <c r="F81" s="291"/>
      <c r="G81" s="291"/>
      <c r="H81" s="291"/>
      <c r="J81" s="291"/>
      <c r="K81" s="291"/>
      <c r="L81" s="292"/>
    </row>
    <row r="82" spans="2:12" s="84" customFormat="1" ht="20.4" customHeight="1">
      <c r="B82" s="105"/>
      <c r="C82" s="174"/>
      <c r="D82" s="174"/>
      <c r="E82" s="176" t="s">
        <v>123</v>
      </c>
      <c r="F82" s="174"/>
      <c r="G82" s="174"/>
      <c r="H82" s="174"/>
      <c r="I82" s="215"/>
      <c r="J82" s="174"/>
      <c r="K82" s="174"/>
      <c r="L82" s="214"/>
    </row>
    <row r="83" spans="2:12" s="84" customFormat="1" ht="14.4" customHeight="1">
      <c r="B83" s="105"/>
      <c r="C83" s="175" t="s">
        <v>124</v>
      </c>
      <c r="D83" s="174"/>
      <c r="E83" s="174"/>
      <c r="F83" s="174"/>
      <c r="G83" s="174"/>
      <c r="H83" s="174"/>
      <c r="I83" s="215"/>
      <c r="J83" s="174"/>
      <c r="K83" s="174"/>
      <c r="L83" s="214"/>
    </row>
    <row r="84" spans="2:12" s="84" customFormat="1" ht="22.2" customHeight="1">
      <c r="B84" s="105"/>
      <c r="C84" s="174"/>
      <c r="D84" s="174"/>
      <c r="E84" s="177" t="str">
        <f>E11</f>
        <v>05 - Střešní plášť</v>
      </c>
      <c r="F84" s="174"/>
      <c r="G84" s="174"/>
      <c r="H84" s="174"/>
      <c r="I84" s="215"/>
      <c r="J84" s="174"/>
      <c r="K84" s="174"/>
      <c r="L84" s="214"/>
    </row>
    <row r="85" spans="2:12" s="84" customFormat="1" ht="6.95" customHeight="1">
      <c r="B85" s="105"/>
      <c r="C85" s="174"/>
      <c r="D85" s="174"/>
      <c r="E85" s="174"/>
      <c r="F85" s="174"/>
      <c r="G85" s="174"/>
      <c r="H85" s="174"/>
      <c r="I85" s="215"/>
      <c r="J85" s="174"/>
      <c r="K85" s="174"/>
      <c r="L85" s="214"/>
    </row>
    <row r="86" spans="2:12" s="84" customFormat="1" ht="18" customHeight="1">
      <c r="B86" s="105"/>
      <c r="C86" s="175" t="s">
        <v>25</v>
      </c>
      <c r="D86" s="174"/>
      <c r="E86" s="174"/>
      <c r="F86" s="178" t="str">
        <f>F14</f>
        <v>Hradecká p.č.st. 1780</v>
      </c>
      <c r="G86" s="174"/>
      <c r="H86" s="174"/>
      <c r="I86" s="216" t="s">
        <v>27</v>
      </c>
      <c r="J86" s="217" t="str">
        <f>IF(J14="","",J14)</f>
        <v>30.1.2017</v>
      </c>
      <c r="K86" s="174"/>
      <c r="L86" s="214"/>
    </row>
    <row r="87" spans="2:12" s="84" customFormat="1" ht="6.95" customHeight="1">
      <c r="B87" s="105"/>
      <c r="C87" s="174"/>
      <c r="D87" s="174"/>
      <c r="E87" s="174"/>
      <c r="F87" s="174"/>
      <c r="G87" s="174"/>
      <c r="H87" s="174"/>
      <c r="I87" s="215"/>
      <c r="J87" s="174"/>
      <c r="K87" s="174"/>
      <c r="L87" s="214"/>
    </row>
    <row r="88" spans="2:12" s="84" customFormat="1" ht="13.2">
      <c r="B88" s="105"/>
      <c r="C88" s="175" t="s">
        <v>29</v>
      </c>
      <c r="D88" s="174"/>
      <c r="E88" s="174"/>
      <c r="F88" s="178" t="str">
        <f>E17</f>
        <v>SPŠ, SOŠ a SOU HK - Hradební 1029</v>
      </c>
      <c r="G88" s="174"/>
      <c r="H88" s="174"/>
      <c r="I88" s="216" t="s">
        <v>35</v>
      </c>
      <c r="J88" s="178" t="str">
        <f>E23</f>
        <v>Ing. Pavel Pich</v>
      </c>
      <c r="K88" s="174"/>
      <c r="L88" s="214"/>
    </row>
    <row r="89" spans="2:12" s="84" customFormat="1" ht="14.4" customHeight="1">
      <c r="B89" s="105"/>
      <c r="C89" s="175" t="s">
        <v>33</v>
      </c>
      <c r="D89" s="174"/>
      <c r="E89" s="174"/>
      <c r="F89" s="178" t="str">
        <f>IF(E20="","",E20)</f>
        <v/>
      </c>
      <c r="G89" s="174"/>
      <c r="H89" s="174"/>
      <c r="I89" s="215"/>
      <c r="J89" s="174"/>
      <c r="K89" s="174"/>
      <c r="L89" s="214"/>
    </row>
    <row r="90" spans="2:12" s="84" customFormat="1" ht="10.3" customHeight="1">
      <c r="B90" s="105"/>
      <c r="C90" s="174"/>
      <c r="D90" s="174"/>
      <c r="E90" s="174"/>
      <c r="F90" s="174"/>
      <c r="G90" s="174"/>
      <c r="H90" s="174"/>
      <c r="I90" s="215"/>
      <c r="J90" s="174"/>
      <c r="K90" s="174"/>
      <c r="L90" s="214"/>
    </row>
    <row r="91" spans="2:20" s="88" customFormat="1" ht="29.3" customHeight="1">
      <c r="B91" s="179"/>
      <c r="C91" s="180" t="s">
        <v>149</v>
      </c>
      <c r="D91" s="181" t="s">
        <v>58</v>
      </c>
      <c r="E91" s="181" t="s">
        <v>54</v>
      </c>
      <c r="F91" s="181" t="s">
        <v>150</v>
      </c>
      <c r="G91" s="181" t="s">
        <v>151</v>
      </c>
      <c r="H91" s="181" t="s">
        <v>152</v>
      </c>
      <c r="I91" s="218" t="s">
        <v>153</v>
      </c>
      <c r="J91" s="181" t="s">
        <v>129</v>
      </c>
      <c r="K91" s="219" t="s">
        <v>154</v>
      </c>
      <c r="L91" s="220"/>
      <c r="M91" s="221" t="s">
        <v>155</v>
      </c>
      <c r="N91" s="222" t="s">
        <v>43</v>
      </c>
      <c r="O91" s="222" t="s">
        <v>156</v>
      </c>
      <c r="P91" s="222" t="s">
        <v>157</v>
      </c>
      <c r="Q91" s="222" t="s">
        <v>158</v>
      </c>
      <c r="R91" s="222" t="s">
        <v>159</v>
      </c>
      <c r="S91" s="222" t="s">
        <v>160</v>
      </c>
      <c r="T91" s="251" t="s">
        <v>161</v>
      </c>
    </row>
    <row r="92" spans="2:63" s="84" customFormat="1" ht="29.3" customHeight="1">
      <c r="B92" s="105"/>
      <c r="C92" s="182" t="s">
        <v>130</v>
      </c>
      <c r="D92" s="174"/>
      <c r="E92" s="174"/>
      <c r="F92" s="174"/>
      <c r="G92" s="174"/>
      <c r="H92" s="174"/>
      <c r="I92" s="215"/>
      <c r="J92" s="223">
        <f aca="true" t="shared" si="1" ref="J92:J94">BK92</f>
        <v>0</v>
      </c>
      <c r="K92" s="174"/>
      <c r="L92" s="214"/>
      <c r="M92" s="224"/>
      <c r="N92" s="112"/>
      <c r="O92" s="112"/>
      <c r="P92" s="225">
        <f aca="true" t="shared" si="2" ref="P92:T92">P93+P102</f>
        <v>0</v>
      </c>
      <c r="Q92" s="112"/>
      <c r="R92" s="225">
        <f t="shared" si="2"/>
        <v>71.12009334</v>
      </c>
      <c r="S92" s="112"/>
      <c r="T92" s="252">
        <f t="shared" si="2"/>
        <v>0</v>
      </c>
      <c r="AT92" s="170" t="s">
        <v>72</v>
      </c>
      <c r="AU92" s="170" t="s">
        <v>131</v>
      </c>
      <c r="BK92" s="264">
        <f>BK93+BK102</f>
        <v>0</v>
      </c>
    </row>
    <row r="93" spans="2:63" s="89" customFormat="1" ht="37.5" customHeight="1">
      <c r="B93" s="183"/>
      <c r="C93" s="184"/>
      <c r="D93" s="185" t="s">
        <v>72</v>
      </c>
      <c r="E93" s="186" t="s">
        <v>162</v>
      </c>
      <c r="F93" s="186" t="s">
        <v>163</v>
      </c>
      <c r="G93" s="184"/>
      <c r="H93" s="184"/>
      <c r="I93" s="226"/>
      <c r="J93" s="227">
        <f t="shared" si="1"/>
        <v>0</v>
      </c>
      <c r="K93" s="184"/>
      <c r="L93" s="228"/>
      <c r="M93" s="229"/>
      <c r="N93" s="230"/>
      <c r="O93" s="230"/>
      <c r="P93" s="231">
        <f aca="true" t="shared" si="3" ref="P93:T93">P94+P99</f>
        <v>0</v>
      </c>
      <c r="Q93" s="230"/>
      <c r="R93" s="231">
        <f t="shared" si="3"/>
        <v>31.76502</v>
      </c>
      <c r="S93" s="230"/>
      <c r="T93" s="253">
        <f t="shared" si="3"/>
        <v>0</v>
      </c>
      <c r="AR93" s="259" t="s">
        <v>24</v>
      </c>
      <c r="AT93" s="260" t="s">
        <v>72</v>
      </c>
      <c r="AU93" s="260" t="s">
        <v>73</v>
      </c>
      <c r="AY93" s="259" t="s">
        <v>164</v>
      </c>
      <c r="BK93" s="265">
        <f>BK94+BK99</f>
        <v>0</v>
      </c>
    </row>
    <row r="94" spans="2:63" s="89" customFormat="1" ht="19.9" customHeight="1">
      <c r="B94" s="183"/>
      <c r="C94" s="184"/>
      <c r="D94" s="187" t="s">
        <v>72</v>
      </c>
      <c r="E94" s="188" t="s">
        <v>188</v>
      </c>
      <c r="F94" s="188" t="s">
        <v>189</v>
      </c>
      <c r="G94" s="184"/>
      <c r="H94" s="184"/>
      <c r="I94" s="226"/>
      <c r="J94" s="232">
        <f t="shared" si="1"/>
        <v>0</v>
      </c>
      <c r="K94" s="184"/>
      <c r="L94" s="228"/>
      <c r="M94" s="229"/>
      <c r="N94" s="230"/>
      <c r="O94" s="230"/>
      <c r="P94" s="231">
        <f aca="true" t="shared" si="4" ref="P94:T94">SUM(P95:P98)</f>
        <v>0</v>
      </c>
      <c r="Q94" s="230"/>
      <c r="R94" s="231">
        <f t="shared" si="4"/>
        <v>31.76502</v>
      </c>
      <c r="S94" s="230"/>
      <c r="T94" s="253">
        <f t="shared" si="4"/>
        <v>0</v>
      </c>
      <c r="AR94" s="259" t="s">
        <v>24</v>
      </c>
      <c r="AT94" s="260" t="s">
        <v>72</v>
      </c>
      <c r="AU94" s="260" t="s">
        <v>24</v>
      </c>
      <c r="AY94" s="259" t="s">
        <v>164</v>
      </c>
      <c r="BK94" s="265">
        <f>SUM(BK95:BK98)</f>
        <v>0</v>
      </c>
    </row>
    <row r="95" spans="2:65" s="84" customFormat="1" ht="28.8" customHeight="1">
      <c r="B95" s="105"/>
      <c r="C95" s="189" t="s">
        <v>24</v>
      </c>
      <c r="D95" s="189" t="s">
        <v>166</v>
      </c>
      <c r="E95" s="190" t="s">
        <v>2460</v>
      </c>
      <c r="F95" s="191" t="s">
        <v>2461</v>
      </c>
      <c r="G95" s="192" t="s">
        <v>192</v>
      </c>
      <c r="H95" s="193">
        <v>756.31</v>
      </c>
      <c r="I95" s="233"/>
      <c r="J95" s="234">
        <f>ROUND(I95*H95,2)</f>
        <v>0</v>
      </c>
      <c r="K95" s="191" t="s">
        <v>170</v>
      </c>
      <c r="L95" s="214"/>
      <c r="M95" s="235" t="s">
        <v>22</v>
      </c>
      <c r="N95" s="236" t="s">
        <v>44</v>
      </c>
      <c r="O95" s="106"/>
      <c r="P95" s="237">
        <f>O95*H95</f>
        <v>0</v>
      </c>
      <c r="Q95" s="237">
        <v>0.042</v>
      </c>
      <c r="R95" s="237">
        <f>Q95*H95</f>
        <v>31.76502</v>
      </c>
      <c r="S95" s="237">
        <v>0</v>
      </c>
      <c r="T95" s="254">
        <f>S95*H95</f>
        <v>0</v>
      </c>
      <c r="AR95" s="170" t="s">
        <v>171</v>
      </c>
      <c r="AT95" s="170" t="s">
        <v>166</v>
      </c>
      <c r="AU95" s="170" t="s">
        <v>81</v>
      </c>
      <c r="AY95" s="170" t="s">
        <v>164</v>
      </c>
      <c r="BE95" s="266">
        <f>IF(N95="základní",J95,0)</f>
        <v>0</v>
      </c>
      <c r="BF95" s="266">
        <f>IF(N95="snížená",J95,0)</f>
        <v>0</v>
      </c>
      <c r="BG95" s="266">
        <f>IF(N95="zákl. přenesená",J95,0)</f>
        <v>0</v>
      </c>
      <c r="BH95" s="266">
        <f>IF(N95="sníž. přenesená",J95,0)</f>
        <v>0</v>
      </c>
      <c r="BI95" s="266">
        <f>IF(N95="nulová",J95,0)</f>
        <v>0</v>
      </c>
      <c r="BJ95" s="170" t="s">
        <v>24</v>
      </c>
      <c r="BK95" s="266">
        <f>ROUND(I95*H95,2)</f>
        <v>0</v>
      </c>
      <c r="BL95" s="170" t="s">
        <v>171</v>
      </c>
      <c r="BM95" s="170" t="s">
        <v>2462</v>
      </c>
    </row>
    <row r="96" spans="2:47" s="84" customFormat="1" ht="24">
      <c r="B96" s="105"/>
      <c r="C96" s="174"/>
      <c r="D96" s="194" t="s">
        <v>173</v>
      </c>
      <c r="E96" s="174"/>
      <c r="F96" s="195" t="s">
        <v>2463</v>
      </c>
      <c r="G96" s="174"/>
      <c r="H96" s="174"/>
      <c r="I96" s="215"/>
      <c r="J96" s="174"/>
      <c r="K96" s="174"/>
      <c r="L96" s="214"/>
      <c r="M96" s="238"/>
      <c r="N96" s="106"/>
      <c r="O96" s="106"/>
      <c r="P96" s="106"/>
      <c r="Q96" s="106"/>
      <c r="R96" s="106"/>
      <c r="S96" s="106"/>
      <c r="T96" s="255"/>
      <c r="AT96" s="170" t="s">
        <v>173</v>
      </c>
      <c r="AU96" s="170" t="s">
        <v>81</v>
      </c>
    </row>
    <row r="97" spans="2:51" s="91" customFormat="1" ht="13.5">
      <c r="B97" s="200"/>
      <c r="C97" s="201"/>
      <c r="D97" s="194" t="s">
        <v>184</v>
      </c>
      <c r="E97" s="202" t="s">
        <v>22</v>
      </c>
      <c r="F97" s="203" t="s">
        <v>2464</v>
      </c>
      <c r="G97" s="201"/>
      <c r="H97" s="204">
        <v>756.31</v>
      </c>
      <c r="I97" s="243"/>
      <c r="J97" s="201"/>
      <c r="K97" s="201"/>
      <c r="L97" s="244"/>
      <c r="M97" s="245"/>
      <c r="N97" s="246"/>
      <c r="O97" s="246"/>
      <c r="P97" s="246"/>
      <c r="Q97" s="246"/>
      <c r="R97" s="246"/>
      <c r="S97" s="246"/>
      <c r="T97" s="257"/>
      <c r="AT97" s="262" t="s">
        <v>184</v>
      </c>
      <c r="AU97" s="262" t="s">
        <v>81</v>
      </c>
      <c r="AV97" s="91" t="s">
        <v>81</v>
      </c>
      <c r="AW97" s="91" t="s">
        <v>37</v>
      </c>
      <c r="AX97" s="91" t="s">
        <v>73</v>
      </c>
      <c r="AY97" s="262" t="s">
        <v>164</v>
      </c>
    </row>
    <row r="98" spans="2:51" s="92" customFormat="1" ht="13.5">
      <c r="B98" s="205"/>
      <c r="C98" s="206"/>
      <c r="D98" s="194" t="s">
        <v>184</v>
      </c>
      <c r="E98" s="267" t="s">
        <v>22</v>
      </c>
      <c r="F98" s="268" t="s">
        <v>187</v>
      </c>
      <c r="G98" s="206"/>
      <c r="H98" s="269">
        <v>756.31</v>
      </c>
      <c r="I98" s="247"/>
      <c r="J98" s="206"/>
      <c r="K98" s="206"/>
      <c r="L98" s="248"/>
      <c r="M98" s="249"/>
      <c r="N98" s="250"/>
      <c r="O98" s="250"/>
      <c r="P98" s="250"/>
      <c r="Q98" s="250"/>
      <c r="R98" s="250"/>
      <c r="S98" s="250"/>
      <c r="T98" s="258"/>
      <c r="AT98" s="263" t="s">
        <v>184</v>
      </c>
      <c r="AU98" s="263" t="s">
        <v>81</v>
      </c>
      <c r="AV98" s="92" t="s">
        <v>171</v>
      </c>
      <c r="AW98" s="92" t="s">
        <v>37</v>
      </c>
      <c r="AX98" s="92" t="s">
        <v>24</v>
      </c>
      <c r="AY98" s="263" t="s">
        <v>164</v>
      </c>
    </row>
    <row r="99" spans="2:63" s="89" customFormat="1" ht="29.9" customHeight="1">
      <c r="B99" s="183"/>
      <c r="C99" s="184"/>
      <c r="D99" s="187" t="s">
        <v>72</v>
      </c>
      <c r="E99" s="188" t="s">
        <v>938</v>
      </c>
      <c r="F99" s="188" t="s">
        <v>939</v>
      </c>
      <c r="G99" s="184"/>
      <c r="H99" s="184"/>
      <c r="I99" s="226"/>
      <c r="J99" s="232">
        <f aca="true" t="shared" si="5" ref="J99:J103">BK99</f>
        <v>0</v>
      </c>
      <c r="K99" s="184"/>
      <c r="L99" s="228"/>
      <c r="M99" s="229"/>
      <c r="N99" s="230"/>
      <c r="O99" s="230"/>
      <c r="P99" s="231">
        <f aca="true" t="shared" si="6" ref="P99:T99">SUM(P100:P101)</f>
        <v>0</v>
      </c>
      <c r="Q99" s="230"/>
      <c r="R99" s="231">
        <f t="shared" si="6"/>
        <v>0</v>
      </c>
      <c r="S99" s="230"/>
      <c r="T99" s="253">
        <f t="shared" si="6"/>
        <v>0</v>
      </c>
      <c r="AR99" s="259" t="s">
        <v>24</v>
      </c>
      <c r="AT99" s="260" t="s">
        <v>72</v>
      </c>
      <c r="AU99" s="260" t="s">
        <v>24</v>
      </c>
      <c r="AY99" s="259" t="s">
        <v>164</v>
      </c>
      <c r="BK99" s="265">
        <f>SUM(BK100:BK101)</f>
        <v>0</v>
      </c>
    </row>
    <row r="100" spans="2:65" s="84" customFormat="1" ht="20.4" customHeight="1">
      <c r="B100" s="105"/>
      <c r="C100" s="189" t="s">
        <v>81</v>
      </c>
      <c r="D100" s="189" t="s">
        <v>166</v>
      </c>
      <c r="E100" s="190" t="s">
        <v>940</v>
      </c>
      <c r="F100" s="191" t="s">
        <v>941</v>
      </c>
      <c r="G100" s="192" t="s">
        <v>623</v>
      </c>
      <c r="H100" s="193">
        <v>41.765</v>
      </c>
      <c r="I100" s="233"/>
      <c r="J100" s="234">
        <f>ROUND(I100*H100,2)</f>
        <v>0</v>
      </c>
      <c r="K100" s="191" t="s">
        <v>170</v>
      </c>
      <c r="L100" s="214"/>
      <c r="M100" s="235" t="s">
        <v>22</v>
      </c>
      <c r="N100" s="236" t="s">
        <v>44</v>
      </c>
      <c r="O100" s="106"/>
      <c r="P100" s="237">
        <f>O100*H100</f>
        <v>0</v>
      </c>
      <c r="Q100" s="237">
        <v>0</v>
      </c>
      <c r="R100" s="237">
        <f>Q100*H100</f>
        <v>0</v>
      </c>
      <c r="S100" s="237">
        <v>0</v>
      </c>
      <c r="T100" s="254">
        <f>S100*H100</f>
        <v>0</v>
      </c>
      <c r="AR100" s="170" t="s">
        <v>171</v>
      </c>
      <c r="AT100" s="170" t="s">
        <v>166</v>
      </c>
      <c r="AU100" s="170" t="s">
        <v>81</v>
      </c>
      <c r="AY100" s="170" t="s">
        <v>164</v>
      </c>
      <c r="BE100" s="266">
        <f>IF(N100="základní",J100,0)</f>
        <v>0</v>
      </c>
      <c r="BF100" s="266">
        <f>IF(N100="snížená",J100,0)</f>
        <v>0</v>
      </c>
      <c r="BG100" s="266">
        <f>IF(N100="zákl. přenesená",J100,0)</f>
        <v>0</v>
      </c>
      <c r="BH100" s="266">
        <f>IF(N100="sníž. přenesená",J100,0)</f>
        <v>0</v>
      </c>
      <c r="BI100" s="266">
        <f>IF(N100="nulová",J100,0)</f>
        <v>0</v>
      </c>
      <c r="BJ100" s="170" t="s">
        <v>24</v>
      </c>
      <c r="BK100" s="266">
        <f>ROUND(I100*H100,2)</f>
        <v>0</v>
      </c>
      <c r="BL100" s="170" t="s">
        <v>171</v>
      </c>
      <c r="BM100" s="170" t="s">
        <v>2465</v>
      </c>
    </row>
    <row r="101" spans="2:47" s="84" customFormat="1" ht="36">
      <c r="B101" s="105"/>
      <c r="C101" s="174"/>
      <c r="D101" s="194" t="s">
        <v>173</v>
      </c>
      <c r="E101" s="174"/>
      <c r="F101" s="195" t="s">
        <v>943</v>
      </c>
      <c r="G101" s="174"/>
      <c r="H101" s="174"/>
      <c r="I101" s="215"/>
      <c r="J101" s="174"/>
      <c r="K101" s="174"/>
      <c r="L101" s="214"/>
      <c r="M101" s="238"/>
      <c r="N101" s="106"/>
      <c r="O101" s="106"/>
      <c r="P101" s="106"/>
      <c r="Q101" s="106"/>
      <c r="R101" s="106"/>
      <c r="S101" s="106"/>
      <c r="T101" s="255"/>
      <c r="AT101" s="170" t="s">
        <v>173</v>
      </c>
      <c r="AU101" s="170" t="s">
        <v>81</v>
      </c>
    </row>
    <row r="102" spans="2:63" s="89" customFormat="1" ht="37.5" customHeight="1">
      <c r="B102" s="183"/>
      <c r="C102" s="184"/>
      <c r="D102" s="185" t="s">
        <v>72</v>
      </c>
      <c r="E102" s="186" t="s">
        <v>667</v>
      </c>
      <c r="F102" s="186" t="s">
        <v>668</v>
      </c>
      <c r="G102" s="184"/>
      <c r="H102" s="184"/>
      <c r="I102" s="226"/>
      <c r="J102" s="227">
        <f t="shared" si="5"/>
        <v>0</v>
      </c>
      <c r="K102" s="184"/>
      <c r="L102" s="228"/>
      <c r="M102" s="229"/>
      <c r="N102" s="230"/>
      <c r="O102" s="230"/>
      <c r="P102" s="231">
        <f aca="true" t="shared" si="7" ref="P102:T102">P103+P183+P218+P224+P230+P236</f>
        <v>0</v>
      </c>
      <c r="Q102" s="230"/>
      <c r="R102" s="231">
        <f t="shared" si="7"/>
        <v>39.35507334</v>
      </c>
      <c r="S102" s="230"/>
      <c r="T102" s="253">
        <f t="shared" si="7"/>
        <v>0</v>
      </c>
      <c r="AR102" s="259" t="s">
        <v>81</v>
      </c>
      <c r="AT102" s="260" t="s">
        <v>72</v>
      </c>
      <c r="AU102" s="260" t="s">
        <v>73</v>
      </c>
      <c r="AY102" s="259" t="s">
        <v>164</v>
      </c>
      <c r="BK102" s="265">
        <f>BK103+BK183+BK218+BK224+BK230+BK236</f>
        <v>0</v>
      </c>
    </row>
    <row r="103" spans="2:63" s="89" customFormat="1" ht="19.9" customHeight="1">
      <c r="B103" s="183"/>
      <c r="C103" s="184"/>
      <c r="D103" s="187" t="s">
        <v>72</v>
      </c>
      <c r="E103" s="188" t="s">
        <v>678</v>
      </c>
      <c r="F103" s="188" t="s">
        <v>679</v>
      </c>
      <c r="G103" s="184"/>
      <c r="H103" s="184"/>
      <c r="I103" s="226"/>
      <c r="J103" s="232">
        <f t="shared" si="5"/>
        <v>0</v>
      </c>
      <c r="K103" s="184"/>
      <c r="L103" s="228"/>
      <c r="M103" s="229"/>
      <c r="N103" s="230"/>
      <c r="O103" s="230"/>
      <c r="P103" s="231">
        <f aca="true" t="shared" si="8" ref="P103:T103">SUM(P104:P182)</f>
        <v>0</v>
      </c>
      <c r="Q103" s="230"/>
      <c r="R103" s="231">
        <f t="shared" si="8"/>
        <v>18.95228944</v>
      </c>
      <c r="S103" s="230"/>
      <c r="T103" s="253">
        <f t="shared" si="8"/>
        <v>0</v>
      </c>
      <c r="AR103" s="259" t="s">
        <v>81</v>
      </c>
      <c r="AT103" s="260" t="s">
        <v>72</v>
      </c>
      <c r="AU103" s="260" t="s">
        <v>24</v>
      </c>
      <c r="AY103" s="259" t="s">
        <v>164</v>
      </c>
      <c r="BK103" s="265">
        <f>SUM(BK104:BK182)</f>
        <v>0</v>
      </c>
    </row>
    <row r="104" spans="2:65" s="84" customFormat="1" ht="28.8" customHeight="1">
      <c r="B104" s="105"/>
      <c r="C104" s="189" t="s">
        <v>120</v>
      </c>
      <c r="D104" s="189" t="s">
        <v>166</v>
      </c>
      <c r="E104" s="190" t="s">
        <v>2466</v>
      </c>
      <c r="F104" s="191" t="s">
        <v>2467</v>
      </c>
      <c r="G104" s="192" t="s">
        <v>192</v>
      </c>
      <c r="H104" s="193">
        <v>756.31</v>
      </c>
      <c r="I104" s="233"/>
      <c r="J104" s="234">
        <f>ROUND(I104*H104,2)</f>
        <v>0</v>
      </c>
      <c r="K104" s="191" t="s">
        <v>170</v>
      </c>
      <c r="L104" s="214"/>
      <c r="M104" s="235" t="s">
        <v>22</v>
      </c>
      <c r="N104" s="236" t="s">
        <v>44</v>
      </c>
      <c r="O104" s="106"/>
      <c r="P104" s="237">
        <f>O104*H104</f>
        <v>0</v>
      </c>
      <c r="Q104" s="237">
        <v>0</v>
      </c>
      <c r="R104" s="237">
        <f>Q104*H104</f>
        <v>0</v>
      </c>
      <c r="S104" s="237">
        <v>0</v>
      </c>
      <c r="T104" s="254">
        <f>S104*H104</f>
        <v>0</v>
      </c>
      <c r="AR104" s="170" t="s">
        <v>298</v>
      </c>
      <c r="AT104" s="170" t="s">
        <v>166</v>
      </c>
      <c r="AU104" s="170" t="s">
        <v>81</v>
      </c>
      <c r="AY104" s="170" t="s">
        <v>164</v>
      </c>
      <c r="BE104" s="266">
        <f>IF(N104="základní",J104,0)</f>
        <v>0</v>
      </c>
      <c r="BF104" s="266">
        <f>IF(N104="snížená",J104,0)</f>
        <v>0</v>
      </c>
      <c r="BG104" s="266">
        <f>IF(N104="zákl. přenesená",J104,0)</f>
        <v>0</v>
      </c>
      <c r="BH104" s="266">
        <f>IF(N104="sníž. přenesená",J104,0)</f>
        <v>0</v>
      </c>
      <c r="BI104" s="266">
        <f>IF(N104="nulová",J104,0)</f>
        <v>0</v>
      </c>
      <c r="BJ104" s="170" t="s">
        <v>24</v>
      </c>
      <c r="BK104" s="266">
        <f>ROUND(I104*H104,2)</f>
        <v>0</v>
      </c>
      <c r="BL104" s="170" t="s">
        <v>298</v>
      </c>
      <c r="BM104" s="170" t="s">
        <v>2468</v>
      </c>
    </row>
    <row r="105" spans="2:47" s="84" customFormat="1" ht="24">
      <c r="B105" s="105"/>
      <c r="C105" s="174"/>
      <c r="D105" s="194" t="s">
        <v>173</v>
      </c>
      <c r="E105" s="174"/>
      <c r="F105" s="195" t="s">
        <v>2469</v>
      </c>
      <c r="G105" s="174"/>
      <c r="H105" s="174"/>
      <c r="I105" s="215"/>
      <c r="J105" s="174"/>
      <c r="K105" s="174"/>
      <c r="L105" s="214"/>
      <c r="M105" s="238"/>
      <c r="N105" s="106"/>
      <c r="O105" s="106"/>
      <c r="P105" s="106"/>
      <c r="Q105" s="106"/>
      <c r="R105" s="106"/>
      <c r="S105" s="106"/>
      <c r="T105" s="255"/>
      <c r="AT105" s="170" t="s">
        <v>173</v>
      </c>
      <c r="AU105" s="170" t="s">
        <v>81</v>
      </c>
    </row>
    <row r="106" spans="2:51" s="91" customFormat="1" ht="13.5">
      <c r="B106" s="200"/>
      <c r="C106" s="201"/>
      <c r="D106" s="194" t="s">
        <v>184</v>
      </c>
      <c r="E106" s="202" t="s">
        <v>22</v>
      </c>
      <c r="F106" s="203" t="s">
        <v>2464</v>
      </c>
      <c r="G106" s="201"/>
      <c r="H106" s="204">
        <v>756.31</v>
      </c>
      <c r="I106" s="243"/>
      <c r="J106" s="201"/>
      <c r="K106" s="201"/>
      <c r="L106" s="244"/>
      <c r="M106" s="245"/>
      <c r="N106" s="246"/>
      <c r="O106" s="246"/>
      <c r="P106" s="246"/>
      <c r="Q106" s="246"/>
      <c r="R106" s="246"/>
      <c r="S106" s="246"/>
      <c r="T106" s="257"/>
      <c r="AT106" s="262" t="s">
        <v>184</v>
      </c>
      <c r="AU106" s="262" t="s">
        <v>81</v>
      </c>
      <c r="AV106" s="91" t="s">
        <v>81</v>
      </c>
      <c r="AW106" s="91" t="s">
        <v>37</v>
      </c>
      <c r="AX106" s="91" t="s">
        <v>73</v>
      </c>
      <c r="AY106" s="262" t="s">
        <v>164</v>
      </c>
    </row>
    <row r="107" spans="2:51" s="92" customFormat="1" ht="13.5">
      <c r="B107" s="205"/>
      <c r="C107" s="206"/>
      <c r="D107" s="207" t="s">
        <v>184</v>
      </c>
      <c r="E107" s="208" t="s">
        <v>22</v>
      </c>
      <c r="F107" s="209" t="s">
        <v>187</v>
      </c>
      <c r="G107" s="206"/>
      <c r="H107" s="210">
        <v>756.31</v>
      </c>
      <c r="I107" s="247"/>
      <c r="J107" s="206"/>
      <c r="K107" s="206"/>
      <c r="L107" s="248"/>
      <c r="M107" s="249"/>
      <c r="N107" s="250"/>
      <c r="O107" s="250"/>
      <c r="P107" s="250"/>
      <c r="Q107" s="250"/>
      <c r="R107" s="250"/>
      <c r="S107" s="250"/>
      <c r="T107" s="258"/>
      <c r="AT107" s="263" t="s">
        <v>184</v>
      </c>
      <c r="AU107" s="263" t="s">
        <v>81</v>
      </c>
      <c r="AV107" s="92" t="s">
        <v>171</v>
      </c>
      <c r="AW107" s="92" t="s">
        <v>37</v>
      </c>
      <c r="AX107" s="92" t="s">
        <v>24</v>
      </c>
      <c r="AY107" s="263" t="s">
        <v>164</v>
      </c>
    </row>
    <row r="108" spans="2:65" s="84" customFormat="1" ht="20.4" customHeight="1">
      <c r="B108" s="105"/>
      <c r="C108" s="281" t="s">
        <v>171</v>
      </c>
      <c r="D108" s="281" t="s">
        <v>834</v>
      </c>
      <c r="E108" s="282" t="s">
        <v>1422</v>
      </c>
      <c r="F108" s="283" t="s">
        <v>1423</v>
      </c>
      <c r="G108" s="284" t="s">
        <v>623</v>
      </c>
      <c r="H108" s="285">
        <v>0.31</v>
      </c>
      <c r="I108" s="286"/>
      <c r="J108" s="287">
        <f>ROUND(I108*H108,2)</f>
        <v>0</v>
      </c>
      <c r="K108" s="283" t="s">
        <v>170</v>
      </c>
      <c r="L108" s="288"/>
      <c r="M108" s="289" t="s">
        <v>22</v>
      </c>
      <c r="N108" s="290" t="s">
        <v>44</v>
      </c>
      <c r="O108" s="106"/>
      <c r="P108" s="237">
        <f>O108*H108</f>
        <v>0</v>
      </c>
      <c r="Q108" s="237">
        <v>1</v>
      </c>
      <c r="R108" s="237">
        <f>Q108*H108</f>
        <v>0.31</v>
      </c>
      <c r="S108" s="237">
        <v>0</v>
      </c>
      <c r="T108" s="254">
        <f>S108*H108</f>
        <v>0</v>
      </c>
      <c r="AR108" s="170" t="s">
        <v>425</v>
      </c>
      <c r="AT108" s="170" t="s">
        <v>834</v>
      </c>
      <c r="AU108" s="170" t="s">
        <v>81</v>
      </c>
      <c r="AY108" s="170" t="s">
        <v>164</v>
      </c>
      <c r="BE108" s="266">
        <f>IF(N108="základní",J108,0)</f>
        <v>0</v>
      </c>
      <c r="BF108" s="266">
        <f>IF(N108="snížená",J108,0)</f>
        <v>0</v>
      </c>
      <c r="BG108" s="266">
        <f>IF(N108="zákl. přenesená",J108,0)</f>
        <v>0</v>
      </c>
      <c r="BH108" s="266">
        <v>0</v>
      </c>
      <c r="BI108" s="266">
        <f>IF(N108="nulová",J108,0)</f>
        <v>0</v>
      </c>
      <c r="BJ108" s="170" t="s">
        <v>24</v>
      </c>
      <c r="BK108" s="266">
        <f>ROUND(I108*H108,2)</f>
        <v>0</v>
      </c>
      <c r="BL108" s="170" t="s">
        <v>298</v>
      </c>
      <c r="BM108" s="170" t="s">
        <v>2470</v>
      </c>
    </row>
    <row r="109" spans="2:47" s="84" customFormat="1" ht="36">
      <c r="B109" s="105"/>
      <c r="C109" s="174"/>
      <c r="D109" s="194" t="s">
        <v>173</v>
      </c>
      <c r="E109" s="174"/>
      <c r="F109" s="195" t="s">
        <v>1425</v>
      </c>
      <c r="G109" s="174"/>
      <c r="H109" s="174"/>
      <c r="I109" s="215"/>
      <c r="J109" s="174"/>
      <c r="K109" s="174"/>
      <c r="L109" s="214"/>
      <c r="M109" s="238"/>
      <c r="N109" s="106"/>
      <c r="O109" s="106"/>
      <c r="P109" s="106"/>
      <c r="Q109" s="106"/>
      <c r="R109" s="106"/>
      <c r="S109" s="106"/>
      <c r="T109" s="255"/>
      <c r="AT109" s="170" t="s">
        <v>173</v>
      </c>
      <c r="AU109" s="170" t="s">
        <v>81</v>
      </c>
    </row>
    <row r="110" spans="2:47" s="84" customFormat="1" ht="24">
      <c r="B110" s="105"/>
      <c r="C110" s="174"/>
      <c r="D110" s="194" t="s">
        <v>1077</v>
      </c>
      <c r="E110" s="174"/>
      <c r="F110" s="279" t="s">
        <v>1426</v>
      </c>
      <c r="G110" s="174"/>
      <c r="H110" s="174"/>
      <c r="I110" s="215"/>
      <c r="J110" s="174"/>
      <c r="K110" s="174"/>
      <c r="L110" s="214"/>
      <c r="M110" s="238"/>
      <c r="N110" s="106"/>
      <c r="O110" s="106"/>
      <c r="P110" s="106"/>
      <c r="Q110" s="106"/>
      <c r="R110" s="106"/>
      <c r="S110" s="106"/>
      <c r="T110" s="255"/>
      <c r="AT110" s="170" t="s">
        <v>1077</v>
      </c>
      <c r="AU110" s="170" t="s">
        <v>81</v>
      </c>
    </row>
    <row r="111" spans="2:51" s="91" customFormat="1" ht="13.5">
      <c r="B111" s="200"/>
      <c r="C111" s="201"/>
      <c r="D111" s="207" t="s">
        <v>184</v>
      </c>
      <c r="E111" s="201"/>
      <c r="F111" s="212" t="s">
        <v>2471</v>
      </c>
      <c r="G111" s="201"/>
      <c r="H111" s="213">
        <v>0.31</v>
      </c>
      <c r="I111" s="243"/>
      <c r="J111" s="201"/>
      <c r="K111" s="201"/>
      <c r="L111" s="244"/>
      <c r="M111" s="245"/>
      <c r="N111" s="246"/>
      <c r="O111" s="246"/>
      <c r="P111" s="246"/>
      <c r="Q111" s="246"/>
      <c r="R111" s="246"/>
      <c r="S111" s="246"/>
      <c r="T111" s="257"/>
      <c r="AT111" s="262" t="s">
        <v>184</v>
      </c>
      <c r="AU111" s="262" t="s">
        <v>81</v>
      </c>
      <c r="AV111" s="91" t="s">
        <v>81</v>
      </c>
      <c r="AW111" s="91" t="s">
        <v>6</v>
      </c>
      <c r="AX111" s="91" t="s">
        <v>24</v>
      </c>
      <c r="AY111" s="262" t="s">
        <v>164</v>
      </c>
    </row>
    <row r="112" spans="2:65" s="84" customFormat="1" ht="28.8" customHeight="1">
      <c r="B112" s="105"/>
      <c r="C112" s="189" t="s">
        <v>202</v>
      </c>
      <c r="D112" s="189" t="s">
        <v>166</v>
      </c>
      <c r="E112" s="190" t="s">
        <v>2472</v>
      </c>
      <c r="F112" s="191" t="s">
        <v>2473</v>
      </c>
      <c r="G112" s="192" t="s">
        <v>192</v>
      </c>
      <c r="H112" s="193">
        <v>275.458</v>
      </c>
      <c r="I112" s="233"/>
      <c r="J112" s="234">
        <f>ROUND(I112*H112,2)</f>
        <v>0</v>
      </c>
      <c r="K112" s="191" t="s">
        <v>170</v>
      </c>
      <c r="L112" s="214"/>
      <c r="M112" s="235" t="s">
        <v>22</v>
      </c>
      <c r="N112" s="236" t="s">
        <v>44</v>
      </c>
      <c r="O112" s="106"/>
      <c r="P112" s="237">
        <f>O112*H112</f>
        <v>0</v>
      </c>
      <c r="Q112" s="237">
        <v>0</v>
      </c>
      <c r="R112" s="237">
        <f>Q112*H112</f>
        <v>0</v>
      </c>
      <c r="S112" s="237">
        <v>0</v>
      </c>
      <c r="T112" s="254">
        <f>S112*H112</f>
        <v>0</v>
      </c>
      <c r="AR112" s="170" t="s">
        <v>298</v>
      </c>
      <c r="AT112" s="170" t="s">
        <v>166</v>
      </c>
      <c r="AU112" s="170" t="s">
        <v>81</v>
      </c>
      <c r="AY112" s="170" t="s">
        <v>164</v>
      </c>
      <c r="BE112" s="266">
        <f>IF(N112="základní",J112,0)</f>
        <v>0</v>
      </c>
      <c r="BF112" s="266">
        <f>IF(N112="snížená",J112,0)</f>
        <v>0</v>
      </c>
      <c r="BG112" s="266">
        <f>IF(N112="zákl. přenesená",J112,0)</f>
        <v>0</v>
      </c>
      <c r="BH112" s="266">
        <f>IF(N112="sníž. přenesená",J112,0)</f>
        <v>0</v>
      </c>
      <c r="BI112" s="266">
        <f>IF(N112="nulová",J112,0)</f>
        <v>0</v>
      </c>
      <c r="BJ112" s="170" t="s">
        <v>24</v>
      </c>
      <c r="BK112" s="266">
        <f>ROUND(I112*H112,2)</f>
        <v>0</v>
      </c>
      <c r="BL112" s="170" t="s">
        <v>298</v>
      </c>
      <c r="BM112" s="170" t="s">
        <v>2474</v>
      </c>
    </row>
    <row r="113" spans="2:47" s="84" customFormat="1" ht="24">
      <c r="B113" s="105"/>
      <c r="C113" s="174"/>
      <c r="D113" s="194" t="s">
        <v>173</v>
      </c>
      <c r="E113" s="174"/>
      <c r="F113" s="195" t="s">
        <v>2475</v>
      </c>
      <c r="G113" s="174"/>
      <c r="H113" s="174"/>
      <c r="I113" s="215"/>
      <c r="J113" s="174"/>
      <c r="K113" s="174"/>
      <c r="L113" s="214"/>
      <c r="M113" s="238"/>
      <c r="N113" s="106"/>
      <c r="O113" s="106"/>
      <c r="P113" s="106"/>
      <c r="Q113" s="106"/>
      <c r="R113" s="106"/>
      <c r="S113" s="106"/>
      <c r="T113" s="255"/>
      <c r="AT113" s="170" t="s">
        <v>173</v>
      </c>
      <c r="AU113" s="170" t="s">
        <v>81</v>
      </c>
    </row>
    <row r="114" spans="2:51" s="91" customFormat="1" ht="13.5">
      <c r="B114" s="200"/>
      <c r="C114" s="201"/>
      <c r="D114" s="194" t="s">
        <v>184</v>
      </c>
      <c r="E114" s="202" t="s">
        <v>22</v>
      </c>
      <c r="F114" s="203" t="s">
        <v>2476</v>
      </c>
      <c r="G114" s="201"/>
      <c r="H114" s="204">
        <v>145.23</v>
      </c>
      <c r="I114" s="243"/>
      <c r="J114" s="201"/>
      <c r="K114" s="201"/>
      <c r="L114" s="244"/>
      <c r="M114" s="245"/>
      <c r="N114" s="246"/>
      <c r="O114" s="246"/>
      <c r="P114" s="246"/>
      <c r="Q114" s="246"/>
      <c r="R114" s="246"/>
      <c r="S114" s="246"/>
      <c r="T114" s="257"/>
      <c r="AT114" s="262" t="s">
        <v>184</v>
      </c>
      <c r="AU114" s="262" t="s">
        <v>81</v>
      </c>
      <c r="AV114" s="91" t="s">
        <v>81</v>
      </c>
      <c r="AW114" s="91" t="s">
        <v>37</v>
      </c>
      <c r="AX114" s="91" t="s">
        <v>73</v>
      </c>
      <c r="AY114" s="262" t="s">
        <v>164</v>
      </c>
    </row>
    <row r="115" spans="2:51" s="91" customFormat="1" ht="13.5">
      <c r="B115" s="200"/>
      <c r="C115" s="201"/>
      <c r="D115" s="194" t="s">
        <v>184</v>
      </c>
      <c r="E115" s="202" t="s">
        <v>22</v>
      </c>
      <c r="F115" s="203" t="s">
        <v>2477</v>
      </c>
      <c r="G115" s="201"/>
      <c r="H115" s="204">
        <v>130.228</v>
      </c>
      <c r="I115" s="243"/>
      <c r="J115" s="201"/>
      <c r="K115" s="201"/>
      <c r="L115" s="244"/>
      <c r="M115" s="245"/>
      <c r="N115" s="246"/>
      <c r="O115" s="246"/>
      <c r="P115" s="246"/>
      <c r="Q115" s="246"/>
      <c r="R115" s="246"/>
      <c r="S115" s="246"/>
      <c r="T115" s="257"/>
      <c r="AT115" s="262" t="s">
        <v>184</v>
      </c>
      <c r="AU115" s="262" t="s">
        <v>81</v>
      </c>
      <c r="AV115" s="91" t="s">
        <v>81</v>
      </c>
      <c r="AW115" s="91" t="s">
        <v>37</v>
      </c>
      <c r="AX115" s="91" t="s">
        <v>73</v>
      </c>
      <c r="AY115" s="262" t="s">
        <v>164</v>
      </c>
    </row>
    <row r="116" spans="2:51" s="92" customFormat="1" ht="13.5">
      <c r="B116" s="205"/>
      <c r="C116" s="206"/>
      <c r="D116" s="207" t="s">
        <v>184</v>
      </c>
      <c r="E116" s="208" t="s">
        <v>22</v>
      </c>
      <c r="F116" s="209" t="s">
        <v>187</v>
      </c>
      <c r="G116" s="206"/>
      <c r="H116" s="210">
        <v>275.458</v>
      </c>
      <c r="I116" s="247"/>
      <c r="J116" s="206"/>
      <c r="K116" s="206"/>
      <c r="L116" s="248"/>
      <c r="M116" s="249"/>
      <c r="N116" s="250"/>
      <c r="O116" s="250"/>
      <c r="P116" s="250"/>
      <c r="Q116" s="250"/>
      <c r="R116" s="250"/>
      <c r="S116" s="250"/>
      <c r="T116" s="258"/>
      <c r="AT116" s="263" t="s">
        <v>184</v>
      </c>
      <c r="AU116" s="263" t="s">
        <v>81</v>
      </c>
      <c r="AV116" s="92" t="s">
        <v>171</v>
      </c>
      <c r="AW116" s="92" t="s">
        <v>37</v>
      </c>
      <c r="AX116" s="92" t="s">
        <v>24</v>
      </c>
      <c r="AY116" s="263" t="s">
        <v>164</v>
      </c>
    </row>
    <row r="117" spans="2:65" s="84" customFormat="1" ht="20.4" customHeight="1">
      <c r="B117" s="105"/>
      <c r="C117" s="189" t="s">
        <v>188</v>
      </c>
      <c r="D117" s="189" t="s">
        <v>166</v>
      </c>
      <c r="E117" s="190" t="s">
        <v>2478</v>
      </c>
      <c r="F117" s="191" t="s">
        <v>2479</v>
      </c>
      <c r="G117" s="192" t="s">
        <v>192</v>
      </c>
      <c r="H117" s="193">
        <v>1875.63</v>
      </c>
      <c r="I117" s="233"/>
      <c r="J117" s="234">
        <f>ROUND(I117*H117,2)</f>
        <v>0</v>
      </c>
      <c r="K117" s="191" t="s">
        <v>170</v>
      </c>
      <c r="L117" s="214"/>
      <c r="M117" s="235" t="s">
        <v>22</v>
      </c>
      <c r="N117" s="236" t="s">
        <v>44</v>
      </c>
      <c r="O117" s="106"/>
      <c r="P117" s="237">
        <f>O117*H117</f>
        <v>0</v>
      </c>
      <c r="Q117" s="237">
        <v>0</v>
      </c>
      <c r="R117" s="237">
        <f>Q117*H117</f>
        <v>0</v>
      </c>
      <c r="S117" s="237">
        <v>0</v>
      </c>
      <c r="T117" s="254">
        <f>S117*H117</f>
        <v>0</v>
      </c>
      <c r="AR117" s="170" t="s">
        <v>298</v>
      </c>
      <c r="AT117" s="170" t="s">
        <v>166</v>
      </c>
      <c r="AU117" s="170" t="s">
        <v>81</v>
      </c>
      <c r="AY117" s="170" t="s">
        <v>164</v>
      </c>
      <c r="BE117" s="266">
        <f>IF(N117="základní",J117,0)</f>
        <v>0</v>
      </c>
      <c r="BF117" s="266">
        <f>IF(N117="snížená",J117,0)</f>
        <v>0</v>
      </c>
      <c r="BG117" s="266">
        <f>IF(N117="zákl. přenesená",J117,0)</f>
        <v>0</v>
      </c>
      <c r="BH117" s="266">
        <f>IF(N117="sníž. přenesená",J117,0)</f>
        <v>0</v>
      </c>
      <c r="BI117" s="266">
        <f>IF(N117="nulová",J117,0)</f>
        <v>0</v>
      </c>
      <c r="BJ117" s="170" t="s">
        <v>24</v>
      </c>
      <c r="BK117" s="266">
        <f>ROUND(I117*H117,2)</f>
        <v>0</v>
      </c>
      <c r="BL117" s="170" t="s">
        <v>298</v>
      </c>
      <c r="BM117" s="170" t="s">
        <v>2480</v>
      </c>
    </row>
    <row r="118" spans="2:47" s="84" customFormat="1" ht="24">
      <c r="B118" s="105"/>
      <c r="C118" s="174"/>
      <c r="D118" s="194" t="s">
        <v>173</v>
      </c>
      <c r="E118" s="174"/>
      <c r="F118" s="195" t="s">
        <v>2481</v>
      </c>
      <c r="G118" s="174"/>
      <c r="H118" s="174"/>
      <c r="I118" s="215"/>
      <c r="J118" s="174"/>
      <c r="K118" s="174"/>
      <c r="L118" s="214"/>
      <c r="M118" s="238"/>
      <c r="N118" s="106"/>
      <c r="O118" s="106"/>
      <c r="P118" s="106"/>
      <c r="Q118" s="106"/>
      <c r="R118" s="106"/>
      <c r="S118" s="106"/>
      <c r="T118" s="255"/>
      <c r="AT118" s="170" t="s">
        <v>173</v>
      </c>
      <c r="AU118" s="170" t="s">
        <v>81</v>
      </c>
    </row>
    <row r="119" spans="2:51" s="91" customFormat="1" ht="13.5">
      <c r="B119" s="200"/>
      <c r="C119" s="201"/>
      <c r="D119" s="194" t="s">
        <v>184</v>
      </c>
      <c r="E119" s="202" t="s">
        <v>22</v>
      </c>
      <c r="F119" s="203" t="s">
        <v>2482</v>
      </c>
      <c r="G119" s="201"/>
      <c r="H119" s="204">
        <v>665.48</v>
      </c>
      <c r="I119" s="243"/>
      <c r="J119" s="201"/>
      <c r="K119" s="201"/>
      <c r="L119" s="244"/>
      <c r="M119" s="245"/>
      <c r="N119" s="246"/>
      <c r="O119" s="246"/>
      <c r="P119" s="246"/>
      <c r="Q119" s="246"/>
      <c r="R119" s="246"/>
      <c r="S119" s="246"/>
      <c r="T119" s="257"/>
      <c r="AT119" s="262" t="s">
        <v>184</v>
      </c>
      <c r="AU119" s="262" t="s">
        <v>81</v>
      </c>
      <c r="AV119" s="91" t="s">
        <v>81</v>
      </c>
      <c r="AW119" s="91" t="s">
        <v>37</v>
      </c>
      <c r="AX119" s="91" t="s">
        <v>73</v>
      </c>
      <c r="AY119" s="262" t="s">
        <v>164</v>
      </c>
    </row>
    <row r="120" spans="2:51" s="91" customFormat="1" ht="13.5">
      <c r="B120" s="200"/>
      <c r="C120" s="201"/>
      <c r="D120" s="194" t="s">
        <v>184</v>
      </c>
      <c r="E120" s="202" t="s">
        <v>22</v>
      </c>
      <c r="F120" s="203" t="s">
        <v>2483</v>
      </c>
      <c r="G120" s="201"/>
      <c r="H120" s="204">
        <v>1210.15</v>
      </c>
      <c r="I120" s="243"/>
      <c r="J120" s="201"/>
      <c r="K120" s="201"/>
      <c r="L120" s="244"/>
      <c r="M120" s="245"/>
      <c r="N120" s="246"/>
      <c r="O120" s="246"/>
      <c r="P120" s="246"/>
      <c r="Q120" s="246"/>
      <c r="R120" s="246"/>
      <c r="S120" s="246"/>
      <c r="T120" s="257"/>
      <c r="AT120" s="262" t="s">
        <v>184</v>
      </c>
      <c r="AU120" s="262" t="s">
        <v>81</v>
      </c>
      <c r="AV120" s="91" t="s">
        <v>81</v>
      </c>
      <c r="AW120" s="91" t="s">
        <v>37</v>
      </c>
      <c r="AX120" s="91" t="s">
        <v>73</v>
      </c>
      <c r="AY120" s="262" t="s">
        <v>164</v>
      </c>
    </row>
    <row r="121" spans="2:51" s="92" customFormat="1" ht="13.5">
      <c r="B121" s="205"/>
      <c r="C121" s="206"/>
      <c r="D121" s="207" t="s">
        <v>184</v>
      </c>
      <c r="E121" s="208" t="s">
        <v>22</v>
      </c>
      <c r="F121" s="209" t="s">
        <v>187</v>
      </c>
      <c r="G121" s="206"/>
      <c r="H121" s="210">
        <v>1875.63</v>
      </c>
      <c r="I121" s="247"/>
      <c r="J121" s="206"/>
      <c r="K121" s="206"/>
      <c r="L121" s="248"/>
      <c r="M121" s="249"/>
      <c r="N121" s="250"/>
      <c r="O121" s="250"/>
      <c r="P121" s="250"/>
      <c r="Q121" s="250"/>
      <c r="R121" s="250"/>
      <c r="S121" s="250"/>
      <c r="T121" s="258"/>
      <c r="AT121" s="263" t="s">
        <v>184</v>
      </c>
      <c r="AU121" s="263" t="s">
        <v>81</v>
      </c>
      <c r="AV121" s="92" t="s">
        <v>171</v>
      </c>
      <c r="AW121" s="92" t="s">
        <v>37</v>
      </c>
      <c r="AX121" s="92" t="s">
        <v>24</v>
      </c>
      <c r="AY121" s="263" t="s">
        <v>164</v>
      </c>
    </row>
    <row r="122" spans="2:65" s="84" customFormat="1" ht="20.4" customHeight="1">
      <c r="B122" s="105"/>
      <c r="C122" s="281" t="s">
        <v>212</v>
      </c>
      <c r="D122" s="281" t="s">
        <v>834</v>
      </c>
      <c r="E122" s="282" t="s">
        <v>2484</v>
      </c>
      <c r="F122" s="283" t="s">
        <v>2485</v>
      </c>
      <c r="G122" s="284" t="s">
        <v>192</v>
      </c>
      <c r="H122" s="285">
        <v>2156.975</v>
      </c>
      <c r="I122" s="286"/>
      <c r="J122" s="287">
        <f>ROUND(I122*H122,2)</f>
        <v>0</v>
      </c>
      <c r="K122" s="283" t="s">
        <v>170</v>
      </c>
      <c r="L122" s="288"/>
      <c r="M122" s="289" t="s">
        <v>22</v>
      </c>
      <c r="N122" s="290" t="s">
        <v>44</v>
      </c>
      <c r="O122" s="106"/>
      <c r="P122" s="237">
        <f>O122*H122</f>
        <v>0</v>
      </c>
      <c r="Q122" s="237">
        <v>0.0003</v>
      </c>
      <c r="R122" s="237">
        <f>Q122*H122</f>
        <v>0.6470925</v>
      </c>
      <c r="S122" s="237">
        <v>0</v>
      </c>
      <c r="T122" s="254">
        <f>S122*H122</f>
        <v>0</v>
      </c>
      <c r="AR122" s="170" t="s">
        <v>425</v>
      </c>
      <c r="AT122" s="170" t="s">
        <v>834</v>
      </c>
      <c r="AU122" s="170" t="s">
        <v>81</v>
      </c>
      <c r="AY122" s="170" t="s">
        <v>164</v>
      </c>
      <c r="BE122" s="266">
        <f>IF(N122="základní",J122,0)</f>
        <v>0</v>
      </c>
      <c r="BF122" s="266">
        <f>IF(N122="snížená",J122,0)</f>
        <v>0</v>
      </c>
      <c r="BG122" s="266">
        <f>IF(N122="zákl. přenesená",J122,0)</f>
        <v>0</v>
      </c>
      <c r="BH122" s="266">
        <f>IF(N122="sníž. přenesená",J122,0)</f>
        <v>0</v>
      </c>
      <c r="BI122" s="266">
        <f>IF(N122="nulová",J122,0)</f>
        <v>0</v>
      </c>
      <c r="BJ122" s="170" t="s">
        <v>24</v>
      </c>
      <c r="BK122" s="266">
        <f>ROUND(I122*H122,2)</f>
        <v>0</v>
      </c>
      <c r="BL122" s="170" t="s">
        <v>298</v>
      </c>
      <c r="BM122" s="170" t="s">
        <v>2486</v>
      </c>
    </row>
    <row r="123" spans="2:47" s="84" customFormat="1" ht="24">
      <c r="B123" s="105"/>
      <c r="C123" s="174"/>
      <c r="D123" s="194" t="s">
        <v>173</v>
      </c>
      <c r="E123" s="174"/>
      <c r="F123" s="195" t="s">
        <v>2487</v>
      </c>
      <c r="G123" s="174"/>
      <c r="H123" s="174"/>
      <c r="I123" s="215"/>
      <c r="J123" s="174"/>
      <c r="K123" s="174"/>
      <c r="L123" s="214"/>
      <c r="M123" s="238"/>
      <c r="N123" s="106"/>
      <c r="O123" s="106"/>
      <c r="P123" s="106"/>
      <c r="Q123" s="106"/>
      <c r="R123" s="106"/>
      <c r="S123" s="106"/>
      <c r="T123" s="255"/>
      <c r="AT123" s="170" t="s">
        <v>173</v>
      </c>
      <c r="AU123" s="170" t="s">
        <v>81</v>
      </c>
    </row>
    <row r="124" spans="2:47" s="84" customFormat="1" ht="36">
      <c r="B124" s="105"/>
      <c r="C124" s="174"/>
      <c r="D124" s="194" t="s">
        <v>1077</v>
      </c>
      <c r="E124" s="174"/>
      <c r="F124" s="279" t="s">
        <v>2488</v>
      </c>
      <c r="G124" s="174"/>
      <c r="H124" s="174"/>
      <c r="I124" s="215"/>
      <c r="J124" s="174"/>
      <c r="K124" s="174"/>
      <c r="L124" s="214"/>
      <c r="M124" s="238"/>
      <c r="N124" s="106"/>
      <c r="O124" s="106"/>
      <c r="P124" s="106"/>
      <c r="Q124" s="106"/>
      <c r="R124" s="106"/>
      <c r="S124" s="106"/>
      <c r="T124" s="255"/>
      <c r="AT124" s="170" t="s">
        <v>1077</v>
      </c>
      <c r="AU124" s="170" t="s">
        <v>81</v>
      </c>
    </row>
    <row r="125" spans="2:51" s="91" customFormat="1" ht="13.5">
      <c r="B125" s="200"/>
      <c r="C125" s="201"/>
      <c r="D125" s="207" t="s">
        <v>184</v>
      </c>
      <c r="E125" s="201"/>
      <c r="F125" s="212" t="s">
        <v>2489</v>
      </c>
      <c r="G125" s="201"/>
      <c r="H125" s="213">
        <v>2156.975</v>
      </c>
      <c r="I125" s="243"/>
      <c r="J125" s="201"/>
      <c r="K125" s="201"/>
      <c r="L125" s="244"/>
      <c r="M125" s="245"/>
      <c r="N125" s="246"/>
      <c r="O125" s="246"/>
      <c r="P125" s="246"/>
      <c r="Q125" s="246"/>
      <c r="R125" s="246"/>
      <c r="S125" s="246"/>
      <c r="T125" s="257"/>
      <c r="AT125" s="262" t="s">
        <v>184</v>
      </c>
      <c r="AU125" s="262" t="s">
        <v>81</v>
      </c>
      <c r="AV125" s="91" t="s">
        <v>81</v>
      </c>
      <c r="AW125" s="91" t="s">
        <v>6</v>
      </c>
      <c r="AX125" s="91" t="s">
        <v>24</v>
      </c>
      <c r="AY125" s="262" t="s">
        <v>164</v>
      </c>
    </row>
    <row r="126" spans="2:65" s="84" customFormat="1" ht="28.8" customHeight="1">
      <c r="B126" s="105"/>
      <c r="C126" s="189" t="s">
        <v>217</v>
      </c>
      <c r="D126" s="189" t="s">
        <v>166</v>
      </c>
      <c r="E126" s="190" t="s">
        <v>2490</v>
      </c>
      <c r="F126" s="191" t="s">
        <v>2491</v>
      </c>
      <c r="G126" s="192" t="s">
        <v>192</v>
      </c>
      <c r="H126" s="193">
        <v>665.48</v>
      </c>
      <c r="I126" s="233"/>
      <c r="J126" s="234">
        <f>ROUND(I126*H126,2)</f>
        <v>0</v>
      </c>
      <c r="K126" s="191" t="s">
        <v>170</v>
      </c>
      <c r="L126" s="214"/>
      <c r="M126" s="235" t="s">
        <v>22</v>
      </c>
      <c r="N126" s="236" t="s">
        <v>44</v>
      </c>
      <c r="O126" s="106"/>
      <c r="P126" s="237">
        <f>O126*H126</f>
        <v>0</v>
      </c>
      <c r="Q126" s="237">
        <v>0.00014</v>
      </c>
      <c r="R126" s="237">
        <f>Q126*H126</f>
        <v>0.0931672</v>
      </c>
      <c r="S126" s="237">
        <v>0</v>
      </c>
      <c r="T126" s="254">
        <f>S126*H126</f>
        <v>0</v>
      </c>
      <c r="AR126" s="170" t="s">
        <v>298</v>
      </c>
      <c r="AT126" s="170" t="s">
        <v>166</v>
      </c>
      <c r="AU126" s="170" t="s">
        <v>81</v>
      </c>
      <c r="AY126" s="170" t="s">
        <v>164</v>
      </c>
      <c r="BE126" s="266">
        <f>IF(N126="základní",J126,0)</f>
        <v>0</v>
      </c>
      <c r="BF126" s="266">
        <f>IF(N126="snížená",J126,0)</f>
        <v>0</v>
      </c>
      <c r="BG126" s="266">
        <f>IF(N126="zákl. přenesená",J126,0)</f>
        <v>0</v>
      </c>
      <c r="BH126" s="266">
        <f>IF(N126="sníž. přenesená",J126,0)</f>
        <v>0</v>
      </c>
      <c r="BI126" s="266">
        <f>IF(N126="nulová",J126,0)</f>
        <v>0</v>
      </c>
      <c r="BJ126" s="170" t="s">
        <v>24</v>
      </c>
      <c r="BK126" s="266">
        <f>ROUND(I126*H126,2)</f>
        <v>0</v>
      </c>
      <c r="BL126" s="170" t="s">
        <v>298</v>
      </c>
      <c r="BM126" s="170" t="s">
        <v>2492</v>
      </c>
    </row>
    <row r="127" spans="2:47" s="84" customFormat="1" ht="48">
      <c r="B127" s="105"/>
      <c r="C127" s="174"/>
      <c r="D127" s="194" t="s">
        <v>173</v>
      </c>
      <c r="E127" s="174"/>
      <c r="F127" s="195" t="s">
        <v>2493</v>
      </c>
      <c r="G127" s="174"/>
      <c r="H127" s="174"/>
      <c r="I127" s="215"/>
      <c r="J127" s="174"/>
      <c r="K127" s="174"/>
      <c r="L127" s="214"/>
      <c r="M127" s="238"/>
      <c r="N127" s="106"/>
      <c r="O127" s="106"/>
      <c r="P127" s="106"/>
      <c r="Q127" s="106"/>
      <c r="R127" s="106"/>
      <c r="S127" s="106"/>
      <c r="T127" s="255"/>
      <c r="AT127" s="170" t="s">
        <v>173</v>
      </c>
      <c r="AU127" s="170" t="s">
        <v>81</v>
      </c>
    </row>
    <row r="128" spans="2:51" s="91" customFormat="1" ht="13.5">
      <c r="B128" s="200"/>
      <c r="C128" s="201"/>
      <c r="D128" s="194" t="s">
        <v>184</v>
      </c>
      <c r="E128" s="202" t="s">
        <v>22</v>
      </c>
      <c r="F128" s="203" t="s">
        <v>2482</v>
      </c>
      <c r="G128" s="201"/>
      <c r="H128" s="204">
        <v>665.48</v>
      </c>
      <c r="I128" s="243"/>
      <c r="J128" s="201"/>
      <c r="K128" s="201"/>
      <c r="L128" s="244"/>
      <c r="M128" s="245"/>
      <c r="N128" s="246"/>
      <c r="O128" s="246"/>
      <c r="P128" s="246"/>
      <c r="Q128" s="246"/>
      <c r="R128" s="246"/>
      <c r="S128" s="246"/>
      <c r="T128" s="257"/>
      <c r="AT128" s="262" t="s">
        <v>184</v>
      </c>
      <c r="AU128" s="262" t="s">
        <v>81</v>
      </c>
      <c r="AV128" s="91" t="s">
        <v>81</v>
      </c>
      <c r="AW128" s="91" t="s">
        <v>37</v>
      </c>
      <c r="AX128" s="91" t="s">
        <v>73</v>
      </c>
      <c r="AY128" s="262" t="s">
        <v>164</v>
      </c>
    </row>
    <row r="129" spans="2:51" s="92" customFormat="1" ht="13.5">
      <c r="B129" s="205"/>
      <c r="C129" s="206"/>
      <c r="D129" s="207" t="s">
        <v>184</v>
      </c>
      <c r="E129" s="208" t="s">
        <v>22</v>
      </c>
      <c r="F129" s="209" t="s">
        <v>187</v>
      </c>
      <c r="G129" s="206"/>
      <c r="H129" s="210">
        <v>665.48</v>
      </c>
      <c r="I129" s="247"/>
      <c r="J129" s="206"/>
      <c r="K129" s="206"/>
      <c r="L129" s="248"/>
      <c r="M129" s="249"/>
      <c r="N129" s="250"/>
      <c r="O129" s="250"/>
      <c r="P129" s="250"/>
      <c r="Q129" s="250"/>
      <c r="R129" s="250"/>
      <c r="S129" s="250"/>
      <c r="T129" s="258"/>
      <c r="AT129" s="263" t="s">
        <v>184</v>
      </c>
      <c r="AU129" s="263" t="s">
        <v>81</v>
      </c>
      <c r="AV129" s="92" t="s">
        <v>171</v>
      </c>
      <c r="AW129" s="92" t="s">
        <v>37</v>
      </c>
      <c r="AX129" s="92" t="s">
        <v>24</v>
      </c>
      <c r="AY129" s="263" t="s">
        <v>164</v>
      </c>
    </row>
    <row r="130" spans="2:65" s="84" customFormat="1" ht="28.8" customHeight="1">
      <c r="B130" s="105"/>
      <c r="C130" s="189" t="s">
        <v>200</v>
      </c>
      <c r="D130" s="189" t="s">
        <v>166</v>
      </c>
      <c r="E130" s="190" t="s">
        <v>2494</v>
      </c>
      <c r="F130" s="191" t="s">
        <v>2495</v>
      </c>
      <c r="G130" s="192" t="s">
        <v>192</v>
      </c>
      <c r="H130" s="193">
        <v>1210.15</v>
      </c>
      <c r="I130" s="233"/>
      <c r="J130" s="234">
        <f>ROUND(I130*H130,2)</f>
        <v>0</v>
      </c>
      <c r="K130" s="191" t="s">
        <v>170</v>
      </c>
      <c r="L130" s="214"/>
      <c r="M130" s="235" t="s">
        <v>22</v>
      </c>
      <c r="N130" s="236" t="s">
        <v>44</v>
      </c>
      <c r="O130" s="106"/>
      <c r="P130" s="237">
        <f>O130*H130</f>
        <v>0</v>
      </c>
      <c r="Q130" s="237">
        <v>0.00018</v>
      </c>
      <c r="R130" s="237">
        <f>Q130*H130</f>
        <v>0.217827</v>
      </c>
      <c r="S130" s="237">
        <v>0</v>
      </c>
      <c r="T130" s="254">
        <f>S130*H130</f>
        <v>0</v>
      </c>
      <c r="AR130" s="170" t="s">
        <v>298</v>
      </c>
      <c r="AT130" s="170" t="s">
        <v>166</v>
      </c>
      <c r="AU130" s="170" t="s">
        <v>81</v>
      </c>
      <c r="AY130" s="170" t="s">
        <v>164</v>
      </c>
      <c r="BE130" s="266">
        <f>IF(N130="základní",J130,0)</f>
        <v>0</v>
      </c>
      <c r="BF130" s="266">
        <f>IF(N130="snížená",J130,0)</f>
        <v>0</v>
      </c>
      <c r="BG130" s="266">
        <f>IF(N130="zákl. přenesená",J130,0)</f>
        <v>0</v>
      </c>
      <c r="BH130" s="266">
        <f>IF(N130="sníž. přenesená",J130,0)</f>
        <v>0</v>
      </c>
      <c r="BI130" s="266">
        <f>IF(N130="nulová",J130,0)</f>
        <v>0</v>
      </c>
      <c r="BJ130" s="170" t="s">
        <v>24</v>
      </c>
      <c r="BK130" s="266">
        <f>ROUND(I130*H130,2)</f>
        <v>0</v>
      </c>
      <c r="BL130" s="170" t="s">
        <v>298</v>
      </c>
      <c r="BM130" s="170" t="s">
        <v>2496</v>
      </c>
    </row>
    <row r="131" spans="2:47" s="84" customFormat="1" ht="48">
      <c r="B131" s="105"/>
      <c r="C131" s="174"/>
      <c r="D131" s="194" t="s">
        <v>173</v>
      </c>
      <c r="E131" s="174"/>
      <c r="F131" s="195" t="s">
        <v>2497</v>
      </c>
      <c r="G131" s="174"/>
      <c r="H131" s="174"/>
      <c r="I131" s="215"/>
      <c r="J131" s="174"/>
      <c r="K131" s="174"/>
      <c r="L131" s="214"/>
      <c r="M131" s="238"/>
      <c r="N131" s="106"/>
      <c r="O131" s="106"/>
      <c r="P131" s="106"/>
      <c r="Q131" s="106"/>
      <c r="R131" s="106"/>
      <c r="S131" s="106"/>
      <c r="T131" s="255"/>
      <c r="AT131" s="170" t="s">
        <v>173</v>
      </c>
      <c r="AU131" s="170" t="s">
        <v>81</v>
      </c>
    </row>
    <row r="132" spans="2:51" s="91" customFormat="1" ht="13.5">
      <c r="B132" s="200"/>
      <c r="C132" s="201"/>
      <c r="D132" s="194" t="s">
        <v>184</v>
      </c>
      <c r="E132" s="202" t="s">
        <v>22</v>
      </c>
      <c r="F132" s="203" t="s">
        <v>2483</v>
      </c>
      <c r="G132" s="201"/>
      <c r="H132" s="204">
        <v>1210.15</v>
      </c>
      <c r="I132" s="243"/>
      <c r="J132" s="201"/>
      <c r="K132" s="201"/>
      <c r="L132" s="244"/>
      <c r="M132" s="245"/>
      <c r="N132" s="246"/>
      <c r="O132" s="246"/>
      <c r="P132" s="246"/>
      <c r="Q132" s="246"/>
      <c r="R132" s="246"/>
      <c r="S132" s="246"/>
      <c r="T132" s="257"/>
      <c r="AT132" s="262" t="s">
        <v>184</v>
      </c>
      <c r="AU132" s="262" t="s">
        <v>81</v>
      </c>
      <c r="AV132" s="91" t="s">
        <v>81</v>
      </c>
      <c r="AW132" s="91" t="s">
        <v>37</v>
      </c>
      <c r="AX132" s="91" t="s">
        <v>73</v>
      </c>
      <c r="AY132" s="262" t="s">
        <v>164</v>
      </c>
    </row>
    <row r="133" spans="2:51" s="92" customFormat="1" ht="13.5">
      <c r="B133" s="205"/>
      <c r="C133" s="206"/>
      <c r="D133" s="207" t="s">
        <v>184</v>
      </c>
      <c r="E133" s="208" t="s">
        <v>22</v>
      </c>
      <c r="F133" s="209" t="s">
        <v>187</v>
      </c>
      <c r="G133" s="206"/>
      <c r="H133" s="210">
        <v>1210.15</v>
      </c>
      <c r="I133" s="247"/>
      <c r="J133" s="206"/>
      <c r="K133" s="206"/>
      <c r="L133" s="248"/>
      <c r="M133" s="249"/>
      <c r="N133" s="250"/>
      <c r="O133" s="250"/>
      <c r="P133" s="250"/>
      <c r="Q133" s="250"/>
      <c r="R133" s="250"/>
      <c r="S133" s="250"/>
      <c r="T133" s="258"/>
      <c r="AT133" s="263" t="s">
        <v>184</v>
      </c>
      <c r="AU133" s="263" t="s">
        <v>81</v>
      </c>
      <c r="AV133" s="92" t="s">
        <v>171</v>
      </c>
      <c r="AW133" s="92" t="s">
        <v>37</v>
      </c>
      <c r="AX133" s="92" t="s">
        <v>24</v>
      </c>
      <c r="AY133" s="263" t="s">
        <v>164</v>
      </c>
    </row>
    <row r="134" spans="2:65" s="84" customFormat="1" ht="28.8" customHeight="1">
      <c r="B134" s="105"/>
      <c r="C134" s="189" t="s">
        <v>240</v>
      </c>
      <c r="D134" s="189" t="s">
        <v>166</v>
      </c>
      <c r="E134" s="190" t="s">
        <v>2498</v>
      </c>
      <c r="F134" s="191" t="s">
        <v>2499</v>
      </c>
      <c r="G134" s="192" t="s">
        <v>192</v>
      </c>
      <c r="H134" s="193">
        <v>501.02</v>
      </c>
      <c r="I134" s="233"/>
      <c r="J134" s="234">
        <f>ROUND(I134*H134,2)</f>
        <v>0</v>
      </c>
      <c r="K134" s="191" t="s">
        <v>170</v>
      </c>
      <c r="L134" s="214"/>
      <c r="M134" s="235" t="s">
        <v>22</v>
      </c>
      <c r="N134" s="236" t="s">
        <v>44</v>
      </c>
      <c r="O134" s="106"/>
      <c r="P134" s="237">
        <f>O134*H134</f>
        <v>0</v>
      </c>
      <c r="Q134" s="237">
        <v>0.00019</v>
      </c>
      <c r="R134" s="237">
        <f>Q134*H134</f>
        <v>0.0951938</v>
      </c>
      <c r="S134" s="237">
        <v>0</v>
      </c>
      <c r="T134" s="254">
        <f>S134*H134</f>
        <v>0</v>
      </c>
      <c r="AR134" s="170" t="s">
        <v>298</v>
      </c>
      <c r="AT134" s="170" t="s">
        <v>166</v>
      </c>
      <c r="AU134" s="170" t="s">
        <v>81</v>
      </c>
      <c r="AY134" s="170" t="s">
        <v>164</v>
      </c>
      <c r="BE134" s="266">
        <f>IF(N134="základní",J134,0)</f>
        <v>0</v>
      </c>
      <c r="BF134" s="266">
        <f>IF(N134="snížená",J134,0)</f>
        <v>0</v>
      </c>
      <c r="BG134" s="266">
        <f>IF(N134="zákl. přenesená",J134,0)</f>
        <v>0</v>
      </c>
      <c r="BH134" s="266">
        <f>IF(N134="sníž. přenesená",J134,0)</f>
        <v>0</v>
      </c>
      <c r="BI134" s="266">
        <f>IF(N134="nulová",J134,0)</f>
        <v>0</v>
      </c>
      <c r="BJ134" s="170" t="s">
        <v>24</v>
      </c>
      <c r="BK134" s="266">
        <v>0</v>
      </c>
      <c r="BL134" s="170" t="s">
        <v>298</v>
      </c>
      <c r="BM134" s="170" t="s">
        <v>2500</v>
      </c>
    </row>
    <row r="135" spans="2:47" s="84" customFormat="1" ht="24">
      <c r="B135" s="105"/>
      <c r="C135" s="174"/>
      <c r="D135" s="194" t="s">
        <v>173</v>
      </c>
      <c r="E135" s="174"/>
      <c r="F135" s="195" t="s">
        <v>2501</v>
      </c>
      <c r="G135" s="174"/>
      <c r="H135" s="174"/>
      <c r="I135" s="215"/>
      <c r="J135" s="174"/>
      <c r="K135" s="174"/>
      <c r="L135" s="214"/>
      <c r="M135" s="238"/>
      <c r="N135" s="106"/>
      <c r="O135" s="106"/>
      <c r="P135" s="106"/>
      <c r="Q135" s="106"/>
      <c r="R135" s="106"/>
      <c r="S135" s="106"/>
      <c r="T135" s="255"/>
      <c r="AT135" s="170" t="s">
        <v>173</v>
      </c>
      <c r="AU135" s="170" t="s">
        <v>81</v>
      </c>
    </row>
    <row r="136" spans="2:51" s="91" customFormat="1" ht="13.5">
      <c r="B136" s="200"/>
      <c r="C136" s="201"/>
      <c r="D136" s="194" t="s">
        <v>184</v>
      </c>
      <c r="E136" s="202" t="s">
        <v>22</v>
      </c>
      <c r="F136" s="203" t="s">
        <v>2502</v>
      </c>
      <c r="G136" s="201"/>
      <c r="H136" s="204">
        <v>111.715</v>
      </c>
      <c r="I136" s="243"/>
      <c r="J136" s="201"/>
      <c r="K136" s="201"/>
      <c r="L136" s="244"/>
      <c r="M136" s="245"/>
      <c r="N136" s="246"/>
      <c r="O136" s="246"/>
      <c r="P136" s="246"/>
      <c r="Q136" s="246"/>
      <c r="R136" s="246"/>
      <c r="S136" s="246"/>
      <c r="T136" s="257"/>
      <c r="AT136" s="262" t="s">
        <v>184</v>
      </c>
      <c r="AU136" s="262" t="s">
        <v>81</v>
      </c>
      <c r="AV136" s="91" t="s">
        <v>81</v>
      </c>
      <c r="AW136" s="91" t="s">
        <v>37</v>
      </c>
      <c r="AX136" s="91" t="s">
        <v>73</v>
      </c>
      <c r="AY136" s="262" t="s">
        <v>164</v>
      </c>
    </row>
    <row r="137" spans="2:51" s="91" customFormat="1" ht="13.5">
      <c r="B137" s="200"/>
      <c r="C137" s="201"/>
      <c r="D137" s="194" t="s">
        <v>184</v>
      </c>
      <c r="E137" s="202" t="s">
        <v>22</v>
      </c>
      <c r="F137" s="203" t="s">
        <v>2503</v>
      </c>
      <c r="G137" s="201"/>
      <c r="H137" s="204">
        <v>100.175</v>
      </c>
      <c r="I137" s="243"/>
      <c r="J137" s="201"/>
      <c r="K137" s="201"/>
      <c r="L137" s="244"/>
      <c r="M137" s="245"/>
      <c r="N137" s="246"/>
      <c r="O137" s="246"/>
      <c r="P137" s="246"/>
      <c r="Q137" s="246"/>
      <c r="R137" s="246"/>
      <c r="S137" s="246"/>
      <c r="T137" s="257"/>
      <c r="AT137" s="262" t="s">
        <v>184</v>
      </c>
      <c r="AU137" s="262" t="s">
        <v>81</v>
      </c>
      <c r="AV137" s="91" t="s">
        <v>81</v>
      </c>
      <c r="AW137" s="91" t="s">
        <v>37</v>
      </c>
      <c r="AX137" s="91" t="s">
        <v>73</v>
      </c>
      <c r="AY137" s="262" t="s">
        <v>164</v>
      </c>
    </row>
    <row r="138" spans="2:51" s="91" customFormat="1" ht="13.5">
      <c r="B138" s="200"/>
      <c r="C138" s="201"/>
      <c r="D138" s="194" t="s">
        <v>184</v>
      </c>
      <c r="E138" s="202" t="s">
        <v>22</v>
      </c>
      <c r="F138" s="203" t="s">
        <v>2504</v>
      </c>
      <c r="G138" s="201"/>
      <c r="H138" s="204">
        <v>101.2</v>
      </c>
      <c r="I138" s="243"/>
      <c r="J138" s="201"/>
      <c r="K138" s="201"/>
      <c r="L138" s="244"/>
      <c r="M138" s="245"/>
      <c r="N138" s="246"/>
      <c r="O138" s="246"/>
      <c r="P138" s="246"/>
      <c r="Q138" s="246"/>
      <c r="R138" s="246"/>
      <c r="S138" s="246"/>
      <c r="T138" s="257"/>
      <c r="AT138" s="262" t="s">
        <v>184</v>
      </c>
      <c r="AU138" s="262" t="s">
        <v>81</v>
      </c>
      <c r="AV138" s="91" t="s">
        <v>81</v>
      </c>
      <c r="AW138" s="91" t="s">
        <v>37</v>
      </c>
      <c r="AX138" s="91" t="s">
        <v>73</v>
      </c>
      <c r="AY138" s="262" t="s">
        <v>164</v>
      </c>
    </row>
    <row r="139" spans="2:51" s="91" customFormat="1" ht="13.5">
      <c r="B139" s="200"/>
      <c r="C139" s="201"/>
      <c r="D139" s="194" t="s">
        <v>184</v>
      </c>
      <c r="E139" s="202" t="s">
        <v>22</v>
      </c>
      <c r="F139" s="203" t="s">
        <v>2505</v>
      </c>
      <c r="G139" s="201"/>
      <c r="H139" s="204">
        <v>187.93</v>
      </c>
      <c r="I139" s="243"/>
      <c r="J139" s="201"/>
      <c r="K139" s="201"/>
      <c r="L139" s="244"/>
      <c r="M139" s="245"/>
      <c r="N139" s="246"/>
      <c r="O139" s="246"/>
      <c r="P139" s="246"/>
      <c r="Q139" s="246"/>
      <c r="R139" s="246"/>
      <c r="S139" s="246"/>
      <c r="T139" s="257"/>
      <c r="AT139" s="262" t="s">
        <v>184</v>
      </c>
      <c r="AU139" s="262" t="s">
        <v>81</v>
      </c>
      <c r="AV139" s="91" t="s">
        <v>81</v>
      </c>
      <c r="AW139" s="91" t="s">
        <v>37</v>
      </c>
      <c r="AX139" s="91" t="s">
        <v>73</v>
      </c>
      <c r="AY139" s="262" t="s">
        <v>164</v>
      </c>
    </row>
    <row r="140" spans="2:51" s="92" customFormat="1" ht="13.5">
      <c r="B140" s="205"/>
      <c r="C140" s="206"/>
      <c r="D140" s="207" t="s">
        <v>184</v>
      </c>
      <c r="E140" s="208" t="s">
        <v>22</v>
      </c>
      <c r="F140" s="209" t="s">
        <v>187</v>
      </c>
      <c r="G140" s="206"/>
      <c r="H140" s="210">
        <v>501.02</v>
      </c>
      <c r="I140" s="247"/>
      <c r="J140" s="206"/>
      <c r="K140" s="206"/>
      <c r="L140" s="248"/>
      <c r="M140" s="249"/>
      <c r="N140" s="250"/>
      <c r="O140" s="250"/>
      <c r="P140" s="250"/>
      <c r="Q140" s="250"/>
      <c r="R140" s="250"/>
      <c r="S140" s="250"/>
      <c r="T140" s="258"/>
      <c r="AT140" s="263" t="s">
        <v>184</v>
      </c>
      <c r="AU140" s="263" t="s">
        <v>81</v>
      </c>
      <c r="AV140" s="92" t="s">
        <v>171</v>
      </c>
      <c r="AW140" s="92" t="s">
        <v>37</v>
      </c>
      <c r="AX140" s="92" t="s">
        <v>24</v>
      </c>
      <c r="AY140" s="263" t="s">
        <v>164</v>
      </c>
    </row>
    <row r="141" spans="2:65" s="84" customFormat="1" ht="20.4" customHeight="1">
      <c r="B141" s="105"/>
      <c r="C141" s="281" t="s">
        <v>260</v>
      </c>
      <c r="D141" s="281" t="s">
        <v>834</v>
      </c>
      <c r="E141" s="282" t="s">
        <v>2506</v>
      </c>
      <c r="F141" s="283" t="s">
        <v>2507</v>
      </c>
      <c r="G141" s="284" t="s">
        <v>192</v>
      </c>
      <c r="H141" s="285">
        <v>2733.148</v>
      </c>
      <c r="I141" s="286"/>
      <c r="J141" s="287">
        <f>ROUND(I141*H141,2)</f>
        <v>0</v>
      </c>
      <c r="K141" s="283" t="s">
        <v>170</v>
      </c>
      <c r="L141" s="288"/>
      <c r="M141" s="289" t="s">
        <v>22</v>
      </c>
      <c r="N141" s="290" t="s">
        <v>44</v>
      </c>
      <c r="O141" s="106"/>
      <c r="P141" s="237">
        <f>O141*H141</f>
        <v>0</v>
      </c>
      <c r="Q141" s="237">
        <v>0.0019</v>
      </c>
      <c r="R141" s="237">
        <f>Q141*H141</f>
        <v>5.1929812</v>
      </c>
      <c r="S141" s="237">
        <v>0</v>
      </c>
      <c r="T141" s="254">
        <f>S141*H141</f>
        <v>0</v>
      </c>
      <c r="AR141" s="170" t="s">
        <v>425</v>
      </c>
      <c r="AT141" s="170" t="s">
        <v>834</v>
      </c>
      <c r="AU141" s="170" t="s">
        <v>81</v>
      </c>
      <c r="AY141" s="170" t="s">
        <v>164</v>
      </c>
      <c r="BE141" s="266">
        <f>IF(N141="základní",J141,0)</f>
        <v>0</v>
      </c>
      <c r="BF141" s="266">
        <f>IF(N141="snížená",J141,0)</f>
        <v>0</v>
      </c>
      <c r="BG141" s="266">
        <f>IF(N141="zákl. přenesená",J141,0)</f>
        <v>0</v>
      </c>
      <c r="BH141" s="266">
        <f>IF(N141="sníž. přenesená",J141,0)</f>
        <v>0</v>
      </c>
      <c r="BI141" s="266">
        <f>IF(N141="nulová",J141,0)</f>
        <v>0</v>
      </c>
      <c r="BJ141" s="170" t="s">
        <v>24</v>
      </c>
      <c r="BK141" s="266">
        <f>ROUND(I141*H141,2)</f>
        <v>0</v>
      </c>
      <c r="BL141" s="170" t="s">
        <v>298</v>
      </c>
      <c r="BM141" s="170" t="s">
        <v>2508</v>
      </c>
    </row>
    <row r="142" spans="2:47" s="84" customFormat="1" ht="24">
      <c r="B142" s="105"/>
      <c r="C142" s="174"/>
      <c r="D142" s="194" t="s">
        <v>173</v>
      </c>
      <c r="E142" s="174"/>
      <c r="F142" s="195" t="s">
        <v>2509</v>
      </c>
      <c r="G142" s="174"/>
      <c r="H142" s="174"/>
      <c r="I142" s="215"/>
      <c r="J142" s="174"/>
      <c r="K142" s="174"/>
      <c r="L142" s="214"/>
      <c r="M142" s="238"/>
      <c r="N142" s="106"/>
      <c r="O142" s="106"/>
      <c r="P142" s="106"/>
      <c r="Q142" s="106"/>
      <c r="R142" s="106"/>
      <c r="S142" s="106"/>
      <c r="T142" s="255"/>
      <c r="AT142" s="170" t="s">
        <v>173</v>
      </c>
      <c r="AU142" s="170" t="s">
        <v>81</v>
      </c>
    </row>
    <row r="143" spans="2:51" s="91" customFormat="1" ht="13.5">
      <c r="B143" s="200"/>
      <c r="C143" s="201"/>
      <c r="D143" s="207" t="s">
        <v>184</v>
      </c>
      <c r="E143" s="201"/>
      <c r="F143" s="212" t="s">
        <v>2510</v>
      </c>
      <c r="G143" s="201"/>
      <c r="H143" s="213">
        <v>2733.148</v>
      </c>
      <c r="I143" s="243"/>
      <c r="J143" s="201"/>
      <c r="K143" s="201"/>
      <c r="L143" s="244"/>
      <c r="M143" s="245"/>
      <c r="N143" s="246"/>
      <c r="O143" s="246"/>
      <c r="P143" s="246"/>
      <c r="Q143" s="246"/>
      <c r="R143" s="246"/>
      <c r="S143" s="246"/>
      <c r="T143" s="257"/>
      <c r="AT143" s="262" t="s">
        <v>184</v>
      </c>
      <c r="AU143" s="262" t="s">
        <v>81</v>
      </c>
      <c r="AV143" s="91" t="s">
        <v>81</v>
      </c>
      <c r="AW143" s="91" t="s">
        <v>6</v>
      </c>
      <c r="AX143" s="91" t="s">
        <v>24</v>
      </c>
      <c r="AY143" s="262" t="s">
        <v>164</v>
      </c>
    </row>
    <row r="144" spans="2:65" s="84" customFormat="1" ht="20.4" customHeight="1">
      <c r="B144" s="105"/>
      <c r="C144" s="189" t="s">
        <v>269</v>
      </c>
      <c r="D144" s="189" t="s">
        <v>166</v>
      </c>
      <c r="E144" s="190" t="s">
        <v>2511</v>
      </c>
      <c r="F144" s="191" t="s">
        <v>2512</v>
      </c>
      <c r="G144" s="192" t="s">
        <v>465</v>
      </c>
      <c r="H144" s="193">
        <v>1233.8</v>
      </c>
      <c r="I144" s="233"/>
      <c r="J144" s="234">
        <f>ROUND(I144*H144,2)</f>
        <v>0</v>
      </c>
      <c r="K144" s="191" t="s">
        <v>170</v>
      </c>
      <c r="L144" s="214"/>
      <c r="M144" s="235" t="s">
        <v>22</v>
      </c>
      <c r="N144" s="236" t="s">
        <v>44</v>
      </c>
      <c r="O144" s="106"/>
      <c r="P144" s="237">
        <f>O144*H144</f>
        <v>0</v>
      </c>
      <c r="Q144" s="237">
        <v>0</v>
      </c>
      <c r="R144" s="237">
        <f>Q144*H144</f>
        <v>0</v>
      </c>
      <c r="S144" s="237">
        <v>0</v>
      </c>
      <c r="T144" s="254">
        <f>S144*H144</f>
        <v>0</v>
      </c>
      <c r="AR144" s="170" t="s">
        <v>298</v>
      </c>
      <c r="AT144" s="170" t="s">
        <v>166</v>
      </c>
      <c r="AU144" s="170" t="s">
        <v>81</v>
      </c>
      <c r="AY144" s="170" t="s">
        <v>164</v>
      </c>
      <c r="BE144" s="266">
        <f>IF(N144="základní",J144,0)</f>
        <v>0</v>
      </c>
      <c r="BF144" s="266">
        <f>IF(N144="snížená",J144,0)</f>
        <v>0</v>
      </c>
      <c r="BG144" s="266">
        <f>IF(N144="zákl. přenesená",J144,0)</f>
        <v>0</v>
      </c>
      <c r="BH144" s="266">
        <f>IF(N144="sníž. přenesená",J144,0)</f>
        <v>0</v>
      </c>
      <c r="BI144" s="266">
        <f>IF(N144="nulová",J144,0)</f>
        <v>0</v>
      </c>
      <c r="BJ144" s="170" t="s">
        <v>24</v>
      </c>
      <c r="BK144" s="266">
        <f>ROUND(I144*H144,2)</f>
        <v>0</v>
      </c>
      <c r="BL144" s="170" t="s">
        <v>298</v>
      </c>
      <c r="BM144" s="170" t="s">
        <v>2513</v>
      </c>
    </row>
    <row r="145" spans="2:47" s="84" customFormat="1" ht="36">
      <c r="B145" s="105"/>
      <c r="C145" s="174"/>
      <c r="D145" s="194" t="s">
        <v>173</v>
      </c>
      <c r="E145" s="174"/>
      <c r="F145" s="195" t="s">
        <v>2514</v>
      </c>
      <c r="G145" s="174"/>
      <c r="H145" s="174"/>
      <c r="I145" s="215"/>
      <c r="J145" s="174"/>
      <c r="K145" s="174"/>
      <c r="L145" s="214"/>
      <c r="M145" s="238"/>
      <c r="N145" s="106"/>
      <c r="O145" s="106"/>
      <c r="P145" s="106"/>
      <c r="Q145" s="106"/>
      <c r="R145" s="106"/>
      <c r="S145" s="106"/>
      <c r="T145" s="255"/>
      <c r="AT145" s="170" t="s">
        <v>173</v>
      </c>
      <c r="AU145" s="170" t="s">
        <v>81</v>
      </c>
    </row>
    <row r="146" spans="2:51" s="91" customFormat="1" ht="13.5">
      <c r="B146" s="200"/>
      <c r="C146" s="201"/>
      <c r="D146" s="194" t="s">
        <v>184</v>
      </c>
      <c r="E146" s="202" t="s">
        <v>22</v>
      </c>
      <c r="F146" s="203" t="s">
        <v>2515</v>
      </c>
      <c r="G146" s="201"/>
      <c r="H146" s="204">
        <v>837</v>
      </c>
      <c r="I146" s="243"/>
      <c r="J146" s="201"/>
      <c r="K146" s="201"/>
      <c r="L146" s="244"/>
      <c r="M146" s="245"/>
      <c r="N146" s="246"/>
      <c r="O146" s="246"/>
      <c r="P146" s="246"/>
      <c r="Q146" s="246"/>
      <c r="R146" s="246"/>
      <c r="S146" s="246"/>
      <c r="T146" s="257"/>
      <c r="AT146" s="262" t="s">
        <v>184</v>
      </c>
      <c r="AU146" s="262" t="s">
        <v>81</v>
      </c>
      <c r="AV146" s="91" t="s">
        <v>81</v>
      </c>
      <c r="AW146" s="91" t="s">
        <v>37</v>
      </c>
      <c r="AX146" s="91" t="s">
        <v>73</v>
      </c>
      <c r="AY146" s="262" t="s">
        <v>164</v>
      </c>
    </row>
    <row r="147" spans="2:51" s="91" customFormat="1" ht="13.5">
      <c r="B147" s="200"/>
      <c r="C147" s="201"/>
      <c r="D147" s="194" t="s">
        <v>184</v>
      </c>
      <c r="E147" s="202" t="s">
        <v>22</v>
      </c>
      <c r="F147" s="203" t="s">
        <v>2516</v>
      </c>
      <c r="G147" s="201"/>
      <c r="H147" s="204">
        <v>332.8</v>
      </c>
      <c r="I147" s="243"/>
      <c r="J147" s="201"/>
      <c r="K147" s="201"/>
      <c r="L147" s="244"/>
      <c r="M147" s="245"/>
      <c r="N147" s="246"/>
      <c r="O147" s="246"/>
      <c r="P147" s="246"/>
      <c r="Q147" s="246"/>
      <c r="R147" s="246"/>
      <c r="S147" s="246"/>
      <c r="T147" s="257"/>
      <c r="AT147" s="262" t="s">
        <v>184</v>
      </c>
      <c r="AU147" s="262" t="s">
        <v>81</v>
      </c>
      <c r="AV147" s="91" t="s">
        <v>81</v>
      </c>
      <c r="AW147" s="91" t="s">
        <v>37</v>
      </c>
      <c r="AX147" s="91" t="s">
        <v>73</v>
      </c>
      <c r="AY147" s="262" t="s">
        <v>164</v>
      </c>
    </row>
    <row r="148" spans="2:51" s="91" customFormat="1" ht="13.5">
      <c r="B148" s="200"/>
      <c r="C148" s="201"/>
      <c r="D148" s="194" t="s">
        <v>184</v>
      </c>
      <c r="E148" s="202" t="s">
        <v>22</v>
      </c>
      <c r="F148" s="203" t="s">
        <v>2517</v>
      </c>
      <c r="G148" s="201"/>
      <c r="H148" s="204">
        <v>64</v>
      </c>
      <c r="I148" s="243"/>
      <c r="J148" s="201"/>
      <c r="K148" s="201"/>
      <c r="L148" s="244"/>
      <c r="M148" s="245"/>
      <c r="N148" s="246"/>
      <c r="O148" s="246"/>
      <c r="P148" s="246"/>
      <c r="Q148" s="246"/>
      <c r="R148" s="246"/>
      <c r="S148" s="246"/>
      <c r="T148" s="257"/>
      <c r="AT148" s="262" t="s">
        <v>184</v>
      </c>
      <c r="AU148" s="262" t="s">
        <v>81</v>
      </c>
      <c r="AV148" s="91" t="s">
        <v>81</v>
      </c>
      <c r="AW148" s="91" t="s">
        <v>37</v>
      </c>
      <c r="AX148" s="91" t="s">
        <v>73</v>
      </c>
      <c r="AY148" s="262" t="s">
        <v>164</v>
      </c>
    </row>
    <row r="149" spans="2:51" s="92" customFormat="1" ht="13.5">
      <c r="B149" s="205"/>
      <c r="C149" s="206"/>
      <c r="D149" s="207" t="s">
        <v>184</v>
      </c>
      <c r="E149" s="208" t="s">
        <v>22</v>
      </c>
      <c r="F149" s="209" t="s">
        <v>187</v>
      </c>
      <c r="G149" s="206"/>
      <c r="H149" s="210">
        <v>1233.8</v>
      </c>
      <c r="I149" s="247"/>
      <c r="J149" s="206"/>
      <c r="K149" s="206"/>
      <c r="L149" s="248"/>
      <c r="M149" s="249"/>
      <c r="N149" s="250"/>
      <c r="O149" s="250"/>
      <c r="P149" s="250"/>
      <c r="Q149" s="250"/>
      <c r="R149" s="250"/>
      <c r="S149" s="250"/>
      <c r="T149" s="258"/>
      <c r="AT149" s="263" t="s">
        <v>184</v>
      </c>
      <c r="AU149" s="263" t="s">
        <v>81</v>
      </c>
      <c r="AV149" s="92" t="s">
        <v>171</v>
      </c>
      <c r="AW149" s="92" t="s">
        <v>37</v>
      </c>
      <c r="AX149" s="92" t="s">
        <v>24</v>
      </c>
      <c r="AY149" s="263" t="s">
        <v>164</v>
      </c>
    </row>
    <row r="150" spans="2:65" s="84" customFormat="1" ht="28.8" customHeight="1">
      <c r="B150" s="105"/>
      <c r="C150" s="281" t="s">
        <v>275</v>
      </c>
      <c r="D150" s="281" t="s">
        <v>834</v>
      </c>
      <c r="E150" s="282" t="s">
        <v>2518</v>
      </c>
      <c r="F150" s="283" t="s">
        <v>2519</v>
      </c>
      <c r="G150" s="284" t="s">
        <v>169</v>
      </c>
      <c r="H150" s="285">
        <v>339.295</v>
      </c>
      <c r="I150" s="286"/>
      <c r="J150" s="287">
        <f>ROUND(I150*H150,2)</f>
        <v>0</v>
      </c>
      <c r="K150" s="283" t="s">
        <v>170</v>
      </c>
      <c r="L150" s="288"/>
      <c r="M150" s="289" t="s">
        <v>22</v>
      </c>
      <c r="N150" s="290" t="s">
        <v>44</v>
      </c>
      <c r="O150" s="106"/>
      <c r="P150" s="237">
        <f>O150*H150</f>
        <v>0</v>
      </c>
      <c r="Q150" s="237">
        <v>0.00111</v>
      </c>
      <c r="R150" s="237">
        <f>Q150*H150</f>
        <v>0.37661745</v>
      </c>
      <c r="S150" s="237">
        <v>0</v>
      </c>
      <c r="T150" s="254">
        <f>S150*H150</f>
        <v>0</v>
      </c>
      <c r="AR150" s="170" t="s">
        <v>425</v>
      </c>
      <c r="AT150" s="170" t="s">
        <v>834</v>
      </c>
      <c r="AU150" s="170" t="s">
        <v>81</v>
      </c>
      <c r="AY150" s="170" t="s">
        <v>164</v>
      </c>
      <c r="BE150" s="266">
        <f>IF(N150="základní",J150,0)</f>
        <v>0</v>
      </c>
      <c r="BF150" s="266">
        <f>IF(N150="snížená",J150,0)</f>
        <v>0</v>
      </c>
      <c r="BG150" s="266">
        <f>IF(N150="zákl. přenesená",J150,0)</f>
        <v>0</v>
      </c>
      <c r="BH150" s="266">
        <f>IF(N150="sníž. přenesená",J150,0)</f>
        <v>0</v>
      </c>
      <c r="BI150" s="266">
        <f>IF(N150="nulová",J150,0)</f>
        <v>0</v>
      </c>
      <c r="BJ150" s="170" t="s">
        <v>24</v>
      </c>
      <c r="BK150" s="266">
        <f>ROUND(I150*H150,2)</f>
        <v>0</v>
      </c>
      <c r="BL150" s="170" t="s">
        <v>298</v>
      </c>
      <c r="BM150" s="170" t="s">
        <v>2520</v>
      </c>
    </row>
    <row r="151" spans="2:47" s="84" customFormat="1" ht="24">
      <c r="B151" s="105"/>
      <c r="C151" s="174"/>
      <c r="D151" s="194" t="s">
        <v>173</v>
      </c>
      <c r="E151" s="174"/>
      <c r="F151" s="195" t="s">
        <v>2521</v>
      </c>
      <c r="G151" s="174"/>
      <c r="H151" s="174"/>
      <c r="I151" s="215"/>
      <c r="J151" s="174"/>
      <c r="K151" s="174"/>
      <c r="L151" s="214"/>
      <c r="M151" s="238"/>
      <c r="N151" s="106"/>
      <c r="O151" s="106"/>
      <c r="P151" s="106"/>
      <c r="Q151" s="106"/>
      <c r="R151" s="106"/>
      <c r="S151" s="106"/>
      <c r="T151" s="255"/>
      <c r="AT151" s="170" t="s">
        <v>173</v>
      </c>
      <c r="AU151" s="170" t="s">
        <v>81</v>
      </c>
    </row>
    <row r="152" spans="2:51" s="91" customFormat="1" ht="13.5">
      <c r="B152" s="200"/>
      <c r="C152" s="201"/>
      <c r="D152" s="207" t="s">
        <v>184</v>
      </c>
      <c r="E152" s="201"/>
      <c r="F152" s="212" t="s">
        <v>2522</v>
      </c>
      <c r="G152" s="201"/>
      <c r="H152" s="213">
        <v>339.295</v>
      </c>
      <c r="I152" s="243"/>
      <c r="J152" s="201"/>
      <c r="K152" s="201"/>
      <c r="L152" s="244"/>
      <c r="M152" s="245"/>
      <c r="N152" s="246"/>
      <c r="O152" s="246"/>
      <c r="P152" s="246"/>
      <c r="Q152" s="246"/>
      <c r="R152" s="246"/>
      <c r="S152" s="246"/>
      <c r="T152" s="257"/>
      <c r="AT152" s="262" t="s">
        <v>184</v>
      </c>
      <c r="AU152" s="262" t="s">
        <v>81</v>
      </c>
      <c r="AV152" s="91" t="s">
        <v>81</v>
      </c>
      <c r="AW152" s="91" t="s">
        <v>6</v>
      </c>
      <c r="AX152" s="91" t="s">
        <v>24</v>
      </c>
      <c r="AY152" s="262" t="s">
        <v>164</v>
      </c>
    </row>
    <row r="153" spans="2:65" s="84" customFormat="1" ht="28.8" customHeight="1">
      <c r="B153" s="105"/>
      <c r="C153" s="281" t="s">
        <v>281</v>
      </c>
      <c r="D153" s="281" t="s">
        <v>834</v>
      </c>
      <c r="E153" s="282" t="s">
        <v>2523</v>
      </c>
      <c r="F153" s="283" t="s">
        <v>2524</v>
      </c>
      <c r="G153" s="284" t="s">
        <v>169</v>
      </c>
      <c r="H153" s="285">
        <v>339.295</v>
      </c>
      <c r="I153" s="286"/>
      <c r="J153" s="287">
        <f>ROUND(I153*H153,2)</f>
        <v>0</v>
      </c>
      <c r="K153" s="283" t="s">
        <v>170</v>
      </c>
      <c r="L153" s="288"/>
      <c r="M153" s="289" t="s">
        <v>22</v>
      </c>
      <c r="N153" s="290" t="s">
        <v>44</v>
      </c>
      <c r="O153" s="106"/>
      <c r="P153" s="237">
        <f>O153*H153</f>
        <v>0</v>
      </c>
      <c r="Q153" s="237">
        <v>0.00111</v>
      </c>
      <c r="R153" s="237">
        <f>Q153*H153</f>
        <v>0.37661745</v>
      </c>
      <c r="S153" s="237">
        <v>0</v>
      </c>
      <c r="T153" s="254">
        <f>S153*H153</f>
        <v>0</v>
      </c>
      <c r="AR153" s="170" t="s">
        <v>425</v>
      </c>
      <c r="AT153" s="170" t="s">
        <v>834</v>
      </c>
      <c r="AU153" s="170" t="s">
        <v>81</v>
      </c>
      <c r="AY153" s="170" t="s">
        <v>164</v>
      </c>
      <c r="BE153" s="266">
        <f>IF(N153="základní",J153,0)</f>
        <v>0</v>
      </c>
      <c r="BF153" s="266">
        <f>IF(N153="snížená",J153,0)</f>
        <v>0</v>
      </c>
      <c r="BG153" s="266">
        <f>IF(N153="zákl. přenesená",J153,0)</f>
        <v>0</v>
      </c>
      <c r="BH153" s="266">
        <f>IF(N153="sníž. přenesená",J153,0)</f>
        <v>0</v>
      </c>
      <c r="BI153" s="266">
        <f>IF(N153="nulová",J153,0)</f>
        <v>0</v>
      </c>
      <c r="BJ153" s="170" t="s">
        <v>24</v>
      </c>
      <c r="BK153" s="266">
        <f>ROUND(I153*H153,2)</f>
        <v>0</v>
      </c>
      <c r="BL153" s="170" t="s">
        <v>298</v>
      </c>
      <c r="BM153" s="170" t="s">
        <v>2525</v>
      </c>
    </row>
    <row r="154" spans="2:47" s="84" customFormat="1" ht="24">
      <c r="B154" s="105"/>
      <c r="C154" s="174"/>
      <c r="D154" s="194" t="s">
        <v>173</v>
      </c>
      <c r="E154" s="174"/>
      <c r="F154" s="195" t="s">
        <v>2526</v>
      </c>
      <c r="G154" s="174"/>
      <c r="H154" s="174"/>
      <c r="I154" s="215"/>
      <c r="J154" s="174"/>
      <c r="K154" s="174"/>
      <c r="L154" s="214"/>
      <c r="M154" s="238"/>
      <c r="N154" s="106"/>
      <c r="O154" s="106"/>
      <c r="P154" s="106"/>
      <c r="Q154" s="106"/>
      <c r="R154" s="106"/>
      <c r="S154" s="106"/>
      <c r="T154" s="255"/>
      <c r="AT154" s="170" t="s">
        <v>173</v>
      </c>
      <c r="AU154" s="170" t="s">
        <v>81</v>
      </c>
    </row>
    <row r="155" spans="2:51" s="91" customFormat="1" ht="13.5">
      <c r="B155" s="200"/>
      <c r="C155" s="201"/>
      <c r="D155" s="194" t="s">
        <v>184</v>
      </c>
      <c r="E155" s="202" t="s">
        <v>22</v>
      </c>
      <c r="F155" s="203" t="s">
        <v>2515</v>
      </c>
      <c r="G155" s="201"/>
      <c r="H155" s="204">
        <v>837</v>
      </c>
      <c r="I155" s="243"/>
      <c r="J155" s="201"/>
      <c r="K155" s="201"/>
      <c r="L155" s="244"/>
      <c r="M155" s="245"/>
      <c r="N155" s="246"/>
      <c r="O155" s="246"/>
      <c r="P155" s="246"/>
      <c r="Q155" s="246"/>
      <c r="R155" s="246"/>
      <c r="S155" s="246"/>
      <c r="T155" s="257"/>
      <c r="AT155" s="262" t="s">
        <v>184</v>
      </c>
      <c r="AU155" s="262" t="s">
        <v>81</v>
      </c>
      <c r="AV155" s="91" t="s">
        <v>81</v>
      </c>
      <c r="AW155" s="91" t="s">
        <v>37</v>
      </c>
      <c r="AX155" s="91" t="s">
        <v>73</v>
      </c>
      <c r="AY155" s="262" t="s">
        <v>164</v>
      </c>
    </row>
    <row r="156" spans="2:51" s="91" customFormat="1" ht="13.5">
      <c r="B156" s="200"/>
      <c r="C156" s="201"/>
      <c r="D156" s="194" t="s">
        <v>184</v>
      </c>
      <c r="E156" s="202" t="s">
        <v>22</v>
      </c>
      <c r="F156" s="203" t="s">
        <v>2516</v>
      </c>
      <c r="G156" s="201"/>
      <c r="H156" s="204">
        <v>332.8</v>
      </c>
      <c r="I156" s="243"/>
      <c r="J156" s="201"/>
      <c r="K156" s="201"/>
      <c r="L156" s="244"/>
      <c r="M156" s="245"/>
      <c r="N156" s="246"/>
      <c r="O156" s="246"/>
      <c r="P156" s="246"/>
      <c r="Q156" s="246"/>
      <c r="R156" s="246"/>
      <c r="S156" s="246"/>
      <c r="T156" s="257"/>
      <c r="AT156" s="262" t="s">
        <v>184</v>
      </c>
      <c r="AU156" s="262" t="s">
        <v>81</v>
      </c>
      <c r="AV156" s="91" t="s">
        <v>81</v>
      </c>
      <c r="AW156" s="91" t="s">
        <v>37</v>
      </c>
      <c r="AX156" s="91" t="s">
        <v>73</v>
      </c>
      <c r="AY156" s="262" t="s">
        <v>164</v>
      </c>
    </row>
    <row r="157" spans="2:51" s="91" customFormat="1" ht="13.5">
      <c r="B157" s="200"/>
      <c r="C157" s="201"/>
      <c r="D157" s="194" t="s">
        <v>184</v>
      </c>
      <c r="E157" s="202" t="s">
        <v>22</v>
      </c>
      <c r="F157" s="203" t="s">
        <v>2517</v>
      </c>
      <c r="G157" s="201"/>
      <c r="H157" s="204">
        <v>64</v>
      </c>
      <c r="I157" s="243"/>
      <c r="J157" s="201"/>
      <c r="K157" s="201"/>
      <c r="L157" s="244"/>
      <c r="M157" s="245"/>
      <c r="N157" s="246"/>
      <c r="O157" s="246"/>
      <c r="P157" s="246"/>
      <c r="Q157" s="246"/>
      <c r="R157" s="246"/>
      <c r="S157" s="246"/>
      <c r="T157" s="257"/>
      <c r="AT157" s="262" t="s">
        <v>184</v>
      </c>
      <c r="AU157" s="262" t="s">
        <v>81</v>
      </c>
      <c r="AV157" s="91" t="s">
        <v>81</v>
      </c>
      <c r="AW157" s="91" t="s">
        <v>37</v>
      </c>
      <c r="AX157" s="91" t="s">
        <v>73</v>
      </c>
      <c r="AY157" s="262" t="s">
        <v>164</v>
      </c>
    </row>
    <row r="158" spans="2:51" s="92" customFormat="1" ht="13.5">
      <c r="B158" s="205"/>
      <c r="C158" s="206"/>
      <c r="D158" s="194" t="s">
        <v>184</v>
      </c>
      <c r="E158" s="267" t="s">
        <v>22</v>
      </c>
      <c r="F158" s="268" t="s">
        <v>187</v>
      </c>
      <c r="G158" s="206"/>
      <c r="H158" s="269">
        <v>1233.8</v>
      </c>
      <c r="I158" s="247"/>
      <c r="J158" s="206"/>
      <c r="K158" s="206"/>
      <c r="L158" s="248"/>
      <c r="M158" s="249"/>
      <c r="N158" s="250"/>
      <c r="O158" s="250"/>
      <c r="P158" s="250"/>
      <c r="Q158" s="250"/>
      <c r="R158" s="250"/>
      <c r="S158" s="250"/>
      <c r="T158" s="258"/>
      <c r="AT158" s="263" t="s">
        <v>184</v>
      </c>
      <c r="AU158" s="263" t="s">
        <v>81</v>
      </c>
      <c r="AV158" s="92" t="s">
        <v>171</v>
      </c>
      <c r="AW158" s="92" t="s">
        <v>37</v>
      </c>
      <c r="AX158" s="92" t="s">
        <v>24</v>
      </c>
      <c r="AY158" s="263" t="s">
        <v>164</v>
      </c>
    </row>
    <row r="159" spans="2:51" s="91" customFormat="1" ht="13.5">
      <c r="B159" s="200"/>
      <c r="C159" s="201"/>
      <c r="D159" s="207" t="s">
        <v>184</v>
      </c>
      <c r="E159" s="201"/>
      <c r="F159" s="212" t="s">
        <v>2522</v>
      </c>
      <c r="G159" s="201"/>
      <c r="H159" s="213">
        <v>339.295</v>
      </c>
      <c r="I159" s="243"/>
      <c r="J159" s="201"/>
      <c r="K159" s="201"/>
      <c r="L159" s="244"/>
      <c r="M159" s="245"/>
      <c r="N159" s="246"/>
      <c r="O159" s="246"/>
      <c r="P159" s="246"/>
      <c r="Q159" s="246"/>
      <c r="R159" s="246"/>
      <c r="S159" s="246"/>
      <c r="T159" s="257"/>
      <c r="AT159" s="262" t="s">
        <v>184</v>
      </c>
      <c r="AU159" s="262" t="s">
        <v>81</v>
      </c>
      <c r="AV159" s="91" t="s">
        <v>81</v>
      </c>
      <c r="AW159" s="91" t="s">
        <v>6</v>
      </c>
      <c r="AX159" s="91" t="s">
        <v>24</v>
      </c>
      <c r="AY159" s="262" t="s">
        <v>164</v>
      </c>
    </row>
    <row r="160" spans="2:65" s="84" customFormat="1" ht="28.8" customHeight="1">
      <c r="B160" s="105"/>
      <c r="C160" s="189" t="s">
        <v>10</v>
      </c>
      <c r="D160" s="189" t="s">
        <v>166</v>
      </c>
      <c r="E160" s="190" t="s">
        <v>2527</v>
      </c>
      <c r="F160" s="191" t="s">
        <v>2528</v>
      </c>
      <c r="G160" s="192" t="s">
        <v>192</v>
      </c>
      <c r="H160" s="193">
        <v>1026.74</v>
      </c>
      <c r="I160" s="233"/>
      <c r="J160" s="234">
        <f>ROUND(I160*H160,2)</f>
        <v>0</v>
      </c>
      <c r="K160" s="191" t="s">
        <v>170</v>
      </c>
      <c r="L160" s="214"/>
      <c r="M160" s="235" t="s">
        <v>22</v>
      </c>
      <c r="N160" s="236" t="s">
        <v>44</v>
      </c>
      <c r="O160" s="106"/>
      <c r="P160" s="237">
        <f>O160*H160</f>
        <v>0</v>
      </c>
      <c r="Q160" s="237">
        <v>0</v>
      </c>
      <c r="R160" s="237">
        <f>Q160*H160</f>
        <v>0</v>
      </c>
      <c r="S160" s="237">
        <v>0</v>
      </c>
      <c r="T160" s="254">
        <f>S160*H160</f>
        <v>0</v>
      </c>
      <c r="AR160" s="170" t="s">
        <v>298</v>
      </c>
      <c r="AT160" s="170" t="s">
        <v>166</v>
      </c>
      <c r="AU160" s="170" t="s">
        <v>81</v>
      </c>
      <c r="AY160" s="170" t="s">
        <v>164</v>
      </c>
      <c r="BE160" s="266">
        <f>IF(N160="základní",J160,0)</f>
        <v>0</v>
      </c>
      <c r="BF160" s="266">
        <f>IF(N160="snížená",J160,0)</f>
        <v>0</v>
      </c>
      <c r="BG160" s="266">
        <f>IF(N160="zákl. přenesená",J160,0)</f>
        <v>0</v>
      </c>
      <c r="BH160" s="266">
        <f>IF(N160="sníž. přenesená",J160,0)</f>
        <v>0</v>
      </c>
      <c r="BI160" s="266">
        <f>IF(N160="nulová",J160,0)</f>
        <v>0</v>
      </c>
      <c r="BJ160" s="170" t="s">
        <v>24</v>
      </c>
      <c r="BK160" s="266">
        <f>ROUND(I160*H160,2)</f>
        <v>0</v>
      </c>
      <c r="BL160" s="170" t="s">
        <v>298</v>
      </c>
      <c r="BM160" s="170" t="s">
        <v>2529</v>
      </c>
    </row>
    <row r="161" spans="2:47" s="84" customFormat="1" ht="24">
      <c r="B161" s="105"/>
      <c r="C161" s="174"/>
      <c r="D161" s="194" t="s">
        <v>173</v>
      </c>
      <c r="E161" s="174"/>
      <c r="F161" s="195" t="s">
        <v>2530</v>
      </c>
      <c r="G161" s="174"/>
      <c r="H161" s="174"/>
      <c r="I161" s="215"/>
      <c r="J161" s="174"/>
      <c r="K161" s="174"/>
      <c r="L161" s="214"/>
      <c r="M161" s="238"/>
      <c r="N161" s="106"/>
      <c r="O161" s="106"/>
      <c r="P161" s="106"/>
      <c r="Q161" s="106"/>
      <c r="R161" s="106"/>
      <c r="S161" s="106"/>
      <c r="T161" s="255"/>
      <c r="AT161" s="170" t="s">
        <v>173</v>
      </c>
      <c r="AU161" s="170" t="s">
        <v>81</v>
      </c>
    </row>
    <row r="162" spans="2:51" s="91" customFormat="1" ht="13.5">
      <c r="B162" s="200"/>
      <c r="C162" s="201"/>
      <c r="D162" s="194" t="s">
        <v>184</v>
      </c>
      <c r="E162" s="202" t="s">
        <v>22</v>
      </c>
      <c r="F162" s="203" t="s">
        <v>2531</v>
      </c>
      <c r="G162" s="201"/>
      <c r="H162" s="204">
        <v>439.95</v>
      </c>
      <c r="I162" s="243"/>
      <c r="J162" s="201"/>
      <c r="K162" s="201"/>
      <c r="L162" s="244"/>
      <c r="M162" s="245"/>
      <c r="N162" s="246"/>
      <c r="O162" s="246"/>
      <c r="P162" s="246"/>
      <c r="Q162" s="246"/>
      <c r="R162" s="246"/>
      <c r="S162" s="246"/>
      <c r="T162" s="257"/>
      <c r="AT162" s="262" t="s">
        <v>184</v>
      </c>
      <c r="AU162" s="262" t="s">
        <v>81</v>
      </c>
      <c r="AV162" s="91" t="s">
        <v>81</v>
      </c>
      <c r="AW162" s="91" t="s">
        <v>37</v>
      </c>
      <c r="AX162" s="91" t="s">
        <v>73</v>
      </c>
      <c r="AY162" s="262" t="s">
        <v>164</v>
      </c>
    </row>
    <row r="163" spans="2:51" s="91" customFormat="1" ht="13.5">
      <c r="B163" s="200"/>
      <c r="C163" s="201"/>
      <c r="D163" s="194" t="s">
        <v>184</v>
      </c>
      <c r="E163" s="202" t="s">
        <v>22</v>
      </c>
      <c r="F163" s="203" t="s">
        <v>2532</v>
      </c>
      <c r="G163" s="201"/>
      <c r="H163" s="204">
        <v>586.79</v>
      </c>
      <c r="I163" s="243"/>
      <c r="J163" s="201"/>
      <c r="K163" s="201"/>
      <c r="L163" s="244"/>
      <c r="M163" s="245"/>
      <c r="N163" s="246"/>
      <c r="O163" s="246"/>
      <c r="P163" s="246"/>
      <c r="Q163" s="246"/>
      <c r="R163" s="246"/>
      <c r="S163" s="246"/>
      <c r="T163" s="257"/>
      <c r="AT163" s="262" t="s">
        <v>184</v>
      </c>
      <c r="AU163" s="262" t="s">
        <v>81</v>
      </c>
      <c r="AV163" s="91" t="s">
        <v>81</v>
      </c>
      <c r="AW163" s="91" t="s">
        <v>37</v>
      </c>
      <c r="AX163" s="91" t="s">
        <v>73</v>
      </c>
      <c r="AY163" s="262" t="s">
        <v>164</v>
      </c>
    </row>
    <row r="164" spans="2:51" s="92" customFormat="1" ht="13.5">
      <c r="B164" s="205"/>
      <c r="C164" s="206"/>
      <c r="D164" s="207" t="s">
        <v>184</v>
      </c>
      <c r="E164" s="208" t="s">
        <v>22</v>
      </c>
      <c r="F164" s="209" t="s">
        <v>187</v>
      </c>
      <c r="G164" s="206"/>
      <c r="H164" s="210">
        <v>1026.74</v>
      </c>
      <c r="I164" s="247"/>
      <c r="J164" s="206"/>
      <c r="K164" s="206"/>
      <c r="L164" s="248"/>
      <c r="M164" s="249"/>
      <c r="N164" s="250"/>
      <c r="O164" s="250"/>
      <c r="P164" s="250"/>
      <c r="Q164" s="250"/>
      <c r="R164" s="250"/>
      <c r="S164" s="250"/>
      <c r="T164" s="258"/>
      <c r="AT164" s="263" t="s">
        <v>184</v>
      </c>
      <c r="AU164" s="263" t="s">
        <v>81</v>
      </c>
      <c r="AV164" s="92" t="s">
        <v>171</v>
      </c>
      <c r="AW164" s="92" t="s">
        <v>37</v>
      </c>
      <c r="AX164" s="92" t="s">
        <v>24</v>
      </c>
      <c r="AY164" s="263" t="s">
        <v>164</v>
      </c>
    </row>
    <row r="165" spans="2:65" s="84" customFormat="1" ht="28.8" customHeight="1">
      <c r="B165" s="105"/>
      <c r="C165" s="281" t="s">
        <v>298</v>
      </c>
      <c r="D165" s="281" t="s">
        <v>834</v>
      </c>
      <c r="E165" s="282" t="s">
        <v>2533</v>
      </c>
      <c r="F165" s="283" t="s">
        <v>2534</v>
      </c>
      <c r="G165" s="284" t="s">
        <v>192</v>
      </c>
      <c r="H165" s="285">
        <v>1180.751</v>
      </c>
      <c r="I165" s="286"/>
      <c r="J165" s="287">
        <f>ROUND(I165*H165,2)</f>
        <v>0</v>
      </c>
      <c r="K165" s="283" t="s">
        <v>170</v>
      </c>
      <c r="L165" s="288"/>
      <c r="M165" s="289" t="s">
        <v>22</v>
      </c>
      <c r="N165" s="290" t="s">
        <v>44</v>
      </c>
      <c r="O165" s="106"/>
      <c r="P165" s="237">
        <f>O165*H165</f>
        <v>0</v>
      </c>
      <c r="Q165" s="237">
        <v>0.003</v>
      </c>
      <c r="R165" s="237">
        <f>Q165*H165</f>
        <v>3.542253</v>
      </c>
      <c r="S165" s="237">
        <v>0</v>
      </c>
      <c r="T165" s="254">
        <f>S165*H165</f>
        <v>0</v>
      </c>
      <c r="AR165" s="170" t="s">
        <v>425</v>
      </c>
      <c r="AT165" s="170" t="s">
        <v>834</v>
      </c>
      <c r="AU165" s="170" t="s">
        <v>81</v>
      </c>
      <c r="AY165" s="170" t="s">
        <v>164</v>
      </c>
      <c r="BE165" s="266">
        <f>IF(N165="základní",J165,0)</f>
        <v>0</v>
      </c>
      <c r="BF165" s="266">
        <f>IF(N165="snížená",J165,0)</f>
        <v>0</v>
      </c>
      <c r="BG165" s="266">
        <f>IF(N165="zákl. přenesená",J165,0)</f>
        <v>0</v>
      </c>
      <c r="BH165" s="266">
        <f>IF(N165="sníž. přenesená",J165,0)</f>
        <v>0</v>
      </c>
      <c r="BI165" s="266">
        <f>IF(N165="nulová",J165,0)</f>
        <v>0</v>
      </c>
      <c r="BJ165" s="170" t="s">
        <v>24</v>
      </c>
      <c r="BK165" s="266">
        <f>ROUND(I165*H165,2)</f>
        <v>0</v>
      </c>
      <c r="BL165" s="170" t="s">
        <v>298</v>
      </c>
      <c r="BM165" s="170" t="s">
        <v>2535</v>
      </c>
    </row>
    <row r="166" spans="2:47" s="84" customFormat="1" ht="24">
      <c r="B166" s="105"/>
      <c r="C166" s="174"/>
      <c r="D166" s="194" t="s">
        <v>173</v>
      </c>
      <c r="E166" s="174"/>
      <c r="F166" s="195" t="s">
        <v>2536</v>
      </c>
      <c r="G166" s="174"/>
      <c r="H166" s="174"/>
      <c r="I166" s="215"/>
      <c r="J166" s="174"/>
      <c r="K166" s="174"/>
      <c r="L166" s="214"/>
      <c r="M166" s="238"/>
      <c r="N166" s="106"/>
      <c r="O166" s="106"/>
      <c r="P166" s="106"/>
      <c r="Q166" s="106"/>
      <c r="R166" s="106"/>
      <c r="S166" s="106"/>
      <c r="T166" s="255"/>
      <c r="AT166" s="170" t="s">
        <v>173</v>
      </c>
      <c r="AU166" s="170" t="s">
        <v>81</v>
      </c>
    </row>
    <row r="167" spans="2:51" s="91" customFormat="1" ht="13.5">
      <c r="B167" s="200"/>
      <c r="C167" s="201"/>
      <c r="D167" s="207" t="s">
        <v>184</v>
      </c>
      <c r="E167" s="201"/>
      <c r="F167" s="212" t="s">
        <v>2537</v>
      </c>
      <c r="G167" s="201"/>
      <c r="H167" s="213">
        <v>1180.751</v>
      </c>
      <c r="I167" s="243"/>
      <c r="J167" s="201"/>
      <c r="K167" s="201"/>
      <c r="L167" s="244"/>
      <c r="M167" s="245"/>
      <c r="N167" s="246"/>
      <c r="O167" s="246"/>
      <c r="P167" s="246"/>
      <c r="Q167" s="246"/>
      <c r="R167" s="246"/>
      <c r="S167" s="246"/>
      <c r="T167" s="257"/>
      <c r="AT167" s="262" t="s">
        <v>184</v>
      </c>
      <c r="AU167" s="262" t="s">
        <v>81</v>
      </c>
      <c r="AV167" s="91" t="s">
        <v>81</v>
      </c>
      <c r="AW167" s="91" t="s">
        <v>6</v>
      </c>
      <c r="AX167" s="91" t="s">
        <v>24</v>
      </c>
      <c r="AY167" s="262" t="s">
        <v>164</v>
      </c>
    </row>
    <row r="168" spans="2:65" s="84" customFormat="1" ht="28.8" customHeight="1">
      <c r="B168" s="105"/>
      <c r="C168" s="189" t="s">
        <v>305</v>
      </c>
      <c r="D168" s="189" t="s">
        <v>166</v>
      </c>
      <c r="E168" s="190" t="s">
        <v>2538</v>
      </c>
      <c r="F168" s="191" t="s">
        <v>2539</v>
      </c>
      <c r="G168" s="192" t="s">
        <v>192</v>
      </c>
      <c r="H168" s="193">
        <v>756.31</v>
      </c>
      <c r="I168" s="233"/>
      <c r="J168" s="234">
        <f>ROUND(I168*H168,2)</f>
        <v>0</v>
      </c>
      <c r="K168" s="191" t="s">
        <v>170</v>
      </c>
      <c r="L168" s="214"/>
      <c r="M168" s="235" t="s">
        <v>22</v>
      </c>
      <c r="N168" s="236" t="s">
        <v>44</v>
      </c>
      <c r="O168" s="106"/>
      <c r="P168" s="237">
        <f>O168*H168</f>
        <v>0</v>
      </c>
      <c r="Q168" s="237">
        <v>0.00088</v>
      </c>
      <c r="R168" s="237">
        <f>Q168*H168</f>
        <v>0.6655528</v>
      </c>
      <c r="S168" s="237">
        <v>0</v>
      </c>
      <c r="T168" s="254">
        <f>S168*H168</f>
        <v>0</v>
      </c>
      <c r="AR168" s="170" t="s">
        <v>298</v>
      </c>
      <c r="AT168" s="170" t="s">
        <v>166</v>
      </c>
      <c r="AU168" s="170" t="s">
        <v>81</v>
      </c>
      <c r="AY168" s="170" t="s">
        <v>164</v>
      </c>
      <c r="BE168" s="266">
        <f>IF(N168="základní",J168,0)</f>
        <v>0</v>
      </c>
      <c r="BF168" s="266">
        <f>IF(N168="snížená",J168,0)</f>
        <v>0</v>
      </c>
      <c r="BG168" s="266">
        <f>IF(N168="zákl. přenesená",J168,0)</f>
        <v>0</v>
      </c>
      <c r="BH168" s="266">
        <f>IF(N168="sníž. přenesená",J168,0)</f>
        <v>0</v>
      </c>
      <c r="BI168" s="266">
        <f>IF(N168="nulová",J168,0)</f>
        <v>0</v>
      </c>
      <c r="BJ168" s="170" t="s">
        <v>24</v>
      </c>
      <c r="BK168" s="266">
        <f>ROUND(I168*H168,2)</f>
        <v>0</v>
      </c>
      <c r="BL168" s="170" t="s">
        <v>298</v>
      </c>
      <c r="BM168" s="170" t="s">
        <v>2540</v>
      </c>
    </row>
    <row r="169" spans="2:47" s="84" customFormat="1" ht="24">
      <c r="B169" s="105"/>
      <c r="C169" s="174"/>
      <c r="D169" s="194" t="s">
        <v>173</v>
      </c>
      <c r="E169" s="174"/>
      <c r="F169" s="195" t="s">
        <v>2541</v>
      </c>
      <c r="G169" s="174"/>
      <c r="H169" s="174"/>
      <c r="I169" s="215"/>
      <c r="J169" s="174"/>
      <c r="K169" s="174"/>
      <c r="L169" s="214"/>
      <c r="M169" s="238"/>
      <c r="N169" s="106"/>
      <c r="O169" s="106"/>
      <c r="P169" s="106"/>
      <c r="Q169" s="106"/>
      <c r="R169" s="106"/>
      <c r="S169" s="106"/>
      <c r="T169" s="255"/>
      <c r="AT169" s="170" t="s">
        <v>173</v>
      </c>
      <c r="AU169" s="170" t="s">
        <v>81</v>
      </c>
    </row>
    <row r="170" spans="2:51" s="91" customFormat="1" ht="13.5">
      <c r="B170" s="200"/>
      <c r="C170" s="201"/>
      <c r="D170" s="194" t="s">
        <v>184</v>
      </c>
      <c r="E170" s="202" t="s">
        <v>22</v>
      </c>
      <c r="F170" s="203" t="s">
        <v>2464</v>
      </c>
      <c r="G170" s="201"/>
      <c r="H170" s="204">
        <v>756.31</v>
      </c>
      <c r="I170" s="243"/>
      <c r="J170" s="201"/>
      <c r="K170" s="201"/>
      <c r="L170" s="244"/>
      <c r="M170" s="245"/>
      <c r="N170" s="246"/>
      <c r="O170" s="246"/>
      <c r="P170" s="246"/>
      <c r="Q170" s="246"/>
      <c r="R170" s="246"/>
      <c r="S170" s="246"/>
      <c r="T170" s="257"/>
      <c r="AT170" s="262" t="s">
        <v>184</v>
      </c>
      <c r="AU170" s="262" t="s">
        <v>81</v>
      </c>
      <c r="AV170" s="91" t="s">
        <v>81</v>
      </c>
      <c r="AW170" s="91" t="s">
        <v>37</v>
      </c>
      <c r="AX170" s="91" t="s">
        <v>73</v>
      </c>
      <c r="AY170" s="262" t="s">
        <v>164</v>
      </c>
    </row>
    <row r="171" spans="2:51" s="92" customFormat="1" ht="13.5">
      <c r="B171" s="205"/>
      <c r="C171" s="206"/>
      <c r="D171" s="207" t="s">
        <v>184</v>
      </c>
      <c r="E171" s="208" t="s">
        <v>22</v>
      </c>
      <c r="F171" s="209" t="s">
        <v>187</v>
      </c>
      <c r="G171" s="206"/>
      <c r="H171" s="210">
        <v>756.31</v>
      </c>
      <c r="I171" s="247"/>
      <c r="J171" s="206"/>
      <c r="K171" s="206"/>
      <c r="L171" s="248"/>
      <c r="M171" s="249"/>
      <c r="N171" s="250"/>
      <c r="O171" s="250"/>
      <c r="P171" s="250"/>
      <c r="Q171" s="250"/>
      <c r="R171" s="250"/>
      <c r="S171" s="250"/>
      <c r="T171" s="258"/>
      <c r="AT171" s="263" t="s">
        <v>184</v>
      </c>
      <c r="AU171" s="263" t="s">
        <v>81</v>
      </c>
      <c r="AV171" s="92" t="s">
        <v>171</v>
      </c>
      <c r="AW171" s="92" t="s">
        <v>37</v>
      </c>
      <c r="AX171" s="92" t="s">
        <v>24</v>
      </c>
      <c r="AY171" s="263" t="s">
        <v>164</v>
      </c>
    </row>
    <row r="172" spans="2:65" s="84" customFormat="1" ht="20.4" customHeight="1">
      <c r="B172" s="105"/>
      <c r="C172" s="189" t="s">
        <v>321</v>
      </c>
      <c r="D172" s="189" t="s">
        <v>166</v>
      </c>
      <c r="E172" s="190" t="s">
        <v>2542</v>
      </c>
      <c r="F172" s="191" t="s">
        <v>2543</v>
      </c>
      <c r="G172" s="192" t="s">
        <v>192</v>
      </c>
      <c r="H172" s="193">
        <v>461.316</v>
      </c>
      <c r="I172" s="233"/>
      <c r="J172" s="234">
        <f>ROUND(I172*H172,2)</f>
        <v>0</v>
      </c>
      <c r="K172" s="191" t="s">
        <v>170</v>
      </c>
      <c r="L172" s="214"/>
      <c r="M172" s="235" t="s">
        <v>22</v>
      </c>
      <c r="N172" s="236" t="s">
        <v>44</v>
      </c>
      <c r="O172" s="106"/>
      <c r="P172" s="237">
        <f>O172*H172</f>
        <v>0</v>
      </c>
      <c r="Q172" s="237">
        <v>0.00094</v>
      </c>
      <c r="R172" s="237">
        <f>Q172*H172</f>
        <v>0.43363704</v>
      </c>
      <c r="S172" s="237">
        <v>0</v>
      </c>
      <c r="T172" s="254">
        <f>S172*H172</f>
        <v>0</v>
      </c>
      <c r="AR172" s="170" t="s">
        <v>298</v>
      </c>
      <c r="AT172" s="170" t="s">
        <v>166</v>
      </c>
      <c r="AU172" s="170" t="s">
        <v>81</v>
      </c>
      <c r="AY172" s="170" t="s">
        <v>164</v>
      </c>
      <c r="BE172" s="266">
        <f>IF(N172="základní",J172,0)</f>
        <v>0</v>
      </c>
      <c r="BF172" s="266">
        <f>IF(N172="snížená",J172,0)</f>
        <v>0</v>
      </c>
      <c r="BG172" s="266">
        <f>IF(N172="zákl. přenesená",J172,0)</f>
        <v>0</v>
      </c>
      <c r="BH172" s="266">
        <f>IF(N172="sníž. přenesená",J172,0)</f>
        <v>0</v>
      </c>
      <c r="BI172" s="266">
        <f>IF(N172="nulová",J172,0)</f>
        <v>0</v>
      </c>
      <c r="BJ172" s="170" t="s">
        <v>24</v>
      </c>
      <c r="BK172" s="266">
        <f>ROUND(I172*H172,2)</f>
        <v>0</v>
      </c>
      <c r="BL172" s="170" t="s">
        <v>298</v>
      </c>
      <c r="BM172" s="170" t="s">
        <v>2544</v>
      </c>
    </row>
    <row r="173" spans="2:47" s="84" customFormat="1" ht="24">
      <c r="B173" s="105"/>
      <c r="C173" s="174"/>
      <c r="D173" s="194" t="s">
        <v>173</v>
      </c>
      <c r="E173" s="174"/>
      <c r="F173" s="195" t="s">
        <v>2545</v>
      </c>
      <c r="G173" s="174"/>
      <c r="H173" s="174"/>
      <c r="I173" s="215"/>
      <c r="J173" s="174"/>
      <c r="K173" s="174"/>
      <c r="L173" s="214"/>
      <c r="M173" s="238"/>
      <c r="N173" s="106"/>
      <c r="O173" s="106"/>
      <c r="P173" s="106"/>
      <c r="Q173" s="106"/>
      <c r="R173" s="106"/>
      <c r="S173" s="106"/>
      <c r="T173" s="255"/>
      <c r="AT173" s="170" t="s">
        <v>173</v>
      </c>
      <c r="AU173" s="170" t="s">
        <v>81</v>
      </c>
    </row>
    <row r="174" spans="2:51" s="91" customFormat="1" ht="13.5">
      <c r="B174" s="200"/>
      <c r="C174" s="201"/>
      <c r="D174" s="194" t="s">
        <v>184</v>
      </c>
      <c r="E174" s="202" t="s">
        <v>22</v>
      </c>
      <c r="F174" s="203" t="s">
        <v>2546</v>
      </c>
      <c r="G174" s="201"/>
      <c r="H174" s="204">
        <v>167.573</v>
      </c>
      <c r="I174" s="243"/>
      <c r="J174" s="201"/>
      <c r="K174" s="201"/>
      <c r="L174" s="244"/>
      <c r="M174" s="245"/>
      <c r="N174" s="246"/>
      <c r="O174" s="246"/>
      <c r="P174" s="246"/>
      <c r="Q174" s="246"/>
      <c r="R174" s="246"/>
      <c r="S174" s="246"/>
      <c r="T174" s="257"/>
      <c r="AT174" s="262" t="s">
        <v>184</v>
      </c>
      <c r="AU174" s="262" t="s">
        <v>81</v>
      </c>
      <c r="AV174" s="91" t="s">
        <v>81</v>
      </c>
      <c r="AW174" s="91" t="s">
        <v>37</v>
      </c>
      <c r="AX174" s="91" t="s">
        <v>73</v>
      </c>
      <c r="AY174" s="262" t="s">
        <v>164</v>
      </c>
    </row>
    <row r="175" spans="2:51" s="91" customFormat="1" ht="13.5">
      <c r="B175" s="200"/>
      <c r="C175" s="201"/>
      <c r="D175" s="194" t="s">
        <v>184</v>
      </c>
      <c r="E175" s="202" t="s">
        <v>22</v>
      </c>
      <c r="F175" s="203" t="s">
        <v>2547</v>
      </c>
      <c r="G175" s="201"/>
      <c r="H175" s="204">
        <v>150.263</v>
      </c>
      <c r="I175" s="243"/>
      <c r="J175" s="201"/>
      <c r="K175" s="201"/>
      <c r="L175" s="244"/>
      <c r="M175" s="245"/>
      <c r="N175" s="246"/>
      <c r="O175" s="246"/>
      <c r="P175" s="246"/>
      <c r="Q175" s="246"/>
      <c r="R175" s="246"/>
      <c r="S175" s="246"/>
      <c r="T175" s="257"/>
      <c r="AT175" s="262" t="s">
        <v>184</v>
      </c>
      <c r="AU175" s="262" t="s">
        <v>81</v>
      </c>
      <c r="AV175" s="91" t="s">
        <v>81</v>
      </c>
      <c r="AW175" s="91" t="s">
        <v>37</v>
      </c>
      <c r="AX175" s="91" t="s">
        <v>73</v>
      </c>
      <c r="AY175" s="262" t="s">
        <v>164</v>
      </c>
    </row>
    <row r="176" spans="2:51" s="91" customFormat="1" ht="13.5">
      <c r="B176" s="200"/>
      <c r="C176" s="201"/>
      <c r="D176" s="194" t="s">
        <v>184</v>
      </c>
      <c r="E176" s="202" t="s">
        <v>22</v>
      </c>
      <c r="F176" s="203" t="s">
        <v>2548</v>
      </c>
      <c r="G176" s="201"/>
      <c r="H176" s="204">
        <v>143.48</v>
      </c>
      <c r="I176" s="243"/>
      <c r="J176" s="201"/>
      <c r="K176" s="201"/>
      <c r="L176" s="244"/>
      <c r="M176" s="245"/>
      <c r="N176" s="246"/>
      <c r="O176" s="246"/>
      <c r="P176" s="246"/>
      <c r="Q176" s="246"/>
      <c r="R176" s="246"/>
      <c r="S176" s="246"/>
      <c r="T176" s="257"/>
      <c r="AT176" s="262" t="s">
        <v>184</v>
      </c>
      <c r="AU176" s="262" t="s">
        <v>81</v>
      </c>
      <c r="AV176" s="91" t="s">
        <v>81</v>
      </c>
      <c r="AW176" s="91" t="s">
        <v>37</v>
      </c>
      <c r="AX176" s="91" t="s">
        <v>73</v>
      </c>
      <c r="AY176" s="262" t="s">
        <v>164</v>
      </c>
    </row>
    <row r="177" spans="2:51" s="92" customFormat="1" ht="13.5">
      <c r="B177" s="205"/>
      <c r="C177" s="206"/>
      <c r="D177" s="207" t="s">
        <v>184</v>
      </c>
      <c r="E177" s="208" t="s">
        <v>22</v>
      </c>
      <c r="F177" s="209" t="s">
        <v>187</v>
      </c>
      <c r="G177" s="206"/>
      <c r="H177" s="210">
        <v>461.316</v>
      </c>
      <c r="I177" s="247"/>
      <c r="J177" s="206"/>
      <c r="K177" s="206"/>
      <c r="L177" s="248"/>
      <c r="M177" s="249"/>
      <c r="N177" s="250"/>
      <c r="O177" s="250"/>
      <c r="P177" s="250"/>
      <c r="Q177" s="250"/>
      <c r="R177" s="250"/>
      <c r="S177" s="250"/>
      <c r="T177" s="258"/>
      <c r="AT177" s="263" t="s">
        <v>184</v>
      </c>
      <c r="AU177" s="263" t="s">
        <v>81</v>
      </c>
      <c r="AV177" s="92" t="s">
        <v>171</v>
      </c>
      <c r="AW177" s="92" t="s">
        <v>37</v>
      </c>
      <c r="AX177" s="92" t="s">
        <v>24</v>
      </c>
      <c r="AY177" s="263" t="s">
        <v>164</v>
      </c>
    </row>
    <row r="178" spans="2:65" s="84" customFormat="1" ht="20.4" customHeight="1">
      <c r="B178" s="105"/>
      <c r="C178" s="281" t="s">
        <v>332</v>
      </c>
      <c r="D178" s="281" t="s">
        <v>834</v>
      </c>
      <c r="E178" s="282" t="s">
        <v>2549</v>
      </c>
      <c r="F178" s="283" t="s">
        <v>2550</v>
      </c>
      <c r="G178" s="284" t="s">
        <v>192</v>
      </c>
      <c r="H178" s="285">
        <v>1400.27</v>
      </c>
      <c r="I178" s="286"/>
      <c r="J178" s="287">
        <f>ROUND(I178*H178,2)</f>
        <v>0</v>
      </c>
      <c r="K178" s="283" t="s">
        <v>170</v>
      </c>
      <c r="L178" s="288"/>
      <c r="M178" s="289" t="s">
        <v>22</v>
      </c>
      <c r="N178" s="290" t="s">
        <v>44</v>
      </c>
      <c r="O178" s="106"/>
      <c r="P178" s="237">
        <f>O178*H178</f>
        <v>0</v>
      </c>
      <c r="Q178" s="237">
        <v>0.005</v>
      </c>
      <c r="R178" s="237">
        <f>Q178*H178</f>
        <v>7.00135</v>
      </c>
      <c r="S178" s="237">
        <v>0</v>
      </c>
      <c r="T178" s="254">
        <f>S178*H178</f>
        <v>0</v>
      </c>
      <c r="AR178" s="170" t="s">
        <v>425</v>
      </c>
      <c r="AT178" s="170" t="s">
        <v>834</v>
      </c>
      <c r="AU178" s="170" t="s">
        <v>81</v>
      </c>
      <c r="AY178" s="170" t="s">
        <v>164</v>
      </c>
      <c r="BE178" s="266">
        <f>IF(N178="základní",J178,0)</f>
        <v>0</v>
      </c>
      <c r="BF178" s="266">
        <f>IF(N178="snížená",J178,0)</f>
        <v>0</v>
      </c>
      <c r="BG178" s="266">
        <f>IF(N178="zákl. přenesená",J178,0)</f>
        <v>0</v>
      </c>
      <c r="BH178" s="266">
        <f>IF(N178="sníž. přenesená",J178,0)</f>
        <v>0</v>
      </c>
      <c r="BI178" s="266">
        <f>IF(N178="nulová",J178,0)</f>
        <v>0</v>
      </c>
      <c r="BJ178" s="170" t="s">
        <v>24</v>
      </c>
      <c r="BK178" s="266">
        <f>ROUND(I178*H178,2)</f>
        <v>0</v>
      </c>
      <c r="BL178" s="170" t="s">
        <v>298</v>
      </c>
      <c r="BM178" s="170" t="s">
        <v>2551</v>
      </c>
    </row>
    <row r="179" spans="2:47" s="84" customFormat="1" ht="13.5">
      <c r="B179" s="105"/>
      <c r="C179" s="174"/>
      <c r="D179" s="194" t="s">
        <v>173</v>
      </c>
      <c r="E179" s="174"/>
      <c r="F179" s="195" t="s">
        <v>2552</v>
      </c>
      <c r="G179" s="174"/>
      <c r="H179" s="174"/>
      <c r="I179" s="215"/>
      <c r="J179" s="174"/>
      <c r="K179" s="174"/>
      <c r="L179" s="214"/>
      <c r="M179" s="238"/>
      <c r="N179" s="106"/>
      <c r="O179" s="106"/>
      <c r="P179" s="106"/>
      <c r="Q179" s="106"/>
      <c r="R179" s="106"/>
      <c r="S179" s="106"/>
      <c r="T179" s="255"/>
      <c r="AT179" s="170" t="s">
        <v>173</v>
      </c>
      <c r="AU179" s="170" t="s">
        <v>81</v>
      </c>
    </row>
    <row r="180" spans="2:51" s="91" customFormat="1" ht="13.5">
      <c r="B180" s="200"/>
      <c r="C180" s="201"/>
      <c r="D180" s="207" t="s">
        <v>184</v>
      </c>
      <c r="E180" s="201"/>
      <c r="F180" s="212" t="s">
        <v>2553</v>
      </c>
      <c r="G180" s="201"/>
      <c r="H180" s="213">
        <v>1400.27</v>
      </c>
      <c r="I180" s="243"/>
      <c r="J180" s="201"/>
      <c r="K180" s="201"/>
      <c r="L180" s="244"/>
      <c r="M180" s="245"/>
      <c r="N180" s="246"/>
      <c r="O180" s="246"/>
      <c r="P180" s="246"/>
      <c r="Q180" s="246"/>
      <c r="R180" s="246"/>
      <c r="S180" s="246"/>
      <c r="T180" s="257"/>
      <c r="AT180" s="262" t="s">
        <v>184</v>
      </c>
      <c r="AU180" s="262" t="s">
        <v>81</v>
      </c>
      <c r="AV180" s="91" t="s">
        <v>81</v>
      </c>
      <c r="AW180" s="91" t="s">
        <v>6</v>
      </c>
      <c r="AX180" s="91" t="s">
        <v>24</v>
      </c>
      <c r="AY180" s="262" t="s">
        <v>164</v>
      </c>
    </row>
    <row r="181" spans="2:65" s="84" customFormat="1" ht="20.4" customHeight="1">
      <c r="B181" s="105"/>
      <c r="C181" s="189" t="s">
        <v>338</v>
      </c>
      <c r="D181" s="189" t="s">
        <v>166</v>
      </c>
      <c r="E181" s="190" t="s">
        <v>2554</v>
      </c>
      <c r="F181" s="191" t="s">
        <v>2555</v>
      </c>
      <c r="G181" s="192" t="s">
        <v>169</v>
      </c>
      <c r="H181" s="193">
        <v>1</v>
      </c>
      <c r="I181" s="233"/>
      <c r="J181" s="234">
        <f>ROUND(I181*H181,2)</f>
        <v>0</v>
      </c>
      <c r="K181" s="191" t="s">
        <v>170</v>
      </c>
      <c r="L181" s="214"/>
      <c r="M181" s="235" t="s">
        <v>22</v>
      </c>
      <c r="N181" s="236" t="s">
        <v>44</v>
      </c>
      <c r="O181" s="106"/>
      <c r="P181" s="237">
        <f>O181*H181</f>
        <v>0</v>
      </c>
      <c r="Q181" s="237">
        <v>0</v>
      </c>
      <c r="R181" s="237">
        <f>Q181*H181</f>
        <v>0</v>
      </c>
      <c r="S181" s="237">
        <v>0</v>
      </c>
      <c r="T181" s="254">
        <f>S181*H181</f>
        <v>0</v>
      </c>
      <c r="AR181" s="170" t="s">
        <v>298</v>
      </c>
      <c r="AT181" s="170" t="s">
        <v>166</v>
      </c>
      <c r="AU181" s="170" t="s">
        <v>81</v>
      </c>
      <c r="AY181" s="170" t="s">
        <v>164</v>
      </c>
      <c r="BE181" s="266">
        <f>IF(N181="základní",J181,0)</f>
        <v>0</v>
      </c>
      <c r="BF181" s="266">
        <f>IF(N181="snížená",J181,0)</f>
        <v>0</v>
      </c>
      <c r="BG181" s="266">
        <f>IF(N181="zákl. přenesená",J181,0)</f>
        <v>0</v>
      </c>
      <c r="BH181" s="266">
        <f>IF(N181="sníž. přenesená",J181,0)</f>
        <v>0</v>
      </c>
      <c r="BI181" s="266">
        <f>IF(N181="nulová",J181,0)</f>
        <v>0</v>
      </c>
      <c r="BJ181" s="170" t="s">
        <v>24</v>
      </c>
      <c r="BK181" s="266">
        <f>ROUND(I181*H181,2)</f>
        <v>0</v>
      </c>
      <c r="BL181" s="170" t="s">
        <v>298</v>
      </c>
      <c r="BM181" s="170" t="s">
        <v>2556</v>
      </c>
    </row>
    <row r="182" spans="2:47" s="84" customFormat="1" ht="24">
      <c r="B182" s="105"/>
      <c r="C182" s="174"/>
      <c r="D182" s="194" t="s">
        <v>173</v>
      </c>
      <c r="E182" s="174"/>
      <c r="F182" s="195" t="s">
        <v>2557</v>
      </c>
      <c r="G182" s="174"/>
      <c r="H182" s="174"/>
      <c r="I182" s="215"/>
      <c r="J182" s="174"/>
      <c r="K182" s="174"/>
      <c r="L182" s="214"/>
      <c r="M182" s="238"/>
      <c r="N182" s="106"/>
      <c r="O182" s="106"/>
      <c r="P182" s="106"/>
      <c r="Q182" s="106"/>
      <c r="R182" s="106"/>
      <c r="S182" s="106"/>
      <c r="T182" s="255"/>
      <c r="AT182" s="170" t="s">
        <v>173</v>
      </c>
      <c r="AU182" s="170" t="s">
        <v>81</v>
      </c>
    </row>
    <row r="183" spans="2:63" s="89" customFormat="1" ht="29.9" customHeight="1">
      <c r="B183" s="183"/>
      <c r="C183" s="184"/>
      <c r="D183" s="187" t="s">
        <v>72</v>
      </c>
      <c r="E183" s="188" t="s">
        <v>691</v>
      </c>
      <c r="F183" s="188" t="s">
        <v>692</v>
      </c>
      <c r="G183" s="184"/>
      <c r="H183" s="184"/>
      <c r="I183" s="226"/>
      <c r="J183" s="232">
        <f>BK183</f>
        <v>0</v>
      </c>
      <c r="K183" s="184"/>
      <c r="L183" s="228"/>
      <c r="M183" s="229"/>
      <c r="N183" s="230"/>
      <c r="O183" s="230"/>
      <c r="P183" s="231">
        <f aca="true" t="shared" si="9" ref="P183:T183">SUM(P184:P217)</f>
        <v>0</v>
      </c>
      <c r="Q183" s="230"/>
      <c r="R183" s="231">
        <f t="shared" si="9"/>
        <v>19.0711041</v>
      </c>
      <c r="S183" s="230"/>
      <c r="T183" s="253">
        <f t="shared" si="9"/>
        <v>0</v>
      </c>
      <c r="AR183" s="259" t="s">
        <v>81</v>
      </c>
      <c r="AT183" s="260" t="s">
        <v>72</v>
      </c>
      <c r="AU183" s="260" t="s">
        <v>24</v>
      </c>
      <c r="AY183" s="259" t="s">
        <v>164</v>
      </c>
      <c r="BK183" s="265">
        <f>SUM(BK184:BK217)</f>
        <v>0</v>
      </c>
    </row>
    <row r="184" spans="2:65" s="84" customFormat="1" ht="28.8" customHeight="1">
      <c r="B184" s="105"/>
      <c r="C184" s="189" t="s">
        <v>9</v>
      </c>
      <c r="D184" s="189" t="s">
        <v>166</v>
      </c>
      <c r="E184" s="190" t="s">
        <v>2558</v>
      </c>
      <c r="F184" s="191" t="s">
        <v>2559</v>
      </c>
      <c r="G184" s="192" t="s">
        <v>192</v>
      </c>
      <c r="H184" s="193">
        <v>596.068</v>
      </c>
      <c r="I184" s="233"/>
      <c r="J184" s="234">
        <f>ROUND(I184*H184,2)</f>
        <v>0</v>
      </c>
      <c r="K184" s="191" t="s">
        <v>170</v>
      </c>
      <c r="L184" s="214"/>
      <c r="M184" s="235" t="s">
        <v>22</v>
      </c>
      <c r="N184" s="236" t="s">
        <v>44</v>
      </c>
      <c r="O184" s="106"/>
      <c r="P184" s="237">
        <f>O184*H184</f>
        <v>0</v>
      </c>
      <c r="Q184" s="237">
        <v>0.006</v>
      </c>
      <c r="R184" s="237">
        <f>Q184*H184</f>
        <v>3.576408</v>
      </c>
      <c r="S184" s="237">
        <v>0</v>
      </c>
      <c r="T184" s="254">
        <f>S184*H184</f>
        <v>0</v>
      </c>
      <c r="AR184" s="170" t="s">
        <v>298</v>
      </c>
      <c r="AT184" s="170" t="s">
        <v>166</v>
      </c>
      <c r="AU184" s="170" t="s">
        <v>81</v>
      </c>
      <c r="AY184" s="170" t="s">
        <v>164</v>
      </c>
      <c r="BE184" s="266">
        <f>IF(N184="základní",J184,0)</f>
        <v>0</v>
      </c>
      <c r="BF184" s="266">
        <f>IF(N184="snížená",J184,0)</f>
        <v>0</v>
      </c>
      <c r="BG184" s="266">
        <f>IF(N184="zákl. přenesená",J184,0)</f>
        <v>0</v>
      </c>
      <c r="BH184" s="266">
        <f>IF(N184="sníž. přenesená",J184,0)</f>
        <v>0</v>
      </c>
      <c r="BI184" s="266">
        <f>IF(N184="nulová",J184,0)</f>
        <v>0</v>
      </c>
      <c r="BJ184" s="170" t="s">
        <v>24</v>
      </c>
      <c r="BK184" s="266">
        <f>ROUND(I184*H184,2)</f>
        <v>0</v>
      </c>
      <c r="BL184" s="170" t="s">
        <v>298</v>
      </c>
      <c r="BM184" s="170" t="s">
        <v>2560</v>
      </c>
    </row>
    <row r="185" spans="2:47" s="84" customFormat="1" ht="24">
      <c r="B185" s="105"/>
      <c r="C185" s="174"/>
      <c r="D185" s="194" t="s">
        <v>173</v>
      </c>
      <c r="E185" s="174"/>
      <c r="F185" s="195" t="s">
        <v>2561</v>
      </c>
      <c r="G185" s="174"/>
      <c r="H185" s="174"/>
      <c r="I185" s="215"/>
      <c r="J185" s="174"/>
      <c r="K185" s="174"/>
      <c r="L185" s="214"/>
      <c r="M185" s="238"/>
      <c r="N185" s="106"/>
      <c r="O185" s="106"/>
      <c r="P185" s="106"/>
      <c r="Q185" s="106"/>
      <c r="R185" s="106"/>
      <c r="S185" s="106"/>
      <c r="T185" s="255"/>
      <c r="AT185" s="170" t="s">
        <v>173</v>
      </c>
      <c r="AU185" s="170" t="s">
        <v>81</v>
      </c>
    </row>
    <row r="186" spans="2:51" s="91" customFormat="1" ht="13.5">
      <c r="B186" s="200"/>
      <c r="C186" s="201"/>
      <c r="D186" s="194" t="s">
        <v>184</v>
      </c>
      <c r="E186" s="202" t="s">
        <v>22</v>
      </c>
      <c r="F186" s="203" t="s">
        <v>2476</v>
      </c>
      <c r="G186" s="201"/>
      <c r="H186" s="204">
        <v>145.23</v>
      </c>
      <c r="I186" s="243"/>
      <c r="J186" s="201"/>
      <c r="K186" s="201"/>
      <c r="L186" s="244"/>
      <c r="M186" s="245"/>
      <c r="N186" s="246"/>
      <c r="O186" s="246"/>
      <c r="P186" s="246"/>
      <c r="Q186" s="246"/>
      <c r="R186" s="246"/>
      <c r="S186" s="246"/>
      <c r="T186" s="257"/>
      <c r="AT186" s="262" t="s">
        <v>184</v>
      </c>
      <c r="AU186" s="262" t="s">
        <v>81</v>
      </c>
      <c r="AV186" s="91" t="s">
        <v>81</v>
      </c>
      <c r="AW186" s="91" t="s">
        <v>37</v>
      </c>
      <c r="AX186" s="91" t="s">
        <v>73</v>
      </c>
      <c r="AY186" s="262" t="s">
        <v>164</v>
      </c>
    </row>
    <row r="187" spans="2:51" s="91" customFormat="1" ht="13.5">
      <c r="B187" s="200"/>
      <c r="C187" s="201"/>
      <c r="D187" s="194" t="s">
        <v>184</v>
      </c>
      <c r="E187" s="202" t="s">
        <v>22</v>
      </c>
      <c r="F187" s="203" t="s">
        <v>2477</v>
      </c>
      <c r="G187" s="201"/>
      <c r="H187" s="204">
        <v>130.228</v>
      </c>
      <c r="I187" s="243"/>
      <c r="J187" s="201"/>
      <c r="K187" s="201"/>
      <c r="L187" s="244"/>
      <c r="M187" s="245"/>
      <c r="N187" s="246"/>
      <c r="O187" s="246"/>
      <c r="P187" s="246"/>
      <c r="Q187" s="246"/>
      <c r="R187" s="246"/>
      <c r="S187" s="246"/>
      <c r="T187" s="257"/>
      <c r="AT187" s="262" t="s">
        <v>184</v>
      </c>
      <c r="AU187" s="262" t="s">
        <v>81</v>
      </c>
      <c r="AV187" s="91" t="s">
        <v>81</v>
      </c>
      <c r="AW187" s="91" t="s">
        <v>37</v>
      </c>
      <c r="AX187" s="91" t="s">
        <v>73</v>
      </c>
      <c r="AY187" s="262" t="s">
        <v>164</v>
      </c>
    </row>
    <row r="188" spans="2:51" s="91" customFormat="1" ht="13.5">
      <c r="B188" s="200"/>
      <c r="C188" s="201"/>
      <c r="D188" s="194" t="s">
        <v>184</v>
      </c>
      <c r="E188" s="202" t="s">
        <v>22</v>
      </c>
      <c r="F188" s="203" t="s">
        <v>2562</v>
      </c>
      <c r="G188" s="201"/>
      <c r="H188" s="204">
        <v>132.68</v>
      </c>
      <c r="I188" s="243"/>
      <c r="J188" s="201"/>
      <c r="K188" s="201"/>
      <c r="L188" s="244"/>
      <c r="M188" s="245"/>
      <c r="N188" s="246"/>
      <c r="O188" s="246"/>
      <c r="P188" s="246"/>
      <c r="Q188" s="246"/>
      <c r="R188" s="246"/>
      <c r="S188" s="246"/>
      <c r="T188" s="257"/>
      <c r="AT188" s="262" t="s">
        <v>184</v>
      </c>
      <c r="AU188" s="262" t="s">
        <v>81</v>
      </c>
      <c r="AV188" s="91" t="s">
        <v>81</v>
      </c>
      <c r="AW188" s="91" t="s">
        <v>37</v>
      </c>
      <c r="AX188" s="91" t="s">
        <v>73</v>
      </c>
      <c r="AY188" s="262" t="s">
        <v>164</v>
      </c>
    </row>
    <row r="189" spans="2:51" s="91" customFormat="1" ht="13.5">
      <c r="B189" s="200"/>
      <c r="C189" s="201"/>
      <c r="D189" s="194" t="s">
        <v>184</v>
      </c>
      <c r="E189" s="202" t="s">
        <v>22</v>
      </c>
      <c r="F189" s="203" t="s">
        <v>2505</v>
      </c>
      <c r="G189" s="201"/>
      <c r="H189" s="204">
        <v>187.93</v>
      </c>
      <c r="I189" s="243"/>
      <c r="J189" s="201"/>
      <c r="K189" s="201"/>
      <c r="L189" s="244"/>
      <c r="M189" s="245"/>
      <c r="N189" s="246"/>
      <c r="O189" s="246"/>
      <c r="P189" s="246"/>
      <c r="Q189" s="246"/>
      <c r="R189" s="246"/>
      <c r="S189" s="246"/>
      <c r="T189" s="257"/>
      <c r="AT189" s="262" t="s">
        <v>184</v>
      </c>
      <c r="AU189" s="262" t="s">
        <v>81</v>
      </c>
      <c r="AV189" s="91" t="s">
        <v>81</v>
      </c>
      <c r="AW189" s="91" t="s">
        <v>37</v>
      </c>
      <c r="AX189" s="91" t="s">
        <v>73</v>
      </c>
      <c r="AY189" s="262" t="s">
        <v>164</v>
      </c>
    </row>
    <row r="190" spans="2:51" s="92" customFormat="1" ht="13.5">
      <c r="B190" s="205"/>
      <c r="C190" s="206"/>
      <c r="D190" s="207" t="s">
        <v>184</v>
      </c>
      <c r="E190" s="208" t="s">
        <v>22</v>
      </c>
      <c r="F190" s="209" t="s">
        <v>187</v>
      </c>
      <c r="G190" s="206"/>
      <c r="H190" s="210">
        <v>596.068</v>
      </c>
      <c r="I190" s="247"/>
      <c r="J190" s="206"/>
      <c r="K190" s="206"/>
      <c r="L190" s="248"/>
      <c r="M190" s="249"/>
      <c r="N190" s="250"/>
      <c r="O190" s="250"/>
      <c r="P190" s="250"/>
      <c r="Q190" s="250"/>
      <c r="R190" s="250"/>
      <c r="S190" s="250"/>
      <c r="T190" s="258"/>
      <c r="AT190" s="263" t="s">
        <v>184</v>
      </c>
      <c r="AU190" s="263" t="s">
        <v>81</v>
      </c>
      <c r="AV190" s="92" t="s">
        <v>171</v>
      </c>
      <c r="AW190" s="92" t="s">
        <v>37</v>
      </c>
      <c r="AX190" s="92" t="s">
        <v>24</v>
      </c>
      <c r="AY190" s="263" t="s">
        <v>164</v>
      </c>
    </row>
    <row r="191" spans="2:65" s="84" customFormat="1" ht="20.4" customHeight="1">
      <c r="B191" s="105"/>
      <c r="C191" s="281" t="s">
        <v>363</v>
      </c>
      <c r="D191" s="281" t="s">
        <v>834</v>
      </c>
      <c r="E191" s="282" t="s">
        <v>2563</v>
      </c>
      <c r="F191" s="283" t="s">
        <v>2564</v>
      </c>
      <c r="G191" s="284" t="s">
        <v>192</v>
      </c>
      <c r="H191" s="285">
        <v>607.989</v>
      </c>
      <c r="I191" s="286"/>
      <c r="J191" s="287">
        <f>ROUND(I191*H191,2)</f>
        <v>0</v>
      </c>
      <c r="K191" s="283" t="s">
        <v>170</v>
      </c>
      <c r="L191" s="288"/>
      <c r="M191" s="289" t="s">
        <v>22</v>
      </c>
      <c r="N191" s="290" t="s">
        <v>44</v>
      </c>
      <c r="O191" s="106"/>
      <c r="P191" s="237">
        <f>O191*H191</f>
        <v>0</v>
      </c>
      <c r="Q191" s="237">
        <v>0.0025</v>
      </c>
      <c r="R191" s="237">
        <f>Q191*H191</f>
        <v>1.5199725</v>
      </c>
      <c r="S191" s="237">
        <v>0</v>
      </c>
      <c r="T191" s="254">
        <f>S191*H191</f>
        <v>0</v>
      </c>
      <c r="AR191" s="170" t="s">
        <v>425</v>
      </c>
      <c r="AT191" s="170" t="s">
        <v>834</v>
      </c>
      <c r="AU191" s="170" t="s">
        <v>81</v>
      </c>
      <c r="AY191" s="170" t="s">
        <v>164</v>
      </c>
      <c r="BE191" s="266">
        <f>IF(N191="základní",J191,0)</f>
        <v>0</v>
      </c>
      <c r="BF191" s="266">
        <f>IF(N191="snížená",J191,0)</f>
        <v>0</v>
      </c>
      <c r="BG191" s="266">
        <f>IF(N191="zákl. přenesená",J191,0)</f>
        <v>0</v>
      </c>
      <c r="BH191" s="266">
        <f>IF(N191="sníž. přenesená",J191,0)</f>
        <v>0</v>
      </c>
      <c r="BI191" s="266">
        <f>IF(N191="nulová",J191,0)</f>
        <v>0</v>
      </c>
      <c r="BJ191" s="170" t="s">
        <v>24</v>
      </c>
      <c r="BK191" s="266">
        <f>ROUND(I191*H191,2)</f>
        <v>0</v>
      </c>
      <c r="BL191" s="170" t="s">
        <v>298</v>
      </c>
      <c r="BM191" s="170" t="s">
        <v>2565</v>
      </c>
    </row>
    <row r="192" spans="2:47" s="84" customFormat="1" ht="48">
      <c r="B192" s="105"/>
      <c r="C192" s="174"/>
      <c r="D192" s="194" t="s">
        <v>173</v>
      </c>
      <c r="E192" s="174"/>
      <c r="F192" s="195" t="s">
        <v>2566</v>
      </c>
      <c r="G192" s="174"/>
      <c r="H192" s="174"/>
      <c r="I192" s="215"/>
      <c r="J192" s="174"/>
      <c r="K192" s="174"/>
      <c r="L192" s="214"/>
      <c r="M192" s="238"/>
      <c r="N192" s="106"/>
      <c r="O192" s="106"/>
      <c r="P192" s="106"/>
      <c r="Q192" s="106"/>
      <c r="R192" s="106"/>
      <c r="S192" s="106"/>
      <c r="T192" s="255"/>
      <c r="AT192" s="170" t="s">
        <v>173</v>
      </c>
      <c r="AU192" s="170" t="s">
        <v>81</v>
      </c>
    </row>
    <row r="193" spans="2:47" s="84" customFormat="1" ht="24">
      <c r="B193" s="105"/>
      <c r="C193" s="174"/>
      <c r="D193" s="194" t="s">
        <v>1077</v>
      </c>
      <c r="E193" s="174"/>
      <c r="F193" s="279" t="s">
        <v>2567</v>
      </c>
      <c r="G193" s="174"/>
      <c r="H193" s="174"/>
      <c r="I193" s="215"/>
      <c r="J193" s="174"/>
      <c r="K193" s="174"/>
      <c r="L193" s="214"/>
      <c r="M193" s="238"/>
      <c r="N193" s="106"/>
      <c r="O193" s="106"/>
      <c r="P193" s="106"/>
      <c r="Q193" s="106"/>
      <c r="R193" s="106"/>
      <c r="S193" s="106"/>
      <c r="T193" s="255"/>
      <c r="AT193" s="170" t="s">
        <v>1077</v>
      </c>
      <c r="AU193" s="170" t="s">
        <v>81</v>
      </c>
    </row>
    <row r="194" spans="2:51" s="91" customFormat="1" ht="13.5">
      <c r="B194" s="200"/>
      <c r="C194" s="201"/>
      <c r="D194" s="207" t="s">
        <v>184</v>
      </c>
      <c r="E194" s="201"/>
      <c r="F194" s="212" t="s">
        <v>2568</v>
      </c>
      <c r="G194" s="201"/>
      <c r="H194" s="213">
        <v>607.989</v>
      </c>
      <c r="I194" s="243"/>
      <c r="J194" s="201"/>
      <c r="K194" s="201"/>
      <c r="L194" s="244"/>
      <c r="M194" s="245"/>
      <c r="N194" s="246"/>
      <c r="O194" s="246"/>
      <c r="P194" s="246"/>
      <c r="Q194" s="246"/>
      <c r="R194" s="246"/>
      <c r="S194" s="246"/>
      <c r="T194" s="257"/>
      <c r="AT194" s="262" t="s">
        <v>184</v>
      </c>
      <c r="AU194" s="262" t="s">
        <v>81</v>
      </c>
      <c r="AV194" s="91" t="s">
        <v>81</v>
      </c>
      <c r="AW194" s="91" t="s">
        <v>6</v>
      </c>
      <c r="AX194" s="91" t="s">
        <v>24</v>
      </c>
      <c r="AY194" s="262" t="s">
        <v>164</v>
      </c>
    </row>
    <row r="195" spans="2:65" s="84" customFormat="1" ht="28.8" customHeight="1">
      <c r="B195" s="105"/>
      <c r="C195" s="189" t="s">
        <v>371</v>
      </c>
      <c r="D195" s="189" t="s">
        <v>166</v>
      </c>
      <c r="E195" s="190" t="s">
        <v>2569</v>
      </c>
      <c r="F195" s="191" t="s">
        <v>2570</v>
      </c>
      <c r="G195" s="192" t="s">
        <v>181</v>
      </c>
      <c r="H195" s="193">
        <v>237.726</v>
      </c>
      <c r="I195" s="233"/>
      <c r="J195" s="234">
        <f>ROUND(I195*H195,2)</f>
        <v>0</v>
      </c>
      <c r="K195" s="191" t="s">
        <v>22</v>
      </c>
      <c r="L195" s="214"/>
      <c r="M195" s="235" t="s">
        <v>22</v>
      </c>
      <c r="N195" s="236" t="s">
        <v>44</v>
      </c>
      <c r="O195" s="106"/>
      <c r="P195" s="237">
        <f>O195*H195</f>
        <v>0</v>
      </c>
      <c r="Q195" s="237">
        <v>0</v>
      </c>
      <c r="R195" s="237">
        <f>Q195*H195</f>
        <v>0</v>
      </c>
      <c r="S195" s="237">
        <v>0</v>
      </c>
      <c r="T195" s="254">
        <f>S195*H195</f>
        <v>0</v>
      </c>
      <c r="AR195" s="170" t="s">
        <v>298</v>
      </c>
      <c r="AT195" s="170" t="s">
        <v>166</v>
      </c>
      <c r="AU195" s="170" t="s">
        <v>81</v>
      </c>
      <c r="AY195" s="170" t="s">
        <v>164</v>
      </c>
      <c r="BE195" s="266">
        <f>IF(N195="základní",J195,0)</f>
        <v>0</v>
      </c>
      <c r="BF195" s="266">
        <f>IF(N195="snížená",J195,0)</f>
        <v>0</v>
      </c>
      <c r="BG195" s="266">
        <f>IF(N195="zákl. přenesená",J195,0)</f>
        <v>0</v>
      </c>
      <c r="BH195" s="266">
        <f>IF(N195="sníž. přenesená",J195,0)</f>
        <v>0</v>
      </c>
      <c r="BI195" s="266">
        <f>IF(N195="nulová",J195,0)</f>
        <v>0</v>
      </c>
      <c r="BJ195" s="170" t="s">
        <v>24</v>
      </c>
      <c r="BK195" s="266">
        <f>ROUND(I195*H195,2)</f>
        <v>0</v>
      </c>
      <c r="BL195" s="170" t="s">
        <v>298</v>
      </c>
      <c r="BM195" s="170" t="s">
        <v>2571</v>
      </c>
    </row>
    <row r="196" spans="2:47" s="84" customFormat="1" ht="24">
      <c r="B196" s="105"/>
      <c r="C196" s="174"/>
      <c r="D196" s="194" t="s">
        <v>173</v>
      </c>
      <c r="E196" s="174"/>
      <c r="F196" s="195" t="s">
        <v>2572</v>
      </c>
      <c r="G196" s="174"/>
      <c r="H196" s="174"/>
      <c r="I196" s="215"/>
      <c r="J196" s="174"/>
      <c r="K196" s="174"/>
      <c r="L196" s="214"/>
      <c r="M196" s="238"/>
      <c r="N196" s="106"/>
      <c r="O196" s="106"/>
      <c r="P196" s="106"/>
      <c r="Q196" s="106"/>
      <c r="R196" s="106"/>
      <c r="S196" s="106"/>
      <c r="T196" s="255"/>
      <c r="AT196" s="170" t="s">
        <v>173</v>
      </c>
      <c r="AU196" s="170" t="s">
        <v>81</v>
      </c>
    </row>
    <row r="197" spans="2:51" s="91" customFormat="1" ht="13.5">
      <c r="B197" s="200"/>
      <c r="C197" s="201"/>
      <c r="D197" s="194" t="s">
        <v>184</v>
      </c>
      <c r="E197" s="202" t="s">
        <v>22</v>
      </c>
      <c r="F197" s="203" t="s">
        <v>2573</v>
      </c>
      <c r="G197" s="201"/>
      <c r="H197" s="204">
        <v>132.044</v>
      </c>
      <c r="I197" s="243"/>
      <c r="J197" s="201"/>
      <c r="K197" s="201"/>
      <c r="L197" s="244"/>
      <c r="M197" s="245"/>
      <c r="N197" s="246"/>
      <c r="O197" s="246"/>
      <c r="P197" s="246"/>
      <c r="Q197" s="246"/>
      <c r="R197" s="246"/>
      <c r="S197" s="246"/>
      <c r="T197" s="257"/>
      <c r="AT197" s="262" t="s">
        <v>184</v>
      </c>
      <c r="AU197" s="262" t="s">
        <v>81</v>
      </c>
      <c r="AV197" s="91" t="s">
        <v>81</v>
      </c>
      <c r="AW197" s="91" t="s">
        <v>37</v>
      </c>
      <c r="AX197" s="91" t="s">
        <v>73</v>
      </c>
      <c r="AY197" s="262" t="s">
        <v>164</v>
      </c>
    </row>
    <row r="198" spans="2:51" s="91" customFormat="1" ht="13.5">
      <c r="B198" s="200"/>
      <c r="C198" s="201"/>
      <c r="D198" s="194" t="s">
        <v>184</v>
      </c>
      <c r="E198" s="202" t="s">
        <v>22</v>
      </c>
      <c r="F198" s="203" t="s">
        <v>2574</v>
      </c>
      <c r="G198" s="201"/>
      <c r="H198" s="204">
        <v>105.682</v>
      </c>
      <c r="I198" s="243"/>
      <c r="J198" s="201"/>
      <c r="K198" s="201"/>
      <c r="L198" s="244"/>
      <c r="M198" s="245"/>
      <c r="N198" s="246"/>
      <c r="O198" s="246"/>
      <c r="P198" s="246"/>
      <c r="Q198" s="246"/>
      <c r="R198" s="246"/>
      <c r="S198" s="246"/>
      <c r="T198" s="257"/>
      <c r="AT198" s="262" t="s">
        <v>184</v>
      </c>
      <c r="AU198" s="262" t="s">
        <v>81</v>
      </c>
      <c r="AV198" s="91" t="s">
        <v>81</v>
      </c>
      <c r="AW198" s="91" t="s">
        <v>37</v>
      </c>
      <c r="AX198" s="91" t="s">
        <v>73</v>
      </c>
      <c r="AY198" s="262" t="s">
        <v>164</v>
      </c>
    </row>
    <row r="199" spans="2:51" s="92" customFormat="1" ht="13.5">
      <c r="B199" s="205"/>
      <c r="C199" s="206"/>
      <c r="D199" s="207" t="s">
        <v>184</v>
      </c>
      <c r="E199" s="208" t="s">
        <v>22</v>
      </c>
      <c r="F199" s="209" t="s">
        <v>187</v>
      </c>
      <c r="G199" s="206"/>
      <c r="H199" s="210">
        <v>237.726</v>
      </c>
      <c r="I199" s="247"/>
      <c r="J199" s="206"/>
      <c r="K199" s="206"/>
      <c r="L199" s="248"/>
      <c r="M199" s="249"/>
      <c r="N199" s="250"/>
      <c r="O199" s="250"/>
      <c r="P199" s="250"/>
      <c r="Q199" s="250"/>
      <c r="R199" s="250"/>
      <c r="S199" s="250"/>
      <c r="T199" s="258"/>
      <c r="AT199" s="263" t="s">
        <v>184</v>
      </c>
      <c r="AU199" s="263" t="s">
        <v>81</v>
      </c>
      <c r="AV199" s="92" t="s">
        <v>171</v>
      </c>
      <c r="AW199" s="92" t="s">
        <v>37</v>
      </c>
      <c r="AX199" s="92" t="s">
        <v>24</v>
      </c>
      <c r="AY199" s="263" t="s">
        <v>164</v>
      </c>
    </row>
    <row r="200" spans="2:65" s="84" customFormat="1" ht="28.8" customHeight="1">
      <c r="B200" s="105"/>
      <c r="C200" s="189" t="s">
        <v>376</v>
      </c>
      <c r="D200" s="189" t="s">
        <v>166</v>
      </c>
      <c r="E200" s="190" t="s">
        <v>2575</v>
      </c>
      <c r="F200" s="191" t="s">
        <v>2576</v>
      </c>
      <c r="G200" s="192" t="s">
        <v>192</v>
      </c>
      <c r="H200" s="193">
        <v>1210.15</v>
      </c>
      <c r="I200" s="233"/>
      <c r="J200" s="234">
        <f>ROUND(I200*H200,2)</f>
        <v>0</v>
      </c>
      <c r="K200" s="191" t="s">
        <v>170</v>
      </c>
      <c r="L200" s="214"/>
      <c r="M200" s="235" t="s">
        <v>22</v>
      </c>
      <c r="N200" s="236" t="s">
        <v>44</v>
      </c>
      <c r="O200" s="106"/>
      <c r="P200" s="237">
        <f>O200*H200</f>
        <v>0</v>
      </c>
      <c r="Q200" s="237">
        <v>0.0001</v>
      </c>
      <c r="R200" s="237">
        <f>Q200*H200</f>
        <v>0.121015</v>
      </c>
      <c r="S200" s="237">
        <v>0</v>
      </c>
      <c r="T200" s="254">
        <f>S200*H200</f>
        <v>0</v>
      </c>
      <c r="AR200" s="170" t="s">
        <v>298</v>
      </c>
      <c r="AT200" s="170" t="s">
        <v>166</v>
      </c>
      <c r="AU200" s="170" t="s">
        <v>81</v>
      </c>
      <c r="AY200" s="170" t="s">
        <v>164</v>
      </c>
      <c r="BE200" s="266">
        <f>IF(N200="základní",J200,0)</f>
        <v>0</v>
      </c>
      <c r="BF200" s="266">
        <f>IF(N200="snížená",J200,0)</f>
        <v>0</v>
      </c>
      <c r="BG200" s="266">
        <f>IF(N200="zákl. přenesená",J200,0)</f>
        <v>0</v>
      </c>
      <c r="BH200" s="266">
        <f>IF(N200="sníž. přenesená",J200,0)</f>
        <v>0</v>
      </c>
      <c r="BI200" s="266">
        <f>IF(N200="nulová",J200,0)</f>
        <v>0</v>
      </c>
      <c r="BJ200" s="170" t="s">
        <v>24</v>
      </c>
      <c r="BK200" s="266">
        <f>ROUND(I200*H200,2)</f>
        <v>0</v>
      </c>
      <c r="BL200" s="170" t="s">
        <v>298</v>
      </c>
      <c r="BM200" s="170" t="s">
        <v>2577</v>
      </c>
    </row>
    <row r="201" spans="2:47" s="84" customFormat="1" ht="36">
      <c r="B201" s="105"/>
      <c r="C201" s="174"/>
      <c r="D201" s="194" t="s">
        <v>173</v>
      </c>
      <c r="E201" s="174"/>
      <c r="F201" s="195" t="s">
        <v>2578</v>
      </c>
      <c r="G201" s="174"/>
      <c r="H201" s="174"/>
      <c r="I201" s="215"/>
      <c r="J201" s="174"/>
      <c r="K201" s="174"/>
      <c r="L201" s="214"/>
      <c r="M201" s="238"/>
      <c r="N201" s="106"/>
      <c r="O201" s="106"/>
      <c r="P201" s="106"/>
      <c r="Q201" s="106"/>
      <c r="R201" s="106"/>
      <c r="S201" s="106"/>
      <c r="T201" s="255"/>
      <c r="AT201" s="170" t="s">
        <v>173</v>
      </c>
      <c r="AU201" s="170" t="s">
        <v>81</v>
      </c>
    </row>
    <row r="202" spans="2:51" s="91" customFormat="1" ht="13.5">
      <c r="B202" s="200"/>
      <c r="C202" s="201"/>
      <c r="D202" s="194" t="s">
        <v>184</v>
      </c>
      <c r="E202" s="202" t="s">
        <v>22</v>
      </c>
      <c r="F202" s="203" t="s">
        <v>2483</v>
      </c>
      <c r="G202" s="201"/>
      <c r="H202" s="204">
        <v>1210.15</v>
      </c>
      <c r="I202" s="243"/>
      <c r="J202" s="201"/>
      <c r="K202" s="201"/>
      <c r="L202" s="244"/>
      <c r="M202" s="245"/>
      <c r="N202" s="246"/>
      <c r="O202" s="246"/>
      <c r="P202" s="246"/>
      <c r="Q202" s="246"/>
      <c r="R202" s="246"/>
      <c r="S202" s="246"/>
      <c r="T202" s="257"/>
      <c r="AT202" s="262" t="s">
        <v>184</v>
      </c>
      <c r="AU202" s="262" t="s">
        <v>81</v>
      </c>
      <c r="AV202" s="91" t="s">
        <v>81</v>
      </c>
      <c r="AW202" s="91" t="s">
        <v>37</v>
      </c>
      <c r="AX202" s="91" t="s">
        <v>73</v>
      </c>
      <c r="AY202" s="262" t="s">
        <v>164</v>
      </c>
    </row>
    <row r="203" spans="2:51" s="92" customFormat="1" ht="13.5">
      <c r="B203" s="205"/>
      <c r="C203" s="206"/>
      <c r="D203" s="207" t="s">
        <v>184</v>
      </c>
      <c r="E203" s="208" t="s">
        <v>22</v>
      </c>
      <c r="F203" s="209" t="s">
        <v>187</v>
      </c>
      <c r="G203" s="206"/>
      <c r="H203" s="210">
        <v>1210.15</v>
      </c>
      <c r="I203" s="247"/>
      <c r="J203" s="206"/>
      <c r="K203" s="206"/>
      <c r="L203" s="248"/>
      <c r="M203" s="249"/>
      <c r="N203" s="250"/>
      <c r="O203" s="250"/>
      <c r="P203" s="250"/>
      <c r="Q203" s="250"/>
      <c r="R203" s="250"/>
      <c r="S203" s="250"/>
      <c r="T203" s="258"/>
      <c r="AT203" s="263" t="s">
        <v>184</v>
      </c>
      <c r="AU203" s="263" t="s">
        <v>81</v>
      </c>
      <c r="AV203" s="92" t="s">
        <v>171</v>
      </c>
      <c r="AW203" s="92" t="s">
        <v>37</v>
      </c>
      <c r="AX203" s="92" t="s">
        <v>24</v>
      </c>
      <c r="AY203" s="263" t="s">
        <v>164</v>
      </c>
    </row>
    <row r="204" spans="2:65" s="84" customFormat="1" ht="20.4" customHeight="1">
      <c r="B204" s="105"/>
      <c r="C204" s="281" t="s">
        <v>382</v>
      </c>
      <c r="D204" s="281" t="s">
        <v>834</v>
      </c>
      <c r="E204" s="282" t="s">
        <v>2579</v>
      </c>
      <c r="F204" s="283" t="s">
        <v>2580</v>
      </c>
      <c r="G204" s="284" t="s">
        <v>192</v>
      </c>
      <c r="H204" s="285">
        <v>1234.353</v>
      </c>
      <c r="I204" s="286"/>
      <c r="J204" s="287">
        <f>ROUND(I204*H204,2)</f>
        <v>0</v>
      </c>
      <c r="K204" s="283" t="s">
        <v>22</v>
      </c>
      <c r="L204" s="288"/>
      <c r="M204" s="289" t="s">
        <v>22</v>
      </c>
      <c r="N204" s="290" t="s">
        <v>44</v>
      </c>
      <c r="O204" s="106"/>
      <c r="P204" s="237">
        <f>O204*H204</f>
        <v>0</v>
      </c>
      <c r="Q204" s="237">
        <v>0.0082</v>
      </c>
      <c r="R204" s="237">
        <f>Q204*H204</f>
        <v>10.1216946</v>
      </c>
      <c r="S204" s="237">
        <v>0</v>
      </c>
      <c r="T204" s="254">
        <f>S204*H204</f>
        <v>0</v>
      </c>
      <c r="AR204" s="170" t="s">
        <v>425</v>
      </c>
      <c r="AT204" s="170" t="s">
        <v>834</v>
      </c>
      <c r="AU204" s="170" t="s">
        <v>81</v>
      </c>
      <c r="AY204" s="170" t="s">
        <v>164</v>
      </c>
      <c r="BE204" s="266">
        <f>IF(N204="základní",J204,0)</f>
        <v>0</v>
      </c>
      <c r="BF204" s="266">
        <f>IF(N204="snížená",J204,0)</f>
        <v>0</v>
      </c>
      <c r="BG204" s="266">
        <f>IF(N204="zákl. přenesená",J204,0)</f>
        <v>0</v>
      </c>
      <c r="BH204" s="266">
        <f>IF(N204="sníž. přenesená",J204,0)</f>
        <v>0</v>
      </c>
      <c r="BI204" s="266">
        <f>IF(N204="nulová",J204,0)</f>
        <v>0</v>
      </c>
      <c r="BJ204" s="170" t="s">
        <v>24</v>
      </c>
      <c r="BK204" s="266">
        <f>ROUND(I204*H204,2)</f>
        <v>0</v>
      </c>
      <c r="BL204" s="170" t="s">
        <v>298</v>
      </c>
      <c r="BM204" s="170" t="s">
        <v>2581</v>
      </c>
    </row>
    <row r="205" spans="2:47" s="84" customFormat="1" ht="36">
      <c r="B205" s="105"/>
      <c r="C205" s="174"/>
      <c r="D205" s="194" t="s">
        <v>173</v>
      </c>
      <c r="E205" s="174"/>
      <c r="F205" s="195" t="s">
        <v>2582</v>
      </c>
      <c r="G205" s="174"/>
      <c r="H205" s="174"/>
      <c r="I205" s="215"/>
      <c r="J205" s="174"/>
      <c r="K205" s="174"/>
      <c r="L205" s="214"/>
      <c r="M205" s="238"/>
      <c r="N205" s="106"/>
      <c r="O205" s="106"/>
      <c r="P205" s="106"/>
      <c r="Q205" s="106"/>
      <c r="R205" s="106"/>
      <c r="S205" s="106"/>
      <c r="T205" s="255"/>
      <c r="AT205" s="170" t="s">
        <v>173</v>
      </c>
      <c r="AU205" s="170" t="s">
        <v>81</v>
      </c>
    </row>
    <row r="206" spans="2:47" s="84" customFormat="1" ht="24">
      <c r="B206" s="105"/>
      <c r="C206" s="174"/>
      <c r="D206" s="194" t="s">
        <v>1077</v>
      </c>
      <c r="E206" s="174"/>
      <c r="F206" s="279" t="s">
        <v>2583</v>
      </c>
      <c r="G206" s="174"/>
      <c r="H206" s="174"/>
      <c r="I206" s="215"/>
      <c r="J206" s="174"/>
      <c r="K206" s="174"/>
      <c r="L206" s="214"/>
      <c r="M206" s="238"/>
      <c r="N206" s="106"/>
      <c r="O206" s="106"/>
      <c r="P206" s="106"/>
      <c r="Q206" s="106"/>
      <c r="R206" s="106"/>
      <c r="S206" s="106"/>
      <c r="T206" s="255"/>
      <c r="AT206" s="170" t="s">
        <v>1077</v>
      </c>
      <c r="AU206" s="170" t="s">
        <v>81</v>
      </c>
    </row>
    <row r="207" spans="2:51" s="91" customFormat="1" ht="13.5">
      <c r="B207" s="200"/>
      <c r="C207" s="201"/>
      <c r="D207" s="207" t="s">
        <v>184</v>
      </c>
      <c r="E207" s="201"/>
      <c r="F207" s="212" t="s">
        <v>2584</v>
      </c>
      <c r="G207" s="201"/>
      <c r="H207" s="213">
        <v>1234.353</v>
      </c>
      <c r="I207" s="243"/>
      <c r="J207" s="201"/>
      <c r="K207" s="201"/>
      <c r="L207" s="244"/>
      <c r="M207" s="245"/>
      <c r="N207" s="246"/>
      <c r="O207" s="246"/>
      <c r="P207" s="246"/>
      <c r="Q207" s="246"/>
      <c r="R207" s="246"/>
      <c r="S207" s="246"/>
      <c r="T207" s="257"/>
      <c r="AT207" s="262" t="s">
        <v>184</v>
      </c>
      <c r="AU207" s="262" t="s">
        <v>81</v>
      </c>
      <c r="AV207" s="91" t="s">
        <v>81</v>
      </c>
      <c r="AW207" s="91" t="s">
        <v>6</v>
      </c>
      <c r="AX207" s="91" t="s">
        <v>24</v>
      </c>
      <c r="AY207" s="262" t="s">
        <v>164</v>
      </c>
    </row>
    <row r="208" spans="2:65" s="84" customFormat="1" ht="28.8" customHeight="1">
      <c r="B208" s="105"/>
      <c r="C208" s="189" t="s">
        <v>390</v>
      </c>
      <c r="D208" s="189" t="s">
        <v>166</v>
      </c>
      <c r="E208" s="190" t="s">
        <v>2575</v>
      </c>
      <c r="F208" s="191" t="s">
        <v>2576</v>
      </c>
      <c r="G208" s="192" t="s">
        <v>192</v>
      </c>
      <c r="H208" s="193">
        <v>665.48</v>
      </c>
      <c r="I208" s="233"/>
      <c r="J208" s="234">
        <f>ROUND(I208*H208,2)</f>
        <v>0</v>
      </c>
      <c r="K208" s="191" t="s">
        <v>170</v>
      </c>
      <c r="L208" s="214"/>
      <c r="M208" s="235" t="s">
        <v>22</v>
      </c>
      <c r="N208" s="236" t="s">
        <v>44</v>
      </c>
      <c r="O208" s="106"/>
      <c r="P208" s="237">
        <f>O208*H208</f>
        <v>0</v>
      </c>
      <c r="Q208" s="237">
        <v>0.0001</v>
      </c>
      <c r="R208" s="237">
        <f>Q208*H208</f>
        <v>0.066548</v>
      </c>
      <c r="S208" s="237">
        <v>0</v>
      </c>
      <c r="T208" s="254">
        <f>S208*H208</f>
        <v>0</v>
      </c>
      <c r="AR208" s="170" t="s">
        <v>298</v>
      </c>
      <c r="AT208" s="170" t="s">
        <v>166</v>
      </c>
      <c r="AU208" s="170" t="s">
        <v>81</v>
      </c>
      <c r="AY208" s="170" t="s">
        <v>164</v>
      </c>
      <c r="BE208" s="266">
        <f>IF(N208="základní",J208,0)</f>
        <v>0</v>
      </c>
      <c r="BF208" s="266">
        <f>IF(N208="snížená",J208,0)</f>
        <v>0</v>
      </c>
      <c r="BG208" s="266">
        <v>0</v>
      </c>
      <c r="BH208" s="266">
        <f>IF(N208="sníž. přenesená",J208,0)</f>
        <v>0</v>
      </c>
      <c r="BI208" s="266">
        <f>IF(N208="nulová",J208,0)</f>
        <v>0</v>
      </c>
      <c r="BJ208" s="170" t="s">
        <v>24</v>
      </c>
      <c r="BK208" s="266">
        <f>ROUND(I208*H208,2)</f>
        <v>0</v>
      </c>
      <c r="BL208" s="170" t="s">
        <v>298</v>
      </c>
      <c r="BM208" s="170" t="s">
        <v>2585</v>
      </c>
    </row>
    <row r="209" spans="2:47" s="84" customFormat="1" ht="36">
      <c r="B209" s="105"/>
      <c r="C209" s="174"/>
      <c r="D209" s="194" t="s">
        <v>173</v>
      </c>
      <c r="E209" s="174"/>
      <c r="F209" s="195" t="s">
        <v>2578</v>
      </c>
      <c r="G209" s="174"/>
      <c r="H209" s="174"/>
      <c r="I209" s="215"/>
      <c r="J209" s="174"/>
      <c r="K209" s="174"/>
      <c r="L209" s="214"/>
      <c r="M209" s="238"/>
      <c r="N209" s="106"/>
      <c r="O209" s="106"/>
      <c r="P209" s="106"/>
      <c r="Q209" s="106"/>
      <c r="R209" s="106"/>
      <c r="S209" s="106"/>
      <c r="T209" s="255"/>
      <c r="AT209" s="170" t="s">
        <v>173</v>
      </c>
      <c r="AU209" s="170" t="s">
        <v>81</v>
      </c>
    </row>
    <row r="210" spans="2:51" s="91" customFormat="1" ht="13.5">
      <c r="B210" s="200"/>
      <c r="C210" s="201"/>
      <c r="D210" s="194" t="s">
        <v>184</v>
      </c>
      <c r="E210" s="202" t="s">
        <v>22</v>
      </c>
      <c r="F210" s="203" t="s">
        <v>2482</v>
      </c>
      <c r="G210" s="201"/>
      <c r="H210" s="204">
        <v>665.48</v>
      </c>
      <c r="I210" s="243"/>
      <c r="J210" s="201"/>
      <c r="K210" s="201"/>
      <c r="L210" s="244"/>
      <c r="M210" s="245"/>
      <c r="N210" s="246"/>
      <c r="O210" s="246"/>
      <c r="P210" s="246"/>
      <c r="Q210" s="246"/>
      <c r="R210" s="246"/>
      <c r="S210" s="246"/>
      <c r="T210" s="257"/>
      <c r="AT210" s="262" t="s">
        <v>184</v>
      </c>
      <c r="AU210" s="262" t="s">
        <v>81</v>
      </c>
      <c r="AV210" s="91" t="s">
        <v>81</v>
      </c>
      <c r="AW210" s="91" t="s">
        <v>37</v>
      </c>
      <c r="AX210" s="91" t="s">
        <v>73</v>
      </c>
      <c r="AY210" s="262" t="s">
        <v>164</v>
      </c>
    </row>
    <row r="211" spans="2:51" s="92" customFormat="1" ht="13.5">
      <c r="B211" s="205"/>
      <c r="C211" s="206"/>
      <c r="D211" s="207" t="s">
        <v>184</v>
      </c>
      <c r="E211" s="208" t="s">
        <v>22</v>
      </c>
      <c r="F211" s="209" t="s">
        <v>187</v>
      </c>
      <c r="G211" s="206"/>
      <c r="H211" s="210">
        <v>665.48</v>
      </c>
      <c r="I211" s="247"/>
      <c r="J211" s="206"/>
      <c r="K211" s="206"/>
      <c r="L211" s="248"/>
      <c r="M211" s="249"/>
      <c r="N211" s="250"/>
      <c r="O211" s="250"/>
      <c r="P211" s="250"/>
      <c r="Q211" s="250"/>
      <c r="R211" s="250"/>
      <c r="S211" s="250"/>
      <c r="T211" s="258"/>
      <c r="AT211" s="263" t="s">
        <v>184</v>
      </c>
      <c r="AU211" s="263" t="s">
        <v>81</v>
      </c>
      <c r="AV211" s="92" t="s">
        <v>171</v>
      </c>
      <c r="AW211" s="92" t="s">
        <v>37</v>
      </c>
      <c r="AX211" s="92" t="s">
        <v>24</v>
      </c>
      <c r="AY211" s="263" t="s">
        <v>164</v>
      </c>
    </row>
    <row r="212" spans="2:65" s="84" customFormat="1" ht="20.4" customHeight="1">
      <c r="B212" s="105"/>
      <c r="C212" s="281" t="s">
        <v>395</v>
      </c>
      <c r="D212" s="281" t="s">
        <v>834</v>
      </c>
      <c r="E212" s="282" t="s">
        <v>2586</v>
      </c>
      <c r="F212" s="283" t="s">
        <v>2587</v>
      </c>
      <c r="G212" s="284" t="s">
        <v>192</v>
      </c>
      <c r="H212" s="285">
        <v>678.79</v>
      </c>
      <c r="I212" s="286"/>
      <c r="J212" s="287">
        <f>ROUND(I212*H212,2)</f>
        <v>0</v>
      </c>
      <c r="K212" s="283" t="s">
        <v>170</v>
      </c>
      <c r="L212" s="288"/>
      <c r="M212" s="289" t="s">
        <v>22</v>
      </c>
      <c r="N212" s="290" t="s">
        <v>44</v>
      </c>
      <c r="O212" s="106"/>
      <c r="P212" s="237">
        <f>O212*H212</f>
        <v>0</v>
      </c>
      <c r="Q212" s="237">
        <v>0.0054</v>
      </c>
      <c r="R212" s="237">
        <f>Q212*H212</f>
        <v>3.665466</v>
      </c>
      <c r="S212" s="237">
        <v>0</v>
      </c>
      <c r="T212" s="254">
        <f>S212*H212</f>
        <v>0</v>
      </c>
      <c r="AR212" s="170" t="s">
        <v>425</v>
      </c>
      <c r="AT212" s="170" t="s">
        <v>834</v>
      </c>
      <c r="AU212" s="170" t="s">
        <v>81</v>
      </c>
      <c r="AY212" s="170" t="s">
        <v>164</v>
      </c>
      <c r="BE212" s="266">
        <f>IF(N212="základní",J212,0)</f>
        <v>0</v>
      </c>
      <c r="BF212" s="266">
        <f>IF(N212="snížená",J212,0)</f>
        <v>0</v>
      </c>
      <c r="BG212" s="266">
        <f>IF(N212="zákl. přenesená",J212,0)</f>
        <v>0</v>
      </c>
      <c r="BH212" s="266">
        <f>IF(N212="sníž. přenesená",J212,0)</f>
        <v>0</v>
      </c>
      <c r="BI212" s="266">
        <f>IF(N212="nulová",J212,0)</f>
        <v>0</v>
      </c>
      <c r="BJ212" s="170" t="s">
        <v>24</v>
      </c>
      <c r="BK212" s="266">
        <f>ROUND(I212*H212,2)</f>
        <v>0</v>
      </c>
      <c r="BL212" s="170" t="s">
        <v>298</v>
      </c>
      <c r="BM212" s="170" t="s">
        <v>2588</v>
      </c>
    </row>
    <row r="213" spans="2:47" s="84" customFormat="1" ht="48">
      <c r="B213" s="105"/>
      <c r="C213" s="174"/>
      <c r="D213" s="194" t="s">
        <v>173</v>
      </c>
      <c r="E213" s="174"/>
      <c r="F213" s="195" t="s">
        <v>2589</v>
      </c>
      <c r="G213" s="174"/>
      <c r="H213" s="174"/>
      <c r="I213" s="215"/>
      <c r="J213" s="174"/>
      <c r="K213" s="174"/>
      <c r="L213" s="214"/>
      <c r="M213" s="238"/>
      <c r="N213" s="106"/>
      <c r="O213" s="106"/>
      <c r="P213" s="106"/>
      <c r="Q213" s="106"/>
      <c r="R213" s="106"/>
      <c r="S213" s="106"/>
      <c r="T213" s="255"/>
      <c r="AT213" s="170" t="s">
        <v>173</v>
      </c>
      <c r="AU213" s="170" t="s">
        <v>81</v>
      </c>
    </row>
    <row r="214" spans="2:47" s="84" customFormat="1" ht="24">
      <c r="B214" s="105"/>
      <c r="C214" s="174"/>
      <c r="D214" s="194" t="s">
        <v>1077</v>
      </c>
      <c r="E214" s="174"/>
      <c r="F214" s="279" t="s">
        <v>2590</v>
      </c>
      <c r="G214" s="174"/>
      <c r="H214" s="174"/>
      <c r="I214" s="215"/>
      <c r="J214" s="174"/>
      <c r="K214" s="174"/>
      <c r="L214" s="214"/>
      <c r="M214" s="238"/>
      <c r="N214" s="106"/>
      <c r="O214" s="106"/>
      <c r="P214" s="106"/>
      <c r="Q214" s="106"/>
      <c r="R214" s="106"/>
      <c r="S214" s="106"/>
      <c r="T214" s="255"/>
      <c r="AT214" s="170" t="s">
        <v>1077</v>
      </c>
      <c r="AU214" s="170" t="s">
        <v>81</v>
      </c>
    </row>
    <row r="215" spans="2:51" s="91" customFormat="1" ht="13.5">
      <c r="B215" s="200"/>
      <c r="C215" s="201"/>
      <c r="D215" s="207" t="s">
        <v>184</v>
      </c>
      <c r="E215" s="201"/>
      <c r="F215" s="212" t="s">
        <v>2591</v>
      </c>
      <c r="G215" s="201"/>
      <c r="H215" s="213">
        <v>678.79</v>
      </c>
      <c r="I215" s="243"/>
      <c r="J215" s="201"/>
      <c r="K215" s="201"/>
      <c r="L215" s="244"/>
      <c r="M215" s="245"/>
      <c r="N215" s="246"/>
      <c r="O215" s="246"/>
      <c r="P215" s="246"/>
      <c r="Q215" s="246"/>
      <c r="R215" s="246"/>
      <c r="S215" s="246"/>
      <c r="T215" s="257"/>
      <c r="AT215" s="262" t="s">
        <v>184</v>
      </c>
      <c r="AU215" s="262" t="s">
        <v>81</v>
      </c>
      <c r="AV215" s="91" t="s">
        <v>81</v>
      </c>
      <c r="AW215" s="91" t="s">
        <v>6</v>
      </c>
      <c r="AX215" s="91" t="s">
        <v>24</v>
      </c>
      <c r="AY215" s="262" t="s">
        <v>164</v>
      </c>
    </row>
    <row r="216" spans="2:65" s="84" customFormat="1" ht="20.4" customHeight="1">
      <c r="B216" s="105"/>
      <c r="C216" s="189" t="s">
        <v>403</v>
      </c>
      <c r="D216" s="189" t="s">
        <v>166</v>
      </c>
      <c r="E216" s="190" t="s">
        <v>1474</v>
      </c>
      <c r="F216" s="191" t="s">
        <v>1475</v>
      </c>
      <c r="G216" s="192" t="s">
        <v>169</v>
      </c>
      <c r="H216" s="193">
        <v>1</v>
      </c>
      <c r="I216" s="233"/>
      <c r="J216" s="234">
        <f>ROUND(I216*H216,2)</f>
        <v>0</v>
      </c>
      <c r="K216" s="191" t="s">
        <v>170</v>
      </c>
      <c r="L216" s="214"/>
      <c r="M216" s="235" t="s">
        <v>22</v>
      </c>
      <c r="N216" s="236" t="s">
        <v>44</v>
      </c>
      <c r="O216" s="106"/>
      <c r="P216" s="237">
        <f>O216*H216</f>
        <v>0</v>
      </c>
      <c r="Q216" s="237">
        <v>0</v>
      </c>
      <c r="R216" s="237">
        <f>Q216*H216</f>
        <v>0</v>
      </c>
      <c r="S216" s="237">
        <v>0</v>
      </c>
      <c r="T216" s="254">
        <f>S216*H216</f>
        <v>0</v>
      </c>
      <c r="AR216" s="170" t="s">
        <v>298</v>
      </c>
      <c r="AT216" s="170" t="s">
        <v>166</v>
      </c>
      <c r="AU216" s="170" t="s">
        <v>81</v>
      </c>
      <c r="AY216" s="170" t="s">
        <v>164</v>
      </c>
      <c r="BE216" s="266">
        <f>IF(N216="základní",J216,0)</f>
        <v>0</v>
      </c>
      <c r="BF216" s="266">
        <f>IF(N216="snížená",J216,0)</f>
        <v>0</v>
      </c>
      <c r="BG216" s="266">
        <f>IF(N216="zákl. přenesená",J216,0)</f>
        <v>0</v>
      </c>
      <c r="BH216" s="266">
        <f>IF(N216="sníž. přenesená",J216,0)</f>
        <v>0</v>
      </c>
      <c r="BI216" s="266">
        <f>IF(N216="nulová",J216,0)</f>
        <v>0</v>
      </c>
      <c r="BJ216" s="170" t="s">
        <v>24</v>
      </c>
      <c r="BK216" s="266">
        <f>ROUND(I216*H216,2)</f>
        <v>0</v>
      </c>
      <c r="BL216" s="170" t="s">
        <v>298</v>
      </c>
      <c r="BM216" s="170" t="s">
        <v>2592</v>
      </c>
    </row>
    <row r="217" spans="2:47" s="84" customFormat="1" ht="24">
      <c r="B217" s="105"/>
      <c r="C217" s="174"/>
      <c r="D217" s="194" t="s">
        <v>173</v>
      </c>
      <c r="E217" s="174"/>
      <c r="F217" s="195" t="s">
        <v>1477</v>
      </c>
      <c r="G217" s="174"/>
      <c r="H217" s="174"/>
      <c r="I217" s="215"/>
      <c r="J217" s="174"/>
      <c r="K217" s="174"/>
      <c r="L217" s="214"/>
      <c r="M217" s="238"/>
      <c r="N217" s="106"/>
      <c r="O217" s="106"/>
      <c r="P217" s="106"/>
      <c r="Q217" s="106"/>
      <c r="R217" s="106"/>
      <c r="S217" s="106"/>
      <c r="T217" s="255"/>
      <c r="AT217" s="170" t="s">
        <v>173</v>
      </c>
      <c r="AU217" s="170" t="s">
        <v>81</v>
      </c>
    </row>
    <row r="218" spans="2:63" s="89" customFormat="1" ht="29.9" customHeight="1">
      <c r="B218" s="183"/>
      <c r="C218" s="184"/>
      <c r="D218" s="187" t="s">
        <v>72</v>
      </c>
      <c r="E218" s="188" t="s">
        <v>698</v>
      </c>
      <c r="F218" s="188" t="s">
        <v>699</v>
      </c>
      <c r="G218" s="184"/>
      <c r="H218" s="184"/>
      <c r="I218" s="226"/>
      <c r="J218" s="232">
        <f>BK218</f>
        <v>0</v>
      </c>
      <c r="K218" s="184"/>
      <c r="L218" s="228"/>
      <c r="M218" s="229"/>
      <c r="N218" s="230"/>
      <c r="O218" s="230"/>
      <c r="P218" s="231">
        <f aca="true" t="shared" si="10" ref="P218:T218">SUM(P219:P223)</f>
        <v>0</v>
      </c>
      <c r="Q218" s="230"/>
      <c r="R218" s="231">
        <f t="shared" si="10"/>
        <v>0.03135</v>
      </c>
      <c r="S218" s="230"/>
      <c r="T218" s="253">
        <f t="shared" si="10"/>
        <v>0</v>
      </c>
      <c r="AR218" s="259" t="s">
        <v>81</v>
      </c>
      <c r="AT218" s="260" t="s">
        <v>72</v>
      </c>
      <c r="AU218" s="260" t="s">
        <v>24</v>
      </c>
      <c r="AY218" s="259" t="s">
        <v>164</v>
      </c>
      <c r="BK218" s="265">
        <f>SUM(BK219:BK223)</f>
        <v>0</v>
      </c>
    </row>
    <row r="219" spans="2:65" s="84" customFormat="1" ht="20.4" customHeight="1">
      <c r="B219" s="105"/>
      <c r="C219" s="189" t="s">
        <v>409</v>
      </c>
      <c r="D219" s="189" t="s">
        <v>166</v>
      </c>
      <c r="E219" s="190" t="s">
        <v>2593</v>
      </c>
      <c r="F219" s="191" t="s">
        <v>2594</v>
      </c>
      <c r="G219" s="192" t="s">
        <v>169</v>
      </c>
      <c r="H219" s="193">
        <v>11</v>
      </c>
      <c r="I219" s="233"/>
      <c r="J219" s="234">
        <f>ROUND(I219*H219,2)</f>
        <v>0</v>
      </c>
      <c r="K219" s="191" t="s">
        <v>170</v>
      </c>
      <c r="L219" s="214"/>
      <c r="M219" s="235" t="s">
        <v>22</v>
      </c>
      <c r="N219" s="236" t="s">
        <v>44</v>
      </c>
      <c r="O219" s="106"/>
      <c r="P219" s="237">
        <f>O219*H219</f>
        <v>0</v>
      </c>
      <c r="Q219" s="237">
        <v>0.00285</v>
      </c>
      <c r="R219" s="237">
        <f>Q219*H219</f>
        <v>0.03135</v>
      </c>
      <c r="S219" s="237">
        <v>0</v>
      </c>
      <c r="T219" s="254">
        <f>S219*H219</f>
        <v>0</v>
      </c>
      <c r="AR219" s="170" t="s">
        <v>298</v>
      </c>
      <c r="AT219" s="170" t="s">
        <v>166</v>
      </c>
      <c r="AU219" s="170" t="s">
        <v>81</v>
      </c>
      <c r="AY219" s="170" t="s">
        <v>164</v>
      </c>
      <c r="BE219" s="266">
        <f>IF(N219="základní",J219,0)</f>
        <v>0</v>
      </c>
      <c r="BF219" s="266">
        <f>IF(N219="snížená",J219,0)</f>
        <v>0</v>
      </c>
      <c r="BG219" s="266">
        <f>IF(N219="zákl. přenesená",J219,0)</f>
        <v>0</v>
      </c>
      <c r="BH219" s="266">
        <f>IF(N219="sníž. přenesená",J219,0)</f>
        <v>0</v>
      </c>
      <c r="BI219" s="266">
        <f>IF(N219="nulová",J219,0)</f>
        <v>0</v>
      </c>
      <c r="BJ219" s="170" t="s">
        <v>24</v>
      </c>
      <c r="BK219" s="266">
        <f>ROUND(I219*H219,2)</f>
        <v>0</v>
      </c>
      <c r="BL219" s="170" t="s">
        <v>298</v>
      </c>
      <c r="BM219" s="170" t="s">
        <v>2595</v>
      </c>
    </row>
    <row r="220" spans="2:47" s="84" customFormat="1" ht="24">
      <c r="B220" s="105"/>
      <c r="C220" s="174"/>
      <c r="D220" s="194" t="s">
        <v>173</v>
      </c>
      <c r="E220" s="174"/>
      <c r="F220" s="195" t="s">
        <v>2596</v>
      </c>
      <c r="G220" s="174"/>
      <c r="H220" s="174"/>
      <c r="I220" s="215"/>
      <c r="J220" s="174"/>
      <c r="K220" s="174"/>
      <c r="L220" s="214"/>
      <c r="M220" s="238"/>
      <c r="N220" s="106"/>
      <c r="O220" s="106"/>
      <c r="P220" s="106"/>
      <c r="Q220" s="106"/>
      <c r="R220" s="106"/>
      <c r="S220" s="106"/>
      <c r="T220" s="255"/>
      <c r="AT220" s="170" t="s">
        <v>173</v>
      </c>
      <c r="AU220" s="170" t="s">
        <v>81</v>
      </c>
    </row>
    <row r="221" spans="2:51" s="91" customFormat="1" ht="13.5">
      <c r="B221" s="200"/>
      <c r="C221" s="201"/>
      <c r="D221" s="207" t="s">
        <v>184</v>
      </c>
      <c r="E221" s="211" t="s">
        <v>22</v>
      </c>
      <c r="F221" s="212" t="s">
        <v>260</v>
      </c>
      <c r="G221" s="201"/>
      <c r="H221" s="213">
        <v>11</v>
      </c>
      <c r="I221" s="243"/>
      <c r="J221" s="201"/>
      <c r="K221" s="201"/>
      <c r="L221" s="244"/>
      <c r="M221" s="245"/>
      <c r="N221" s="246"/>
      <c r="O221" s="246"/>
      <c r="P221" s="246"/>
      <c r="Q221" s="246"/>
      <c r="R221" s="246"/>
      <c r="S221" s="246"/>
      <c r="T221" s="257"/>
      <c r="AT221" s="262" t="s">
        <v>184</v>
      </c>
      <c r="AU221" s="262" t="s">
        <v>81</v>
      </c>
      <c r="AV221" s="91" t="s">
        <v>81</v>
      </c>
      <c r="AW221" s="91" t="s">
        <v>37</v>
      </c>
      <c r="AX221" s="91" t="s">
        <v>24</v>
      </c>
      <c r="AY221" s="262" t="s">
        <v>164</v>
      </c>
    </row>
    <row r="222" spans="2:65" s="84" customFormat="1" ht="20.4" customHeight="1">
      <c r="B222" s="105"/>
      <c r="C222" s="189" t="s">
        <v>414</v>
      </c>
      <c r="D222" s="189" t="s">
        <v>166</v>
      </c>
      <c r="E222" s="190" t="s">
        <v>2597</v>
      </c>
      <c r="F222" s="191" t="s">
        <v>2598</v>
      </c>
      <c r="G222" s="192" t="s">
        <v>169</v>
      </c>
      <c r="H222" s="193">
        <v>1</v>
      </c>
      <c r="I222" s="233"/>
      <c r="J222" s="234">
        <f>ROUND(I222*H222,2)</f>
        <v>0</v>
      </c>
      <c r="K222" s="191" t="s">
        <v>170</v>
      </c>
      <c r="L222" s="214"/>
      <c r="M222" s="235" t="s">
        <v>22</v>
      </c>
      <c r="N222" s="236" t="s">
        <v>44</v>
      </c>
      <c r="O222" s="106"/>
      <c r="P222" s="237">
        <f>O222*H222</f>
        <v>0</v>
      </c>
      <c r="Q222" s="237">
        <v>0</v>
      </c>
      <c r="R222" s="237">
        <f>Q222*H222</f>
        <v>0</v>
      </c>
      <c r="S222" s="237">
        <v>0</v>
      </c>
      <c r="T222" s="254">
        <f>S222*H222</f>
        <v>0</v>
      </c>
      <c r="AR222" s="170" t="s">
        <v>298</v>
      </c>
      <c r="AT222" s="170" t="s">
        <v>166</v>
      </c>
      <c r="AU222" s="170" t="s">
        <v>81</v>
      </c>
      <c r="AY222" s="170" t="s">
        <v>164</v>
      </c>
      <c r="BE222" s="266">
        <f>IF(N222="základní",J222,0)</f>
        <v>0</v>
      </c>
      <c r="BF222" s="266">
        <f>IF(N222="snížená",J222,0)</f>
        <v>0</v>
      </c>
      <c r="BG222" s="266">
        <f>IF(N222="zákl. přenesená",J222,0)</f>
        <v>0</v>
      </c>
      <c r="BH222" s="266">
        <f>IF(N222="sníž. přenesená",J222,0)</f>
        <v>0</v>
      </c>
      <c r="BI222" s="266">
        <f>IF(N222="nulová",J222,0)</f>
        <v>0</v>
      </c>
      <c r="BJ222" s="170" t="s">
        <v>24</v>
      </c>
      <c r="BK222" s="266">
        <f>ROUND(I222*H222,2)</f>
        <v>0</v>
      </c>
      <c r="BL222" s="170" t="s">
        <v>298</v>
      </c>
      <c r="BM222" s="170" t="s">
        <v>2599</v>
      </c>
    </row>
    <row r="223" spans="2:47" s="84" customFormat="1" ht="24">
      <c r="B223" s="105"/>
      <c r="C223" s="174"/>
      <c r="D223" s="194" t="s">
        <v>173</v>
      </c>
      <c r="E223" s="174"/>
      <c r="F223" s="195" t="s">
        <v>2600</v>
      </c>
      <c r="G223" s="174"/>
      <c r="H223" s="174"/>
      <c r="I223" s="215"/>
      <c r="J223" s="174"/>
      <c r="K223" s="174"/>
      <c r="L223" s="214"/>
      <c r="M223" s="238"/>
      <c r="N223" s="106"/>
      <c r="O223" s="106"/>
      <c r="P223" s="106"/>
      <c r="Q223" s="106"/>
      <c r="R223" s="106"/>
      <c r="S223" s="106"/>
      <c r="T223" s="255"/>
      <c r="AT223" s="170" t="s">
        <v>173</v>
      </c>
      <c r="AU223" s="170" t="s">
        <v>81</v>
      </c>
    </row>
    <row r="224" spans="2:63" s="89" customFormat="1" ht="29.9" customHeight="1">
      <c r="B224" s="183"/>
      <c r="C224" s="184"/>
      <c r="D224" s="187" t="s">
        <v>72</v>
      </c>
      <c r="E224" s="188" t="s">
        <v>2601</v>
      </c>
      <c r="F224" s="188" t="s">
        <v>2602</v>
      </c>
      <c r="G224" s="184"/>
      <c r="H224" s="184"/>
      <c r="I224" s="226"/>
      <c r="J224" s="232">
        <f>BK224</f>
        <v>0</v>
      </c>
      <c r="K224" s="184"/>
      <c r="L224" s="228"/>
      <c r="M224" s="229"/>
      <c r="N224" s="230"/>
      <c r="O224" s="230"/>
      <c r="P224" s="231">
        <f aca="true" t="shared" si="11" ref="P224:T224">SUM(P225:P229)</f>
        <v>0</v>
      </c>
      <c r="Q224" s="230"/>
      <c r="R224" s="231">
        <f t="shared" si="11"/>
        <v>1.2891998</v>
      </c>
      <c r="S224" s="230"/>
      <c r="T224" s="253">
        <f t="shared" si="11"/>
        <v>0</v>
      </c>
      <c r="AR224" s="259" t="s">
        <v>81</v>
      </c>
      <c r="AT224" s="260" t="s">
        <v>72</v>
      </c>
      <c r="AU224" s="260" t="s">
        <v>24</v>
      </c>
      <c r="AY224" s="259" t="s">
        <v>164</v>
      </c>
      <c r="BK224" s="265">
        <f>SUM(BK225:BK229)</f>
        <v>0</v>
      </c>
    </row>
    <row r="225" spans="2:65" s="84" customFormat="1" ht="20.4" customHeight="1">
      <c r="B225" s="105"/>
      <c r="C225" s="189" t="s">
        <v>419</v>
      </c>
      <c r="D225" s="189" t="s">
        <v>166</v>
      </c>
      <c r="E225" s="190" t="s">
        <v>2603</v>
      </c>
      <c r="F225" s="191" t="s">
        <v>2604</v>
      </c>
      <c r="G225" s="192" t="s">
        <v>192</v>
      </c>
      <c r="H225" s="193">
        <v>187.93</v>
      </c>
      <c r="I225" s="233"/>
      <c r="J225" s="234">
        <f>ROUND(I225*H225,2)</f>
        <v>0</v>
      </c>
      <c r="K225" s="191" t="s">
        <v>22</v>
      </c>
      <c r="L225" s="214"/>
      <c r="M225" s="235" t="s">
        <v>22</v>
      </c>
      <c r="N225" s="236" t="s">
        <v>44</v>
      </c>
      <c r="O225" s="106"/>
      <c r="P225" s="237">
        <f>O225*H225</f>
        <v>0</v>
      </c>
      <c r="Q225" s="237">
        <v>0.00686</v>
      </c>
      <c r="R225" s="237">
        <f>Q225*H225</f>
        <v>1.2891998</v>
      </c>
      <c r="S225" s="237">
        <v>0</v>
      </c>
      <c r="T225" s="254">
        <f>S225*H225</f>
        <v>0</v>
      </c>
      <c r="AR225" s="170" t="s">
        <v>298</v>
      </c>
      <c r="AT225" s="170" t="s">
        <v>166</v>
      </c>
      <c r="AU225" s="170" t="s">
        <v>81</v>
      </c>
      <c r="AY225" s="170" t="s">
        <v>164</v>
      </c>
      <c r="BE225" s="266">
        <f>IF(N225="základní",J225,0)</f>
        <v>0</v>
      </c>
      <c r="BF225" s="266">
        <f>IF(N225="snížená",J225,0)</f>
        <v>0</v>
      </c>
      <c r="BG225" s="266">
        <f>IF(N225="zákl. přenesená",J225,0)</f>
        <v>0</v>
      </c>
      <c r="BH225" s="266">
        <f>IF(N225="sníž. přenesená",J225,0)</f>
        <v>0</v>
      </c>
      <c r="BI225" s="266">
        <f>IF(N225="nulová",J225,0)</f>
        <v>0</v>
      </c>
      <c r="BJ225" s="170" t="s">
        <v>24</v>
      </c>
      <c r="BK225" s="266">
        <f>ROUND(I225*H225,2)</f>
        <v>0</v>
      </c>
      <c r="BL225" s="170" t="s">
        <v>298</v>
      </c>
      <c r="BM225" s="170" t="s">
        <v>2605</v>
      </c>
    </row>
    <row r="226" spans="2:51" s="91" customFormat="1" ht="13.5">
      <c r="B226" s="200"/>
      <c r="C226" s="201"/>
      <c r="D226" s="194" t="s">
        <v>184</v>
      </c>
      <c r="E226" s="202" t="s">
        <v>22</v>
      </c>
      <c r="F226" s="203" t="s">
        <v>2505</v>
      </c>
      <c r="G226" s="201"/>
      <c r="H226" s="204">
        <v>187.93</v>
      </c>
      <c r="I226" s="243"/>
      <c r="J226" s="201"/>
      <c r="K226" s="201"/>
      <c r="L226" s="244"/>
      <c r="M226" s="245"/>
      <c r="N226" s="246"/>
      <c r="O226" s="246"/>
      <c r="P226" s="246"/>
      <c r="Q226" s="246"/>
      <c r="R226" s="246"/>
      <c r="S226" s="246"/>
      <c r="T226" s="257"/>
      <c r="AT226" s="262" t="s">
        <v>184</v>
      </c>
      <c r="AU226" s="262" t="s">
        <v>81</v>
      </c>
      <c r="AV226" s="91" t="s">
        <v>81</v>
      </c>
      <c r="AW226" s="91" t="s">
        <v>37</v>
      </c>
      <c r="AX226" s="91" t="s">
        <v>73</v>
      </c>
      <c r="AY226" s="262" t="s">
        <v>164</v>
      </c>
    </row>
    <row r="227" spans="2:51" s="92" customFormat="1" ht="13.5">
      <c r="B227" s="205"/>
      <c r="C227" s="206"/>
      <c r="D227" s="207" t="s">
        <v>184</v>
      </c>
      <c r="E227" s="208" t="s">
        <v>22</v>
      </c>
      <c r="F227" s="209" t="s">
        <v>187</v>
      </c>
      <c r="G227" s="206"/>
      <c r="H227" s="210">
        <v>187.93</v>
      </c>
      <c r="I227" s="247"/>
      <c r="J227" s="206"/>
      <c r="K227" s="206"/>
      <c r="L227" s="248"/>
      <c r="M227" s="249"/>
      <c r="N227" s="250"/>
      <c r="O227" s="250"/>
      <c r="P227" s="250"/>
      <c r="Q227" s="250"/>
      <c r="R227" s="250"/>
      <c r="S227" s="250"/>
      <c r="T227" s="258"/>
      <c r="AT227" s="263" t="s">
        <v>184</v>
      </c>
      <c r="AU227" s="263" t="s">
        <v>81</v>
      </c>
      <c r="AV227" s="92" t="s">
        <v>171</v>
      </c>
      <c r="AW227" s="92" t="s">
        <v>37</v>
      </c>
      <c r="AX227" s="92" t="s">
        <v>24</v>
      </c>
      <c r="AY227" s="263" t="s">
        <v>164</v>
      </c>
    </row>
    <row r="228" spans="2:65" s="84" customFormat="1" ht="20.4" customHeight="1">
      <c r="B228" s="105"/>
      <c r="C228" s="189" t="s">
        <v>425</v>
      </c>
      <c r="D228" s="189" t="s">
        <v>166</v>
      </c>
      <c r="E228" s="190" t="s">
        <v>2606</v>
      </c>
      <c r="F228" s="191" t="s">
        <v>2607</v>
      </c>
      <c r="G228" s="192" t="s">
        <v>169</v>
      </c>
      <c r="H228" s="193">
        <v>1</v>
      </c>
      <c r="I228" s="233"/>
      <c r="J228" s="234">
        <f>ROUND(I228*H228,2)</f>
        <v>0</v>
      </c>
      <c r="K228" s="191" t="s">
        <v>170</v>
      </c>
      <c r="L228" s="214"/>
      <c r="M228" s="235" t="s">
        <v>22</v>
      </c>
      <c r="N228" s="236" t="s">
        <v>44</v>
      </c>
      <c r="O228" s="106"/>
      <c r="P228" s="237">
        <f>O228*H228</f>
        <v>0</v>
      </c>
      <c r="Q228" s="237">
        <v>0</v>
      </c>
      <c r="R228" s="237">
        <f>Q228*H228</f>
        <v>0</v>
      </c>
      <c r="S228" s="237">
        <v>0</v>
      </c>
      <c r="T228" s="254">
        <f>S228*H228</f>
        <v>0</v>
      </c>
      <c r="AR228" s="170" t="s">
        <v>298</v>
      </c>
      <c r="AT228" s="170" t="s">
        <v>166</v>
      </c>
      <c r="AU228" s="170" t="s">
        <v>81</v>
      </c>
      <c r="AY228" s="170" t="s">
        <v>164</v>
      </c>
      <c r="BE228" s="266">
        <f>IF(N228="základní",J228,0)</f>
        <v>0</v>
      </c>
      <c r="BF228" s="266">
        <f>IF(N228="snížená",J228,0)</f>
        <v>0</v>
      </c>
      <c r="BG228" s="266">
        <f>IF(N228="zákl. přenesená",J228,0)</f>
        <v>0</v>
      </c>
      <c r="BH228" s="266">
        <f>IF(N228="sníž. přenesená",J228,0)</f>
        <v>0</v>
      </c>
      <c r="BI228" s="266">
        <f>IF(N228="nulová",J228,0)</f>
        <v>0</v>
      </c>
      <c r="BJ228" s="170" t="s">
        <v>24</v>
      </c>
      <c r="BK228" s="266">
        <f>ROUND(I228*H228,2)</f>
        <v>0</v>
      </c>
      <c r="BL228" s="170" t="s">
        <v>298</v>
      </c>
      <c r="BM228" s="170" t="s">
        <v>2608</v>
      </c>
    </row>
    <row r="229" spans="2:47" s="84" customFormat="1" ht="24">
      <c r="B229" s="105"/>
      <c r="C229" s="174"/>
      <c r="D229" s="194" t="s">
        <v>173</v>
      </c>
      <c r="E229" s="174"/>
      <c r="F229" s="195" t="s">
        <v>2609</v>
      </c>
      <c r="G229" s="174"/>
      <c r="H229" s="174"/>
      <c r="I229" s="215"/>
      <c r="J229" s="174"/>
      <c r="K229" s="174"/>
      <c r="L229" s="214"/>
      <c r="M229" s="238"/>
      <c r="N229" s="106"/>
      <c r="O229" s="106"/>
      <c r="P229" s="106"/>
      <c r="Q229" s="106"/>
      <c r="R229" s="106"/>
      <c r="S229" s="106"/>
      <c r="T229" s="255"/>
      <c r="AT229" s="170" t="s">
        <v>173</v>
      </c>
      <c r="AU229" s="170" t="s">
        <v>81</v>
      </c>
    </row>
    <row r="230" spans="2:63" s="89" customFormat="1" ht="29.9" customHeight="1">
      <c r="B230" s="183"/>
      <c r="C230" s="184"/>
      <c r="D230" s="187" t="s">
        <v>72</v>
      </c>
      <c r="E230" s="188" t="s">
        <v>723</v>
      </c>
      <c r="F230" s="188" t="s">
        <v>724</v>
      </c>
      <c r="G230" s="184"/>
      <c r="H230" s="184"/>
      <c r="I230" s="226"/>
      <c r="J230" s="232">
        <f>BK230</f>
        <v>0</v>
      </c>
      <c r="K230" s="184"/>
      <c r="L230" s="228"/>
      <c r="M230" s="229"/>
      <c r="N230" s="230"/>
      <c r="O230" s="230"/>
      <c r="P230" s="231">
        <f aca="true" t="shared" si="12" ref="P230:T230">SUM(P231:P235)</f>
        <v>0</v>
      </c>
      <c r="Q230" s="230"/>
      <c r="R230" s="231">
        <f t="shared" si="12"/>
        <v>0</v>
      </c>
      <c r="S230" s="230"/>
      <c r="T230" s="253">
        <f t="shared" si="12"/>
        <v>0</v>
      </c>
      <c r="AR230" s="259" t="s">
        <v>81</v>
      </c>
      <c r="AT230" s="260" t="s">
        <v>72</v>
      </c>
      <c r="AU230" s="260" t="s">
        <v>24</v>
      </c>
      <c r="AY230" s="259" t="s">
        <v>164</v>
      </c>
      <c r="BK230" s="265">
        <f>SUM(BK231:BK235)</f>
        <v>0</v>
      </c>
    </row>
    <row r="231" spans="2:65" s="84" customFormat="1" ht="28.8" customHeight="1">
      <c r="B231" s="105"/>
      <c r="C231" s="189" t="s">
        <v>431</v>
      </c>
      <c r="D231" s="189" t="s">
        <v>166</v>
      </c>
      <c r="E231" s="190" t="s">
        <v>2610</v>
      </c>
      <c r="F231" s="191" t="s">
        <v>2611</v>
      </c>
      <c r="G231" s="192" t="s">
        <v>192</v>
      </c>
      <c r="H231" s="193">
        <v>253.706</v>
      </c>
      <c r="I231" s="233"/>
      <c r="J231" s="234">
        <f>ROUND(I231*H231,2)</f>
        <v>0</v>
      </c>
      <c r="K231" s="191" t="s">
        <v>22</v>
      </c>
      <c r="L231" s="214"/>
      <c r="M231" s="235" t="s">
        <v>22</v>
      </c>
      <c r="N231" s="236" t="s">
        <v>44</v>
      </c>
      <c r="O231" s="106"/>
      <c r="P231" s="237">
        <f>O231*H231</f>
        <v>0</v>
      </c>
      <c r="Q231" s="237">
        <v>0</v>
      </c>
      <c r="R231" s="237">
        <f>Q231*H231</f>
        <v>0</v>
      </c>
      <c r="S231" s="237">
        <v>0</v>
      </c>
      <c r="T231" s="254">
        <f>S231*H231</f>
        <v>0</v>
      </c>
      <c r="AR231" s="170" t="s">
        <v>298</v>
      </c>
      <c r="AT231" s="170" t="s">
        <v>166</v>
      </c>
      <c r="AU231" s="170" t="s">
        <v>81</v>
      </c>
      <c r="AY231" s="170" t="s">
        <v>164</v>
      </c>
      <c r="BE231" s="266">
        <f>IF(N231="základní",J231,0)</f>
        <v>0</v>
      </c>
      <c r="BF231" s="266">
        <f>IF(N231="snížená",J231,0)</f>
        <v>0</v>
      </c>
      <c r="BG231" s="266">
        <f>IF(N231="zákl. přenesená",J231,0)</f>
        <v>0</v>
      </c>
      <c r="BH231" s="266">
        <f>IF(N231="sníž. přenesená",J231,0)</f>
        <v>0</v>
      </c>
      <c r="BI231" s="266">
        <f>IF(N231="nulová",J231,0)</f>
        <v>0</v>
      </c>
      <c r="BJ231" s="170" t="s">
        <v>24</v>
      </c>
      <c r="BK231" s="266">
        <f>ROUND(I231*H231,2)</f>
        <v>0</v>
      </c>
      <c r="BL231" s="170" t="s">
        <v>298</v>
      </c>
      <c r="BM231" s="170" t="s">
        <v>2612</v>
      </c>
    </row>
    <row r="232" spans="2:51" s="91" customFormat="1" ht="13.5">
      <c r="B232" s="200"/>
      <c r="C232" s="201"/>
      <c r="D232" s="194" t="s">
        <v>184</v>
      </c>
      <c r="E232" s="202" t="s">
        <v>22</v>
      </c>
      <c r="F232" s="203" t="s">
        <v>2613</v>
      </c>
      <c r="G232" s="201"/>
      <c r="H232" s="204">
        <v>253.706</v>
      </c>
      <c r="I232" s="243"/>
      <c r="J232" s="201"/>
      <c r="K232" s="201"/>
      <c r="L232" s="244"/>
      <c r="M232" s="245"/>
      <c r="N232" s="246"/>
      <c r="O232" s="246"/>
      <c r="P232" s="246"/>
      <c r="Q232" s="246"/>
      <c r="R232" s="246"/>
      <c r="S232" s="246"/>
      <c r="T232" s="257"/>
      <c r="AT232" s="262" t="s">
        <v>184</v>
      </c>
      <c r="AU232" s="262" t="s">
        <v>81</v>
      </c>
      <c r="AV232" s="91" t="s">
        <v>81</v>
      </c>
      <c r="AW232" s="91" t="s">
        <v>37</v>
      </c>
      <c r="AX232" s="91" t="s">
        <v>73</v>
      </c>
      <c r="AY232" s="262" t="s">
        <v>164</v>
      </c>
    </row>
    <row r="233" spans="2:51" s="92" customFormat="1" ht="13.5">
      <c r="B233" s="205"/>
      <c r="C233" s="206"/>
      <c r="D233" s="207" t="s">
        <v>184</v>
      </c>
      <c r="E233" s="208" t="s">
        <v>22</v>
      </c>
      <c r="F233" s="209" t="s">
        <v>187</v>
      </c>
      <c r="G233" s="206"/>
      <c r="H233" s="210">
        <v>253.706</v>
      </c>
      <c r="I233" s="247"/>
      <c r="J233" s="206"/>
      <c r="K233" s="206"/>
      <c r="L233" s="248"/>
      <c r="M233" s="249"/>
      <c r="N233" s="250"/>
      <c r="O233" s="250"/>
      <c r="P233" s="250"/>
      <c r="Q233" s="250"/>
      <c r="R233" s="250"/>
      <c r="S233" s="250"/>
      <c r="T233" s="258"/>
      <c r="AT233" s="263" t="s">
        <v>184</v>
      </c>
      <c r="AU233" s="263" t="s">
        <v>81</v>
      </c>
      <c r="AV233" s="92" t="s">
        <v>171</v>
      </c>
      <c r="AW233" s="92" t="s">
        <v>37</v>
      </c>
      <c r="AX233" s="92" t="s">
        <v>24</v>
      </c>
      <c r="AY233" s="263" t="s">
        <v>164</v>
      </c>
    </row>
    <row r="234" spans="2:65" s="84" customFormat="1" ht="20.4" customHeight="1">
      <c r="B234" s="105"/>
      <c r="C234" s="189" t="s">
        <v>438</v>
      </c>
      <c r="D234" s="189" t="s">
        <v>166</v>
      </c>
      <c r="E234" s="190" t="s">
        <v>2366</v>
      </c>
      <c r="F234" s="191" t="s">
        <v>2614</v>
      </c>
      <c r="G234" s="192" t="s">
        <v>169</v>
      </c>
      <c r="H234" s="193">
        <v>1</v>
      </c>
      <c r="I234" s="233"/>
      <c r="J234" s="234">
        <f>ROUND(I234*H234,2)</f>
        <v>0</v>
      </c>
      <c r="K234" s="191" t="s">
        <v>170</v>
      </c>
      <c r="L234" s="214"/>
      <c r="M234" s="235" t="s">
        <v>22</v>
      </c>
      <c r="N234" s="236" t="s">
        <v>44</v>
      </c>
      <c r="O234" s="106"/>
      <c r="P234" s="237">
        <f>O234*H234</f>
        <v>0</v>
      </c>
      <c r="Q234" s="237">
        <v>0</v>
      </c>
      <c r="R234" s="237">
        <f>Q234*H234</f>
        <v>0</v>
      </c>
      <c r="S234" s="237">
        <v>0</v>
      </c>
      <c r="T234" s="254">
        <f>S234*H234</f>
        <v>0</v>
      </c>
      <c r="AR234" s="170" t="s">
        <v>298</v>
      </c>
      <c r="AT234" s="170" t="s">
        <v>166</v>
      </c>
      <c r="AU234" s="170" t="s">
        <v>81</v>
      </c>
      <c r="AY234" s="170" t="s">
        <v>164</v>
      </c>
      <c r="BE234" s="266">
        <f>IF(N234="základní",J234,0)</f>
        <v>0</v>
      </c>
      <c r="BF234" s="266">
        <f>IF(N234="snížená",J234,0)</f>
        <v>0</v>
      </c>
      <c r="BG234" s="266">
        <f>IF(N234="zákl. přenesená",J234,0)</f>
        <v>0</v>
      </c>
      <c r="BH234" s="266">
        <f>IF(N234="sníž. přenesená",J234,0)</f>
        <v>0</v>
      </c>
      <c r="BI234" s="266">
        <f>IF(N234="nulová",J234,0)</f>
        <v>0</v>
      </c>
      <c r="BJ234" s="170" t="s">
        <v>24</v>
      </c>
      <c r="BK234" s="266">
        <f>ROUND(I234*H234,2)</f>
        <v>0</v>
      </c>
      <c r="BL234" s="170" t="s">
        <v>298</v>
      </c>
      <c r="BM234" s="170" t="s">
        <v>2615</v>
      </c>
    </row>
    <row r="235" spans="2:47" s="84" customFormat="1" ht="24">
      <c r="B235" s="105"/>
      <c r="C235" s="174"/>
      <c r="D235" s="194" t="s">
        <v>173</v>
      </c>
      <c r="E235" s="174"/>
      <c r="F235" s="195" t="s">
        <v>2616</v>
      </c>
      <c r="G235" s="174"/>
      <c r="H235" s="174"/>
      <c r="I235" s="215"/>
      <c r="J235" s="174"/>
      <c r="K235" s="174"/>
      <c r="L235" s="214"/>
      <c r="M235" s="238"/>
      <c r="N235" s="106"/>
      <c r="O235" s="106"/>
      <c r="P235" s="106"/>
      <c r="Q235" s="106"/>
      <c r="R235" s="106"/>
      <c r="S235" s="106"/>
      <c r="T235" s="255"/>
      <c r="AT235" s="170" t="s">
        <v>173</v>
      </c>
      <c r="AU235" s="170" t="s">
        <v>81</v>
      </c>
    </row>
    <row r="236" spans="2:63" s="89" customFormat="1" ht="29.9" customHeight="1">
      <c r="B236" s="183"/>
      <c r="C236" s="184"/>
      <c r="D236" s="187" t="s">
        <v>72</v>
      </c>
      <c r="E236" s="188" t="s">
        <v>763</v>
      </c>
      <c r="F236" s="188" t="s">
        <v>764</v>
      </c>
      <c r="G236" s="184"/>
      <c r="H236" s="184"/>
      <c r="I236" s="226"/>
      <c r="J236" s="232">
        <f>BK236</f>
        <v>0</v>
      </c>
      <c r="K236" s="184"/>
      <c r="L236" s="228"/>
      <c r="M236" s="229"/>
      <c r="N236" s="230"/>
      <c r="O236" s="230"/>
      <c r="P236" s="231">
        <f aca="true" t="shared" si="13" ref="P236:T236">SUM(P237:P249)</f>
        <v>0</v>
      </c>
      <c r="Q236" s="230"/>
      <c r="R236" s="231">
        <f t="shared" si="13"/>
        <v>0.01113</v>
      </c>
      <c r="S236" s="230"/>
      <c r="T236" s="253">
        <f t="shared" si="13"/>
        <v>0</v>
      </c>
      <c r="AR236" s="259" t="s">
        <v>81</v>
      </c>
      <c r="AT236" s="260" t="s">
        <v>72</v>
      </c>
      <c r="AU236" s="260" t="s">
        <v>24</v>
      </c>
      <c r="AY236" s="259" t="s">
        <v>164</v>
      </c>
      <c r="BK236" s="265">
        <f>SUM(BK237:BK249)</f>
        <v>0</v>
      </c>
    </row>
    <row r="237" spans="2:65" s="84" customFormat="1" ht="28.8" customHeight="1">
      <c r="B237" s="105"/>
      <c r="C237" s="189" t="s">
        <v>444</v>
      </c>
      <c r="D237" s="189" t="s">
        <v>166</v>
      </c>
      <c r="E237" s="190" t="s">
        <v>2617</v>
      </c>
      <c r="F237" s="191" t="s">
        <v>2618</v>
      </c>
      <c r="G237" s="192" t="s">
        <v>579</v>
      </c>
      <c r="H237" s="193">
        <v>8</v>
      </c>
      <c r="I237" s="233"/>
      <c r="J237" s="234">
        <f>ROUND(I237*H237,2)</f>
        <v>0</v>
      </c>
      <c r="K237" s="191" t="s">
        <v>22</v>
      </c>
      <c r="L237" s="214"/>
      <c r="M237" s="235" t="s">
        <v>22</v>
      </c>
      <c r="N237" s="236" t="s">
        <v>44</v>
      </c>
      <c r="O237" s="106"/>
      <c r="P237" s="237">
        <f>O237*H237</f>
        <v>0</v>
      </c>
      <c r="Q237" s="237">
        <v>0.00053</v>
      </c>
      <c r="R237" s="237">
        <f>Q237*H237</f>
        <v>0.00424</v>
      </c>
      <c r="S237" s="237">
        <v>0</v>
      </c>
      <c r="T237" s="254">
        <f>S237*H237</f>
        <v>0</v>
      </c>
      <c r="AR237" s="170" t="s">
        <v>298</v>
      </c>
      <c r="AT237" s="170" t="s">
        <v>166</v>
      </c>
      <c r="AU237" s="170" t="s">
        <v>81</v>
      </c>
      <c r="AY237" s="170" t="s">
        <v>164</v>
      </c>
      <c r="BE237" s="266">
        <f>IF(N237="základní",J237,0)</f>
        <v>0</v>
      </c>
      <c r="BF237" s="266">
        <f>IF(N237="snížená",J237,0)</f>
        <v>0</v>
      </c>
      <c r="BG237" s="266">
        <f>IF(N237="zákl. přenesená",J237,0)</f>
        <v>0</v>
      </c>
      <c r="BH237" s="266">
        <f>IF(N237="sníž. přenesená",J237,0)</f>
        <v>0</v>
      </c>
      <c r="BI237" s="266">
        <f>IF(N237="nulová",J237,0)</f>
        <v>0</v>
      </c>
      <c r="BJ237" s="170" t="s">
        <v>24</v>
      </c>
      <c r="BK237" s="266">
        <f>ROUND(I237*H237,2)</f>
        <v>0</v>
      </c>
      <c r="BL237" s="170" t="s">
        <v>298</v>
      </c>
      <c r="BM237" s="170" t="s">
        <v>2619</v>
      </c>
    </row>
    <row r="238" spans="2:51" s="90" customFormat="1" ht="24">
      <c r="B238" s="196"/>
      <c r="C238" s="197"/>
      <c r="D238" s="194" t="s">
        <v>184</v>
      </c>
      <c r="E238" s="198" t="s">
        <v>22</v>
      </c>
      <c r="F238" s="199" t="s">
        <v>2620</v>
      </c>
      <c r="G238" s="197"/>
      <c r="H238" s="198" t="s">
        <v>22</v>
      </c>
      <c r="I238" s="239"/>
      <c r="J238" s="197"/>
      <c r="K238" s="197"/>
      <c r="L238" s="240"/>
      <c r="M238" s="241"/>
      <c r="N238" s="242"/>
      <c r="O238" s="242"/>
      <c r="P238" s="242"/>
      <c r="Q238" s="242"/>
      <c r="R238" s="242"/>
      <c r="S238" s="242"/>
      <c r="T238" s="256"/>
      <c r="AT238" s="261" t="s">
        <v>184</v>
      </c>
      <c r="AU238" s="261" t="s">
        <v>81</v>
      </c>
      <c r="AV238" s="90" t="s">
        <v>24</v>
      </c>
      <c r="AW238" s="90" t="s">
        <v>37</v>
      </c>
      <c r="AX238" s="90" t="s">
        <v>73</v>
      </c>
      <c r="AY238" s="261" t="s">
        <v>164</v>
      </c>
    </row>
    <row r="239" spans="2:51" s="90" customFormat="1" ht="13.5">
      <c r="B239" s="196"/>
      <c r="C239" s="197"/>
      <c r="D239" s="194" t="s">
        <v>184</v>
      </c>
      <c r="E239" s="198" t="s">
        <v>22</v>
      </c>
      <c r="F239" s="199" t="s">
        <v>2621</v>
      </c>
      <c r="G239" s="197"/>
      <c r="H239" s="198" t="s">
        <v>22</v>
      </c>
      <c r="I239" s="239"/>
      <c r="J239" s="197"/>
      <c r="K239" s="197"/>
      <c r="L239" s="240"/>
      <c r="M239" s="241"/>
      <c r="N239" s="242"/>
      <c r="O239" s="242"/>
      <c r="P239" s="242"/>
      <c r="Q239" s="242"/>
      <c r="R239" s="242"/>
      <c r="S239" s="242"/>
      <c r="T239" s="256"/>
      <c r="AT239" s="261" t="s">
        <v>184</v>
      </c>
      <c r="AU239" s="261" t="s">
        <v>81</v>
      </c>
      <c r="AV239" s="90" t="s">
        <v>24</v>
      </c>
      <c r="AW239" s="90" t="s">
        <v>37</v>
      </c>
      <c r="AX239" s="90" t="s">
        <v>73</v>
      </c>
      <c r="AY239" s="261" t="s">
        <v>164</v>
      </c>
    </row>
    <row r="240" spans="2:51" s="90" customFormat="1" ht="13.5">
      <c r="B240" s="196"/>
      <c r="C240" s="197"/>
      <c r="D240" s="194" t="s">
        <v>184</v>
      </c>
      <c r="E240" s="198" t="s">
        <v>22</v>
      </c>
      <c r="F240" s="199" t="s">
        <v>2622</v>
      </c>
      <c r="G240" s="197"/>
      <c r="H240" s="198" t="s">
        <v>22</v>
      </c>
      <c r="I240" s="239"/>
      <c r="J240" s="197"/>
      <c r="K240" s="197"/>
      <c r="L240" s="240"/>
      <c r="M240" s="241"/>
      <c r="N240" s="242"/>
      <c r="O240" s="242"/>
      <c r="P240" s="242"/>
      <c r="Q240" s="242"/>
      <c r="R240" s="242"/>
      <c r="S240" s="242"/>
      <c r="T240" s="256"/>
      <c r="AT240" s="261" t="s">
        <v>184</v>
      </c>
      <c r="AU240" s="261" t="s">
        <v>81</v>
      </c>
      <c r="AV240" s="90" t="s">
        <v>24</v>
      </c>
      <c r="AW240" s="90" t="s">
        <v>37</v>
      </c>
      <c r="AX240" s="90" t="s">
        <v>73</v>
      </c>
      <c r="AY240" s="261" t="s">
        <v>164</v>
      </c>
    </row>
    <row r="241" spans="2:51" s="91" customFormat="1" ht="13.5">
      <c r="B241" s="200"/>
      <c r="C241" s="201"/>
      <c r="D241" s="207" t="s">
        <v>184</v>
      </c>
      <c r="E241" s="211" t="s">
        <v>22</v>
      </c>
      <c r="F241" s="212" t="s">
        <v>217</v>
      </c>
      <c r="G241" s="201"/>
      <c r="H241" s="213">
        <v>8</v>
      </c>
      <c r="I241" s="243"/>
      <c r="J241" s="201"/>
      <c r="K241" s="201"/>
      <c r="L241" s="244"/>
      <c r="M241" s="245"/>
      <c r="N241" s="246"/>
      <c r="O241" s="246"/>
      <c r="P241" s="246"/>
      <c r="Q241" s="246"/>
      <c r="R241" s="246"/>
      <c r="S241" s="246"/>
      <c r="T241" s="257"/>
      <c r="AT241" s="262" t="s">
        <v>184</v>
      </c>
      <c r="AU241" s="262" t="s">
        <v>81</v>
      </c>
      <c r="AV241" s="91" t="s">
        <v>81</v>
      </c>
      <c r="AW241" s="91" t="s">
        <v>37</v>
      </c>
      <c r="AX241" s="91" t="s">
        <v>24</v>
      </c>
      <c r="AY241" s="262" t="s">
        <v>164</v>
      </c>
    </row>
    <row r="242" spans="2:65" s="84" customFormat="1" ht="28.8" customHeight="1">
      <c r="B242" s="105"/>
      <c r="C242" s="189" t="s">
        <v>449</v>
      </c>
      <c r="D242" s="189" t="s">
        <v>166</v>
      </c>
      <c r="E242" s="190" t="s">
        <v>2623</v>
      </c>
      <c r="F242" s="191" t="s">
        <v>2624</v>
      </c>
      <c r="G242" s="192" t="s">
        <v>579</v>
      </c>
      <c r="H242" s="193">
        <v>13</v>
      </c>
      <c r="I242" s="233"/>
      <c r="J242" s="234">
        <f>ROUND(I242*H242,2)</f>
        <v>0</v>
      </c>
      <c r="K242" s="191" t="s">
        <v>22</v>
      </c>
      <c r="L242" s="214"/>
      <c r="M242" s="235" t="s">
        <v>22</v>
      </c>
      <c r="N242" s="236" t="s">
        <v>44</v>
      </c>
      <c r="O242" s="106"/>
      <c r="P242" s="237">
        <f>O242*H242</f>
        <v>0</v>
      </c>
      <c r="Q242" s="237">
        <v>0.00053</v>
      </c>
      <c r="R242" s="237">
        <f>Q242*H242</f>
        <v>0.00689</v>
      </c>
      <c r="S242" s="237">
        <v>0</v>
      </c>
      <c r="T242" s="254">
        <f>S242*H242</f>
        <v>0</v>
      </c>
      <c r="AR242" s="170" t="s">
        <v>298</v>
      </c>
      <c r="AT242" s="170" t="s">
        <v>166</v>
      </c>
      <c r="AU242" s="170" t="s">
        <v>81</v>
      </c>
      <c r="AY242" s="170" t="s">
        <v>164</v>
      </c>
      <c r="BE242" s="266">
        <f>IF(N242="základní",J242,0)</f>
        <v>0</v>
      </c>
      <c r="BF242" s="266">
        <f>IF(N242="snížená",J242,0)</f>
        <v>0</v>
      </c>
      <c r="BG242" s="266">
        <f>IF(N242="zákl. přenesená",J242,0)</f>
        <v>0</v>
      </c>
      <c r="BH242" s="266">
        <f>IF(N242="sníž. přenesená",J242,0)</f>
        <v>0</v>
      </c>
      <c r="BI242" s="266">
        <f>IF(N242="nulová",J242,0)</f>
        <v>0</v>
      </c>
      <c r="BJ242" s="170" t="s">
        <v>24</v>
      </c>
      <c r="BK242" s="266">
        <f>ROUND(I242*H242,2)</f>
        <v>0</v>
      </c>
      <c r="BL242" s="170" t="s">
        <v>298</v>
      </c>
      <c r="BM242" s="170" t="s">
        <v>2625</v>
      </c>
    </row>
    <row r="243" spans="2:51" s="90" customFormat="1" ht="24">
      <c r="B243" s="196"/>
      <c r="C243" s="197"/>
      <c r="D243" s="194" t="s">
        <v>184</v>
      </c>
      <c r="E243" s="198" t="s">
        <v>22</v>
      </c>
      <c r="F243" s="199" t="s">
        <v>2626</v>
      </c>
      <c r="G243" s="197"/>
      <c r="H243" s="198" t="s">
        <v>22</v>
      </c>
      <c r="I243" s="239"/>
      <c r="J243" s="197"/>
      <c r="K243" s="197"/>
      <c r="L243" s="240"/>
      <c r="M243" s="241"/>
      <c r="N243" s="242"/>
      <c r="O243" s="242"/>
      <c r="P243" s="242"/>
      <c r="Q243" s="242"/>
      <c r="R243" s="242"/>
      <c r="S243" s="242"/>
      <c r="T243" s="256"/>
      <c r="AT243" s="261" t="s">
        <v>184</v>
      </c>
      <c r="AU243" s="261" t="s">
        <v>81</v>
      </c>
      <c r="AV243" s="90" t="s">
        <v>24</v>
      </c>
      <c r="AW243" s="90" t="s">
        <v>37</v>
      </c>
      <c r="AX243" s="90" t="s">
        <v>73</v>
      </c>
      <c r="AY243" s="261" t="s">
        <v>164</v>
      </c>
    </row>
    <row r="244" spans="2:51" s="90" customFormat="1" ht="13.5">
      <c r="B244" s="196"/>
      <c r="C244" s="197"/>
      <c r="D244" s="194" t="s">
        <v>184</v>
      </c>
      <c r="E244" s="198" t="s">
        <v>22</v>
      </c>
      <c r="F244" s="199" t="s">
        <v>2627</v>
      </c>
      <c r="G244" s="197"/>
      <c r="H244" s="198" t="s">
        <v>22</v>
      </c>
      <c r="I244" s="239"/>
      <c r="J244" s="197"/>
      <c r="K244" s="197"/>
      <c r="L244" s="240"/>
      <c r="M244" s="241"/>
      <c r="N244" s="242"/>
      <c r="O244" s="242"/>
      <c r="P244" s="242"/>
      <c r="Q244" s="242"/>
      <c r="R244" s="242"/>
      <c r="S244" s="242"/>
      <c r="T244" s="256"/>
      <c r="AT244" s="261" t="s">
        <v>184</v>
      </c>
      <c r="AU244" s="261" t="s">
        <v>81</v>
      </c>
      <c r="AV244" s="90" t="s">
        <v>24</v>
      </c>
      <c r="AW244" s="90" t="s">
        <v>37</v>
      </c>
      <c r="AX244" s="90" t="s">
        <v>73</v>
      </c>
      <c r="AY244" s="261" t="s">
        <v>164</v>
      </c>
    </row>
    <row r="245" spans="2:51" s="90" customFormat="1" ht="13.5">
      <c r="B245" s="196"/>
      <c r="C245" s="197"/>
      <c r="D245" s="194" t="s">
        <v>184</v>
      </c>
      <c r="E245" s="198" t="s">
        <v>22</v>
      </c>
      <c r="F245" s="199" t="s">
        <v>2628</v>
      </c>
      <c r="G245" s="197"/>
      <c r="H245" s="198" t="s">
        <v>22</v>
      </c>
      <c r="I245" s="239"/>
      <c r="J245" s="197"/>
      <c r="K245" s="197"/>
      <c r="L245" s="240"/>
      <c r="M245" s="241"/>
      <c r="N245" s="242"/>
      <c r="O245" s="242"/>
      <c r="P245" s="242"/>
      <c r="Q245" s="242"/>
      <c r="R245" s="242"/>
      <c r="S245" s="242"/>
      <c r="T245" s="256"/>
      <c r="AT245" s="261" t="s">
        <v>184</v>
      </c>
      <c r="AU245" s="261" t="s">
        <v>81</v>
      </c>
      <c r="AV245" s="90" t="s">
        <v>24</v>
      </c>
      <c r="AW245" s="90" t="s">
        <v>37</v>
      </c>
      <c r="AX245" s="90" t="s">
        <v>73</v>
      </c>
      <c r="AY245" s="261" t="s">
        <v>164</v>
      </c>
    </row>
    <row r="246" spans="2:51" s="90" customFormat="1" ht="13.5">
      <c r="B246" s="196"/>
      <c r="C246" s="197"/>
      <c r="D246" s="194" t="s">
        <v>184</v>
      </c>
      <c r="E246" s="198" t="s">
        <v>22</v>
      </c>
      <c r="F246" s="199" t="s">
        <v>2629</v>
      </c>
      <c r="G246" s="197"/>
      <c r="H246" s="198" t="s">
        <v>22</v>
      </c>
      <c r="I246" s="239"/>
      <c r="J246" s="197"/>
      <c r="K246" s="197"/>
      <c r="L246" s="240"/>
      <c r="M246" s="241"/>
      <c r="N246" s="242"/>
      <c r="O246" s="242"/>
      <c r="P246" s="242"/>
      <c r="Q246" s="242"/>
      <c r="R246" s="242"/>
      <c r="S246" s="242"/>
      <c r="T246" s="256"/>
      <c r="AT246" s="261" t="s">
        <v>184</v>
      </c>
      <c r="AU246" s="261" t="s">
        <v>81</v>
      </c>
      <c r="AV246" s="90" t="s">
        <v>24</v>
      </c>
      <c r="AW246" s="90" t="s">
        <v>37</v>
      </c>
      <c r="AX246" s="90" t="s">
        <v>73</v>
      </c>
      <c r="AY246" s="261" t="s">
        <v>164</v>
      </c>
    </row>
    <row r="247" spans="2:51" s="91" customFormat="1" ht="13.5">
      <c r="B247" s="200"/>
      <c r="C247" s="201"/>
      <c r="D247" s="207" t="s">
        <v>184</v>
      </c>
      <c r="E247" s="211" t="s">
        <v>22</v>
      </c>
      <c r="F247" s="212" t="s">
        <v>275</v>
      </c>
      <c r="G247" s="201"/>
      <c r="H247" s="213">
        <v>13</v>
      </c>
      <c r="I247" s="243"/>
      <c r="J247" s="201"/>
      <c r="K247" s="201"/>
      <c r="L247" s="244"/>
      <c r="M247" s="245"/>
      <c r="N247" s="246"/>
      <c r="O247" s="246"/>
      <c r="P247" s="246"/>
      <c r="Q247" s="246"/>
      <c r="R247" s="246"/>
      <c r="S247" s="246"/>
      <c r="T247" s="257"/>
      <c r="AT247" s="262" t="s">
        <v>184</v>
      </c>
      <c r="AU247" s="262" t="s">
        <v>81</v>
      </c>
      <c r="AV247" s="91" t="s">
        <v>81</v>
      </c>
      <c r="AW247" s="91" t="s">
        <v>37</v>
      </c>
      <c r="AX247" s="91" t="s">
        <v>24</v>
      </c>
      <c r="AY247" s="262" t="s">
        <v>164</v>
      </c>
    </row>
    <row r="248" spans="2:65" s="84" customFormat="1" ht="20.4" customHeight="1">
      <c r="B248" s="105"/>
      <c r="C248" s="189" t="s">
        <v>457</v>
      </c>
      <c r="D248" s="189" t="s">
        <v>166</v>
      </c>
      <c r="E248" s="190" t="s">
        <v>1776</v>
      </c>
      <c r="F248" s="191" t="s">
        <v>2630</v>
      </c>
      <c r="G248" s="192" t="s">
        <v>169</v>
      </c>
      <c r="H248" s="193">
        <v>1</v>
      </c>
      <c r="I248" s="233"/>
      <c r="J248" s="234">
        <f>ROUND(I248*H248,2)</f>
        <v>0</v>
      </c>
      <c r="K248" s="191" t="s">
        <v>170</v>
      </c>
      <c r="L248" s="214"/>
      <c r="M248" s="235" t="s">
        <v>22</v>
      </c>
      <c r="N248" s="236" t="s">
        <v>44</v>
      </c>
      <c r="O248" s="106"/>
      <c r="P248" s="237">
        <f>O248*H248</f>
        <v>0</v>
      </c>
      <c r="Q248" s="237">
        <v>0</v>
      </c>
      <c r="R248" s="237">
        <f>Q248*H248</f>
        <v>0</v>
      </c>
      <c r="S248" s="237">
        <v>0</v>
      </c>
      <c r="T248" s="254">
        <f>S248*H248</f>
        <v>0</v>
      </c>
      <c r="AR248" s="170" t="s">
        <v>298</v>
      </c>
      <c r="AT248" s="170" t="s">
        <v>166</v>
      </c>
      <c r="AU248" s="170" t="s">
        <v>81</v>
      </c>
      <c r="AY248" s="170" t="s">
        <v>164</v>
      </c>
      <c r="BE248" s="266">
        <f>IF(N248="základní",J248,0)</f>
        <v>0</v>
      </c>
      <c r="BF248" s="266">
        <f>IF(N248="snížená",J248,0)</f>
        <v>0</v>
      </c>
      <c r="BG248" s="266">
        <f>IF(N248="zákl. přenesená",J248,0)</f>
        <v>0</v>
      </c>
      <c r="BH248" s="266">
        <f>IF(N248="sníž. přenesená",J248,0)</f>
        <v>0</v>
      </c>
      <c r="BI248" s="266">
        <f>IF(N248="nulová",J248,0)</f>
        <v>0</v>
      </c>
      <c r="BJ248" s="170" t="s">
        <v>24</v>
      </c>
      <c r="BK248" s="266">
        <f>ROUND(I248*H248,2)</f>
        <v>0</v>
      </c>
      <c r="BL248" s="170" t="s">
        <v>298</v>
      </c>
      <c r="BM248" s="170" t="s">
        <v>2631</v>
      </c>
    </row>
    <row r="249" spans="2:47" s="84" customFormat="1" ht="24">
      <c r="B249" s="105"/>
      <c r="C249" s="174"/>
      <c r="D249" s="194" t="s">
        <v>173</v>
      </c>
      <c r="E249" s="174"/>
      <c r="F249" s="195" t="s">
        <v>2632</v>
      </c>
      <c r="G249" s="174"/>
      <c r="H249" s="174"/>
      <c r="I249" s="215"/>
      <c r="J249" s="174"/>
      <c r="K249" s="174"/>
      <c r="L249" s="214"/>
      <c r="M249" s="277"/>
      <c r="N249" s="272"/>
      <c r="O249" s="272"/>
      <c r="P249" s="272"/>
      <c r="Q249" s="272"/>
      <c r="R249" s="272"/>
      <c r="S249" s="272"/>
      <c r="T249" s="278"/>
      <c r="AT249" s="170" t="s">
        <v>173</v>
      </c>
      <c r="AU249" s="170" t="s">
        <v>81</v>
      </c>
    </row>
    <row r="250" spans="2:12" s="84" customFormat="1" ht="6.95" customHeight="1">
      <c r="B250" s="122"/>
      <c r="C250" s="123"/>
      <c r="D250" s="123"/>
      <c r="E250" s="123"/>
      <c r="F250" s="123"/>
      <c r="G250" s="123"/>
      <c r="H250" s="123"/>
      <c r="I250" s="156"/>
      <c r="J250" s="123"/>
      <c r="K250" s="123"/>
      <c r="L250" s="214"/>
    </row>
  </sheetData>
  <sheetProtection password="CC35" sheet="1" objects="1" formatCells="0" formatColumns="0" formatRows="0" sort="0" autoFilter="0"/>
  <autoFilter ref="C91:K249"/>
  <mergeCells count="12"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80:H80"/>
    <mergeCell ref="E82:H82"/>
    <mergeCell ref="E84:H84"/>
  </mergeCells>
  <hyperlinks>
    <hyperlink ref="F1:G1" location="C2" display="1) Krycí list soupisu"/>
    <hyperlink ref="G1:H1" location="C58" display="2) Rekapitulace"/>
    <hyperlink ref="J1" location="C91" display="3) Soupis prací"/>
    <hyperlink ref="L1:V1" location="'Rekapitulace stavby'!C2" display="Rekapitulace stavby"/>
  </hyperlinks>
  <printOptions/>
  <pageMargins left="0.582638888888889" right="0.582638888888889" top="0.582638888888889" bottom="0.582638888888889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R28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12.8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93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85" customHeight="1">
      <c r="A1" s="94"/>
      <c r="B1" s="95"/>
      <c r="C1" s="95"/>
      <c r="D1" s="96" t="s">
        <v>1</v>
      </c>
      <c r="E1" s="95"/>
      <c r="F1" s="97" t="s">
        <v>112</v>
      </c>
      <c r="G1" s="97" t="s">
        <v>113</v>
      </c>
      <c r="H1" s="97"/>
      <c r="I1" s="136"/>
      <c r="J1" s="97" t="s">
        <v>114</v>
      </c>
      <c r="K1" s="96" t="s">
        <v>115</v>
      </c>
      <c r="L1" s="97" t="s">
        <v>116</v>
      </c>
      <c r="M1" s="97"/>
      <c r="N1" s="97"/>
      <c r="O1" s="97"/>
      <c r="P1" s="97"/>
      <c r="Q1" s="97"/>
      <c r="R1" s="97"/>
      <c r="S1" s="97"/>
      <c r="T1" s="97"/>
      <c r="U1" s="169"/>
      <c r="V1" s="169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</row>
    <row r="2" spans="3:46" ht="36.95" customHeight="1">
      <c r="AT2" s="170" t="s">
        <v>99</v>
      </c>
    </row>
    <row r="3" spans="2:46" ht="6.95" customHeight="1">
      <c r="B3" s="98"/>
      <c r="C3" s="99"/>
      <c r="D3" s="99"/>
      <c r="E3" s="99"/>
      <c r="F3" s="99"/>
      <c r="G3" s="99"/>
      <c r="H3" s="99"/>
      <c r="I3" s="137"/>
      <c r="J3" s="99"/>
      <c r="K3" s="138"/>
      <c r="AT3" s="170" t="s">
        <v>81</v>
      </c>
    </row>
    <row r="4" spans="2:46" ht="36.95" customHeight="1">
      <c r="B4" s="100"/>
      <c r="C4" s="101"/>
      <c r="D4" s="102" t="s">
        <v>121</v>
      </c>
      <c r="E4" s="101"/>
      <c r="F4" s="101"/>
      <c r="G4" s="101"/>
      <c r="H4" s="101"/>
      <c r="I4" s="139"/>
      <c r="J4" s="101"/>
      <c r="K4" s="140"/>
      <c r="M4" s="141" t="s">
        <v>12</v>
      </c>
      <c r="AT4" s="170" t="s">
        <v>6</v>
      </c>
    </row>
    <row r="5" spans="2:11" ht="6.95" customHeight="1">
      <c r="B5" s="100"/>
      <c r="C5" s="101"/>
      <c r="D5" s="101"/>
      <c r="E5" s="101"/>
      <c r="F5" s="101"/>
      <c r="G5" s="101"/>
      <c r="H5" s="101"/>
      <c r="I5" s="139"/>
      <c r="J5" s="101"/>
      <c r="K5" s="140"/>
    </row>
    <row r="6" spans="2:11" ht="13.2">
      <c r="B6" s="100"/>
      <c r="C6" s="101"/>
      <c r="D6" s="103" t="s">
        <v>18</v>
      </c>
      <c r="E6" s="101"/>
      <c r="F6" s="101"/>
      <c r="G6" s="101"/>
      <c r="H6" s="101"/>
      <c r="I6" s="139"/>
      <c r="J6" s="101"/>
      <c r="K6" s="140"/>
    </row>
    <row r="7" spans="2:11" ht="20.4" customHeight="1">
      <c r="B7" s="100"/>
      <c r="C7" s="101"/>
      <c r="D7" s="101"/>
      <c r="E7" s="104" t="str">
        <f>'Rekapitulace stavby'!K6</f>
        <v>SPŠ, SOŠ a SOU Hradec Králové - nástavba školních dílen - konečné zadání</v>
      </c>
      <c r="F7" s="103"/>
      <c r="G7" s="103"/>
      <c r="H7" s="103"/>
      <c r="I7" s="139"/>
      <c r="J7" s="101"/>
      <c r="K7" s="140"/>
    </row>
    <row r="8" spans="2:11" s="84" customFormat="1" ht="13.2">
      <c r="B8" s="105"/>
      <c r="C8" s="106"/>
      <c r="D8" s="103" t="s">
        <v>122</v>
      </c>
      <c r="E8" s="106"/>
      <c r="F8" s="106"/>
      <c r="G8" s="106"/>
      <c r="H8" s="106"/>
      <c r="I8" s="142"/>
      <c r="J8" s="106"/>
      <c r="K8" s="143"/>
    </row>
    <row r="9" spans="2:11" s="84" customFormat="1" ht="36.95" customHeight="1">
      <c r="B9" s="105"/>
      <c r="C9" s="106"/>
      <c r="D9" s="106"/>
      <c r="E9" s="107" t="s">
        <v>2633</v>
      </c>
      <c r="F9" s="106"/>
      <c r="G9" s="106"/>
      <c r="H9" s="106"/>
      <c r="I9" s="142"/>
      <c r="J9" s="106"/>
      <c r="K9" s="143"/>
    </row>
    <row r="10" spans="2:11" s="84" customFormat="1" ht="13.5">
      <c r="B10" s="105"/>
      <c r="C10" s="106"/>
      <c r="D10" s="106"/>
      <c r="E10" s="106"/>
      <c r="F10" s="106"/>
      <c r="G10" s="106"/>
      <c r="H10" s="106"/>
      <c r="I10" s="142"/>
      <c r="J10" s="106"/>
      <c r="K10" s="143"/>
    </row>
    <row r="11" spans="2:11" s="84" customFormat="1" ht="14.4" customHeight="1">
      <c r="B11" s="105"/>
      <c r="C11" s="106"/>
      <c r="D11" s="103" t="s">
        <v>21</v>
      </c>
      <c r="E11" s="106"/>
      <c r="F11" s="108" t="s">
        <v>22</v>
      </c>
      <c r="G11" s="106"/>
      <c r="H11" s="106"/>
      <c r="I11" s="144" t="s">
        <v>23</v>
      </c>
      <c r="J11" s="108" t="s">
        <v>22</v>
      </c>
      <c r="K11" s="143"/>
    </row>
    <row r="12" spans="2:11" s="84" customFormat="1" ht="14.4" customHeight="1">
      <c r="B12" s="105"/>
      <c r="C12" s="106"/>
      <c r="D12" s="103" t="s">
        <v>25</v>
      </c>
      <c r="E12" s="106"/>
      <c r="F12" s="108" t="s">
        <v>26</v>
      </c>
      <c r="G12" s="106"/>
      <c r="H12" s="106"/>
      <c r="I12" s="144" t="s">
        <v>27</v>
      </c>
      <c r="J12" s="145" t="str">
        <f>'Rekapitulace stavby'!AN8</f>
        <v>30.1.2017</v>
      </c>
      <c r="K12" s="143"/>
    </row>
    <row r="13" spans="2:11" s="84" customFormat="1" ht="10.8" customHeight="1">
      <c r="B13" s="105"/>
      <c r="C13" s="106"/>
      <c r="D13" s="106"/>
      <c r="E13" s="106"/>
      <c r="F13" s="106"/>
      <c r="G13" s="106"/>
      <c r="H13" s="106"/>
      <c r="I13" s="142"/>
      <c r="J13" s="106"/>
      <c r="K13" s="143"/>
    </row>
    <row r="14" spans="2:11" s="84" customFormat="1" ht="14.4" customHeight="1">
      <c r="B14" s="105"/>
      <c r="C14" s="106"/>
      <c r="D14" s="103" t="s">
        <v>29</v>
      </c>
      <c r="E14" s="106"/>
      <c r="F14" s="106"/>
      <c r="G14" s="106"/>
      <c r="H14" s="106"/>
      <c r="I14" s="144" t="s">
        <v>30</v>
      </c>
      <c r="J14" s="108" t="s">
        <v>22</v>
      </c>
      <c r="K14" s="143"/>
    </row>
    <row r="15" spans="2:11" s="84" customFormat="1" ht="18" customHeight="1">
      <c r="B15" s="105"/>
      <c r="C15" s="106"/>
      <c r="D15" s="106"/>
      <c r="E15" s="108" t="s">
        <v>31</v>
      </c>
      <c r="F15" s="106"/>
      <c r="G15" s="106"/>
      <c r="H15" s="106"/>
      <c r="I15" s="144" t="s">
        <v>32</v>
      </c>
      <c r="J15" s="108" t="s">
        <v>22</v>
      </c>
      <c r="K15" s="143"/>
    </row>
    <row r="16" spans="2:11" s="84" customFormat="1" ht="6.95" customHeight="1">
      <c r="B16" s="105"/>
      <c r="C16" s="106"/>
      <c r="D16" s="106"/>
      <c r="E16" s="106"/>
      <c r="F16" s="106"/>
      <c r="G16" s="106"/>
      <c r="H16" s="106"/>
      <c r="I16" s="142"/>
      <c r="J16" s="106"/>
      <c r="K16" s="143"/>
    </row>
    <row r="17" spans="2:11" s="84" customFormat="1" ht="14.4" customHeight="1">
      <c r="B17" s="105"/>
      <c r="C17" s="106"/>
      <c r="D17" s="103" t="s">
        <v>33</v>
      </c>
      <c r="E17" s="106"/>
      <c r="F17" s="106"/>
      <c r="G17" s="106"/>
      <c r="H17" s="106"/>
      <c r="I17" s="144" t="s">
        <v>30</v>
      </c>
      <c r="J17" s="108" t="str">
        <f>IF('Rekapitulace stavby'!AN13="Vyplň údaj","",IF('Rekapitulace stavby'!AN13="","",'Rekapitulace stavby'!AN13))</f>
        <v/>
      </c>
      <c r="K17" s="143"/>
    </row>
    <row r="18" spans="2:11" s="84" customFormat="1" ht="18" customHeight="1">
      <c r="B18" s="105"/>
      <c r="C18" s="106"/>
      <c r="D18" s="106"/>
      <c r="E18" s="108" t="str">
        <f>IF('Rekapitulace stavby'!E14="Vyplň údaj","",IF('Rekapitulace stavby'!E14="","",'Rekapitulace stavby'!E14))</f>
        <v/>
      </c>
      <c r="F18" s="106"/>
      <c r="G18" s="106"/>
      <c r="H18" s="106"/>
      <c r="I18" s="144" t="s">
        <v>32</v>
      </c>
      <c r="J18" s="108" t="str">
        <f>IF('Rekapitulace stavby'!AN14="Vyplň údaj","",IF('Rekapitulace stavby'!AN14="","",'Rekapitulace stavby'!AN14))</f>
        <v/>
      </c>
      <c r="K18" s="143"/>
    </row>
    <row r="19" spans="2:11" s="84" customFormat="1" ht="6.95" customHeight="1">
      <c r="B19" s="105"/>
      <c r="C19" s="106"/>
      <c r="D19" s="106"/>
      <c r="E19" s="106"/>
      <c r="F19" s="106"/>
      <c r="G19" s="106"/>
      <c r="H19" s="106"/>
      <c r="I19" s="142"/>
      <c r="J19" s="106"/>
      <c r="K19" s="143"/>
    </row>
    <row r="20" spans="2:11" s="84" customFormat="1" ht="14.4" customHeight="1">
      <c r="B20" s="105"/>
      <c r="C20" s="106"/>
      <c r="D20" s="103" t="s">
        <v>35</v>
      </c>
      <c r="E20" s="106"/>
      <c r="F20" s="106"/>
      <c r="G20" s="106"/>
      <c r="H20" s="106"/>
      <c r="I20" s="144" t="s">
        <v>30</v>
      </c>
      <c r="J20" s="108" t="s">
        <v>22</v>
      </c>
      <c r="K20" s="143"/>
    </row>
    <row r="21" spans="2:11" s="84" customFormat="1" ht="18" customHeight="1">
      <c r="B21" s="105"/>
      <c r="C21" s="106"/>
      <c r="D21" s="106"/>
      <c r="E21" s="108" t="s">
        <v>126</v>
      </c>
      <c r="F21" s="106"/>
      <c r="G21" s="106"/>
      <c r="H21" s="106"/>
      <c r="I21" s="144" t="s">
        <v>32</v>
      </c>
      <c r="J21" s="108" t="s">
        <v>22</v>
      </c>
      <c r="K21" s="143"/>
    </row>
    <row r="22" spans="2:11" s="84" customFormat="1" ht="6.95" customHeight="1">
      <c r="B22" s="105"/>
      <c r="C22" s="106"/>
      <c r="D22" s="106"/>
      <c r="E22" s="106"/>
      <c r="F22" s="106"/>
      <c r="G22" s="106"/>
      <c r="H22" s="106"/>
      <c r="I22" s="142"/>
      <c r="J22" s="106"/>
      <c r="K22" s="143"/>
    </row>
    <row r="23" spans="2:11" s="84" customFormat="1" ht="14.4" customHeight="1">
      <c r="B23" s="105"/>
      <c r="C23" s="106"/>
      <c r="D23" s="103" t="s">
        <v>38</v>
      </c>
      <c r="E23" s="106"/>
      <c r="F23" s="106"/>
      <c r="G23" s="106"/>
      <c r="H23" s="106"/>
      <c r="I23" s="142"/>
      <c r="J23" s="106"/>
      <c r="K23" s="143"/>
    </row>
    <row r="24" spans="2:11" s="85" customFormat="1" ht="20.4" customHeight="1">
      <c r="B24" s="109"/>
      <c r="C24" s="110"/>
      <c r="D24" s="110"/>
      <c r="E24" s="111" t="s">
        <v>22</v>
      </c>
      <c r="F24" s="111"/>
      <c r="G24" s="111"/>
      <c r="H24" s="111"/>
      <c r="I24" s="146"/>
      <c r="J24" s="110"/>
      <c r="K24" s="147"/>
    </row>
    <row r="25" spans="2:11" s="84" customFormat="1" ht="6.95" customHeight="1">
      <c r="B25" s="105"/>
      <c r="C25" s="106"/>
      <c r="D25" s="106"/>
      <c r="E25" s="106"/>
      <c r="F25" s="106"/>
      <c r="G25" s="106"/>
      <c r="H25" s="106"/>
      <c r="I25" s="142"/>
      <c r="J25" s="106"/>
      <c r="K25" s="143"/>
    </row>
    <row r="26" spans="2:11" s="84" customFormat="1" ht="6.95" customHeight="1">
      <c r="B26" s="105"/>
      <c r="C26" s="106"/>
      <c r="D26" s="112"/>
      <c r="E26" s="112"/>
      <c r="F26" s="112"/>
      <c r="G26" s="112"/>
      <c r="H26" s="112"/>
      <c r="I26" s="148"/>
      <c r="J26" s="112"/>
      <c r="K26" s="149"/>
    </row>
    <row r="27" spans="2:11" s="84" customFormat="1" ht="25.5" customHeight="1">
      <c r="B27" s="105"/>
      <c r="C27" s="106"/>
      <c r="D27" s="113" t="s">
        <v>39</v>
      </c>
      <c r="E27" s="106"/>
      <c r="F27" s="106"/>
      <c r="G27" s="106"/>
      <c r="H27" s="106"/>
      <c r="I27" s="142"/>
      <c r="J27" s="150">
        <f>ROUND(J81,2)</f>
        <v>0</v>
      </c>
      <c r="K27" s="143"/>
    </row>
    <row r="28" spans="2:11" s="84" customFormat="1" ht="6.95" customHeight="1">
      <c r="B28" s="105"/>
      <c r="C28" s="106"/>
      <c r="D28" s="112"/>
      <c r="E28" s="112"/>
      <c r="F28" s="112"/>
      <c r="G28" s="112"/>
      <c r="H28" s="112"/>
      <c r="I28" s="148"/>
      <c r="J28" s="112"/>
      <c r="K28" s="149"/>
    </row>
    <row r="29" spans="2:11" s="84" customFormat="1" ht="14.4" customHeight="1">
      <c r="B29" s="105"/>
      <c r="C29" s="106"/>
      <c r="D29" s="106"/>
      <c r="E29" s="106"/>
      <c r="F29" s="114" t="s">
        <v>41</v>
      </c>
      <c r="G29" s="106"/>
      <c r="H29" s="106"/>
      <c r="I29" s="151" t="s">
        <v>40</v>
      </c>
      <c r="J29" s="114" t="s">
        <v>42</v>
      </c>
      <c r="K29" s="143"/>
    </row>
    <row r="30" spans="2:11" s="84" customFormat="1" ht="14.4" customHeight="1">
      <c r="B30" s="105"/>
      <c r="C30" s="106"/>
      <c r="D30" s="115" t="s">
        <v>43</v>
      </c>
      <c r="E30" s="115" t="s">
        <v>44</v>
      </c>
      <c r="F30" s="116">
        <f>ROUND(SUM(BE81:BE288),2)</f>
        <v>0</v>
      </c>
      <c r="G30" s="106"/>
      <c r="H30" s="106"/>
      <c r="I30" s="152">
        <v>0.21</v>
      </c>
      <c r="J30" s="116">
        <f>ROUND(ROUND((SUM(BE81:BE288)),2)*I30,2)</f>
        <v>0</v>
      </c>
      <c r="K30" s="143"/>
    </row>
    <row r="31" spans="2:11" s="84" customFormat="1" ht="14.4" customHeight="1">
      <c r="B31" s="105"/>
      <c r="C31" s="106"/>
      <c r="D31" s="106"/>
      <c r="E31" s="115" t="s">
        <v>45</v>
      </c>
      <c r="F31" s="116">
        <f>ROUND(SUM(BF81:BF288),2)</f>
        <v>0</v>
      </c>
      <c r="G31" s="106"/>
      <c r="H31" s="106"/>
      <c r="I31" s="152">
        <v>0.15</v>
      </c>
      <c r="J31" s="116">
        <f>ROUND(ROUND((SUM(BF81:BF288)),2)*I31,2)</f>
        <v>0</v>
      </c>
      <c r="K31" s="143"/>
    </row>
    <row r="32" spans="2:11" s="84" customFormat="1" ht="14.4" customHeight="1" hidden="1">
      <c r="B32" s="105"/>
      <c r="C32" s="106"/>
      <c r="D32" s="106"/>
      <c r="E32" s="115" t="s">
        <v>46</v>
      </c>
      <c r="F32" s="116">
        <f>ROUND(SUM(BG81:BG288),2)</f>
        <v>0</v>
      </c>
      <c r="G32" s="106"/>
      <c r="H32" s="106"/>
      <c r="I32" s="152">
        <v>0.21</v>
      </c>
      <c r="J32" s="116">
        <v>0</v>
      </c>
      <c r="K32" s="143"/>
    </row>
    <row r="33" spans="2:11" s="84" customFormat="1" ht="14.4" customHeight="1" hidden="1">
      <c r="B33" s="105"/>
      <c r="C33" s="106"/>
      <c r="D33" s="106"/>
      <c r="E33" s="115" t="s">
        <v>47</v>
      </c>
      <c r="F33" s="116">
        <f>ROUND(SUM(BH81:BH288),2)</f>
        <v>0</v>
      </c>
      <c r="G33" s="106"/>
      <c r="H33" s="106"/>
      <c r="I33" s="152">
        <v>0.15</v>
      </c>
      <c r="J33" s="116">
        <v>0</v>
      </c>
      <c r="K33" s="143"/>
    </row>
    <row r="34" spans="2:11" s="84" customFormat="1" ht="14.4" customHeight="1" hidden="1">
      <c r="B34" s="105"/>
      <c r="C34" s="106"/>
      <c r="D34" s="106"/>
      <c r="E34" s="115" t="s">
        <v>48</v>
      </c>
      <c r="F34" s="116">
        <f>ROUND(SUM(BI81:BI288),2)</f>
        <v>0</v>
      </c>
      <c r="G34" s="106"/>
      <c r="H34" s="106"/>
      <c r="I34" s="152">
        <v>0</v>
      </c>
      <c r="J34" s="116">
        <v>0</v>
      </c>
      <c r="K34" s="143"/>
    </row>
    <row r="35" spans="2:11" s="84" customFormat="1" ht="6.95" customHeight="1">
      <c r="B35" s="105"/>
      <c r="C35" s="106"/>
      <c r="D35" s="106"/>
      <c r="E35" s="106"/>
      <c r="F35" s="106"/>
      <c r="G35" s="106"/>
      <c r="H35" s="106"/>
      <c r="I35" s="142"/>
      <c r="J35" s="106"/>
      <c r="K35" s="143"/>
    </row>
    <row r="36" spans="2:11" s="84" customFormat="1" ht="25.5" customHeight="1">
      <c r="B36" s="105"/>
      <c r="C36" s="117"/>
      <c r="D36" s="118" t="s">
        <v>49</v>
      </c>
      <c r="E36" s="119"/>
      <c r="F36" s="119"/>
      <c r="G36" s="120" t="s">
        <v>50</v>
      </c>
      <c r="H36" s="121" t="s">
        <v>51</v>
      </c>
      <c r="I36" s="153"/>
      <c r="J36" s="154">
        <f>SUM(J27:J34)</f>
        <v>0</v>
      </c>
      <c r="K36" s="155"/>
    </row>
    <row r="37" spans="2:11" s="84" customFormat="1" ht="14.4" customHeight="1">
      <c r="B37" s="122"/>
      <c r="C37" s="123"/>
      <c r="D37" s="123"/>
      <c r="E37" s="123"/>
      <c r="F37" s="123"/>
      <c r="G37" s="123"/>
      <c r="H37" s="123"/>
      <c r="I37" s="156"/>
      <c r="J37" s="123"/>
      <c r="K37" s="157"/>
    </row>
    <row r="41" spans="2:11" s="84" customFormat="1" ht="6.95" customHeight="1">
      <c r="B41" s="124"/>
      <c r="C41" s="125"/>
      <c r="D41" s="125"/>
      <c r="E41" s="125"/>
      <c r="F41" s="125"/>
      <c r="G41" s="125"/>
      <c r="H41" s="125"/>
      <c r="I41" s="158"/>
      <c r="J41" s="125"/>
      <c r="K41" s="159"/>
    </row>
    <row r="42" spans="2:11" s="84" customFormat="1" ht="36.95" customHeight="1">
      <c r="B42" s="105"/>
      <c r="C42" s="102" t="s">
        <v>127</v>
      </c>
      <c r="D42" s="106"/>
      <c r="E42" s="106"/>
      <c r="F42" s="106"/>
      <c r="G42" s="106"/>
      <c r="H42" s="106"/>
      <c r="I42" s="142"/>
      <c r="J42" s="106"/>
      <c r="K42" s="143"/>
    </row>
    <row r="43" spans="2:11" s="84" customFormat="1" ht="6.95" customHeight="1">
      <c r="B43" s="105"/>
      <c r="C43" s="106"/>
      <c r="D43" s="106"/>
      <c r="E43" s="106"/>
      <c r="F43" s="106"/>
      <c r="G43" s="106"/>
      <c r="H43" s="106"/>
      <c r="I43" s="142"/>
      <c r="J43" s="106"/>
      <c r="K43" s="143"/>
    </row>
    <row r="44" spans="2:11" s="84" customFormat="1" ht="14.4" customHeight="1">
      <c r="B44" s="105"/>
      <c r="C44" s="103" t="s">
        <v>18</v>
      </c>
      <c r="D44" s="106"/>
      <c r="E44" s="106"/>
      <c r="F44" s="106"/>
      <c r="G44" s="106"/>
      <c r="H44" s="106"/>
      <c r="I44" s="142"/>
      <c r="J44" s="106"/>
      <c r="K44" s="143"/>
    </row>
    <row r="45" spans="2:11" s="84" customFormat="1" ht="20.4" customHeight="1">
      <c r="B45" s="105"/>
      <c r="C45" s="106"/>
      <c r="D45" s="106"/>
      <c r="E45" s="104" t="str">
        <f>E7</f>
        <v>SPŠ, SOŠ a SOU Hradec Králové - nástavba školních dílen - konečné zadání</v>
      </c>
      <c r="F45" s="103"/>
      <c r="G45" s="103"/>
      <c r="H45" s="103"/>
      <c r="I45" s="142"/>
      <c r="J45" s="106"/>
      <c r="K45" s="143"/>
    </row>
    <row r="46" spans="2:11" s="84" customFormat="1" ht="14.4" customHeight="1">
      <c r="B46" s="105"/>
      <c r="C46" s="103" t="s">
        <v>122</v>
      </c>
      <c r="D46" s="106"/>
      <c r="E46" s="106"/>
      <c r="F46" s="106"/>
      <c r="G46" s="106"/>
      <c r="H46" s="106"/>
      <c r="I46" s="142"/>
      <c r="J46" s="106"/>
      <c r="K46" s="143"/>
    </row>
    <row r="47" spans="2:11" s="84" customFormat="1" ht="22.2" customHeight="1">
      <c r="B47" s="105"/>
      <c r="C47" s="106"/>
      <c r="D47" s="106"/>
      <c r="E47" s="107" t="str">
        <f>E9</f>
        <v>02 - ZTI</v>
      </c>
      <c r="F47" s="106"/>
      <c r="G47" s="106"/>
      <c r="H47" s="106"/>
      <c r="I47" s="142"/>
      <c r="J47" s="106"/>
      <c r="K47" s="143"/>
    </row>
    <row r="48" spans="2:11" s="84" customFormat="1" ht="6.95" customHeight="1">
      <c r="B48" s="105"/>
      <c r="C48" s="106"/>
      <c r="D48" s="106"/>
      <c r="E48" s="106"/>
      <c r="F48" s="106"/>
      <c r="G48" s="106"/>
      <c r="H48" s="106"/>
      <c r="I48" s="142"/>
      <c r="J48" s="106"/>
      <c r="K48" s="143"/>
    </row>
    <row r="49" spans="2:11" s="84" customFormat="1" ht="18" customHeight="1">
      <c r="B49" s="105"/>
      <c r="C49" s="103" t="s">
        <v>25</v>
      </c>
      <c r="D49" s="106"/>
      <c r="E49" s="106"/>
      <c r="F49" s="108" t="str">
        <f>F12</f>
        <v>Hradecká p.č.st. 1780</v>
      </c>
      <c r="G49" s="106"/>
      <c r="H49" s="106"/>
      <c r="I49" s="144" t="s">
        <v>27</v>
      </c>
      <c r="J49" s="145" t="str">
        <f>IF(J12="","",J12)</f>
        <v>30.1.2017</v>
      </c>
      <c r="K49" s="143"/>
    </row>
    <row r="50" spans="2:11" s="84" customFormat="1" ht="6.95" customHeight="1">
      <c r="B50" s="105"/>
      <c r="C50" s="106"/>
      <c r="D50" s="106"/>
      <c r="E50" s="106"/>
      <c r="F50" s="106"/>
      <c r="G50" s="106"/>
      <c r="H50" s="106"/>
      <c r="I50" s="142"/>
      <c r="J50" s="106"/>
      <c r="K50" s="143"/>
    </row>
    <row r="51" spans="2:11" s="84" customFormat="1" ht="13.2">
      <c r="B51" s="105"/>
      <c r="C51" s="103" t="s">
        <v>29</v>
      </c>
      <c r="D51" s="106"/>
      <c r="E51" s="106"/>
      <c r="F51" s="108" t="str">
        <f>E15</f>
        <v>SPŠ, SOŠ a SOU HK - Hradební 1029</v>
      </c>
      <c r="G51" s="106"/>
      <c r="H51" s="106"/>
      <c r="I51" s="144" t="s">
        <v>35</v>
      </c>
      <c r="J51" s="108" t="str">
        <f>E21</f>
        <v>Ing. Pavel Pich</v>
      </c>
      <c r="K51" s="143"/>
    </row>
    <row r="52" spans="2:11" s="84" customFormat="1" ht="14.4" customHeight="1">
      <c r="B52" s="105"/>
      <c r="C52" s="103" t="s">
        <v>33</v>
      </c>
      <c r="D52" s="106"/>
      <c r="E52" s="106"/>
      <c r="F52" s="108" t="str">
        <f>IF(E18="","",E18)</f>
        <v/>
      </c>
      <c r="G52" s="106"/>
      <c r="H52" s="106"/>
      <c r="I52" s="142"/>
      <c r="J52" s="106"/>
      <c r="K52" s="143"/>
    </row>
    <row r="53" spans="2:11" s="84" customFormat="1" ht="10.3" customHeight="1">
      <c r="B53" s="105"/>
      <c r="C53" s="106"/>
      <c r="D53" s="106"/>
      <c r="E53" s="106"/>
      <c r="F53" s="106"/>
      <c r="G53" s="106"/>
      <c r="H53" s="106"/>
      <c r="I53" s="142"/>
      <c r="J53" s="106"/>
      <c r="K53" s="143"/>
    </row>
    <row r="54" spans="2:11" s="84" customFormat="1" ht="29.3" customHeight="1">
      <c r="B54" s="105"/>
      <c r="C54" s="126" t="s">
        <v>128</v>
      </c>
      <c r="D54" s="117"/>
      <c r="E54" s="117"/>
      <c r="F54" s="117"/>
      <c r="G54" s="117"/>
      <c r="H54" s="117"/>
      <c r="I54" s="160"/>
      <c r="J54" s="161" t="s">
        <v>129</v>
      </c>
      <c r="K54" s="162"/>
    </row>
    <row r="55" spans="2:11" s="84" customFormat="1" ht="10.3" customHeight="1">
      <c r="B55" s="105"/>
      <c r="C55" s="106"/>
      <c r="D55" s="106"/>
      <c r="E55" s="106"/>
      <c r="F55" s="106"/>
      <c r="G55" s="106"/>
      <c r="H55" s="106"/>
      <c r="I55" s="142"/>
      <c r="J55" s="106"/>
      <c r="K55" s="143"/>
    </row>
    <row r="56" spans="2:47" s="84" customFormat="1" ht="29.3" customHeight="1">
      <c r="B56" s="105"/>
      <c r="C56" s="127" t="s">
        <v>130</v>
      </c>
      <c r="D56" s="106"/>
      <c r="E56" s="106"/>
      <c r="F56" s="106"/>
      <c r="G56" s="106"/>
      <c r="H56" s="106"/>
      <c r="I56" s="142"/>
      <c r="J56" s="150">
        <f aca="true" t="shared" si="0" ref="J56:J58">J81</f>
        <v>0</v>
      </c>
      <c r="K56" s="143"/>
      <c r="AU56" s="170" t="s">
        <v>131</v>
      </c>
    </row>
    <row r="57" spans="2:11" s="86" customFormat="1" ht="24.95" customHeight="1">
      <c r="B57" s="128"/>
      <c r="C57" s="129"/>
      <c r="D57" s="130" t="s">
        <v>137</v>
      </c>
      <c r="E57" s="131"/>
      <c r="F57" s="131"/>
      <c r="G57" s="131"/>
      <c r="H57" s="131"/>
      <c r="I57" s="163"/>
      <c r="J57" s="164">
        <f t="shared" si="0"/>
        <v>0</v>
      </c>
      <c r="K57" s="165"/>
    </row>
    <row r="58" spans="2:11" s="87" customFormat="1" ht="19.9" customHeight="1">
      <c r="B58" s="132"/>
      <c r="C58" s="133"/>
      <c r="D58" s="134" t="s">
        <v>141</v>
      </c>
      <c r="E58" s="135"/>
      <c r="F58" s="135"/>
      <c r="G58" s="135"/>
      <c r="H58" s="135"/>
      <c r="I58" s="166"/>
      <c r="J58" s="167">
        <f t="shared" si="0"/>
        <v>0</v>
      </c>
      <c r="K58" s="168"/>
    </row>
    <row r="59" spans="2:11" s="87" customFormat="1" ht="19.9" customHeight="1">
      <c r="B59" s="132"/>
      <c r="C59" s="133"/>
      <c r="D59" s="134" t="s">
        <v>2634</v>
      </c>
      <c r="E59" s="135"/>
      <c r="F59" s="135"/>
      <c r="G59" s="135"/>
      <c r="H59" s="135"/>
      <c r="I59" s="166"/>
      <c r="J59" s="167">
        <f>J142</f>
        <v>0</v>
      </c>
      <c r="K59" s="168"/>
    </row>
    <row r="60" spans="2:11" s="87" customFormat="1" ht="19.9" customHeight="1">
      <c r="B60" s="132"/>
      <c r="C60" s="133"/>
      <c r="D60" s="134" t="s">
        <v>142</v>
      </c>
      <c r="E60" s="135"/>
      <c r="F60" s="135"/>
      <c r="G60" s="135"/>
      <c r="H60" s="135"/>
      <c r="I60" s="166"/>
      <c r="J60" s="167">
        <f>J209</f>
        <v>0</v>
      </c>
      <c r="K60" s="168"/>
    </row>
    <row r="61" spans="2:11" s="87" customFormat="1" ht="19.9" customHeight="1">
      <c r="B61" s="132"/>
      <c r="C61" s="133"/>
      <c r="D61" s="134" t="s">
        <v>2635</v>
      </c>
      <c r="E61" s="135"/>
      <c r="F61" s="135"/>
      <c r="G61" s="135"/>
      <c r="H61" s="135"/>
      <c r="I61" s="166"/>
      <c r="J61" s="167">
        <f>J274</f>
        <v>0</v>
      </c>
      <c r="K61" s="168"/>
    </row>
    <row r="62" spans="2:11" s="84" customFormat="1" ht="21.85" customHeight="1">
      <c r="B62" s="105"/>
      <c r="C62" s="106"/>
      <c r="D62" s="106"/>
      <c r="E62" s="106"/>
      <c r="F62" s="106"/>
      <c r="G62" s="106"/>
      <c r="H62" s="106"/>
      <c r="I62" s="142"/>
      <c r="J62" s="106"/>
      <c r="K62" s="143"/>
    </row>
    <row r="63" spans="2:11" s="84" customFormat="1" ht="6.95" customHeight="1">
      <c r="B63" s="122"/>
      <c r="C63" s="123"/>
      <c r="D63" s="123"/>
      <c r="E63" s="123"/>
      <c r="F63" s="123"/>
      <c r="G63" s="123"/>
      <c r="H63" s="123"/>
      <c r="I63" s="156"/>
      <c r="J63" s="123"/>
      <c r="K63" s="157"/>
    </row>
    <row r="67" spans="2:12" s="84" customFormat="1" ht="6.95" customHeight="1">
      <c r="B67" s="171"/>
      <c r="C67" s="172"/>
      <c r="D67" s="172"/>
      <c r="E67" s="172"/>
      <c r="F67" s="172"/>
      <c r="G67" s="172"/>
      <c r="H67" s="172"/>
      <c r="I67" s="158"/>
      <c r="J67" s="172"/>
      <c r="K67" s="172"/>
      <c r="L67" s="214"/>
    </row>
    <row r="68" spans="2:12" s="84" customFormat="1" ht="36.95" customHeight="1">
      <c r="B68" s="105"/>
      <c r="C68" s="173" t="s">
        <v>148</v>
      </c>
      <c r="D68" s="174"/>
      <c r="E68" s="174"/>
      <c r="F68" s="174"/>
      <c r="G68" s="174"/>
      <c r="H68" s="174"/>
      <c r="I68" s="215"/>
      <c r="J68" s="174"/>
      <c r="K68" s="174"/>
      <c r="L68" s="214"/>
    </row>
    <row r="69" spans="2:12" s="84" customFormat="1" ht="6.95" customHeight="1">
      <c r="B69" s="105"/>
      <c r="C69" s="174"/>
      <c r="D69" s="174"/>
      <c r="E69" s="174"/>
      <c r="F69" s="174"/>
      <c r="G69" s="174"/>
      <c r="H69" s="174"/>
      <c r="I69" s="215"/>
      <c r="J69" s="174"/>
      <c r="K69" s="174"/>
      <c r="L69" s="214"/>
    </row>
    <row r="70" spans="2:12" s="84" customFormat="1" ht="14.4" customHeight="1">
      <c r="B70" s="105"/>
      <c r="C70" s="175" t="s">
        <v>18</v>
      </c>
      <c r="D70" s="174"/>
      <c r="E70" s="174"/>
      <c r="F70" s="174"/>
      <c r="G70" s="174"/>
      <c r="H70" s="174"/>
      <c r="I70" s="215"/>
      <c r="J70" s="174"/>
      <c r="K70" s="174"/>
      <c r="L70" s="214"/>
    </row>
    <row r="71" spans="2:12" s="84" customFormat="1" ht="20.4" customHeight="1">
      <c r="B71" s="105"/>
      <c r="C71" s="174"/>
      <c r="D71" s="174"/>
      <c r="E71" s="176" t="str">
        <f>E7</f>
        <v>SPŠ, SOŠ a SOU Hradec Králové - nástavba školních dílen - konečné zadání</v>
      </c>
      <c r="F71" s="175"/>
      <c r="G71" s="175"/>
      <c r="H71" s="175"/>
      <c r="I71" s="215"/>
      <c r="J71" s="174"/>
      <c r="K71" s="174"/>
      <c r="L71" s="214"/>
    </row>
    <row r="72" spans="2:12" s="84" customFormat="1" ht="14.4" customHeight="1">
      <c r="B72" s="105"/>
      <c r="C72" s="175" t="s">
        <v>122</v>
      </c>
      <c r="D72" s="174"/>
      <c r="E72" s="174"/>
      <c r="F72" s="174"/>
      <c r="G72" s="174"/>
      <c r="H72" s="174"/>
      <c r="I72" s="215"/>
      <c r="J72" s="174"/>
      <c r="K72" s="174"/>
      <c r="L72" s="214"/>
    </row>
    <row r="73" spans="2:12" s="84" customFormat="1" ht="22.2" customHeight="1">
      <c r="B73" s="105"/>
      <c r="C73" s="174"/>
      <c r="D73" s="174"/>
      <c r="E73" s="177" t="str">
        <f>E9</f>
        <v>02 - ZTI</v>
      </c>
      <c r="F73" s="174"/>
      <c r="G73" s="174"/>
      <c r="H73" s="174"/>
      <c r="I73" s="215"/>
      <c r="J73" s="174"/>
      <c r="K73" s="174"/>
      <c r="L73" s="214"/>
    </row>
    <row r="74" spans="2:12" s="84" customFormat="1" ht="6.95" customHeight="1">
      <c r="B74" s="105"/>
      <c r="C74" s="174"/>
      <c r="D74" s="174"/>
      <c r="E74" s="174"/>
      <c r="F74" s="174"/>
      <c r="G74" s="174"/>
      <c r="H74" s="174"/>
      <c r="I74" s="215"/>
      <c r="J74" s="174"/>
      <c r="K74" s="174"/>
      <c r="L74" s="214"/>
    </row>
    <row r="75" spans="2:12" s="84" customFormat="1" ht="18" customHeight="1">
      <c r="B75" s="105"/>
      <c r="C75" s="175" t="s">
        <v>25</v>
      </c>
      <c r="D75" s="174"/>
      <c r="E75" s="174"/>
      <c r="F75" s="178" t="str">
        <f>F12</f>
        <v>Hradecká p.č.st. 1780</v>
      </c>
      <c r="G75" s="174"/>
      <c r="H75" s="174"/>
      <c r="I75" s="216" t="s">
        <v>27</v>
      </c>
      <c r="J75" s="217" t="str">
        <f>IF(J12="","",J12)</f>
        <v>30.1.2017</v>
      </c>
      <c r="K75" s="174"/>
      <c r="L75" s="214"/>
    </row>
    <row r="76" spans="2:12" s="84" customFormat="1" ht="6.95" customHeight="1">
      <c r="B76" s="105"/>
      <c r="C76" s="174"/>
      <c r="D76" s="174"/>
      <c r="E76" s="174"/>
      <c r="F76" s="174"/>
      <c r="G76" s="174"/>
      <c r="H76" s="174"/>
      <c r="I76" s="215"/>
      <c r="J76" s="174"/>
      <c r="K76" s="174"/>
      <c r="L76" s="214"/>
    </row>
    <row r="77" spans="2:12" s="84" customFormat="1" ht="13.2">
      <c r="B77" s="105"/>
      <c r="C77" s="175" t="s">
        <v>29</v>
      </c>
      <c r="D77" s="174"/>
      <c r="E77" s="174"/>
      <c r="F77" s="178" t="str">
        <f>E15</f>
        <v>SPŠ, SOŠ a SOU HK - Hradební 1029</v>
      </c>
      <c r="G77" s="174"/>
      <c r="H77" s="174"/>
      <c r="I77" s="216" t="s">
        <v>35</v>
      </c>
      <c r="J77" s="178" t="str">
        <f>E21</f>
        <v>Ing. Pavel Pich</v>
      </c>
      <c r="K77" s="174"/>
      <c r="L77" s="214"/>
    </row>
    <row r="78" spans="2:12" s="84" customFormat="1" ht="14.4" customHeight="1">
      <c r="B78" s="105"/>
      <c r="C78" s="175" t="s">
        <v>33</v>
      </c>
      <c r="D78" s="174"/>
      <c r="E78" s="174"/>
      <c r="F78" s="178" t="str">
        <f>IF(E18="","",E18)</f>
        <v/>
      </c>
      <c r="G78" s="174"/>
      <c r="H78" s="174"/>
      <c r="I78" s="215"/>
      <c r="J78" s="174"/>
      <c r="K78" s="174"/>
      <c r="L78" s="214"/>
    </row>
    <row r="79" spans="2:12" s="84" customFormat="1" ht="10.3" customHeight="1">
      <c r="B79" s="105"/>
      <c r="C79" s="174"/>
      <c r="D79" s="174"/>
      <c r="E79" s="174"/>
      <c r="F79" s="174"/>
      <c r="G79" s="174"/>
      <c r="H79" s="174"/>
      <c r="I79" s="215"/>
      <c r="J79" s="174"/>
      <c r="K79" s="174"/>
      <c r="L79" s="214"/>
    </row>
    <row r="80" spans="2:20" s="88" customFormat="1" ht="29.3" customHeight="1">
      <c r="B80" s="179"/>
      <c r="C80" s="180" t="s">
        <v>149</v>
      </c>
      <c r="D80" s="181" t="s">
        <v>58</v>
      </c>
      <c r="E80" s="181" t="s">
        <v>54</v>
      </c>
      <c r="F80" s="181" t="s">
        <v>150</v>
      </c>
      <c r="G80" s="181" t="s">
        <v>151</v>
      </c>
      <c r="H80" s="181" t="s">
        <v>152</v>
      </c>
      <c r="I80" s="218" t="s">
        <v>153</v>
      </c>
      <c r="J80" s="181" t="s">
        <v>129</v>
      </c>
      <c r="K80" s="219" t="s">
        <v>154</v>
      </c>
      <c r="L80" s="220"/>
      <c r="M80" s="221" t="s">
        <v>155</v>
      </c>
      <c r="N80" s="222" t="s">
        <v>43</v>
      </c>
      <c r="O80" s="222" t="s">
        <v>156</v>
      </c>
      <c r="P80" s="222" t="s">
        <v>157</v>
      </c>
      <c r="Q80" s="222" t="s">
        <v>158</v>
      </c>
      <c r="R80" s="222" t="s">
        <v>159</v>
      </c>
      <c r="S80" s="222" t="s">
        <v>160</v>
      </c>
      <c r="T80" s="251" t="s">
        <v>161</v>
      </c>
    </row>
    <row r="81" spans="2:63" s="84" customFormat="1" ht="29.3" customHeight="1">
      <c r="B81" s="105"/>
      <c r="C81" s="182" t="s">
        <v>130</v>
      </c>
      <c r="D81" s="174"/>
      <c r="E81" s="174"/>
      <c r="F81" s="174"/>
      <c r="G81" s="174"/>
      <c r="H81" s="174"/>
      <c r="I81" s="215"/>
      <c r="J81" s="223">
        <f aca="true" t="shared" si="1" ref="J81:J83">BK81</f>
        <v>0</v>
      </c>
      <c r="K81" s="174"/>
      <c r="L81" s="214"/>
      <c r="M81" s="224"/>
      <c r="N81" s="112"/>
      <c r="O81" s="112"/>
      <c r="P81" s="225">
        <f aca="true" t="shared" si="2" ref="P81:T81">P82</f>
        <v>0</v>
      </c>
      <c r="Q81" s="112"/>
      <c r="R81" s="225">
        <f t="shared" si="2"/>
        <v>2.14716</v>
      </c>
      <c r="S81" s="112"/>
      <c r="T81" s="252">
        <f t="shared" si="2"/>
        <v>0</v>
      </c>
      <c r="AT81" s="170" t="s">
        <v>72</v>
      </c>
      <c r="AU81" s="170" t="s">
        <v>131</v>
      </c>
      <c r="BK81" s="264">
        <f>BK82</f>
        <v>0</v>
      </c>
    </row>
    <row r="82" spans="2:63" s="89" customFormat="1" ht="37.5" customHeight="1">
      <c r="B82" s="183"/>
      <c r="C82" s="184"/>
      <c r="D82" s="185" t="s">
        <v>72</v>
      </c>
      <c r="E82" s="186" t="s">
        <v>667</v>
      </c>
      <c r="F82" s="186" t="s">
        <v>668</v>
      </c>
      <c r="G82" s="184"/>
      <c r="H82" s="184"/>
      <c r="I82" s="226"/>
      <c r="J82" s="227">
        <f t="shared" si="1"/>
        <v>0</v>
      </c>
      <c r="K82" s="184"/>
      <c r="L82" s="228"/>
      <c r="M82" s="229"/>
      <c r="N82" s="230"/>
      <c r="O82" s="230"/>
      <c r="P82" s="231">
        <f aca="true" t="shared" si="3" ref="P82:T82">P83+P142+P209+P274</f>
        <v>0</v>
      </c>
      <c r="Q82" s="230"/>
      <c r="R82" s="231">
        <f t="shared" si="3"/>
        <v>2.14716</v>
      </c>
      <c r="S82" s="230"/>
      <c r="T82" s="253">
        <f t="shared" si="3"/>
        <v>0</v>
      </c>
      <c r="AR82" s="259" t="s">
        <v>81</v>
      </c>
      <c r="AT82" s="260" t="s">
        <v>72</v>
      </c>
      <c r="AU82" s="260" t="s">
        <v>73</v>
      </c>
      <c r="AY82" s="259" t="s">
        <v>164</v>
      </c>
      <c r="BK82" s="265">
        <f>BK83+BK142+BK209+BK274</f>
        <v>0</v>
      </c>
    </row>
    <row r="83" spans="2:63" s="89" customFormat="1" ht="19.9" customHeight="1">
      <c r="B83" s="183"/>
      <c r="C83" s="184"/>
      <c r="D83" s="187" t="s">
        <v>72</v>
      </c>
      <c r="E83" s="188" t="s">
        <v>698</v>
      </c>
      <c r="F83" s="188" t="s">
        <v>699</v>
      </c>
      <c r="G83" s="184"/>
      <c r="H83" s="184"/>
      <c r="I83" s="226"/>
      <c r="J83" s="232">
        <f t="shared" si="1"/>
        <v>0</v>
      </c>
      <c r="K83" s="184"/>
      <c r="L83" s="228"/>
      <c r="M83" s="229"/>
      <c r="N83" s="230"/>
      <c r="O83" s="230"/>
      <c r="P83" s="231">
        <f aca="true" t="shared" si="4" ref="P83:T83">SUM(P84:P141)</f>
        <v>0</v>
      </c>
      <c r="Q83" s="230"/>
      <c r="R83" s="231">
        <f t="shared" si="4"/>
        <v>0.29982</v>
      </c>
      <c r="S83" s="230"/>
      <c r="T83" s="253">
        <f t="shared" si="4"/>
        <v>0</v>
      </c>
      <c r="AR83" s="259" t="s">
        <v>81</v>
      </c>
      <c r="AT83" s="260" t="s">
        <v>72</v>
      </c>
      <c r="AU83" s="260" t="s">
        <v>24</v>
      </c>
      <c r="AY83" s="259" t="s">
        <v>164</v>
      </c>
      <c r="BK83" s="265">
        <f>SUM(BK84:BK141)</f>
        <v>0</v>
      </c>
    </row>
    <row r="84" spans="2:65" s="84" customFormat="1" ht="20.4" customHeight="1">
      <c r="B84" s="105"/>
      <c r="C84" s="281" t="s">
        <v>24</v>
      </c>
      <c r="D84" s="281" t="s">
        <v>834</v>
      </c>
      <c r="E84" s="282" t="s">
        <v>298</v>
      </c>
      <c r="F84" s="283" t="s">
        <v>2636</v>
      </c>
      <c r="G84" s="284" t="s">
        <v>465</v>
      </c>
      <c r="H84" s="285">
        <v>144</v>
      </c>
      <c r="I84" s="286"/>
      <c r="J84" s="287">
        <f aca="true" t="shared" si="5" ref="J84:J88">ROUND(I84*H84,2)</f>
        <v>0</v>
      </c>
      <c r="K84" s="283" t="s">
        <v>22</v>
      </c>
      <c r="L84" s="288"/>
      <c r="M84" s="289" t="s">
        <v>22</v>
      </c>
      <c r="N84" s="290" t="s">
        <v>44</v>
      </c>
      <c r="O84" s="106"/>
      <c r="P84" s="237">
        <f aca="true" t="shared" si="6" ref="P84:P88">O84*H84</f>
        <v>0</v>
      </c>
      <c r="Q84" s="237">
        <v>0</v>
      </c>
      <c r="R84" s="237">
        <f aca="true" t="shared" si="7" ref="R84:R88">Q84*H84</f>
        <v>0</v>
      </c>
      <c r="S84" s="237">
        <v>0</v>
      </c>
      <c r="T84" s="254">
        <f aca="true" t="shared" si="8" ref="T84:T88">S84*H84</f>
        <v>0</v>
      </c>
      <c r="AR84" s="170" t="s">
        <v>425</v>
      </c>
      <c r="AT84" s="170" t="s">
        <v>834</v>
      </c>
      <c r="AU84" s="170" t="s">
        <v>81</v>
      </c>
      <c r="AY84" s="170" t="s">
        <v>164</v>
      </c>
      <c r="BE84" s="266">
        <f aca="true" t="shared" si="9" ref="BE84:BE88">IF(N84="základní",J84,0)</f>
        <v>0</v>
      </c>
      <c r="BF84" s="266">
        <f aca="true" t="shared" si="10" ref="BF84:BF88">IF(N84="snížená",J84,0)</f>
        <v>0</v>
      </c>
      <c r="BG84" s="266">
        <f aca="true" t="shared" si="11" ref="BG84:BG88">IF(N84="zákl. přenesená",J84,0)</f>
        <v>0</v>
      </c>
      <c r="BH84" s="266">
        <f aca="true" t="shared" si="12" ref="BH84:BH88">IF(N84="sníž. přenesená",J84,0)</f>
        <v>0</v>
      </c>
      <c r="BI84" s="266">
        <f aca="true" t="shared" si="13" ref="BI84:BI88">IF(N84="nulová",J84,0)</f>
        <v>0</v>
      </c>
      <c r="BJ84" s="170" t="s">
        <v>24</v>
      </c>
      <c r="BK84" s="266">
        <f aca="true" t="shared" si="14" ref="BK84:BK88">ROUND(I84*H84,2)</f>
        <v>0</v>
      </c>
      <c r="BL84" s="170" t="s">
        <v>298</v>
      </c>
      <c r="BM84" s="170" t="s">
        <v>24</v>
      </c>
    </row>
    <row r="85" spans="2:47" s="84" customFormat="1" ht="13.5">
      <c r="B85" s="105"/>
      <c r="C85" s="174"/>
      <c r="D85" s="207" t="s">
        <v>173</v>
      </c>
      <c r="E85" s="174"/>
      <c r="F85" s="270" t="s">
        <v>2636</v>
      </c>
      <c r="G85" s="174"/>
      <c r="H85" s="174"/>
      <c r="I85" s="215"/>
      <c r="J85" s="174"/>
      <c r="K85" s="174"/>
      <c r="L85" s="214"/>
      <c r="M85" s="238"/>
      <c r="N85" s="106"/>
      <c r="O85" s="106"/>
      <c r="P85" s="106"/>
      <c r="Q85" s="106"/>
      <c r="R85" s="106"/>
      <c r="S85" s="106"/>
      <c r="T85" s="255"/>
      <c r="AT85" s="170" t="s">
        <v>173</v>
      </c>
      <c r="AU85" s="170" t="s">
        <v>81</v>
      </c>
    </row>
    <row r="86" spans="2:65" s="84" customFormat="1" ht="20.4" customHeight="1">
      <c r="B86" s="105"/>
      <c r="C86" s="281" t="s">
        <v>81</v>
      </c>
      <c r="D86" s="281" t="s">
        <v>834</v>
      </c>
      <c r="E86" s="282" t="s">
        <v>2637</v>
      </c>
      <c r="F86" s="283" t="s">
        <v>2638</v>
      </c>
      <c r="G86" s="284" t="s">
        <v>169</v>
      </c>
      <c r="H86" s="285">
        <v>8</v>
      </c>
      <c r="I86" s="286"/>
      <c r="J86" s="287">
        <f t="shared" si="5"/>
        <v>0</v>
      </c>
      <c r="K86" s="283" t="s">
        <v>22</v>
      </c>
      <c r="L86" s="288"/>
      <c r="M86" s="289" t="s">
        <v>22</v>
      </c>
      <c r="N86" s="290" t="s">
        <v>44</v>
      </c>
      <c r="O86" s="106"/>
      <c r="P86" s="237">
        <f t="shared" si="6"/>
        <v>0</v>
      </c>
      <c r="Q86" s="237">
        <v>1E-05</v>
      </c>
      <c r="R86" s="237">
        <f t="shared" si="7"/>
        <v>8E-05</v>
      </c>
      <c r="S86" s="237">
        <v>0</v>
      </c>
      <c r="T86" s="254">
        <f t="shared" si="8"/>
        <v>0</v>
      </c>
      <c r="AR86" s="170" t="s">
        <v>425</v>
      </c>
      <c r="AT86" s="170" t="s">
        <v>834</v>
      </c>
      <c r="AU86" s="170" t="s">
        <v>81</v>
      </c>
      <c r="AY86" s="170" t="s">
        <v>164</v>
      </c>
      <c r="BE86" s="266">
        <f t="shared" si="9"/>
        <v>0</v>
      </c>
      <c r="BF86" s="266">
        <f t="shared" si="10"/>
        <v>0</v>
      </c>
      <c r="BG86" s="266">
        <f t="shared" si="11"/>
        <v>0</v>
      </c>
      <c r="BH86" s="266">
        <f t="shared" si="12"/>
        <v>0</v>
      </c>
      <c r="BI86" s="266">
        <f t="shared" si="13"/>
        <v>0</v>
      </c>
      <c r="BJ86" s="170" t="s">
        <v>24</v>
      </c>
      <c r="BK86" s="266">
        <f t="shared" si="14"/>
        <v>0</v>
      </c>
      <c r="BL86" s="170" t="s">
        <v>298</v>
      </c>
      <c r="BM86" s="170" t="s">
        <v>81</v>
      </c>
    </row>
    <row r="87" spans="2:47" s="84" customFormat="1" ht="13.5">
      <c r="B87" s="105"/>
      <c r="C87" s="174"/>
      <c r="D87" s="207" t="s">
        <v>173</v>
      </c>
      <c r="E87" s="174"/>
      <c r="F87" s="270" t="s">
        <v>2638</v>
      </c>
      <c r="G87" s="174"/>
      <c r="H87" s="174"/>
      <c r="I87" s="215"/>
      <c r="J87" s="174"/>
      <c r="K87" s="174"/>
      <c r="L87" s="214"/>
      <c r="M87" s="238"/>
      <c r="N87" s="106"/>
      <c r="O87" s="106"/>
      <c r="P87" s="106"/>
      <c r="Q87" s="106"/>
      <c r="R87" s="106"/>
      <c r="S87" s="106"/>
      <c r="T87" s="255"/>
      <c r="AT87" s="170" t="s">
        <v>173</v>
      </c>
      <c r="AU87" s="170" t="s">
        <v>81</v>
      </c>
    </row>
    <row r="88" spans="2:65" s="84" customFormat="1" ht="28.8" customHeight="1">
      <c r="B88" s="105"/>
      <c r="C88" s="281" t="s">
        <v>120</v>
      </c>
      <c r="D88" s="281" t="s">
        <v>834</v>
      </c>
      <c r="E88" s="282" t="s">
        <v>698</v>
      </c>
      <c r="F88" s="283" t="s">
        <v>2639</v>
      </c>
      <c r="G88" s="284" t="s">
        <v>1765</v>
      </c>
      <c r="H88" s="285">
        <v>1</v>
      </c>
      <c r="I88" s="286"/>
      <c r="J88" s="287">
        <f t="shared" si="5"/>
        <v>0</v>
      </c>
      <c r="K88" s="283" t="s">
        <v>22</v>
      </c>
      <c r="L88" s="288"/>
      <c r="M88" s="289" t="s">
        <v>22</v>
      </c>
      <c r="N88" s="290" t="s">
        <v>44</v>
      </c>
      <c r="O88" s="106"/>
      <c r="P88" s="237">
        <f t="shared" si="6"/>
        <v>0</v>
      </c>
      <c r="Q88" s="237">
        <v>0</v>
      </c>
      <c r="R88" s="237">
        <f t="shared" si="7"/>
        <v>0</v>
      </c>
      <c r="S88" s="237">
        <v>0</v>
      </c>
      <c r="T88" s="254">
        <f t="shared" si="8"/>
        <v>0</v>
      </c>
      <c r="AR88" s="170" t="s">
        <v>425</v>
      </c>
      <c r="AT88" s="170" t="s">
        <v>834</v>
      </c>
      <c r="AU88" s="170" t="s">
        <v>81</v>
      </c>
      <c r="AY88" s="170" t="s">
        <v>164</v>
      </c>
      <c r="BE88" s="266">
        <f t="shared" si="9"/>
        <v>0</v>
      </c>
      <c r="BF88" s="266">
        <f t="shared" si="10"/>
        <v>0</v>
      </c>
      <c r="BG88" s="266">
        <f t="shared" si="11"/>
        <v>0</v>
      </c>
      <c r="BH88" s="266">
        <f t="shared" si="12"/>
        <v>0</v>
      </c>
      <c r="BI88" s="266">
        <f t="shared" si="13"/>
        <v>0</v>
      </c>
      <c r="BJ88" s="170" t="s">
        <v>24</v>
      </c>
      <c r="BK88" s="266">
        <f t="shared" si="14"/>
        <v>0</v>
      </c>
      <c r="BL88" s="170" t="s">
        <v>298</v>
      </c>
      <c r="BM88" s="170" t="s">
        <v>120</v>
      </c>
    </row>
    <row r="89" spans="2:47" s="84" customFormat="1" ht="24">
      <c r="B89" s="105"/>
      <c r="C89" s="174"/>
      <c r="D89" s="207" t="s">
        <v>173</v>
      </c>
      <c r="E89" s="174"/>
      <c r="F89" s="270" t="s">
        <v>2639</v>
      </c>
      <c r="G89" s="174"/>
      <c r="H89" s="174"/>
      <c r="I89" s="215"/>
      <c r="J89" s="174"/>
      <c r="K89" s="174"/>
      <c r="L89" s="214"/>
      <c r="M89" s="238"/>
      <c r="N89" s="106"/>
      <c r="O89" s="106"/>
      <c r="P89" s="106"/>
      <c r="Q89" s="106"/>
      <c r="R89" s="106"/>
      <c r="S89" s="106"/>
      <c r="T89" s="255"/>
      <c r="AT89" s="170" t="s">
        <v>173</v>
      </c>
      <c r="AU89" s="170" t="s">
        <v>81</v>
      </c>
    </row>
    <row r="90" spans="2:65" s="84" customFormat="1" ht="20.4" customHeight="1">
      <c r="B90" s="105"/>
      <c r="C90" s="281" t="s">
        <v>171</v>
      </c>
      <c r="D90" s="281" t="s">
        <v>834</v>
      </c>
      <c r="E90" s="282" t="s">
        <v>2640</v>
      </c>
      <c r="F90" s="283" t="s">
        <v>2641</v>
      </c>
      <c r="G90" s="284" t="s">
        <v>169</v>
      </c>
      <c r="H90" s="285">
        <v>9</v>
      </c>
      <c r="I90" s="286"/>
      <c r="J90" s="287">
        <f aca="true" t="shared" si="15" ref="J90:J94">ROUND(I90*H90,2)</f>
        <v>0</v>
      </c>
      <c r="K90" s="283" t="s">
        <v>22</v>
      </c>
      <c r="L90" s="288"/>
      <c r="M90" s="289" t="s">
        <v>22</v>
      </c>
      <c r="N90" s="290" t="s">
        <v>44</v>
      </c>
      <c r="O90" s="106"/>
      <c r="P90" s="237">
        <f aca="true" t="shared" si="16" ref="P90:P94">O90*H90</f>
        <v>0</v>
      </c>
      <c r="Q90" s="237">
        <v>5E-05</v>
      </c>
      <c r="R90" s="237">
        <f aca="true" t="shared" si="17" ref="R90:R94">Q90*H90</f>
        <v>0.00045</v>
      </c>
      <c r="S90" s="237">
        <v>0</v>
      </c>
      <c r="T90" s="254">
        <f aca="true" t="shared" si="18" ref="T90:T94">S90*H90</f>
        <v>0</v>
      </c>
      <c r="AR90" s="170" t="s">
        <v>425</v>
      </c>
      <c r="AT90" s="170" t="s">
        <v>834</v>
      </c>
      <c r="AU90" s="170" t="s">
        <v>81</v>
      </c>
      <c r="AY90" s="170" t="s">
        <v>164</v>
      </c>
      <c r="BE90" s="266">
        <f aca="true" t="shared" si="19" ref="BE90:BE94">IF(N90="základní",J90,0)</f>
        <v>0</v>
      </c>
      <c r="BF90" s="266">
        <f aca="true" t="shared" si="20" ref="BF90:BF94">IF(N90="snížená",J90,0)</f>
        <v>0</v>
      </c>
      <c r="BG90" s="266">
        <f aca="true" t="shared" si="21" ref="BG90:BG94">IF(N90="zákl. přenesená",J90,0)</f>
        <v>0</v>
      </c>
      <c r="BH90" s="266">
        <f aca="true" t="shared" si="22" ref="BH90:BH94">IF(N90="sníž. přenesená",J90,0)</f>
        <v>0</v>
      </c>
      <c r="BI90" s="266">
        <f aca="true" t="shared" si="23" ref="BI90:BI94">IF(N90="nulová",J90,0)</f>
        <v>0</v>
      </c>
      <c r="BJ90" s="170" t="s">
        <v>24</v>
      </c>
      <c r="BK90" s="266">
        <f aca="true" t="shared" si="24" ref="BK90:BK94">ROUND(I90*H90,2)</f>
        <v>0</v>
      </c>
      <c r="BL90" s="170" t="s">
        <v>298</v>
      </c>
      <c r="BM90" s="170" t="s">
        <v>171</v>
      </c>
    </row>
    <row r="91" spans="2:47" s="84" customFormat="1" ht="13.5">
      <c r="B91" s="105"/>
      <c r="C91" s="174"/>
      <c r="D91" s="207" t="s">
        <v>173</v>
      </c>
      <c r="E91" s="174"/>
      <c r="F91" s="270" t="s">
        <v>2641</v>
      </c>
      <c r="G91" s="174"/>
      <c r="H91" s="174"/>
      <c r="I91" s="215"/>
      <c r="J91" s="174"/>
      <c r="K91" s="174"/>
      <c r="L91" s="214"/>
      <c r="M91" s="238"/>
      <c r="N91" s="106"/>
      <c r="O91" s="106"/>
      <c r="P91" s="106"/>
      <c r="Q91" s="106"/>
      <c r="R91" s="106"/>
      <c r="S91" s="106"/>
      <c r="T91" s="255"/>
      <c r="AT91" s="170" t="s">
        <v>173</v>
      </c>
      <c r="AU91" s="170" t="s">
        <v>81</v>
      </c>
    </row>
    <row r="92" spans="2:65" s="84" customFormat="1" ht="20.4" customHeight="1">
      <c r="B92" s="105"/>
      <c r="C92" s="189" t="s">
        <v>202</v>
      </c>
      <c r="D92" s="189" t="s">
        <v>166</v>
      </c>
      <c r="E92" s="190" t="s">
        <v>2642</v>
      </c>
      <c r="F92" s="191" t="s">
        <v>2643</v>
      </c>
      <c r="G92" s="192" t="s">
        <v>465</v>
      </c>
      <c r="H92" s="193">
        <v>65</v>
      </c>
      <c r="I92" s="233"/>
      <c r="J92" s="234">
        <f t="shared" si="15"/>
        <v>0</v>
      </c>
      <c r="K92" s="191" t="s">
        <v>22</v>
      </c>
      <c r="L92" s="214"/>
      <c r="M92" s="235" t="s">
        <v>22</v>
      </c>
      <c r="N92" s="236" t="s">
        <v>44</v>
      </c>
      <c r="O92" s="106"/>
      <c r="P92" s="237">
        <f t="shared" si="16"/>
        <v>0</v>
      </c>
      <c r="Q92" s="237">
        <v>0</v>
      </c>
      <c r="R92" s="237">
        <f t="shared" si="17"/>
        <v>0</v>
      </c>
      <c r="S92" s="237">
        <v>0</v>
      </c>
      <c r="T92" s="254">
        <f t="shared" si="18"/>
        <v>0</v>
      </c>
      <c r="AR92" s="170" t="s">
        <v>298</v>
      </c>
      <c r="AT92" s="170" t="s">
        <v>166</v>
      </c>
      <c r="AU92" s="170" t="s">
        <v>81</v>
      </c>
      <c r="AY92" s="170" t="s">
        <v>164</v>
      </c>
      <c r="BE92" s="266">
        <f t="shared" si="19"/>
        <v>0</v>
      </c>
      <c r="BF92" s="266">
        <f t="shared" si="20"/>
        <v>0</v>
      </c>
      <c r="BG92" s="266">
        <f t="shared" si="21"/>
        <v>0</v>
      </c>
      <c r="BH92" s="266">
        <f t="shared" si="22"/>
        <v>0</v>
      </c>
      <c r="BI92" s="266">
        <f t="shared" si="23"/>
        <v>0</v>
      </c>
      <c r="BJ92" s="170" t="s">
        <v>24</v>
      </c>
      <c r="BK92" s="266">
        <f t="shared" si="24"/>
        <v>0</v>
      </c>
      <c r="BL92" s="170" t="s">
        <v>298</v>
      </c>
      <c r="BM92" s="170" t="s">
        <v>202</v>
      </c>
    </row>
    <row r="93" spans="2:47" s="84" customFormat="1" ht="13.5">
      <c r="B93" s="105"/>
      <c r="C93" s="174"/>
      <c r="D93" s="207" t="s">
        <v>173</v>
      </c>
      <c r="E93" s="174"/>
      <c r="F93" s="270" t="s">
        <v>2643</v>
      </c>
      <c r="G93" s="174"/>
      <c r="H93" s="174"/>
      <c r="I93" s="215"/>
      <c r="J93" s="174"/>
      <c r="K93" s="174"/>
      <c r="L93" s="214"/>
      <c r="M93" s="238"/>
      <c r="N93" s="106"/>
      <c r="O93" s="106"/>
      <c r="P93" s="106"/>
      <c r="Q93" s="106"/>
      <c r="R93" s="106"/>
      <c r="S93" s="106"/>
      <c r="T93" s="255"/>
      <c r="AT93" s="170" t="s">
        <v>173</v>
      </c>
      <c r="AU93" s="170" t="s">
        <v>81</v>
      </c>
    </row>
    <row r="94" spans="2:65" s="84" customFormat="1" ht="20.4" customHeight="1">
      <c r="B94" s="105"/>
      <c r="C94" s="189" t="s">
        <v>188</v>
      </c>
      <c r="D94" s="189" t="s">
        <v>166</v>
      </c>
      <c r="E94" s="190" t="s">
        <v>2644</v>
      </c>
      <c r="F94" s="191" t="s">
        <v>2645</v>
      </c>
      <c r="G94" s="192" t="s">
        <v>169</v>
      </c>
      <c r="H94" s="193">
        <v>3</v>
      </c>
      <c r="I94" s="233"/>
      <c r="J94" s="234">
        <f t="shared" si="15"/>
        <v>0</v>
      </c>
      <c r="K94" s="191" t="s">
        <v>22</v>
      </c>
      <c r="L94" s="214"/>
      <c r="M94" s="235" t="s">
        <v>22</v>
      </c>
      <c r="N94" s="236" t="s">
        <v>44</v>
      </c>
      <c r="O94" s="106"/>
      <c r="P94" s="237">
        <f t="shared" si="16"/>
        <v>0</v>
      </c>
      <c r="Q94" s="237">
        <v>0.0009</v>
      </c>
      <c r="R94" s="237">
        <f t="shared" si="17"/>
        <v>0.0027</v>
      </c>
      <c r="S94" s="237">
        <v>0</v>
      </c>
      <c r="T94" s="254">
        <f t="shared" si="18"/>
        <v>0</v>
      </c>
      <c r="AR94" s="170" t="s">
        <v>298</v>
      </c>
      <c r="AT94" s="170" t="s">
        <v>166</v>
      </c>
      <c r="AU94" s="170" t="s">
        <v>81</v>
      </c>
      <c r="AY94" s="170" t="s">
        <v>164</v>
      </c>
      <c r="BE94" s="266">
        <f t="shared" si="19"/>
        <v>0</v>
      </c>
      <c r="BF94" s="266">
        <f t="shared" si="20"/>
        <v>0</v>
      </c>
      <c r="BG94" s="266">
        <f t="shared" si="21"/>
        <v>0</v>
      </c>
      <c r="BH94" s="266">
        <f t="shared" si="22"/>
        <v>0</v>
      </c>
      <c r="BI94" s="266">
        <f t="shared" si="23"/>
        <v>0</v>
      </c>
      <c r="BJ94" s="170" t="s">
        <v>24</v>
      </c>
      <c r="BK94" s="266">
        <f t="shared" si="24"/>
        <v>0</v>
      </c>
      <c r="BL94" s="170" t="s">
        <v>298</v>
      </c>
      <c r="BM94" s="170" t="s">
        <v>188</v>
      </c>
    </row>
    <row r="95" spans="2:47" s="84" customFormat="1" ht="13.5">
      <c r="B95" s="105"/>
      <c r="C95" s="174"/>
      <c r="D95" s="207" t="s">
        <v>173</v>
      </c>
      <c r="E95" s="174"/>
      <c r="F95" s="270" t="s">
        <v>2645</v>
      </c>
      <c r="G95" s="174"/>
      <c r="H95" s="174"/>
      <c r="I95" s="215"/>
      <c r="J95" s="174"/>
      <c r="K95" s="174"/>
      <c r="L95" s="214"/>
      <c r="M95" s="238"/>
      <c r="N95" s="106"/>
      <c r="O95" s="106"/>
      <c r="P95" s="106"/>
      <c r="Q95" s="106"/>
      <c r="R95" s="106"/>
      <c r="S95" s="106"/>
      <c r="T95" s="255"/>
      <c r="AT95" s="170" t="s">
        <v>173</v>
      </c>
      <c r="AU95" s="170" t="s">
        <v>81</v>
      </c>
    </row>
    <row r="96" spans="2:65" s="84" customFormat="1" ht="20.4" customHeight="1">
      <c r="B96" s="105"/>
      <c r="C96" s="189" t="s">
        <v>212</v>
      </c>
      <c r="D96" s="189" t="s">
        <v>166</v>
      </c>
      <c r="E96" s="190" t="s">
        <v>2646</v>
      </c>
      <c r="F96" s="191" t="s">
        <v>2647</v>
      </c>
      <c r="G96" s="192" t="s">
        <v>169</v>
      </c>
      <c r="H96" s="193">
        <v>1</v>
      </c>
      <c r="I96" s="233"/>
      <c r="J96" s="234">
        <f aca="true" t="shared" si="25" ref="J96:J100">ROUND(I96*H96,2)</f>
        <v>0</v>
      </c>
      <c r="K96" s="191" t="s">
        <v>22</v>
      </c>
      <c r="L96" s="214"/>
      <c r="M96" s="235" t="s">
        <v>22</v>
      </c>
      <c r="N96" s="236" t="s">
        <v>44</v>
      </c>
      <c r="O96" s="106"/>
      <c r="P96" s="237">
        <f aca="true" t="shared" si="26" ref="P96:P100">O96*H96</f>
        <v>0</v>
      </c>
      <c r="Q96" s="237">
        <v>0.00027</v>
      </c>
      <c r="R96" s="237">
        <f aca="true" t="shared" si="27" ref="R96:R100">Q96*H96</f>
        <v>0.00027</v>
      </c>
      <c r="S96" s="237">
        <v>0</v>
      </c>
      <c r="T96" s="254">
        <f aca="true" t="shared" si="28" ref="T96:T100">S96*H96</f>
        <v>0</v>
      </c>
      <c r="AR96" s="170" t="s">
        <v>298</v>
      </c>
      <c r="AT96" s="170" t="s">
        <v>166</v>
      </c>
      <c r="AU96" s="170" t="s">
        <v>81</v>
      </c>
      <c r="AY96" s="170" t="s">
        <v>164</v>
      </c>
      <c r="BE96" s="266">
        <f aca="true" t="shared" si="29" ref="BE96:BE100">IF(N96="základní",J96,0)</f>
        <v>0</v>
      </c>
      <c r="BF96" s="266">
        <f>IF(N96="snížená",J96,0)</f>
        <v>0</v>
      </c>
      <c r="BG96" s="266">
        <f aca="true" t="shared" si="30" ref="BG96:BG100">IF(N96="zákl. přenesená",J96,0)</f>
        <v>0</v>
      </c>
      <c r="BH96" s="266">
        <f aca="true" t="shared" si="31" ref="BH96:BH100">IF(N96="sníž. přenesená",J96,0)</f>
        <v>0</v>
      </c>
      <c r="BI96" s="266">
        <f aca="true" t="shared" si="32" ref="BI96:BI100">IF(N96="nulová",J96,0)</f>
        <v>0</v>
      </c>
      <c r="BJ96" s="170" t="s">
        <v>24</v>
      </c>
      <c r="BK96" s="266">
        <f aca="true" t="shared" si="33" ref="BK96:BK100">ROUND(I96*H96,2)</f>
        <v>0</v>
      </c>
      <c r="BL96" s="170" t="s">
        <v>298</v>
      </c>
      <c r="BM96" s="170" t="s">
        <v>212</v>
      </c>
    </row>
    <row r="97" spans="2:47" s="84" customFormat="1" ht="13.5">
      <c r="B97" s="105"/>
      <c r="C97" s="174"/>
      <c r="D97" s="207" t="s">
        <v>173</v>
      </c>
      <c r="E97" s="174"/>
      <c r="F97" s="270" t="s">
        <v>2647</v>
      </c>
      <c r="G97" s="174"/>
      <c r="H97" s="174"/>
      <c r="I97" s="215"/>
      <c r="J97" s="174"/>
      <c r="K97" s="174"/>
      <c r="L97" s="214"/>
      <c r="M97" s="238"/>
      <c r="N97" s="106"/>
      <c r="O97" s="106"/>
      <c r="P97" s="106"/>
      <c r="Q97" s="106"/>
      <c r="R97" s="106"/>
      <c r="S97" s="106"/>
      <c r="T97" s="255"/>
      <c r="AT97" s="170" t="s">
        <v>173</v>
      </c>
      <c r="AU97" s="170" t="s">
        <v>81</v>
      </c>
    </row>
    <row r="98" spans="2:65" s="84" customFormat="1" ht="20.4" customHeight="1">
      <c r="B98" s="105"/>
      <c r="C98" s="189" t="s">
        <v>217</v>
      </c>
      <c r="D98" s="189" t="s">
        <v>166</v>
      </c>
      <c r="E98" s="190" t="s">
        <v>2648</v>
      </c>
      <c r="F98" s="191" t="s">
        <v>2649</v>
      </c>
      <c r="G98" s="192" t="s">
        <v>169</v>
      </c>
      <c r="H98" s="193">
        <v>14</v>
      </c>
      <c r="I98" s="233"/>
      <c r="J98" s="234">
        <f t="shared" si="25"/>
        <v>0</v>
      </c>
      <c r="K98" s="191" t="s">
        <v>22</v>
      </c>
      <c r="L98" s="214"/>
      <c r="M98" s="235" t="s">
        <v>22</v>
      </c>
      <c r="N98" s="236" t="s">
        <v>44</v>
      </c>
      <c r="O98" s="106"/>
      <c r="P98" s="237">
        <f t="shared" si="26"/>
        <v>0</v>
      </c>
      <c r="Q98" s="237">
        <v>0.00053</v>
      </c>
      <c r="R98" s="237">
        <f t="shared" si="27"/>
        <v>0.00742</v>
      </c>
      <c r="S98" s="237">
        <v>0</v>
      </c>
      <c r="T98" s="254">
        <f t="shared" si="28"/>
        <v>0</v>
      </c>
      <c r="AR98" s="170" t="s">
        <v>298</v>
      </c>
      <c r="AT98" s="170" t="s">
        <v>166</v>
      </c>
      <c r="AU98" s="170" t="s">
        <v>81</v>
      </c>
      <c r="AY98" s="170" t="s">
        <v>164</v>
      </c>
      <c r="BE98" s="266">
        <f t="shared" si="29"/>
        <v>0</v>
      </c>
      <c r="BF98" s="266">
        <f>IF(N98="snížená",J98,0)</f>
        <v>0</v>
      </c>
      <c r="BG98" s="266">
        <f t="shared" si="30"/>
        <v>0</v>
      </c>
      <c r="BH98" s="266">
        <f t="shared" si="31"/>
        <v>0</v>
      </c>
      <c r="BI98" s="266">
        <f t="shared" si="32"/>
        <v>0</v>
      </c>
      <c r="BJ98" s="170" t="s">
        <v>24</v>
      </c>
      <c r="BK98" s="266">
        <f t="shared" si="33"/>
        <v>0</v>
      </c>
      <c r="BL98" s="170" t="s">
        <v>298</v>
      </c>
      <c r="BM98" s="170" t="s">
        <v>217</v>
      </c>
    </row>
    <row r="99" spans="2:47" s="84" customFormat="1" ht="13.5">
      <c r="B99" s="105"/>
      <c r="C99" s="174"/>
      <c r="D99" s="207" t="s">
        <v>173</v>
      </c>
      <c r="E99" s="174"/>
      <c r="F99" s="270" t="s">
        <v>2649</v>
      </c>
      <c r="G99" s="174"/>
      <c r="H99" s="174"/>
      <c r="I99" s="215"/>
      <c r="J99" s="174"/>
      <c r="K99" s="174"/>
      <c r="L99" s="214"/>
      <c r="M99" s="238"/>
      <c r="N99" s="106"/>
      <c r="O99" s="106"/>
      <c r="P99" s="106"/>
      <c r="Q99" s="106"/>
      <c r="R99" s="106"/>
      <c r="S99" s="106"/>
      <c r="T99" s="255"/>
      <c r="AT99" s="170" t="s">
        <v>173</v>
      </c>
      <c r="AU99" s="170" t="s">
        <v>81</v>
      </c>
    </row>
    <row r="100" spans="2:65" s="84" customFormat="1" ht="20.4" customHeight="1">
      <c r="B100" s="105"/>
      <c r="C100" s="189" t="s">
        <v>200</v>
      </c>
      <c r="D100" s="189" t="s">
        <v>166</v>
      </c>
      <c r="E100" s="190" t="s">
        <v>2650</v>
      </c>
      <c r="F100" s="191" t="s">
        <v>2651</v>
      </c>
      <c r="G100" s="192" t="s">
        <v>169</v>
      </c>
      <c r="H100" s="193">
        <v>2</v>
      </c>
      <c r="I100" s="233"/>
      <c r="J100" s="234">
        <f t="shared" si="25"/>
        <v>0</v>
      </c>
      <c r="K100" s="191" t="s">
        <v>22</v>
      </c>
      <c r="L100" s="214"/>
      <c r="M100" s="235" t="s">
        <v>22</v>
      </c>
      <c r="N100" s="236" t="s">
        <v>44</v>
      </c>
      <c r="O100" s="106"/>
      <c r="P100" s="237">
        <f t="shared" si="26"/>
        <v>0</v>
      </c>
      <c r="Q100" s="237">
        <v>0.00101</v>
      </c>
      <c r="R100" s="237">
        <f t="shared" si="27"/>
        <v>0.00202</v>
      </c>
      <c r="S100" s="237">
        <v>0</v>
      </c>
      <c r="T100" s="254">
        <f t="shared" si="28"/>
        <v>0</v>
      </c>
      <c r="AR100" s="170" t="s">
        <v>298</v>
      </c>
      <c r="AT100" s="170" t="s">
        <v>166</v>
      </c>
      <c r="AU100" s="170" t="s">
        <v>81</v>
      </c>
      <c r="AY100" s="170" t="s">
        <v>164</v>
      </c>
      <c r="BE100" s="266">
        <f t="shared" si="29"/>
        <v>0</v>
      </c>
      <c r="BF100" s="266">
        <v>0</v>
      </c>
      <c r="BG100" s="266">
        <f t="shared" si="30"/>
        <v>0</v>
      </c>
      <c r="BH100" s="266">
        <f t="shared" si="31"/>
        <v>0</v>
      </c>
      <c r="BI100" s="266">
        <f t="shared" si="32"/>
        <v>0</v>
      </c>
      <c r="BJ100" s="170" t="s">
        <v>24</v>
      </c>
      <c r="BK100" s="266">
        <f t="shared" si="33"/>
        <v>0</v>
      </c>
      <c r="BL100" s="170" t="s">
        <v>298</v>
      </c>
      <c r="BM100" s="170" t="s">
        <v>200</v>
      </c>
    </row>
    <row r="101" spans="2:47" s="84" customFormat="1" ht="13.5">
      <c r="B101" s="105"/>
      <c r="C101" s="174"/>
      <c r="D101" s="207" t="s">
        <v>173</v>
      </c>
      <c r="E101" s="174"/>
      <c r="F101" s="270" t="s">
        <v>2651</v>
      </c>
      <c r="G101" s="174"/>
      <c r="H101" s="174"/>
      <c r="I101" s="215"/>
      <c r="J101" s="174"/>
      <c r="K101" s="174"/>
      <c r="L101" s="214"/>
      <c r="M101" s="238"/>
      <c r="N101" s="106"/>
      <c r="O101" s="106"/>
      <c r="P101" s="106"/>
      <c r="Q101" s="106"/>
      <c r="R101" s="106"/>
      <c r="S101" s="106"/>
      <c r="T101" s="255"/>
      <c r="AT101" s="170" t="s">
        <v>173</v>
      </c>
      <c r="AU101" s="170" t="s">
        <v>81</v>
      </c>
    </row>
    <row r="102" spans="2:65" s="84" customFormat="1" ht="20.4" customHeight="1">
      <c r="B102" s="105"/>
      <c r="C102" s="189" t="s">
        <v>240</v>
      </c>
      <c r="D102" s="189" t="s">
        <v>166</v>
      </c>
      <c r="E102" s="190" t="s">
        <v>2652</v>
      </c>
      <c r="F102" s="191" t="s">
        <v>2653</v>
      </c>
      <c r="G102" s="192" t="s">
        <v>465</v>
      </c>
      <c r="H102" s="193">
        <v>108</v>
      </c>
      <c r="I102" s="233"/>
      <c r="J102" s="234">
        <f aca="true" t="shared" si="34" ref="J102:J106">ROUND(I102*H102,2)</f>
        <v>0</v>
      </c>
      <c r="K102" s="191" t="s">
        <v>22</v>
      </c>
      <c r="L102" s="214"/>
      <c r="M102" s="235" t="s">
        <v>22</v>
      </c>
      <c r="N102" s="236" t="s">
        <v>44</v>
      </c>
      <c r="O102" s="106"/>
      <c r="P102" s="237">
        <f aca="true" t="shared" si="35" ref="P102:P106">O102*H102</f>
        <v>0</v>
      </c>
      <c r="Q102" s="237">
        <v>0.00059</v>
      </c>
      <c r="R102" s="237">
        <f aca="true" t="shared" si="36" ref="R102:R106">Q102*H102</f>
        <v>0.06372</v>
      </c>
      <c r="S102" s="237">
        <v>0</v>
      </c>
      <c r="T102" s="254">
        <f aca="true" t="shared" si="37" ref="T102:T106">S102*H102</f>
        <v>0</v>
      </c>
      <c r="AR102" s="170" t="s">
        <v>298</v>
      </c>
      <c r="AT102" s="170" t="s">
        <v>166</v>
      </c>
      <c r="AU102" s="170" t="s">
        <v>81</v>
      </c>
      <c r="AY102" s="170" t="s">
        <v>164</v>
      </c>
      <c r="BE102" s="266">
        <f aca="true" t="shared" si="38" ref="BE102:BE106">IF(N102="základní",J102,0)</f>
        <v>0</v>
      </c>
      <c r="BF102" s="266">
        <f>IF(N102="snížená",J102,0)</f>
        <v>0</v>
      </c>
      <c r="BG102" s="266">
        <f aca="true" t="shared" si="39" ref="BG102:BG106">IF(N102="zákl. přenesená",J102,0)</f>
        <v>0</v>
      </c>
      <c r="BH102" s="266">
        <f aca="true" t="shared" si="40" ref="BH102:BH106">IF(N102="sníž. přenesená",J102,0)</f>
        <v>0</v>
      </c>
      <c r="BI102" s="266">
        <f aca="true" t="shared" si="41" ref="BI102:BI106">IF(N102="nulová",J102,0)</f>
        <v>0</v>
      </c>
      <c r="BJ102" s="170" t="s">
        <v>24</v>
      </c>
      <c r="BK102" s="266">
        <f aca="true" t="shared" si="42" ref="BK102:BK106">ROUND(I102*H102,2)</f>
        <v>0</v>
      </c>
      <c r="BL102" s="170" t="s">
        <v>298</v>
      </c>
      <c r="BM102" s="170" t="s">
        <v>240</v>
      </c>
    </row>
    <row r="103" spans="2:47" s="84" customFormat="1" ht="13.5">
      <c r="B103" s="105"/>
      <c r="C103" s="174"/>
      <c r="D103" s="207" t="s">
        <v>173</v>
      </c>
      <c r="E103" s="174"/>
      <c r="F103" s="270" t="s">
        <v>2653</v>
      </c>
      <c r="G103" s="174"/>
      <c r="H103" s="174"/>
      <c r="I103" s="215"/>
      <c r="J103" s="174"/>
      <c r="K103" s="174"/>
      <c r="L103" s="214"/>
      <c r="M103" s="238"/>
      <c r="N103" s="106"/>
      <c r="O103" s="106"/>
      <c r="P103" s="106"/>
      <c r="Q103" s="106"/>
      <c r="R103" s="106"/>
      <c r="S103" s="106"/>
      <c r="T103" s="255"/>
      <c r="AT103" s="170" t="s">
        <v>173</v>
      </c>
      <c r="AU103" s="170" t="s">
        <v>81</v>
      </c>
    </row>
    <row r="104" spans="2:65" s="84" customFormat="1" ht="20.4" customHeight="1">
      <c r="B104" s="105"/>
      <c r="C104" s="189" t="s">
        <v>260</v>
      </c>
      <c r="D104" s="189" t="s">
        <v>166</v>
      </c>
      <c r="E104" s="190" t="s">
        <v>2654</v>
      </c>
      <c r="F104" s="191" t="s">
        <v>2655</v>
      </c>
      <c r="G104" s="192" t="s">
        <v>465</v>
      </c>
      <c r="H104" s="193">
        <v>25</v>
      </c>
      <c r="I104" s="233"/>
      <c r="J104" s="234">
        <f t="shared" si="34"/>
        <v>0</v>
      </c>
      <c r="K104" s="191" t="s">
        <v>22</v>
      </c>
      <c r="L104" s="214"/>
      <c r="M104" s="235" t="s">
        <v>22</v>
      </c>
      <c r="N104" s="236" t="s">
        <v>44</v>
      </c>
      <c r="O104" s="106"/>
      <c r="P104" s="237">
        <f t="shared" si="35"/>
        <v>0</v>
      </c>
      <c r="Q104" s="237">
        <v>0.0012</v>
      </c>
      <c r="R104" s="237">
        <f t="shared" si="36"/>
        <v>0.03</v>
      </c>
      <c r="S104" s="237">
        <v>0</v>
      </c>
      <c r="T104" s="254">
        <f t="shared" si="37"/>
        <v>0</v>
      </c>
      <c r="AR104" s="170" t="s">
        <v>298</v>
      </c>
      <c r="AT104" s="170" t="s">
        <v>166</v>
      </c>
      <c r="AU104" s="170" t="s">
        <v>81</v>
      </c>
      <c r="AY104" s="170" t="s">
        <v>164</v>
      </c>
      <c r="BE104" s="266">
        <f t="shared" si="38"/>
        <v>0</v>
      </c>
      <c r="BF104" s="266">
        <f>IF(N104="snížená",J104,0)</f>
        <v>0</v>
      </c>
      <c r="BG104" s="266">
        <f t="shared" si="39"/>
        <v>0</v>
      </c>
      <c r="BH104" s="266">
        <f t="shared" si="40"/>
        <v>0</v>
      </c>
      <c r="BI104" s="266">
        <f t="shared" si="41"/>
        <v>0</v>
      </c>
      <c r="BJ104" s="170" t="s">
        <v>24</v>
      </c>
      <c r="BK104" s="266">
        <f t="shared" si="42"/>
        <v>0</v>
      </c>
      <c r="BL104" s="170" t="s">
        <v>298</v>
      </c>
      <c r="BM104" s="170" t="s">
        <v>260</v>
      </c>
    </row>
    <row r="105" spans="2:47" s="84" customFormat="1" ht="13.5">
      <c r="B105" s="105"/>
      <c r="C105" s="174"/>
      <c r="D105" s="207" t="s">
        <v>173</v>
      </c>
      <c r="E105" s="174"/>
      <c r="F105" s="270" t="s">
        <v>2655</v>
      </c>
      <c r="G105" s="174"/>
      <c r="H105" s="174"/>
      <c r="I105" s="215"/>
      <c r="J105" s="174"/>
      <c r="K105" s="174"/>
      <c r="L105" s="214"/>
      <c r="M105" s="238"/>
      <c r="N105" s="106"/>
      <c r="O105" s="106"/>
      <c r="P105" s="106"/>
      <c r="Q105" s="106"/>
      <c r="R105" s="106"/>
      <c r="S105" s="106"/>
      <c r="T105" s="255"/>
      <c r="AT105" s="170" t="s">
        <v>173</v>
      </c>
      <c r="AU105" s="170" t="s">
        <v>81</v>
      </c>
    </row>
    <row r="106" spans="2:65" s="84" customFormat="1" ht="20.4" customHeight="1">
      <c r="B106" s="105"/>
      <c r="C106" s="189" t="s">
        <v>269</v>
      </c>
      <c r="D106" s="189" t="s">
        <v>166</v>
      </c>
      <c r="E106" s="190" t="s">
        <v>2656</v>
      </c>
      <c r="F106" s="191" t="s">
        <v>2657</v>
      </c>
      <c r="G106" s="192" t="s">
        <v>465</v>
      </c>
      <c r="H106" s="193">
        <v>74</v>
      </c>
      <c r="I106" s="233"/>
      <c r="J106" s="234">
        <f t="shared" si="34"/>
        <v>0</v>
      </c>
      <c r="K106" s="191" t="s">
        <v>22</v>
      </c>
      <c r="L106" s="214"/>
      <c r="M106" s="235" t="s">
        <v>22</v>
      </c>
      <c r="N106" s="236" t="s">
        <v>44</v>
      </c>
      <c r="O106" s="106"/>
      <c r="P106" s="237">
        <f t="shared" si="35"/>
        <v>0</v>
      </c>
      <c r="Q106" s="237">
        <v>0.00029</v>
      </c>
      <c r="R106" s="237">
        <f t="shared" si="36"/>
        <v>0.02146</v>
      </c>
      <c r="S106" s="237">
        <v>0</v>
      </c>
      <c r="T106" s="254">
        <f t="shared" si="37"/>
        <v>0</v>
      </c>
      <c r="AR106" s="170" t="s">
        <v>298</v>
      </c>
      <c r="AT106" s="170" t="s">
        <v>166</v>
      </c>
      <c r="AU106" s="170" t="s">
        <v>81</v>
      </c>
      <c r="AY106" s="170" t="s">
        <v>164</v>
      </c>
      <c r="BE106" s="266">
        <f t="shared" si="38"/>
        <v>0</v>
      </c>
      <c r="BF106" s="266">
        <v>0</v>
      </c>
      <c r="BG106" s="266">
        <f t="shared" si="39"/>
        <v>0</v>
      </c>
      <c r="BH106" s="266">
        <f t="shared" si="40"/>
        <v>0</v>
      </c>
      <c r="BI106" s="266">
        <f t="shared" si="41"/>
        <v>0</v>
      </c>
      <c r="BJ106" s="170" t="s">
        <v>24</v>
      </c>
      <c r="BK106" s="266">
        <f t="shared" si="42"/>
        <v>0</v>
      </c>
      <c r="BL106" s="170" t="s">
        <v>298</v>
      </c>
      <c r="BM106" s="170" t="s">
        <v>269</v>
      </c>
    </row>
    <row r="107" spans="2:47" s="84" customFormat="1" ht="13.5">
      <c r="B107" s="105"/>
      <c r="C107" s="174"/>
      <c r="D107" s="207" t="s">
        <v>173</v>
      </c>
      <c r="E107" s="174"/>
      <c r="F107" s="270" t="s">
        <v>2657</v>
      </c>
      <c r="G107" s="174"/>
      <c r="H107" s="174"/>
      <c r="I107" s="215"/>
      <c r="J107" s="174"/>
      <c r="K107" s="174"/>
      <c r="L107" s="214"/>
      <c r="M107" s="238"/>
      <c r="N107" s="106"/>
      <c r="O107" s="106"/>
      <c r="P107" s="106"/>
      <c r="Q107" s="106"/>
      <c r="R107" s="106"/>
      <c r="S107" s="106"/>
      <c r="T107" s="255"/>
      <c r="AT107" s="170" t="s">
        <v>173</v>
      </c>
      <c r="AU107" s="170" t="s">
        <v>81</v>
      </c>
    </row>
    <row r="108" spans="2:65" s="84" customFormat="1" ht="20.4" customHeight="1">
      <c r="B108" s="105"/>
      <c r="C108" s="189" t="s">
        <v>275</v>
      </c>
      <c r="D108" s="189" t="s">
        <v>166</v>
      </c>
      <c r="E108" s="190" t="s">
        <v>2658</v>
      </c>
      <c r="F108" s="191" t="s">
        <v>2659</v>
      </c>
      <c r="G108" s="192" t="s">
        <v>465</v>
      </c>
      <c r="H108" s="193">
        <v>30</v>
      </c>
      <c r="I108" s="233"/>
      <c r="J108" s="234">
        <f aca="true" t="shared" si="43" ref="J108:J112">ROUND(I108*H108,2)</f>
        <v>0</v>
      </c>
      <c r="K108" s="191" t="s">
        <v>22</v>
      </c>
      <c r="L108" s="214"/>
      <c r="M108" s="235" t="s">
        <v>22</v>
      </c>
      <c r="N108" s="236" t="s">
        <v>44</v>
      </c>
      <c r="O108" s="106"/>
      <c r="P108" s="237">
        <f aca="true" t="shared" si="44" ref="P108:P112">O108*H108</f>
        <v>0</v>
      </c>
      <c r="Q108" s="237">
        <v>0.00035</v>
      </c>
      <c r="R108" s="237">
        <f aca="true" t="shared" si="45" ref="R108:R112">Q108*H108</f>
        <v>0.0105</v>
      </c>
      <c r="S108" s="237">
        <v>0</v>
      </c>
      <c r="T108" s="254">
        <f aca="true" t="shared" si="46" ref="T108:T112">S108*H108</f>
        <v>0</v>
      </c>
      <c r="AR108" s="170" t="s">
        <v>298</v>
      </c>
      <c r="AT108" s="170" t="s">
        <v>166</v>
      </c>
      <c r="AU108" s="170" t="s">
        <v>81</v>
      </c>
      <c r="AY108" s="170" t="s">
        <v>164</v>
      </c>
      <c r="BE108" s="266">
        <f>IF(N108="základní",J108,0)</f>
        <v>0</v>
      </c>
      <c r="BF108" s="266">
        <f aca="true" t="shared" si="47" ref="BF108:BF112">IF(N108="snížená",J108,0)</f>
        <v>0</v>
      </c>
      <c r="BG108" s="266">
        <f aca="true" t="shared" si="48" ref="BG108:BG112">IF(N108="zákl. přenesená",J108,0)</f>
        <v>0</v>
      </c>
      <c r="BH108" s="266">
        <f aca="true" t="shared" si="49" ref="BH108:BH112">IF(N108="sníž. přenesená",J108,0)</f>
        <v>0</v>
      </c>
      <c r="BI108" s="266">
        <f aca="true" t="shared" si="50" ref="BI108:BI112">IF(N108="nulová",J108,0)</f>
        <v>0</v>
      </c>
      <c r="BJ108" s="170" t="s">
        <v>24</v>
      </c>
      <c r="BK108" s="266">
        <f aca="true" t="shared" si="51" ref="BK108:BK112">ROUND(I108*H108,2)</f>
        <v>0</v>
      </c>
      <c r="BL108" s="170" t="s">
        <v>298</v>
      </c>
      <c r="BM108" s="170" t="s">
        <v>275</v>
      </c>
    </row>
    <row r="109" spans="2:47" s="84" customFormat="1" ht="13.5">
      <c r="B109" s="105"/>
      <c r="C109" s="174"/>
      <c r="D109" s="207" t="s">
        <v>173</v>
      </c>
      <c r="E109" s="174"/>
      <c r="F109" s="270" t="s">
        <v>2659</v>
      </c>
      <c r="G109" s="174"/>
      <c r="H109" s="174"/>
      <c r="I109" s="215"/>
      <c r="J109" s="174"/>
      <c r="K109" s="174"/>
      <c r="L109" s="214"/>
      <c r="M109" s="238"/>
      <c r="N109" s="106"/>
      <c r="O109" s="106"/>
      <c r="P109" s="106"/>
      <c r="Q109" s="106"/>
      <c r="R109" s="106"/>
      <c r="S109" s="106"/>
      <c r="T109" s="255"/>
      <c r="AT109" s="170" t="s">
        <v>173</v>
      </c>
      <c r="AU109" s="170" t="s">
        <v>81</v>
      </c>
    </row>
    <row r="110" spans="2:65" s="84" customFormat="1" ht="20.4" customHeight="1">
      <c r="B110" s="105"/>
      <c r="C110" s="189" t="s">
        <v>281</v>
      </c>
      <c r="D110" s="189" t="s">
        <v>166</v>
      </c>
      <c r="E110" s="190" t="s">
        <v>2660</v>
      </c>
      <c r="F110" s="191" t="s">
        <v>2661</v>
      </c>
      <c r="G110" s="192" t="s">
        <v>465</v>
      </c>
      <c r="H110" s="193">
        <v>5</v>
      </c>
      <c r="I110" s="233"/>
      <c r="J110" s="234">
        <f t="shared" si="43"/>
        <v>0</v>
      </c>
      <c r="K110" s="191" t="s">
        <v>22</v>
      </c>
      <c r="L110" s="214"/>
      <c r="M110" s="235" t="s">
        <v>22</v>
      </c>
      <c r="N110" s="236" t="s">
        <v>44</v>
      </c>
      <c r="O110" s="106"/>
      <c r="P110" s="237">
        <f t="shared" si="44"/>
        <v>0</v>
      </c>
      <c r="Q110" s="237">
        <v>0.00057</v>
      </c>
      <c r="R110" s="237">
        <f t="shared" si="45"/>
        <v>0.00285</v>
      </c>
      <c r="S110" s="237">
        <v>0</v>
      </c>
      <c r="T110" s="254">
        <f t="shared" si="46"/>
        <v>0</v>
      </c>
      <c r="AR110" s="170" t="s">
        <v>298</v>
      </c>
      <c r="AT110" s="170" t="s">
        <v>166</v>
      </c>
      <c r="AU110" s="170" t="s">
        <v>81</v>
      </c>
      <c r="AY110" s="170" t="s">
        <v>164</v>
      </c>
      <c r="BE110" s="266">
        <v>0</v>
      </c>
      <c r="BF110" s="266">
        <f t="shared" si="47"/>
        <v>0</v>
      </c>
      <c r="BG110" s="266">
        <f t="shared" si="48"/>
        <v>0</v>
      </c>
      <c r="BH110" s="266">
        <f t="shared" si="49"/>
        <v>0</v>
      </c>
      <c r="BI110" s="266">
        <f t="shared" si="50"/>
        <v>0</v>
      </c>
      <c r="BJ110" s="170" t="s">
        <v>24</v>
      </c>
      <c r="BK110" s="266">
        <f t="shared" si="51"/>
        <v>0</v>
      </c>
      <c r="BL110" s="170" t="s">
        <v>298</v>
      </c>
      <c r="BM110" s="170" t="s">
        <v>281</v>
      </c>
    </row>
    <row r="111" spans="2:47" s="84" customFormat="1" ht="13.5">
      <c r="B111" s="105"/>
      <c r="C111" s="174"/>
      <c r="D111" s="207" t="s">
        <v>173</v>
      </c>
      <c r="E111" s="174"/>
      <c r="F111" s="270" t="s">
        <v>2661</v>
      </c>
      <c r="G111" s="174"/>
      <c r="H111" s="174"/>
      <c r="I111" s="215"/>
      <c r="J111" s="174"/>
      <c r="K111" s="174"/>
      <c r="L111" s="214"/>
      <c r="M111" s="238"/>
      <c r="N111" s="106"/>
      <c r="O111" s="106"/>
      <c r="P111" s="106"/>
      <c r="Q111" s="106"/>
      <c r="R111" s="106"/>
      <c r="S111" s="106"/>
      <c r="T111" s="255"/>
      <c r="AT111" s="170" t="s">
        <v>173</v>
      </c>
      <c r="AU111" s="170" t="s">
        <v>81</v>
      </c>
    </row>
    <row r="112" spans="2:65" s="84" customFormat="1" ht="20.4" customHeight="1">
      <c r="B112" s="105"/>
      <c r="C112" s="189" t="s">
        <v>10</v>
      </c>
      <c r="D112" s="189" t="s">
        <v>166</v>
      </c>
      <c r="E112" s="190" t="s">
        <v>2662</v>
      </c>
      <c r="F112" s="191" t="s">
        <v>2663</v>
      </c>
      <c r="G112" s="192" t="s">
        <v>465</v>
      </c>
      <c r="H112" s="193">
        <v>6</v>
      </c>
      <c r="I112" s="233"/>
      <c r="J112" s="234">
        <f t="shared" si="43"/>
        <v>0</v>
      </c>
      <c r="K112" s="191" t="s">
        <v>22</v>
      </c>
      <c r="L112" s="214"/>
      <c r="M112" s="235" t="s">
        <v>22</v>
      </c>
      <c r="N112" s="236" t="s">
        <v>44</v>
      </c>
      <c r="O112" s="106"/>
      <c r="P112" s="237">
        <f t="shared" si="44"/>
        <v>0</v>
      </c>
      <c r="Q112" s="237">
        <v>0.00114</v>
      </c>
      <c r="R112" s="237">
        <f t="shared" si="45"/>
        <v>0.00684</v>
      </c>
      <c r="S112" s="237">
        <v>0</v>
      </c>
      <c r="T112" s="254">
        <f t="shared" si="46"/>
        <v>0</v>
      </c>
      <c r="AR112" s="170" t="s">
        <v>298</v>
      </c>
      <c r="AT112" s="170" t="s">
        <v>166</v>
      </c>
      <c r="AU112" s="170" t="s">
        <v>81</v>
      </c>
      <c r="AY112" s="170" t="s">
        <v>164</v>
      </c>
      <c r="BE112" s="266">
        <f aca="true" t="shared" si="52" ref="BE112:BE116">IF(N112="základní",J112,0)</f>
        <v>0</v>
      </c>
      <c r="BF112" s="266">
        <f t="shared" si="47"/>
        <v>0</v>
      </c>
      <c r="BG112" s="266">
        <f t="shared" si="48"/>
        <v>0</v>
      </c>
      <c r="BH112" s="266">
        <f t="shared" si="49"/>
        <v>0</v>
      </c>
      <c r="BI112" s="266">
        <f t="shared" si="50"/>
        <v>0</v>
      </c>
      <c r="BJ112" s="170" t="s">
        <v>24</v>
      </c>
      <c r="BK112" s="266">
        <f t="shared" si="51"/>
        <v>0</v>
      </c>
      <c r="BL112" s="170" t="s">
        <v>298</v>
      </c>
      <c r="BM112" s="170" t="s">
        <v>10</v>
      </c>
    </row>
    <row r="113" spans="2:47" s="84" customFormat="1" ht="13.5">
      <c r="B113" s="105"/>
      <c r="C113" s="174"/>
      <c r="D113" s="207" t="s">
        <v>173</v>
      </c>
      <c r="E113" s="174"/>
      <c r="F113" s="270" t="s">
        <v>2663</v>
      </c>
      <c r="G113" s="174"/>
      <c r="H113" s="174"/>
      <c r="I113" s="215"/>
      <c r="J113" s="174"/>
      <c r="K113" s="174"/>
      <c r="L113" s="214"/>
      <c r="M113" s="238"/>
      <c r="N113" s="106"/>
      <c r="O113" s="106"/>
      <c r="P113" s="106"/>
      <c r="Q113" s="106"/>
      <c r="R113" s="106"/>
      <c r="S113" s="106"/>
      <c r="T113" s="255"/>
      <c r="AT113" s="170" t="s">
        <v>173</v>
      </c>
      <c r="AU113" s="170" t="s">
        <v>81</v>
      </c>
    </row>
    <row r="114" spans="2:65" s="84" customFormat="1" ht="20.4" customHeight="1">
      <c r="B114" s="105"/>
      <c r="C114" s="189" t="s">
        <v>298</v>
      </c>
      <c r="D114" s="189" t="s">
        <v>166</v>
      </c>
      <c r="E114" s="190" t="s">
        <v>2664</v>
      </c>
      <c r="F114" s="191" t="s">
        <v>2665</v>
      </c>
      <c r="G114" s="192" t="s">
        <v>465</v>
      </c>
      <c r="H114" s="193">
        <v>106</v>
      </c>
      <c r="I114" s="233"/>
      <c r="J114" s="234">
        <f aca="true" t="shared" si="53" ref="J114:J118">ROUND(I114*H114,2)</f>
        <v>0</v>
      </c>
      <c r="K114" s="191" t="s">
        <v>22</v>
      </c>
      <c r="L114" s="214"/>
      <c r="M114" s="235" t="s">
        <v>22</v>
      </c>
      <c r="N114" s="236" t="s">
        <v>44</v>
      </c>
      <c r="O114" s="106"/>
      <c r="P114" s="237">
        <f aca="true" t="shared" si="54" ref="P114:P118">O114*H114</f>
        <v>0</v>
      </c>
      <c r="Q114" s="237">
        <v>0.00113</v>
      </c>
      <c r="R114" s="237">
        <f aca="true" t="shared" si="55" ref="R114:R118">Q114*H114</f>
        <v>0.11978</v>
      </c>
      <c r="S114" s="237">
        <v>0</v>
      </c>
      <c r="T114" s="254">
        <f aca="true" t="shared" si="56" ref="T114:T118">S114*H114</f>
        <v>0</v>
      </c>
      <c r="AR114" s="170" t="s">
        <v>298</v>
      </c>
      <c r="AT114" s="170" t="s">
        <v>166</v>
      </c>
      <c r="AU114" s="170" t="s">
        <v>81</v>
      </c>
      <c r="AY114" s="170" t="s">
        <v>164</v>
      </c>
      <c r="BE114" s="266">
        <f t="shared" si="52"/>
        <v>0</v>
      </c>
      <c r="BF114" s="266">
        <f aca="true" t="shared" si="57" ref="BF114:BF118">IF(N114="snížená",J114,0)</f>
        <v>0</v>
      </c>
      <c r="BG114" s="266">
        <f aca="true" t="shared" si="58" ref="BG114:BG118">IF(N114="zákl. přenesená",J114,0)</f>
        <v>0</v>
      </c>
      <c r="BH114" s="266">
        <f aca="true" t="shared" si="59" ref="BH114:BH118">IF(N114="sníž. přenesená",J114,0)</f>
        <v>0</v>
      </c>
      <c r="BI114" s="266">
        <f aca="true" t="shared" si="60" ref="BI114:BI118">IF(N114="nulová",J114,0)</f>
        <v>0</v>
      </c>
      <c r="BJ114" s="170" t="s">
        <v>24</v>
      </c>
      <c r="BK114" s="266">
        <f aca="true" t="shared" si="61" ref="BK114:BK118">ROUND(I114*H114,2)</f>
        <v>0</v>
      </c>
      <c r="BL114" s="170" t="s">
        <v>298</v>
      </c>
      <c r="BM114" s="170" t="s">
        <v>298</v>
      </c>
    </row>
    <row r="115" spans="2:47" s="84" customFormat="1" ht="13.5">
      <c r="B115" s="105"/>
      <c r="C115" s="174"/>
      <c r="D115" s="207" t="s">
        <v>173</v>
      </c>
      <c r="E115" s="174"/>
      <c r="F115" s="270" t="s">
        <v>2665</v>
      </c>
      <c r="G115" s="174"/>
      <c r="H115" s="174"/>
      <c r="I115" s="215"/>
      <c r="J115" s="174"/>
      <c r="K115" s="174"/>
      <c r="L115" s="214"/>
      <c r="M115" s="238"/>
      <c r="N115" s="106"/>
      <c r="O115" s="106"/>
      <c r="P115" s="106"/>
      <c r="Q115" s="106"/>
      <c r="R115" s="106"/>
      <c r="S115" s="106"/>
      <c r="T115" s="255"/>
      <c r="AT115" s="170" t="s">
        <v>173</v>
      </c>
      <c r="AU115" s="170" t="s">
        <v>81</v>
      </c>
    </row>
    <row r="116" spans="2:65" s="84" customFormat="1" ht="20.4" customHeight="1">
      <c r="B116" s="105"/>
      <c r="C116" s="189" t="s">
        <v>305</v>
      </c>
      <c r="D116" s="189" t="s">
        <v>166</v>
      </c>
      <c r="E116" s="190" t="s">
        <v>2666</v>
      </c>
      <c r="F116" s="191" t="s">
        <v>2667</v>
      </c>
      <c r="G116" s="192" t="s">
        <v>169</v>
      </c>
      <c r="H116" s="193">
        <v>30</v>
      </c>
      <c r="I116" s="233"/>
      <c r="J116" s="234">
        <f t="shared" si="53"/>
        <v>0</v>
      </c>
      <c r="K116" s="191" t="s">
        <v>22</v>
      </c>
      <c r="L116" s="214"/>
      <c r="M116" s="235" t="s">
        <v>22</v>
      </c>
      <c r="N116" s="236" t="s">
        <v>44</v>
      </c>
      <c r="O116" s="106"/>
      <c r="P116" s="237">
        <f t="shared" si="54"/>
        <v>0</v>
      </c>
      <c r="Q116" s="237">
        <v>0</v>
      </c>
      <c r="R116" s="237">
        <f t="shared" si="55"/>
        <v>0</v>
      </c>
      <c r="S116" s="237">
        <v>0</v>
      </c>
      <c r="T116" s="254">
        <f t="shared" si="56"/>
        <v>0</v>
      </c>
      <c r="AR116" s="170" t="s">
        <v>298</v>
      </c>
      <c r="AT116" s="170" t="s">
        <v>166</v>
      </c>
      <c r="AU116" s="170" t="s">
        <v>81</v>
      </c>
      <c r="AY116" s="170" t="s">
        <v>164</v>
      </c>
      <c r="BE116" s="266">
        <f t="shared" si="52"/>
        <v>0</v>
      </c>
      <c r="BF116" s="266">
        <f t="shared" si="57"/>
        <v>0</v>
      </c>
      <c r="BG116" s="266">
        <f t="shared" si="58"/>
        <v>0</v>
      </c>
      <c r="BH116" s="266">
        <f t="shared" si="59"/>
        <v>0</v>
      </c>
      <c r="BI116" s="266">
        <f t="shared" si="60"/>
        <v>0</v>
      </c>
      <c r="BJ116" s="170" t="s">
        <v>24</v>
      </c>
      <c r="BK116" s="266">
        <f t="shared" si="61"/>
        <v>0</v>
      </c>
      <c r="BL116" s="170" t="s">
        <v>298</v>
      </c>
      <c r="BM116" s="170" t="s">
        <v>305</v>
      </c>
    </row>
    <row r="117" spans="2:47" s="84" customFormat="1" ht="13.5">
      <c r="B117" s="105"/>
      <c r="C117" s="174"/>
      <c r="D117" s="207" t="s">
        <v>173</v>
      </c>
      <c r="E117" s="174"/>
      <c r="F117" s="270" t="s">
        <v>2667</v>
      </c>
      <c r="G117" s="174"/>
      <c r="H117" s="174"/>
      <c r="I117" s="215"/>
      <c r="J117" s="174"/>
      <c r="K117" s="174"/>
      <c r="L117" s="214"/>
      <c r="M117" s="238"/>
      <c r="N117" s="106"/>
      <c r="O117" s="106"/>
      <c r="P117" s="106"/>
      <c r="Q117" s="106"/>
      <c r="R117" s="106"/>
      <c r="S117" s="106"/>
      <c r="T117" s="255"/>
      <c r="AT117" s="170" t="s">
        <v>173</v>
      </c>
      <c r="AU117" s="170" t="s">
        <v>81</v>
      </c>
    </row>
    <row r="118" spans="2:65" s="84" customFormat="1" ht="20.4" customHeight="1">
      <c r="B118" s="105"/>
      <c r="C118" s="189" t="s">
        <v>321</v>
      </c>
      <c r="D118" s="189" t="s">
        <v>166</v>
      </c>
      <c r="E118" s="190" t="s">
        <v>2668</v>
      </c>
      <c r="F118" s="191" t="s">
        <v>2669</v>
      </c>
      <c r="G118" s="192" t="s">
        <v>169</v>
      </c>
      <c r="H118" s="193">
        <v>16</v>
      </c>
      <c r="I118" s="233"/>
      <c r="J118" s="234">
        <f t="shared" si="53"/>
        <v>0</v>
      </c>
      <c r="K118" s="191" t="s">
        <v>22</v>
      </c>
      <c r="L118" s="214"/>
      <c r="M118" s="235" t="s">
        <v>22</v>
      </c>
      <c r="N118" s="236" t="s">
        <v>44</v>
      </c>
      <c r="O118" s="106"/>
      <c r="P118" s="237">
        <f t="shared" si="54"/>
        <v>0</v>
      </c>
      <c r="Q118" s="237">
        <v>0</v>
      </c>
      <c r="R118" s="237">
        <f t="shared" si="55"/>
        <v>0</v>
      </c>
      <c r="S118" s="237">
        <v>0</v>
      </c>
      <c r="T118" s="254">
        <f t="shared" si="56"/>
        <v>0</v>
      </c>
      <c r="AR118" s="170" t="s">
        <v>298</v>
      </c>
      <c r="AT118" s="170" t="s">
        <v>166</v>
      </c>
      <c r="AU118" s="170" t="s">
        <v>81</v>
      </c>
      <c r="AY118" s="170" t="s">
        <v>164</v>
      </c>
      <c r="BE118" s="266">
        <f aca="true" t="shared" si="62" ref="BE118:BE122">IF(N118="základní",J118,0)</f>
        <v>0</v>
      </c>
      <c r="BF118" s="266">
        <f t="shared" si="57"/>
        <v>0</v>
      </c>
      <c r="BG118" s="266">
        <f t="shared" si="58"/>
        <v>0</v>
      </c>
      <c r="BH118" s="266">
        <f t="shared" si="59"/>
        <v>0</v>
      </c>
      <c r="BI118" s="266">
        <f t="shared" si="60"/>
        <v>0</v>
      </c>
      <c r="BJ118" s="170" t="s">
        <v>24</v>
      </c>
      <c r="BK118" s="266">
        <f t="shared" si="61"/>
        <v>0</v>
      </c>
      <c r="BL118" s="170" t="s">
        <v>298</v>
      </c>
      <c r="BM118" s="170" t="s">
        <v>321</v>
      </c>
    </row>
    <row r="119" spans="2:47" s="84" customFormat="1" ht="13.5">
      <c r="B119" s="105"/>
      <c r="C119" s="174"/>
      <c r="D119" s="207" t="s">
        <v>173</v>
      </c>
      <c r="E119" s="174"/>
      <c r="F119" s="270" t="s">
        <v>2669</v>
      </c>
      <c r="G119" s="174"/>
      <c r="H119" s="174"/>
      <c r="I119" s="215"/>
      <c r="J119" s="174"/>
      <c r="K119" s="174"/>
      <c r="L119" s="214"/>
      <c r="M119" s="238"/>
      <c r="N119" s="106"/>
      <c r="O119" s="106"/>
      <c r="P119" s="106"/>
      <c r="Q119" s="106"/>
      <c r="R119" s="106"/>
      <c r="S119" s="106"/>
      <c r="T119" s="255"/>
      <c r="AT119" s="170" t="s">
        <v>173</v>
      </c>
      <c r="AU119" s="170" t="s">
        <v>81</v>
      </c>
    </row>
    <row r="120" spans="2:65" s="84" customFormat="1" ht="20.4" customHeight="1">
      <c r="B120" s="105"/>
      <c r="C120" s="189" t="s">
        <v>332</v>
      </c>
      <c r="D120" s="189" t="s">
        <v>166</v>
      </c>
      <c r="E120" s="190" t="s">
        <v>2670</v>
      </c>
      <c r="F120" s="191" t="s">
        <v>2671</v>
      </c>
      <c r="G120" s="192" t="s">
        <v>169</v>
      </c>
      <c r="H120" s="193">
        <v>5</v>
      </c>
      <c r="I120" s="233"/>
      <c r="J120" s="234">
        <f aca="true" t="shared" si="63" ref="J120:J124">ROUND(I120*H120,2)</f>
        <v>0</v>
      </c>
      <c r="K120" s="191" t="s">
        <v>22</v>
      </c>
      <c r="L120" s="214"/>
      <c r="M120" s="235" t="s">
        <v>22</v>
      </c>
      <c r="N120" s="236" t="s">
        <v>44</v>
      </c>
      <c r="O120" s="106"/>
      <c r="P120" s="237">
        <f aca="true" t="shared" si="64" ref="P120:P124">O120*H120</f>
        <v>0</v>
      </c>
      <c r="Q120" s="237">
        <v>0</v>
      </c>
      <c r="R120" s="237">
        <f aca="true" t="shared" si="65" ref="R120:R124">Q120*H120</f>
        <v>0</v>
      </c>
      <c r="S120" s="237">
        <v>0</v>
      </c>
      <c r="T120" s="254">
        <f aca="true" t="shared" si="66" ref="T120:T124">S120*H120</f>
        <v>0</v>
      </c>
      <c r="AR120" s="170" t="s">
        <v>298</v>
      </c>
      <c r="AT120" s="170" t="s">
        <v>166</v>
      </c>
      <c r="AU120" s="170" t="s">
        <v>81</v>
      </c>
      <c r="AY120" s="170" t="s">
        <v>164</v>
      </c>
      <c r="BE120" s="266">
        <f t="shared" si="62"/>
        <v>0</v>
      </c>
      <c r="BF120" s="266">
        <f aca="true" t="shared" si="67" ref="BF120:BF124">IF(N120="snížená",J120,0)</f>
        <v>0</v>
      </c>
      <c r="BG120" s="266">
        <f aca="true" t="shared" si="68" ref="BG120:BG124">IF(N120="zákl. přenesená",J120,0)</f>
        <v>0</v>
      </c>
      <c r="BH120" s="266">
        <f aca="true" t="shared" si="69" ref="BH120:BH124">IF(N120="sníž. přenesená",J120,0)</f>
        <v>0</v>
      </c>
      <c r="BI120" s="266">
        <f aca="true" t="shared" si="70" ref="BI120:BI124">IF(N120="nulová",J120,0)</f>
        <v>0</v>
      </c>
      <c r="BJ120" s="170" t="s">
        <v>24</v>
      </c>
      <c r="BK120" s="266">
        <f aca="true" t="shared" si="71" ref="BK120:BK124">ROUND(I120*H120,2)</f>
        <v>0</v>
      </c>
      <c r="BL120" s="170" t="s">
        <v>298</v>
      </c>
      <c r="BM120" s="170" t="s">
        <v>332</v>
      </c>
    </row>
    <row r="121" spans="2:47" s="84" customFormat="1" ht="13.5">
      <c r="B121" s="105"/>
      <c r="C121" s="174"/>
      <c r="D121" s="207" t="s">
        <v>173</v>
      </c>
      <c r="E121" s="174"/>
      <c r="F121" s="270" t="s">
        <v>2671</v>
      </c>
      <c r="G121" s="174"/>
      <c r="H121" s="174"/>
      <c r="I121" s="215"/>
      <c r="J121" s="174"/>
      <c r="K121" s="174"/>
      <c r="L121" s="214"/>
      <c r="M121" s="238"/>
      <c r="N121" s="106"/>
      <c r="O121" s="106"/>
      <c r="P121" s="106"/>
      <c r="Q121" s="106"/>
      <c r="R121" s="106"/>
      <c r="S121" s="106"/>
      <c r="T121" s="255"/>
      <c r="AT121" s="170" t="s">
        <v>173</v>
      </c>
      <c r="AU121" s="170" t="s">
        <v>81</v>
      </c>
    </row>
    <row r="122" spans="2:65" s="84" customFormat="1" ht="20.4" customHeight="1">
      <c r="B122" s="105"/>
      <c r="C122" s="189" t="s">
        <v>338</v>
      </c>
      <c r="D122" s="189" t="s">
        <v>166</v>
      </c>
      <c r="E122" s="190" t="s">
        <v>2672</v>
      </c>
      <c r="F122" s="191" t="s">
        <v>2673</v>
      </c>
      <c r="G122" s="192" t="s">
        <v>169</v>
      </c>
      <c r="H122" s="193">
        <v>10</v>
      </c>
      <c r="I122" s="233"/>
      <c r="J122" s="234">
        <f t="shared" si="63"/>
        <v>0</v>
      </c>
      <c r="K122" s="191" t="s">
        <v>22</v>
      </c>
      <c r="L122" s="214"/>
      <c r="M122" s="235" t="s">
        <v>22</v>
      </c>
      <c r="N122" s="236" t="s">
        <v>44</v>
      </c>
      <c r="O122" s="106"/>
      <c r="P122" s="237">
        <f t="shared" si="64"/>
        <v>0</v>
      </c>
      <c r="Q122" s="237">
        <v>0</v>
      </c>
      <c r="R122" s="237">
        <f t="shared" si="65"/>
        <v>0</v>
      </c>
      <c r="S122" s="237">
        <v>0</v>
      </c>
      <c r="T122" s="254">
        <f t="shared" si="66"/>
        <v>0</v>
      </c>
      <c r="AR122" s="170" t="s">
        <v>298</v>
      </c>
      <c r="AT122" s="170" t="s">
        <v>166</v>
      </c>
      <c r="AU122" s="170" t="s">
        <v>81</v>
      </c>
      <c r="AY122" s="170" t="s">
        <v>164</v>
      </c>
      <c r="BE122" s="266">
        <f t="shared" si="62"/>
        <v>0</v>
      </c>
      <c r="BF122" s="266">
        <f t="shared" si="67"/>
        <v>0</v>
      </c>
      <c r="BG122" s="266">
        <f t="shared" si="68"/>
        <v>0</v>
      </c>
      <c r="BH122" s="266">
        <f t="shared" si="69"/>
        <v>0</v>
      </c>
      <c r="BI122" s="266">
        <f t="shared" si="70"/>
        <v>0</v>
      </c>
      <c r="BJ122" s="170" t="s">
        <v>24</v>
      </c>
      <c r="BK122" s="266">
        <f t="shared" si="71"/>
        <v>0</v>
      </c>
      <c r="BL122" s="170" t="s">
        <v>298</v>
      </c>
      <c r="BM122" s="170" t="s">
        <v>338</v>
      </c>
    </row>
    <row r="123" spans="2:47" s="84" customFormat="1" ht="13.5">
      <c r="B123" s="105"/>
      <c r="C123" s="174"/>
      <c r="D123" s="207" t="s">
        <v>173</v>
      </c>
      <c r="E123" s="174"/>
      <c r="F123" s="270" t="s">
        <v>2673</v>
      </c>
      <c r="G123" s="174"/>
      <c r="H123" s="174"/>
      <c r="I123" s="215"/>
      <c r="J123" s="174"/>
      <c r="K123" s="174"/>
      <c r="L123" s="214"/>
      <c r="M123" s="238"/>
      <c r="N123" s="106"/>
      <c r="O123" s="106"/>
      <c r="P123" s="106"/>
      <c r="Q123" s="106"/>
      <c r="R123" s="106"/>
      <c r="S123" s="106"/>
      <c r="T123" s="255"/>
      <c r="AT123" s="170" t="s">
        <v>173</v>
      </c>
      <c r="AU123" s="170" t="s">
        <v>81</v>
      </c>
    </row>
    <row r="124" spans="2:65" s="84" customFormat="1" ht="20.4" customHeight="1">
      <c r="B124" s="105"/>
      <c r="C124" s="189" t="s">
        <v>9</v>
      </c>
      <c r="D124" s="189" t="s">
        <v>166</v>
      </c>
      <c r="E124" s="190" t="s">
        <v>2674</v>
      </c>
      <c r="F124" s="191" t="s">
        <v>2675</v>
      </c>
      <c r="G124" s="192" t="s">
        <v>169</v>
      </c>
      <c r="H124" s="193">
        <v>5</v>
      </c>
      <c r="I124" s="233"/>
      <c r="J124" s="234">
        <f t="shared" si="63"/>
        <v>0</v>
      </c>
      <c r="K124" s="191" t="s">
        <v>22</v>
      </c>
      <c r="L124" s="214"/>
      <c r="M124" s="235" t="s">
        <v>22</v>
      </c>
      <c r="N124" s="236" t="s">
        <v>44</v>
      </c>
      <c r="O124" s="106"/>
      <c r="P124" s="237">
        <f t="shared" si="64"/>
        <v>0</v>
      </c>
      <c r="Q124" s="237">
        <v>0.00148</v>
      </c>
      <c r="R124" s="237">
        <f t="shared" si="65"/>
        <v>0.0074</v>
      </c>
      <c r="S124" s="237">
        <v>0</v>
      </c>
      <c r="T124" s="254">
        <f t="shared" si="66"/>
        <v>0</v>
      </c>
      <c r="AR124" s="170" t="s">
        <v>298</v>
      </c>
      <c r="AT124" s="170" t="s">
        <v>166</v>
      </c>
      <c r="AU124" s="170" t="s">
        <v>81</v>
      </c>
      <c r="AY124" s="170" t="s">
        <v>164</v>
      </c>
      <c r="BE124" s="266">
        <f aca="true" t="shared" si="72" ref="BE124:BE128">IF(N124="základní",J124,0)</f>
        <v>0</v>
      </c>
      <c r="BF124" s="266">
        <f t="shared" si="67"/>
        <v>0</v>
      </c>
      <c r="BG124" s="266">
        <f t="shared" si="68"/>
        <v>0</v>
      </c>
      <c r="BH124" s="266">
        <f t="shared" si="69"/>
        <v>0</v>
      </c>
      <c r="BI124" s="266">
        <f t="shared" si="70"/>
        <v>0</v>
      </c>
      <c r="BJ124" s="170" t="s">
        <v>24</v>
      </c>
      <c r="BK124" s="266">
        <f t="shared" si="71"/>
        <v>0</v>
      </c>
      <c r="BL124" s="170" t="s">
        <v>298</v>
      </c>
      <c r="BM124" s="170" t="s">
        <v>9</v>
      </c>
    </row>
    <row r="125" spans="2:47" s="84" customFormat="1" ht="13.5">
      <c r="B125" s="105"/>
      <c r="C125" s="174"/>
      <c r="D125" s="207" t="s">
        <v>173</v>
      </c>
      <c r="E125" s="174"/>
      <c r="F125" s="270" t="s">
        <v>2675</v>
      </c>
      <c r="G125" s="174"/>
      <c r="H125" s="174"/>
      <c r="I125" s="215"/>
      <c r="J125" s="174"/>
      <c r="K125" s="174"/>
      <c r="L125" s="214"/>
      <c r="M125" s="238"/>
      <c r="N125" s="106"/>
      <c r="O125" s="106"/>
      <c r="P125" s="106"/>
      <c r="Q125" s="106"/>
      <c r="R125" s="106"/>
      <c r="S125" s="106"/>
      <c r="T125" s="255"/>
      <c r="AT125" s="170" t="s">
        <v>173</v>
      </c>
      <c r="AU125" s="170" t="s">
        <v>81</v>
      </c>
    </row>
    <row r="126" spans="2:65" s="84" customFormat="1" ht="20.4" customHeight="1">
      <c r="B126" s="105"/>
      <c r="C126" s="189" t="s">
        <v>363</v>
      </c>
      <c r="D126" s="189" t="s">
        <v>166</v>
      </c>
      <c r="E126" s="190" t="s">
        <v>2676</v>
      </c>
      <c r="F126" s="191" t="s">
        <v>2677</v>
      </c>
      <c r="G126" s="192" t="s">
        <v>169</v>
      </c>
      <c r="H126" s="193">
        <v>11</v>
      </c>
      <c r="I126" s="233"/>
      <c r="J126" s="234">
        <f aca="true" t="shared" si="73" ref="J126:J130">ROUND(I126*H126,2)</f>
        <v>0</v>
      </c>
      <c r="K126" s="191" t="s">
        <v>22</v>
      </c>
      <c r="L126" s="214"/>
      <c r="M126" s="235" t="s">
        <v>22</v>
      </c>
      <c r="N126" s="236" t="s">
        <v>44</v>
      </c>
      <c r="O126" s="106"/>
      <c r="P126" s="237">
        <f aca="true" t="shared" si="74" ref="P126:P130">O126*H126</f>
        <v>0</v>
      </c>
      <c r="Q126" s="237">
        <v>0.00212</v>
      </c>
      <c r="R126" s="237">
        <f aca="true" t="shared" si="75" ref="R126:R130">Q126*H126</f>
        <v>0.02332</v>
      </c>
      <c r="S126" s="237">
        <v>0</v>
      </c>
      <c r="T126" s="254">
        <f aca="true" t="shared" si="76" ref="T126:T130">S126*H126</f>
        <v>0</v>
      </c>
      <c r="AR126" s="170" t="s">
        <v>298</v>
      </c>
      <c r="AT126" s="170" t="s">
        <v>166</v>
      </c>
      <c r="AU126" s="170" t="s">
        <v>81</v>
      </c>
      <c r="AY126" s="170" t="s">
        <v>164</v>
      </c>
      <c r="BE126" s="266">
        <f t="shared" si="72"/>
        <v>0</v>
      </c>
      <c r="BF126" s="266">
        <f aca="true" t="shared" si="77" ref="BF126:BF130">IF(N126="snížená",J126,0)</f>
        <v>0</v>
      </c>
      <c r="BG126" s="266">
        <f aca="true" t="shared" si="78" ref="BG126:BG130">IF(N126="zákl. přenesená",J126,0)</f>
        <v>0</v>
      </c>
      <c r="BH126" s="266">
        <f aca="true" t="shared" si="79" ref="BH126:BH130">IF(N126="sníž. přenesená",J126,0)</f>
        <v>0</v>
      </c>
      <c r="BI126" s="266">
        <f aca="true" t="shared" si="80" ref="BI126:BI130">IF(N126="nulová",J126,0)</f>
        <v>0</v>
      </c>
      <c r="BJ126" s="170" t="s">
        <v>24</v>
      </c>
      <c r="BK126" s="266">
        <f aca="true" t="shared" si="81" ref="BK126:BK130">ROUND(I126*H126,2)</f>
        <v>0</v>
      </c>
      <c r="BL126" s="170" t="s">
        <v>298</v>
      </c>
      <c r="BM126" s="170" t="s">
        <v>363</v>
      </c>
    </row>
    <row r="127" spans="2:47" s="84" customFormat="1" ht="13.5">
      <c r="B127" s="105"/>
      <c r="C127" s="174"/>
      <c r="D127" s="207" t="s">
        <v>173</v>
      </c>
      <c r="E127" s="174"/>
      <c r="F127" s="270" t="s">
        <v>2677</v>
      </c>
      <c r="G127" s="174"/>
      <c r="H127" s="174"/>
      <c r="I127" s="215"/>
      <c r="J127" s="174"/>
      <c r="K127" s="174"/>
      <c r="L127" s="214"/>
      <c r="M127" s="238"/>
      <c r="N127" s="106"/>
      <c r="O127" s="106"/>
      <c r="P127" s="106"/>
      <c r="Q127" s="106"/>
      <c r="R127" s="106"/>
      <c r="S127" s="106"/>
      <c r="T127" s="255"/>
      <c r="AT127" s="170" t="s">
        <v>173</v>
      </c>
      <c r="AU127" s="170" t="s">
        <v>81</v>
      </c>
    </row>
    <row r="128" spans="2:65" s="84" customFormat="1" ht="20.4" customHeight="1">
      <c r="B128" s="105"/>
      <c r="C128" s="189" t="s">
        <v>371</v>
      </c>
      <c r="D128" s="189" t="s">
        <v>166</v>
      </c>
      <c r="E128" s="190" t="s">
        <v>2678</v>
      </c>
      <c r="F128" s="191" t="s">
        <v>2679</v>
      </c>
      <c r="G128" s="192" t="s">
        <v>169</v>
      </c>
      <c r="H128" s="193">
        <v>2</v>
      </c>
      <c r="I128" s="233"/>
      <c r="J128" s="234">
        <f t="shared" si="73"/>
        <v>0</v>
      </c>
      <c r="K128" s="191" t="s">
        <v>22</v>
      </c>
      <c r="L128" s="214"/>
      <c r="M128" s="235" t="s">
        <v>22</v>
      </c>
      <c r="N128" s="236" t="s">
        <v>44</v>
      </c>
      <c r="O128" s="106"/>
      <c r="P128" s="237">
        <f t="shared" si="74"/>
        <v>0</v>
      </c>
      <c r="Q128" s="237">
        <v>0.00029</v>
      </c>
      <c r="R128" s="237">
        <f t="shared" si="75"/>
        <v>0.00058</v>
      </c>
      <c r="S128" s="237">
        <v>0</v>
      </c>
      <c r="T128" s="254">
        <f t="shared" si="76"/>
        <v>0</v>
      </c>
      <c r="AR128" s="170" t="s">
        <v>298</v>
      </c>
      <c r="AT128" s="170" t="s">
        <v>166</v>
      </c>
      <c r="AU128" s="170" t="s">
        <v>81</v>
      </c>
      <c r="AY128" s="170" t="s">
        <v>164</v>
      </c>
      <c r="BE128" s="266">
        <f t="shared" si="72"/>
        <v>0</v>
      </c>
      <c r="BF128" s="266">
        <f t="shared" si="77"/>
        <v>0</v>
      </c>
      <c r="BG128" s="266">
        <f t="shared" si="78"/>
        <v>0</v>
      </c>
      <c r="BH128" s="266">
        <f t="shared" si="79"/>
        <v>0</v>
      </c>
      <c r="BI128" s="266">
        <f t="shared" si="80"/>
        <v>0</v>
      </c>
      <c r="BJ128" s="170" t="s">
        <v>24</v>
      </c>
      <c r="BK128" s="266">
        <f t="shared" si="81"/>
        <v>0</v>
      </c>
      <c r="BL128" s="170" t="s">
        <v>298</v>
      </c>
      <c r="BM128" s="170" t="s">
        <v>371</v>
      </c>
    </row>
    <row r="129" spans="2:47" s="84" customFormat="1" ht="13.5">
      <c r="B129" s="105"/>
      <c r="C129" s="174"/>
      <c r="D129" s="207" t="s">
        <v>173</v>
      </c>
      <c r="E129" s="174"/>
      <c r="F129" s="270" t="s">
        <v>2679</v>
      </c>
      <c r="G129" s="174"/>
      <c r="H129" s="174"/>
      <c r="I129" s="215"/>
      <c r="J129" s="174"/>
      <c r="K129" s="174"/>
      <c r="L129" s="214"/>
      <c r="M129" s="238"/>
      <c r="N129" s="106"/>
      <c r="O129" s="106"/>
      <c r="P129" s="106"/>
      <c r="Q129" s="106"/>
      <c r="R129" s="106"/>
      <c r="S129" s="106"/>
      <c r="T129" s="255"/>
      <c r="AT129" s="170" t="s">
        <v>173</v>
      </c>
      <c r="AU129" s="170" t="s">
        <v>81</v>
      </c>
    </row>
    <row r="130" spans="2:65" s="84" customFormat="1" ht="20.4" customHeight="1">
      <c r="B130" s="105"/>
      <c r="C130" s="189" t="s">
        <v>376</v>
      </c>
      <c r="D130" s="189" t="s">
        <v>166</v>
      </c>
      <c r="E130" s="190" t="s">
        <v>2680</v>
      </c>
      <c r="F130" s="191" t="s">
        <v>2681</v>
      </c>
      <c r="G130" s="192" t="s">
        <v>169</v>
      </c>
      <c r="H130" s="193">
        <v>1</v>
      </c>
      <c r="I130" s="233"/>
      <c r="J130" s="234">
        <f t="shared" si="73"/>
        <v>0</v>
      </c>
      <c r="K130" s="191" t="s">
        <v>22</v>
      </c>
      <c r="L130" s="214"/>
      <c r="M130" s="235" t="s">
        <v>22</v>
      </c>
      <c r="N130" s="236" t="s">
        <v>44</v>
      </c>
      <c r="O130" s="106"/>
      <c r="P130" s="237">
        <f t="shared" si="74"/>
        <v>0</v>
      </c>
      <c r="Q130" s="237">
        <v>9E-05</v>
      </c>
      <c r="R130" s="237">
        <f t="shared" si="75"/>
        <v>9E-05</v>
      </c>
      <c r="S130" s="237">
        <v>0</v>
      </c>
      <c r="T130" s="254">
        <f t="shared" si="76"/>
        <v>0</v>
      </c>
      <c r="AR130" s="170" t="s">
        <v>298</v>
      </c>
      <c r="AT130" s="170" t="s">
        <v>166</v>
      </c>
      <c r="AU130" s="170" t="s">
        <v>81</v>
      </c>
      <c r="AY130" s="170" t="s">
        <v>164</v>
      </c>
      <c r="BE130" s="266">
        <f aca="true" t="shared" si="82" ref="BE130:BE134">IF(N130="základní",J130,0)</f>
        <v>0</v>
      </c>
      <c r="BF130" s="266">
        <f t="shared" si="77"/>
        <v>0</v>
      </c>
      <c r="BG130" s="266">
        <f t="shared" si="78"/>
        <v>0</v>
      </c>
      <c r="BH130" s="266">
        <f t="shared" si="79"/>
        <v>0</v>
      </c>
      <c r="BI130" s="266">
        <f t="shared" si="80"/>
        <v>0</v>
      </c>
      <c r="BJ130" s="170" t="s">
        <v>24</v>
      </c>
      <c r="BK130" s="266">
        <f t="shared" si="81"/>
        <v>0</v>
      </c>
      <c r="BL130" s="170" t="s">
        <v>298</v>
      </c>
      <c r="BM130" s="170" t="s">
        <v>376</v>
      </c>
    </row>
    <row r="131" spans="2:47" s="84" customFormat="1" ht="13.5">
      <c r="B131" s="105"/>
      <c r="C131" s="174"/>
      <c r="D131" s="207" t="s">
        <v>173</v>
      </c>
      <c r="E131" s="174"/>
      <c r="F131" s="270" t="s">
        <v>2681</v>
      </c>
      <c r="G131" s="174"/>
      <c r="H131" s="174"/>
      <c r="I131" s="215"/>
      <c r="J131" s="174"/>
      <c r="K131" s="174"/>
      <c r="L131" s="214"/>
      <c r="M131" s="238"/>
      <c r="N131" s="106"/>
      <c r="O131" s="106"/>
      <c r="P131" s="106"/>
      <c r="Q131" s="106"/>
      <c r="R131" s="106"/>
      <c r="S131" s="106"/>
      <c r="T131" s="255"/>
      <c r="AT131" s="170" t="s">
        <v>173</v>
      </c>
      <c r="AU131" s="170" t="s">
        <v>81</v>
      </c>
    </row>
    <row r="132" spans="2:65" s="84" customFormat="1" ht="20.4" customHeight="1">
      <c r="B132" s="105"/>
      <c r="C132" s="189" t="s">
        <v>382</v>
      </c>
      <c r="D132" s="189" t="s">
        <v>166</v>
      </c>
      <c r="E132" s="190" t="s">
        <v>2682</v>
      </c>
      <c r="F132" s="191" t="s">
        <v>2683</v>
      </c>
      <c r="G132" s="192" t="s">
        <v>169</v>
      </c>
      <c r="H132" s="193">
        <v>2</v>
      </c>
      <c r="I132" s="233"/>
      <c r="J132" s="234">
        <f aca="true" t="shared" si="83" ref="J132:J136">ROUND(I132*H132,2)</f>
        <v>0</v>
      </c>
      <c r="K132" s="191" t="s">
        <v>22</v>
      </c>
      <c r="L132" s="214"/>
      <c r="M132" s="235" t="s">
        <v>22</v>
      </c>
      <c r="N132" s="236" t="s">
        <v>44</v>
      </c>
      <c r="O132" s="106"/>
      <c r="P132" s="237">
        <f aca="true" t="shared" si="84" ref="P132:P136">O132*H132</f>
        <v>0</v>
      </c>
      <c r="Q132" s="237">
        <v>0.00017</v>
      </c>
      <c r="R132" s="237">
        <f aca="true" t="shared" si="85" ref="R132:R136">Q132*H132</f>
        <v>0.00034</v>
      </c>
      <c r="S132" s="237">
        <v>0</v>
      </c>
      <c r="T132" s="254">
        <f aca="true" t="shared" si="86" ref="T132:T136">S132*H132</f>
        <v>0</v>
      </c>
      <c r="AR132" s="170" t="s">
        <v>298</v>
      </c>
      <c r="AT132" s="170" t="s">
        <v>166</v>
      </c>
      <c r="AU132" s="170" t="s">
        <v>81</v>
      </c>
      <c r="AY132" s="170" t="s">
        <v>164</v>
      </c>
      <c r="BE132" s="266">
        <f t="shared" si="82"/>
        <v>0</v>
      </c>
      <c r="BF132" s="266">
        <f aca="true" t="shared" si="87" ref="BF132:BF136">IF(N132="snížená",J132,0)</f>
        <v>0</v>
      </c>
      <c r="BG132" s="266">
        <f aca="true" t="shared" si="88" ref="BG132:BG136">IF(N132="zákl. přenesená",J132,0)</f>
        <v>0</v>
      </c>
      <c r="BH132" s="266">
        <f aca="true" t="shared" si="89" ref="BH132:BH136">IF(N132="sníž. přenesená",J132,0)</f>
        <v>0</v>
      </c>
      <c r="BI132" s="266">
        <f aca="true" t="shared" si="90" ref="BI132:BI136">IF(N132="nulová",J132,0)</f>
        <v>0</v>
      </c>
      <c r="BJ132" s="170" t="s">
        <v>24</v>
      </c>
      <c r="BK132" s="266">
        <f aca="true" t="shared" si="91" ref="BK132:BK136">ROUND(I132*H132,2)</f>
        <v>0</v>
      </c>
      <c r="BL132" s="170" t="s">
        <v>298</v>
      </c>
      <c r="BM132" s="170" t="s">
        <v>382</v>
      </c>
    </row>
    <row r="133" spans="2:47" s="84" customFormat="1" ht="13.5">
      <c r="B133" s="105"/>
      <c r="C133" s="174"/>
      <c r="D133" s="207" t="s">
        <v>173</v>
      </c>
      <c r="E133" s="174"/>
      <c r="F133" s="270" t="s">
        <v>2683</v>
      </c>
      <c r="G133" s="174"/>
      <c r="H133" s="174"/>
      <c r="I133" s="215"/>
      <c r="J133" s="174"/>
      <c r="K133" s="174"/>
      <c r="L133" s="214"/>
      <c r="M133" s="238"/>
      <c r="N133" s="106"/>
      <c r="O133" s="106"/>
      <c r="P133" s="106"/>
      <c r="Q133" s="106"/>
      <c r="R133" s="106"/>
      <c r="S133" s="106"/>
      <c r="T133" s="255"/>
      <c r="AT133" s="170" t="s">
        <v>173</v>
      </c>
      <c r="AU133" s="170" t="s">
        <v>81</v>
      </c>
    </row>
    <row r="134" spans="2:65" s="84" customFormat="1" ht="20.4" customHeight="1">
      <c r="B134" s="105"/>
      <c r="C134" s="189" t="s">
        <v>390</v>
      </c>
      <c r="D134" s="189" t="s">
        <v>166</v>
      </c>
      <c r="E134" s="190" t="s">
        <v>2684</v>
      </c>
      <c r="F134" s="191" t="s">
        <v>2685</v>
      </c>
      <c r="G134" s="192" t="s">
        <v>465</v>
      </c>
      <c r="H134" s="193">
        <v>419</v>
      </c>
      <c r="I134" s="233"/>
      <c r="J134" s="234">
        <f t="shared" si="83"/>
        <v>0</v>
      </c>
      <c r="K134" s="191" t="s">
        <v>22</v>
      </c>
      <c r="L134" s="214"/>
      <c r="M134" s="235" t="s">
        <v>22</v>
      </c>
      <c r="N134" s="236" t="s">
        <v>44</v>
      </c>
      <c r="O134" s="106"/>
      <c r="P134" s="237">
        <f t="shared" si="84"/>
        <v>0</v>
      </c>
      <c r="Q134" s="237">
        <v>0</v>
      </c>
      <c r="R134" s="237">
        <f t="shared" si="85"/>
        <v>0</v>
      </c>
      <c r="S134" s="237">
        <v>0</v>
      </c>
      <c r="T134" s="254">
        <f t="shared" si="86"/>
        <v>0</v>
      </c>
      <c r="AR134" s="170" t="s">
        <v>298</v>
      </c>
      <c r="AT134" s="170" t="s">
        <v>166</v>
      </c>
      <c r="AU134" s="170" t="s">
        <v>81</v>
      </c>
      <c r="AY134" s="170" t="s">
        <v>164</v>
      </c>
      <c r="BE134" s="266">
        <f t="shared" si="82"/>
        <v>0</v>
      </c>
      <c r="BF134" s="266">
        <f t="shared" si="87"/>
        <v>0</v>
      </c>
      <c r="BG134" s="266">
        <f t="shared" si="88"/>
        <v>0</v>
      </c>
      <c r="BH134" s="266">
        <f t="shared" si="89"/>
        <v>0</v>
      </c>
      <c r="BI134" s="266">
        <f t="shared" si="90"/>
        <v>0</v>
      </c>
      <c r="BJ134" s="170" t="s">
        <v>24</v>
      </c>
      <c r="BK134" s="266">
        <f t="shared" si="91"/>
        <v>0</v>
      </c>
      <c r="BL134" s="170" t="s">
        <v>298</v>
      </c>
      <c r="BM134" s="170" t="s">
        <v>390</v>
      </c>
    </row>
    <row r="135" spans="2:47" s="84" customFormat="1" ht="13.5">
      <c r="B135" s="105"/>
      <c r="C135" s="174"/>
      <c r="D135" s="207" t="s">
        <v>173</v>
      </c>
      <c r="E135" s="174"/>
      <c r="F135" s="270" t="s">
        <v>2685</v>
      </c>
      <c r="G135" s="174"/>
      <c r="H135" s="174"/>
      <c r="I135" s="215"/>
      <c r="J135" s="174"/>
      <c r="K135" s="174"/>
      <c r="L135" s="214"/>
      <c r="M135" s="238"/>
      <c r="N135" s="106"/>
      <c r="O135" s="106"/>
      <c r="P135" s="106"/>
      <c r="Q135" s="106"/>
      <c r="R135" s="106"/>
      <c r="S135" s="106"/>
      <c r="T135" s="255"/>
      <c r="AT135" s="170" t="s">
        <v>173</v>
      </c>
      <c r="AU135" s="170" t="s">
        <v>81</v>
      </c>
    </row>
    <row r="136" spans="2:65" s="84" customFormat="1" ht="28.8" customHeight="1">
      <c r="B136" s="105"/>
      <c r="C136" s="189" t="s">
        <v>395</v>
      </c>
      <c r="D136" s="189" t="s">
        <v>166</v>
      </c>
      <c r="E136" s="190" t="s">
        <v>2686</v>
      </c>
      <c r="F136" s="191" t="s">
        <v>2687</v>
      </c>
      <c r="G136" s="192" t="s">
        <v>623</v>
      </c>
      <c r="H136" s="193">
        <v>10</v>
      </c>
      <c r="I136" s="233"/>
      <c r="J136" s="234">
        <f t="shared" si="83"/>
        <v>0</v>
      </c>
      <c r="K136" s="191" t="s">
        <v>22</v>
      </c>
      <c r="L136" s="214"/>
      <c r="M136" s="235" t="s">
        <v>22</v>
      </c>
      <c r="N136" s="236" t="s">
        <v>44</v>
      </c>
      <c r="O136" s="106"/>
      <c r="P136" s="237">
        <f t="shared" si="84"/>
        <v>0</v>
      </c>
      <c r="Q136" s="237">
        <v>0</v>
      </c>
      <c r="R136" s="237">
        <f t="shared" si="85"/>
        <v>0</v>
      </c>
      <c r="S136" s="237">
        <v>0</v>
      </c>
      <c r="T136" s="254">
        <f t="shared" si="86"/>
        <v>0</v>
      </c>
      <c r="AR136" s="170" t="s">
        <v>298</v>
      </c>
      <c r="AT136" s="170" t="s">
        <v>166</v>
      </c>
      <c r="AU136" s="170" t="s">
        <v>81</v>
      </c>
      <c r="AY136" s="170" t="s">
        <v>164</v>
      </c>
      <c r="BE136" s="266">
        <f aca="true" t="shared" si="92" ref="BE136:BE140">IF(N136="základní",J136,0)</f>
        <v>0</v>
      </c>
      <c r="BF136" s="266">
        <f t="shared" si="87"/>
        <v>0</v>
      </c>
      <c r="BG136" s="266">
        <f t="shared" si="88"/>
        <v>0</v>
      </c>
      <c r="BH136" s="266">
        <f t="shared" si="89"/>
        <v>0</v>
      </c>
      <c r="BI136" s="266">
        <f t="shared" si="90"/>
        <v>0</v>
      </c>
      <c r="BJ136" s="170" t="s">
        <v>24</v>
      </c>
      <c r="BK136" s="266">
        <f t="shared" si="91"/>
        <v>0</v>
      </c>
      <c r="BL136" s="170" t="s">
        <v>298</v>
      </c>
      <c r="BM136" s="170" t="s">
        <v>395</v>
      </c>
    </row>
    <row r="137" spans="2:47" s="84" customFormat="1" ht="24">
      <c r="B137" s="105"/>
      <c r="C137" s="174"/>
      <c r="D137" s="207" t="s">
        <v>173</v>
      </c>
      <c r="E137" s="174"/>
      <c r="F137" s="270" t="s">
        <v>2687</v>
      </c>
      <c r="G137" s="174"/>
      <c r="H137" s="174"/>
      <c r="I137" s="215"/>
      <c r="J137" s="174"/>
      <c r="K137" s="174"/>
      <c r="L137" s="214"/>
      <c r="M137" s="238"/>
      <c r="N137" s="106"/>
      <c r="O137" s="106"/>
      <c r="P137" s="106"/>
      <c r="Q137" s="106"/>
      <c r="R137" s="106"/>
      <c r="S137" s="106"/>
      <c r="T137" s="255"/>
      <c r="AT137" s="170" t="s">
        <v>173</v>
      </c>
      <c r="AU137" s="170" t="s">
        <v>81</v>
      </c>
    </row>
    <row r="138" spans="2:65" s="84" customFormat="1" ht="20.4" customHeight="1">
      <c r="B138" s="105"/>
      <c r="C138" s="189" t="s">
        <v>403</v>
      </c>
      <c r="D138" s="189" t="s">
        <v>166</v>
      </c>
      <c r="E138" s="190" t="s">
        <v>2688</v>
      </c>
      <c r="F138" s="191" t="s">
        <v>2689</v>
      </c>
      <c r="G138" s="192" t="s">
        <v>169</v>
      </c>
      <c r="H138" s="193">
        <v>20</v>
      </c>
      <c r="I138" s="233"/>
      <c r="J138" s="234">
        <f aca="true" t="shared" si="93" ref="J138:J143">ROUND(I138*H138,2)</f>
        <v>0</v>
      </c>
      <c r="K138" s="191" t="s">
        <v>22</v>
      </c>
      <c r="L138" s="214"/>
      <c r="M138" s="235" t="s">
        <v>22</v>
      </c>
      <c r="N138" s="236" t="s">
        <v>44</v>
      </c>
      <c r="O138" s="106"/>
      <c r="P138" s="237">
        <f aca="true" t="shared" si="94" ref="P138:P143">O138*H138</f>
        <v>0</v>
      </c>
      <c r="Q138" s="237">
        <v>0</v>
      </c>
      <c r="R138" s="237">
        <f aca="true" t="shared" si="95" ref="R138:R143">Q138*H138</f>
        <v>0</v>
      </c>
      <c r="S138" s="237">
        <v>0</v>
      </c>
      <c r="T138" s="254">
        <f aca="true" t="shared" si="96" ref="T138:T143">S138*H138</f>
        <v>0</v>
      </c>
      <c r="AR138" s="170" t="s">
        <v>298</v>
      </c>
      <c r="AT138" s="170" t="s">
        <v>166</v>
      </c>
      <c r="AU138" s="170" t="s">
        <v>81</v>
      </c>
      <c r="AY138" s="170" t="s">
        <v>164</v>
      </c>
      <c r="BE138" s="266">
        <f t="shared" si="92"/>
        <v>0</v>
      </c>
      <c r="BF138" s="266">
        <f aca="true" t="shared" si="97" ref="BF138:BF143">IF(N138="snížená",J138,0)</f>
        <v>0</v>
      </c>
      <c r="BG138" s="266">
        <f aca="true" t="shared" si="98" ref="BG138:BG143">IF(N138="zákl. přenesená",J138,0)</f>
        <v>0</v>
      </c>
      <c r="BH138" s="266">
        <f aca="true" t="shared" si="99" ref="BH138:BH143">IF(N138="sníž. přenesená",J138,0)</f>
        <v>0</v>
      </c>
      <c r="BI138" s="266">
        <f aca="true" t="shared" si="100" ref="BI138:BI143">IF(N138="nulová",J138,0)</f>
        <v>0</v>
      </c>
      <c r="BJ138" s="170" t="s">
        <v>24</v>
      </c>
      <c r="BK138" s="266">
        <f aca="true" t="shared" si="101" ref="BK138:BK143">ROUND(I138*H138,2)</f>
        <v>0</v>
      </c>
      <c r="BL138" s="170" t="s">
        <v>298</v>
      </c>
      <c r="BM138" s="170" t="s">
        <v>403</v>
      </c>
    </row>
    <row r="139" spans="2:47" s="84" customFormat="1" ht="13.5">
      <c r="B139" s="105"/>
      <c r="C139" s="174"/>
      <c r="D139" s="207" t="s">
        <v>173</v>
      </c>
      <c r="E139" s="174"/>
      <c r="F139" s="270" t="s">
        <v>2689</v>
      </c>
      <c r="G139" s="174"/>
      <c r="H139" s="174"/>
      <c r="I139" s="215"/>
      <c r="J139" s="174"/>
      <c r="K139" s="174"/>
      <c r="L139" s="214"/>
      <c r="M139" s="238"/>
      <c r="N139" s="106"/>
      <c r="O139" s="106"/>
      <c r="P139" s="106"/>
      <c r="Q139" s="106"/>
      <c r="R139" s="106"/>
      <c r="S139" s="106"/>
      <c r="T139" s="255"/>
      <c r="AT139" s="170" t="s">
        <v>173</v>
      </c>
      <c r="AU139" s="170" t="s">
        <v>81</v>
      </c>
    </row>
    <row r="140" spans="2:65" s="84" customFormat="1" ht="20.4" customHeight="1">
      <c r="B140" s="105"/>
      <c r="C140" s="189" t="s">
        <v>409</v>
      </c>
      <c r="D140" s="189" t="s">
        <v>166</v>
      </c>
      <c r="E140" s="190" t="s">
        <v>2690</v>
      </c>
      <c r="F140" s="191" t="s">
        <v>2691</v>
      </c>
      <c r="G140" s="192" t="s">
        <v>623</v>
      </c>
      <c r="H140" s="193">
        <v>0.266</v>
      </c>
      <c r="I140" s="233"/>
      <c r="J140" s="234">
        <f t="shared" si="93"/>
        <v>0</v>
      </c>
      <c r="K140" s="191" t="s">
        <v>22</v>
      </c>
      <c r="L140" s="214"/>
      <c r="M140" s="235" t="s">
        <v>22</v>
      </c>
      <c r="N140" s="236" t="s">
        <v>44</v>
      </c>
      <c r="O140" s="106"/>
      <c r="P140" s="237">
        <f t="shared" si="94"/>
        <v>0</v>
      </c>
      <c r="Q140" s="237">
        <v>0</v>
      </c>
      <c r="R140" s="237">
        <f t="shared" si="95"/>
        <v>0</v>
      </c>
      <c r="S140" s="237">
        <v>0</v>
      </c>
      <c r="T140" s="254">
        <f t="shared" si="96"/>
        <v>0</v>
      </c>
      <c r="AR140" s="170" t="s">
        <v>298</v>
      </c>
      <c r="AT140" s="170" t="s">
        <v>166</v>
      </c>
      <c r="AU140" s="170" t="s">
        <v>81</v>
      </c>
      <c r="AY140" s="170" t="s">
        <v>164</v>
      </c>
      <c r="BE140" s="266">
        <f t="shared" si="92"/>
        <v>0</v>
      </c>
      <c r="BF140" s="266">
        <f t="shared" si="97"/>
        <v>0</v>
      </c>
      <c r="BG140" s="266">
        <f t="shared" si="98"/>
        <v>0</v>
      </c>
      <c r="BH140" s="266">
        <f t="shared" si="99"/>
        <v>0</v>
      </c>
      <c r="BI140" s="266">
        <f t="shared" si="100"/>
        <v>0</v>
      </c>
      <c r="BJ140" s="170" t="s">
        <v>24</v>
      </c>
      <c r="BK140" s="266">
        <f t="shared" si="101"/>
        <v>0</v>
      </c>
      <c r="BL140" s="170" t="s">
        <v>298</v>
      </c>
      <c r="BM140" s="170" t="s">
        <v>409</v>
      </c>
    </row>
    <row r="141" spans="2:47" s="84" customFormat="1" ht="13.5">
      <c r="B141" s="105"/>
      <c r="C141" s="174"/>
      <c r="D141" s="194" t="s">
        <v>173</v>
      </c>
      <c r="E141" s="174"/>
      <c r="F141" s="195" t="s">
        <v>2691</v>
      </c>
      <c r="G141" s="174"/>
      <c r="H141" s="174"/>
      <c r="I141" s="215"/>
      <c r="J141" s="174"/>
      <c r="K141" s="174"/>
      <c r="L141" s="214"/>
      <c r="M141" s="238"/>
      <c r="N141" s="106"/>
      <c r="O141" s="106"/>
      <c r="P141" s="106"/>
      <c r="Q141" s="106"/>
      <c r="R141" s="106"/>
      <c r="S141" s="106"/>
      <c r="T141" s="255"/>
      <c r="AT141" s="170" t="s">
        <v>173</v>
      </c>
      <c r="AU141" s="170" t="s">
        <v>81</v>
      </c>
    </row>
    <row r="142" spans="2:63" s="89" customFormat="1" ht="29.9" customHeight="1">
      <c r="B142" s="183"/>
      <c r="C142" s="184"/>
      <c r="D142" s="187" t="s">
        <v>72</v>
      </c>
      <c r="E142" s="188" t="s">
        <v>2692</v>
      </c>
      <c r="F142" s="188" t="s">
        <v>2693</v>
      </c>
      <c r="G142" s="184"/>
      <c r="H142" s="184"/>
      <c r="I142" s="226"/>
      <c r="J142" s="232">
        <f>BK142</f>
        <v>0</v>
      </c>
      <c r="K142" s="184"/>
      <c r="L142" s="228"/>
      <c r="M142" s="229"/>
      <c r="N142" s="230"/>
      <c r="O142" s="230"/>
      <c r="P142" s="231">
        <f aca="true" t="shared" si="102" ref="P142:T142">SUM(P143:P208)</f>
        <v>0</v>
      </c>
      <c r="Q142" s="230"/>
      <c r="R142" s="231">
        <f t="shared" si="102"/>
        <v>1.0574</v>
      </c>
      <c r="S142" s="230"/>
      <c r="T142" s="253">
        <f t="shared" si="102"/>
        <v>0</v>
      </c>
      <c r="AR142" s="259" t="s">
        <v>81</v>
      </c>
      <c r="AT142" s="260" t="s">
        <v>72</v>
      </c>
      <c r="AU142" s="260" t="s">
        <v>24</v>
      </c>
      <c r="AY142" s="259" t="s">
        <v>164</v>
      </c>
      <c r="BK142" s="265">
        <f>SUM(BK143:BK208)</f>
        <v>0</v>
      </c>
    </row>
    <row r="143" spans="2:65" s="84" customFormat="1" ht="28.8" customHeight="1">
      <c r="B143" s="105"/>
      <c r="C143" s="189" t="s">
        <v>414</v>
      </c>
      <c r="D143" s="189" t="s">
        <v>166</v>
      </c>
      <c r="E143" s="190" t="s">
        <v>2692</v>
      </c>
      <c r="F143" s="191" t="s">
        <v>2694</v>
      </c>
      <c r="G143" s="192" t="s">
        <v>579</v>
      </c>
      <c r="H143" s="193">
        <v>15</v>
      </c>
      <c r="I143" s="233"/>
      <c r="J143" s="234">
        <f t="shared" si="93"/>
        <v>0</v>
      </c>
      <c r="K143" s="191" t="s">
        <v>22</v>
      </c>
      <c r="L143" s="214"/>
      <c r="M143" s="235" t="s">
        <v>22</v>
      </c>
      <c r="N143" s="236" t="s">
        <v>44</v>
      </c>
      <c r="O143" s="106"/>
      <c r="P143" s="237">
        <f t="shared" si="94"/>
        <v>0</v>
      </c>
      <c r="Q143" s="237">
        <v>0.00565</v>
      </c>
      <c r="R143" s="237">
        <f t="shared" si="95"/>
        <v>0.08475</v>
      </c>
      <c r="S143" s="237">
        <v>0</v>
      </c>
      <c r="T143" s="254">
        <f t="shared" si="96"/>
        <v>0</v>
      </c>
      <c r="AR143" s="170" t="s">
        <v>298</v>
      </c>
      <c r="AT143" s="170" t="s">
        <v>166</v>
      </c>
      <c r="AU143" s="170" t="s">
        <v>81</v>
      </c>
      <c r="AY143" s="170" t="s">
        <v>164</v>
      </c>
      <c r="BE143" s="266">
        <f aca="true" t="shared" si="103" ref="BE143:BE147">IF(N143="základní",J143,0)</f>
        <v>0</v>
      </c>
      <c r="BF143" s="266">
        <f t="shared" si="97"/>
        <v>0</v>
      </c>
      <c r="BG143" s="266">
        <f t="shared" si="98"/>
        <v>0</v>
      </c>
      <c r="BH143" s="266">
        <f t="shared" si="99"/>
        <v>0</v>
      </c>
      <c r="BI143" s="266">
        <f t="shared" si="100"/>
        <v>0</v>
      </c>
      <c r="BJ143" s="170" t="s">
        <v>24</v>
      </c>
      <c r="BK143" s="266">
        <f t="shared" si="101"/>
        <v>0</v>
      </c>
      <c r="BL143" s="170" t="s">
        <v>298</v>
      </c>
      <c r="BM143" s="170" t="s">
        <v>414</v>
      </c>
    </row>
    <row r="144" spans="2:47" s="84" customFormat="1" ht="13.5">
      <c r="B144" s="105"/>
      <c r="C144" s="174"/>
      <c r="D144" s="207" t="s">
        <v>173</v>
      </c>
      <c r="E144" s="174"/>
      <c r="F144" s="270" t="s">
        <v>2694</v>
      </c>
      <c r="G144" s="174"/>
      <c r="H144" s="174"/>
      <c r="I144" s="215"/>
      <c r="J144" s="174"/>
      <c r="K144" s="174"/>
      <c r="L144" s="214"/>
      <c r="M144" s="238"/>
      <c r="N144" s="106"/>
      <c r="O144" s="106"/>
      <c r="P144" s="106"/>
      <c r="Q144" s="106"/>
      <c r="R144" s="106"/>
      <c r="S144" s="106"/>
      <c r="T144" s="255"/>
      <c r="AT144" s="170" t="s">
        <v>173</v>
      </c>
      <c r="AU144" s="170" t="s">
        <v>81</v>
      </c>
    </row>
    <row r="145" spans="2:65" s="84" customFormat="1" ht="20.4" customHeight="1">
      <c r="B145" s="105"/>
      <c r="C145" s="189" t="s">
        <v>419</v>
      </c>
      <c r="D145" s="189" t="s">
        <v>166</v>
      </c>
      <c r="E145" s="190" t="s">
        <v>2695</v>
      </c>
      <c r="F145" s="191" t="s">
        <v>2696</v>
      </c>
      <c r="G145" s="192" t="s">
        <v>465</v>
      </c>
      <c r="H145" s="193">
        <v>8</v>
      </c>
      <c r="I145" s="233"/>
      <c r="J145" s="234">
        <f aca="true" t="shared" si="104" ref="J145:J149">ROUND(I145*H145,2)</f>
        <v>0</v>
      </c>
      <c r="K145" s="191" t="s">
        <v>22</v>
      </c>
      <c r="L145" s="214"/>
      <c r="M145" s="235" t="s">
        <v>22</v>
      </c>
      <c r="N145" s="236" t="s">
        <v>44</v>
      </c>
      <c r="O145" s="106"/>
      <c r="P145" s="237">
        <f aca="true" t="shared" si="105" ref="P145:P149">O145*H145</f>
        <v>0</v>
      </c>
      <c r="Q145" s="237">
        <v>0.00451</v>
      </c>
      <c r="R145" s="237">
        <f aca="true" t="shared" si="106" ref="R145:R149">Q145*H145</f>
        <v>0.03608</v>
      </c>
      <c r="S145" s="237">
        <v>0</v>
      </c>
      <c r="T145" s="254">
        <f aca="true" t="shared" si="107" ref="T145:T149">S145*H145</f>
        <v>0</v>
      </c>
      <c r="AR145" s="170" t="s">
        <v>298</v>
      </c>
      <c r="AT145" s="170" t="s">
        <v>166</v>
      </c>
      <c r="AU145" s="170" t="s">
        <v>81</v>
      </c>
      <c r="AY145" s="170" t="s">
        <v>164</v>
      </c>
      <c r="BE145" s="266">
        <f t="shared" si="103"/>
        <v>0</v>
      </c>
      <c r="BF145" s="266">
        <f aca="true" t="shared" si="108" ref="BF145:BF149">IF(N145="snížená",J145,0)</f>
        <v>0</v>
      </c>
      <c r="BG145" s="266">
        <f aca="true" t="shared" si="109" ref="BG145:BG149">IF(N145="zákl. přenesená",J145,0)</f>
        <v>0</v>
      </c>
      <c r="BH145" s="266">
        <f aca="true" t="shared" si="110" ref="BH145:BH149">IF(N145="sníž. přenesená",J145,0)</f>
        <v>0</v>
      </c>
      <c r="BI145" s="266">
        <f aca="true" t="shared" si="111" ref="BI145:BI149">IF(N145="nulová",J145,0)</f>
        <v>0</v>
      </c>
      <c r="BJ145" s="170" t="s">
        <v>24</v>
      </c>
      <c r="BK145" s="266">
        <f aca="true" t="shared" si="112" ref="BK145:BK149">ROUND(I145*H145,2)</f>
        <v>0</v>
      </c>
      <c r="BL145" s="170" t="s">
        <v>298</v>
      </c>
      <c r="BM145" s="170" t="s">
        <v>419</v>
      </c>
    </row>
    <row r="146" spans="2:47" s="84" customFormat="1" ht="13.5">
      <c r="B146" s="105"/>
      <c r="C146" s="174"/>
      <c r="D146" s="207" t="s">
        <v>173</v>
      </c>
      <c r="E146" s="174"/>
      <c r="F146" s="270" t="s">
        <v>2696</v>
      </c>
      <c r="G146" s="174"/>
      <c r="H146" s="174"/>
      <c r="I146" s="215"/>
      <c r="J146" s="174"/>
      <c r="K146" s="174"/>
      <c r="L146" s="214"/>
      <c r="M146" s="238"/>
      <c r="N146" s="106"/>
      <c r="O146" s="106"/>
      <c r="P146" s="106"/>
      <c r="Q146" s="106"/>
      <c r="R146" s="106"/>
      <c r="S146" s="106"/>
      <c r="T146" s="255"/>
      <c r="AT146" s="170" t="s">
        <v>173</v>
      </c>
      <c r="AU146" s="170" t="s">
        <v>81</v>
      </c>
    </row>
    <row r="147" spans="2:65" s="84" customFormat="1" ht="20.4" customHeight="1">
      <c r="B147" s="105"/>
      <c r="C147" s="189" t="s">
        <v>425</v>
      </c>
      <c r="D147" s="189" t="s">
        <v>166</v>
      </c>
      <c r="E147" s="190" t="s">
        <v>2697</v>
      </c>
      <c r="F147" s="191" t="s">
        <v>2698</v>
      </c>
      <c r="G147" s="192" t="s">
        <v>465</v>
      </c>
      <c r="H147" s="193">
        <v>45</v>
      </c>
      <c r="I147" s="233"/>
      <c r="J147" s="234">
        <f t="shared" si="104"/>
        <v>0</v>
      </c>
      <c r="K147" s="191" t="s">
        <v>22</v>
      </c>
      <c r="L147" s="214"/>
      <c r="M147" s="235" t="s">
        <v>22</v>
      </c>
      <c r="N147" s="236" t="s">
        <v>44</v>
      </c>
      <c r="O147" s="106"/>
      <c r="P147" s="237">
        <f t="shared" si="105"/>
        <v>0</v>
      </c>
      <c r="Q147" s="237">
        <v>0.0064</v>
      </c>
      <c r="R147" s="237">
        <f t="shared" si="106"/>
        <v>0.288</v>
      </c>
      <c r="S147" s="237">
        <v>0</v>
      </c>
      <c r="T147" s="254">
        <f t="shared" si="107"/>
        <v>0</v>
      </c>
      <c r="AR147" s="170" t="s">
        <v>298</v>
      </c>
      <c r="AT147" s="170" t="s">
        <v>166</v>
      </c>
      <c r="AU147" s="170" t="s">
        <v>81</v>
      </c>
      <c r="AY147" s="170" t="s">
        <v>164</v>
      </c>
      <c r="BE147" s="266">
        <f t="shared" si="103"/>
        <v>0</v>
      </c>
      <c r="BF147" s="266">
        <f t="shared" si="108"/>
        <v>0</v>
      </c>
      <c r="BG147" s="266">
        <f t="shared" si="109"/>
        <v>0</v>
      </c>
      <c r="BH147" s="266">
        <f t="shared" si="110"/>
        <v>0</v>
      </c>
      <c r="BI147" s="266">
        <f t="shared" si="111"/>
        <v>0</v>
      </c>
      <c r="BJ147" s="170" t="s">
        <v>24</v>
      </c>
      <c r="BK147" s="266">
        <f t="shared" si="112"/>
        <v>0</v>
      </c>
      <c r="BL147" s="170" t="s">
        <v>298</v>
      </c>
      <c r="BM147" s="170" t="s">
        <v>425</v>
      </c>
    </row>
    <row r="148" spans="2:47" s="84" customFormat="1" ht="13.5">
      <c r="B148" s="105"/>
      <c r="C148" s="174"/>
      <c r="D148" s="207" t="s">
        <v>173</v>
      </c>
      <c r="E148" s="174"/>
      <c r="F148" s="270" t="s">
        <v>2698</v>
      </c>
      <c r="G148" s="174"/>
      <c r="H148" s="174"/>
      <c r="I148" s="215"/>
      <c r="J148" s="174"/>
      <c r="K148" s="174"/>
      <c r="L148" s="214"/>
      <c r="M148" s="238"/>
      <c r="N148" s="106"/>
      <c r="O148" s="106"/>
      <c r="P148" s="106"/>
      <c r="Q148" s="106"/>
      <c r="R148" s="106"/>
      <c r="S148" s="106"/>
      <c r="T148" s="255"/>
      <c r="AT148" s="170" t="s">
        <v>173</v>
      </c>
      <c r="AU148" s="170" t="s">
        <v>81</v>
      </c>
    </row>
    <row r="149" spans="2:65" s="84" customFormat="1" ht="20.4" customHeight="1">
      <c r="B149" s="105"/>
      <c r="C149" s="189" t="s">
        <v>431</v>
      </c>
      <c r="D149" s="189" t="s">
        <v>166</v>
      </c>
      <c r="E149" s="190" t="s">
        <v>2699</v>
      </c>
      <c r="F149" s="191" t="s">
        <v>2700</v>
      </c>
      <c r="G149" s="192" t="s">
        <v>465</v>
      </c>
      <c r="H149" s="193">
        <v>40</v>
      </c>
      <c r="I149" s="233"/>
      <c r="J149" s="234">
        <f t="shared" si="104"/>
        <v>0</v>
      </c>
      <c r="K149" s="191" t="s">
        <v>22</v>
      </c>
      <c r="L149" s="214"/>
      <c r="M149" s="235" t="s">
        <v>22</v>
      </c>
      <c r="N149" s="236" t="s">
        <v>44</v>
      </c>
      <c r="O149" s="106"/>
      <c r="P149" s="237">
        <f t="shared" si="105"/>
        <v>0</v>
      </c>
      <c r="Q149" s="237">
        <v>0</v>
      </c>
      <c r="R149" s="237">
        <f t="shared" si="106"/>
        <v>0</v>
      </c>
      <c r="S149" s="237">
        <v>0</v>
      </c>
      <c r="T149" s="254">
        <f t="shared" si="107"/>
        <v>0</v>
      </c>
      <c r="AR149" s="170" t="s">
        <v>298</v>
      </c>
      <c r="AT149" s="170" t="s">
        <v>166</v>
      </c>
      <c r="AU149" s="170" t="s">
        <v>81</v>
      </c>
      <c r="AY149" s="170" t="s">
        <v>164</v>
      </c>
      <c r="BE149" s="266">
        <f aca="true" t="shared" si="113" ref="BE149:BE153">IF(N149="základní",J149,0)</f>
        <v>0</v>
      </c>
      <c r="BF149" s="266">
        <f t="shared" si="108"/>
        <v>0</v>
      </c>
      <c r="BG149" s="266">
        <f t="shared" si="109"/>
        <v>0</v>
      </c>
      <c r="BH149" s="266">
        <f t="shared" si="110"/>
        <v>0</v>
      </c>
      <c r="BI149" s="266">
        <f t="shared" si="111"/>
        <v>0</v>
      </c>
      <c r="BJ149" s="170" t="s">
        <v>24</v>
      </c>
      <c r="BK149" s="266">
        <f t="shared" si="112"/>
        <v>0</v>
      </c>
      <c r="BL149" s="170" t="s">
        <v>298</v>
      </c>
      <c r="BM149" s="170" t="s">
        <v>431</v>
      </c>
    </row>
    <row r="150" spans="2:47" s="84" customFormat="1" ht="13.5">
      <c r="B150" s="105"/>
      <c r="C150" s="174"/>
      <c r="D150" s="207" t="s">
        <v>173</v>
      </c>
      <c r="E150" s="174"/>
      <c r="F150" s="270" t="s">
        <v>2700</v>
      </c>
      <c r="G150" s="174"/>
      <c r="H150" s="174"/>
      <c r="I150" s="215"/>
      <c r="J150" s="174"/>
      <c r="K150" s="174"/>
      <c r="L150" s="214"/>
      <c r="M150" s="238"/>
      <c r="N150" s="106"/>
      <c r="O150" s="106"/>
      <c r="P150" s="106"/>
      <c r="Q150" s="106"/>
      <c r="R150" s="106"/>
      <c r="S150" s="106"/>
      <c r="T150" s="255"/>
      <c r="AT150" s="170" t="s">
        <v>173</v>
      </c>
      <c r="AU150" s="170" t="s">
        <v>81</v>
      </c>
    </row>
    <row r="151" spans="2:65" s="84" customFormat="1" ht="20.4" customHeight="1">
      <c r="B151" s="105"/>
      <c r="C151" s="189" t="s">
        <v>438</v>
      </c>
      <c r="D151" s="189" t="s">
        <v>166</v>
      </c>
      <c r="E151" s="190" t="s">
        <v>2701</v>
      </c>
      <c r="F151" s="191" t="s">
        <v>2702</v>
      </c>
      <c r="G151" s="192" t="s">
        <v>710</v>
      </c>
      <c r="H151" s="193">
        <v>6</v>
      </c>
      <c r="I151" s="233"/>
      <c r="J151" s="234">
        <f aca="true" t="shared" si="114" ref="J151:J155">ROUND(I151*H151,2)</f>
        <v>0</v>
      </c>
      <c r="K151" s="191" t="s">
        <v>22</v>
      </c>
      <c r="L151" s="214"/>
      <c r="M151" s="235" t="s">
        <v>22</v>
      </c>
      <c r="N151" s="236" t="s">
        <v>44</v>
      </c>
      <c r="O151" s="106"/>
      <c r="P151" s="237">
        <f aca="true" t="shared" si="115" ref="P151:P155">O151*H151</f>
        <v>0</v>
      </c>
      <c r="Q151" s="237">
        <v>0.0085</v>
      </c>
      <c r="R151" s="237">
        <f aca="true" t="shared" si="116" ref="R151:R155">Q151*H151</f>
        <v>0.051</v>
      </c>
      <c r="S151" s="237">
        <v>0</v>
      </c>
      <c r="T151" s="254">
        <f aca="true" t="shared" si="117" ref="T151:T155">S151*H151</f>
        <v>0</v>
      </c>
      <c r="AR151" s="170" t="s">
        <v>298</v>
      </c>
      <c r="AT151" s="170" t="s">
        <v>166</v>
      </c>
      <c r="AU151" s="170" t="s">
        <v>81</v>
      </c>
      <c r="AY151" s="170" t="s">
        <v>164</v>
      </c>
      <c r="BE151" s="266">
        <f t="shared" si="113"/>
        <v>0</v>
      </c>
      <c r="BF151" s="266">
        <f aca="true" t="shared" si="118" ref="BF151:BF155">IF(N151="snížená",J151,0)</f>
        <v>0</v>
      </c>
      <c r="BG151" s="266">
        <f aca="true" t="shared" si="119" ref="BG151:BG155">IF(N151="zákl. přenesená",J151,0)</f>
        <v>0</v>
      </c>
      <c r="BH151" s="266">
        <f aca="true" t="shared" si="120" ref="BH151:BH155">IF(N151="sníž. přenesená",J151,0)</f>
        <v>0</v>
      </c>
      <c r="BI151" s="266">
        <f aca="true" t="shared" si="121" ref="BI151:BI155">IF(N151="nulová",J151,0)</f>
        <v>0</v>
      </c>
      <c r="BJ151" s="170" t="s">
        <v>24</v>
      </c>
      <c r="BK151" s="266">
        <f aca="true" t="shared" si="122" ref="BK151:BK155">ROUND(I151*H151,2)</f>
        <v>0</v>
      </c>
      <c r="BL151" s="170" t="s">
        <v>298</v>
      </c>
      <c r="BM151" s="170" t="s">
        <v>438</v>
      </c>
    </row>
    <row r="152" spans="2:47" s="84" customFormat="1" ht="13.5">
      <c r="B152" s="105"/>
      <c r="C152" s="174"/>
      <c r="D152" s="207" t="s">
        <v>173</v>
      </c>
      <c r="E152" s="174"/>
      <c r="F152" s="270" t="s">
        <v>2702</v>
      </c>
      <c r="G152" s="174"/>
      <c r="H152" s="174"/>
      <c r="I152" s="215"/>
      <c r="J152" s="174"/>
      <c r="K152" s="174"/>
      <c r="L152" s="214"/>
      <c r="M152" s="238"/>
      <c r="N152" s="106"/>
      <c r="O152" s="106"/>
      <c r="P152" s="106"/>
      <c r="Q152" s="106"/>
      <c r="R152" s="106"/>
      <c r="S152" s="106"/>
      <c r="T152" s="255"/>
      <c r="AT152" s="170" t="s">
        <v>173</v>
      </c>
      <c r="AU152" s="170" t="s">
        <v>81</v>
      </c>
    </row>
    <row r="153" spans="2:65" s="84" customFormat="1" ht="20.4" customHeight="1">
      <c r="B153" s="105"/>
      <c r="C153" s="189" t="s">
        <v>444</v>
      </c>
      <c r="D153" s="189" t="s">
        <v>166</v>
      </c>
      <c r="E153" s="190" t="s">
        <v>2703</v>
      </c>
      <c r="F153" s="191" t="s">
        <v>2704</v>
      </c>
      <c r="G153" s="192" t="s">
        <v>465</v>
      </c>
      <c r="H153" s="193">
        <v>52</v>
      </c>
      <c r="I153" s="233"/>
      <c r="J153" s="234">
        <f t="shared" si="114"/>
        <v>0</v>
      </c>
      <c r="K153" s="191" t="s">
        <v>22</v>
      </c>
      <c r="L153" s="214"/>
      <c r="M153" s="235" t="s">
        <v>22</v>
      </c>
      <c r="N153" s="236" t="s">
        <v>44</v>
      </c>
      <c r="O153" s="106"/>
      <c r="P153" s="237">
        <f t="shared" si="115"/>
        <v>0</v>
      </c>
      <c r="Q153" s="237">
        <v>0</v>
      </c>
      <c r="R153" s="237">
        <f t="shared" si="116"/>
        <v>0</v>
      </c>
      <c r="S153" s="237">
        <v>0</v>
      </c>
      <c r="T153" s="254">
        <f t="shared" si="117"/>
        <v>0</v>
      </c>
      <c r="AR153" s="170" t="s">
        <v>298</v>
      </c>
      <c r="AT153" s="170" t="s">
        <v>166</v>
      </c>
      <c r="AU153" s="170" t="s">
        <v>81</v>
      </c>
      <c r="AY153" s="170" t="s">
        <v>164</v>
      </c>
      <c r="BE153" s="266">
        <f t="shared" si="113"/>
        <v>0</v>
      </c>
      <c r="BF153" s="266">
        <f t="shared" si="118"/>
        <v>0</v>
      </c>
      <c r="BG153" s="266">
        <f t="shared" si="119"/>
        <v>0</v>
      </c>
      <c r="BH153" s="266">
        <f t="shared" si="120"/>
        <v>0</v>
      </c>
      <c r="BI153" s="266">
        <f t="shared" si="121"/>
        <v>0</v>
      </c>
      <c r="BJ153" s="170" t="s">
        <v>24</v>
      </c>
      <c r="BK153" s="266">
        <f t="shared" si="122"/>
        <v>0</v>
      </c>
      <c r="BL153" s="170" t="s">
        <v>298</v>
      </c>
      <c r="BM153" s="170" t="s">
        <v>444</v>
      </c>
    </row>
    <row r="154" spans="2:47" s="84" customFormat="1" ht="13.5">
      <c r="B154" s="105"/>
      <c r="C154" s="174"/>
      <c r="D154" s="207" t="s">
        <v>173</v>
      </c>
      <c r="E154" s="174"/>
      <c r="F154" s="270" t="s">
        <v>2704</v>
      </c>
      <c r="G154" s="174"/>
      <c r="H154" s="174"/>
      <c r="I154" s="215"/>
      <c r="J154" s="174"/>
      <c r="K154" s="174"/>
      <c r="L154" s="214"/>
      <c r="M154" s="238"/>
      <c r="N154" s="106"/>
      <c r="O154" s="106"/>
      <c r="P154" s="106"/>
      <c r="Q154" s="106"/>
      <c r="R154" s="106"/>
      <c r="S154" s="106"/>
      <c r="T154" s="255"/>
      <c r="AT154" s="170" t="s">
        <v>173</v>
      </c>
      <c r="AU154" s="170" t="s">
        <v>81</v>
      </c>
    </row>
    <row r="155" spans="2:65" s="84" customFormat="1" ht="20.4" customHeight="1">
      <c r="B155" s="105"/>
      <c r="C155" s="189" t="s">
        <v>449</v>
      </c>
      <c r="D155" s="189" t="s">
        <v>166</v>
      </c>
      <c r="E155" s="190" t="s">
        <v>2705</v>
      </c>
      <c r="F155" s="191" t="s">
        <v>2706</v>
      </c>
      <c r="G155" s="192" t="s">
        <v>169</v>
      </c>
      <c r="H155" s="193">
        <v>1</v>
      </c>
      <c r="I155" s="233"/>
      <c r="J155" s="234">
        <f t="shared" si="114"/>
        <v>0</v>
      </c>
      <c r="K155" s="191" t="s">
        <v>22</v>
      </c>
      <c r="L155" s="214"/>
      <c r="M155" s="235" t="s">
        <v>22</v>
      </c>
      <c r="N155" s="236" t="s">
        <v>44</v>
      </c>
      <c r="O155" s="106"/>
      <c r="P155" s="237">
        <f t="shared" si="115"/>
        <v>0</v>
      </c>
      <c r="Q155" s="237">
        <v>4E-05</v>
      </c>
      <c r="R155" s="237">
        <f t="shared" si="116"/>
        <v>4E-05</v>
      </c>
      <c r="S155" s="237">
        <v>0</v>
      </c>
      <c r="T155" s="254">
        <f t="shared" si="117"/>
        <v>0</v>
      </c>
      <c r="AR155" s="170" t="s">
        <v>298</v>
      </c>
      <c r="AT155" s="170" t="s">
        <v>166</v>
      </c>
      <c r="AU155" s="170" t="s">
        <v>81</v>
      </c>
      <c r="AY155" s="170" t="s">
        <v>164</v>
      </c>
      <c r="BE155" s="266">
        <f aca="true" t="shared" si="123" ref="BE155:BE159">IF(N155="základní",J155,0)</f>
        <v>0</v>
      </c>
      <c r="BF155" s="266">
        <f t="shared" si="118"/>
        <v>0</v>
      </c>
      <c r="BG155" s="266">
        <f t="shared" si="119"/>
        <v>0</v>
      </c>
      <c r="BH155" s="266">
        <f t="shared" si="120"/>
        <v>0</v>
      </c>
      <c r="BI155" s="266">
        <f t="shared" si="121"/>
        <v>0</v>
      </c>
      <c r="BJ155" s="170" t="s">
        <v>24</v>
      </c>
      <c r="BK155" s="266">
        <f t="shared" si="122"/>
        <v>0</v>
      </c>
      <c r="BL155" s="170" t="s">
        <v>298</v>
      </c>
      <c r="BM155" s="170" t="s">
        <v>449</v>
      </c>
    </row>
    <row r="156" spans="2:47" s="84" customFormat="1" ht="13.5">
      <c r="B156" s="105"/>
      <c r="C156" s="174"/>
      <c r="D156" s="207" t="s">
        <v>173</v>
      </c>
      <c r="E156" s="174"/>
      <c r="F156" s="270" t="s">
        <v>2706</v>
      </c>
      <c r="G156" s="174"/>
      <c r="H156" s="174"/>
      <c r="I156" s="215"/>
      <c r="J156" s="174"/>
      <c r="K156" s="174"/>
      <c r="L156" s="214"/>
      <c r="M156" s="238"/>
      <c r="N156" s="106"/>
      <c r="O156" s="106"/>
      <c r="P156" s="106"/>
      <c r="Q156" s="106"/>
      <c r="R156" s="106"/>
      <c r="S156" s="106"/>
      <c r="T156" s="255"/>
      <c r="AT156" s="170" t="s">
        <v>173</v>
      </c>
      <c r="AU156" s="170" t="s">
        <v>81</v>
      </c>
    </row>
    <row r="157" spans="2:65" s="84" customFormat="1" ht="20.4" customHeight="1">
      <c r="B157" s="105"/>
      <c r="C157" s="189" t="s">
        <v>457</v>
      </c>
      <c r="D157" s="189" t="s">
        <v>166</v>
      </c>
      <c r="E157" s="190" t="s">
        <v>2707</v>
      </c>
      <c r="F157" s="191" t="s">
        <v>2708</v>
      </c>
      <c r="G157" s="192" t="s">
        <v>169</v>
      </c>
      <c r="H157" s="193">
        <v>5</v>
      </c>
      <c r="I157" s="233"/>
      <c r="J157" s="234">
        <f aca="true" t="shared" si="124" ref="J157:J161">ROUND(I157*H157,2)</f>
        <v>0</v>
      </c>
      <c r="K157" s="191" t="s">
        <v>22</v>
      </c>
      <c r="L157" s="214"/>
      <c r="M157" s="235" t="s">
        <v>22</v>
      </c>
      <c r="N157" s="236" t="s">
        <v>44</v>
      </c>
      <c r="O157" s="106"/>
      <c r="P157" s="237">
        <f aca="true" t="shared" si="125" ref="P157:P161">O157*H157</f>
        <v>0</v>
      </c>
      <c r="Q157" s="237">
        <v>4E-05</v>
      </c>
      <c r="R157" s="237">
        <f aca="true" t="shared" si="126" ref="R157:R161">Q157*H157</f>
        <v>0.0002</v>
      </c>
      <c r="S157" s="237">
        <v>0</v>
      </c>
      <c r="T157" s="254">
        <f aca="true" t="shared" si="127" ref="T157:T161">S157*H157</f>
        <v>0</v>
      </c>
      <c r="AR157" s="170" t="s">
        <v>298</v>
      </c>
      <c r="AT157" s="170" t="s">
        <v>166</v>
      </c>
      <c r="AU157" s="170" t="s">
        <v>81</v>
      </c>
      <c r="AY157" s="170" t="s">
        <v>164</v>
      </c>
      <c r="BE157" s="266">
        <f t="shared" si="123"/>
        <v>0</v>
      </c>
      <c r="BF157" s="266">
        <f aca="true" t="shared" si="128" ref="BF157:BF161">IF(N157="snížená",J157,0)</f>
        <v>0</v>
      </c>
      <c r="BG157" s="266">
        <f aca="true" t="shared" si="129" ref="BG157:BG161">IF(N157="zákl. přenesená",J157,0)</f>
        <v>0</v>
      </c>
      <c r="BH157" s="266">
        <f aca="true" t="shared" si="130" ref="BH157:BH161">IF(N157="sníž. přenesená",J157,0)</f>
        <v>0</v>
      </c>
      <c r="BI157" s="266">
        <f aca="true" t="shared" si="131" ref="BI157:BI161">IF(N157="nulová",J157,0)</f>
        <v>0</v>
      </c>
      <c r="BJ157" s="170" t="s">
        <v>24</v>
      </c>
      <c r="BK157" s="266">
        <f aca="true" t="shared" si="132" ref="BK157:BK161">ROUND(I157*H157,2)</f>
        <v>0</v>
      </c>
      <c r="BL157" s="170" t="s">
        <v>298</v>
      </c>
      <c r="BM157" s="170" t="s">
        <v>457</v>
      </c>
    </row>
    <row r="158" spans="2:47" s="84" customFormat="1" ht="13.5">
      <c r="B158" s="105"/>
      <c r="C158" s="174"/>
      <c r="D158" s="207" t="s">
        <v>173</v>
      </c>
      <c r="E158" s="174"/>
      <c r="F158" s="270" t="s">
        <v>2708</v>
      </c>
      <c r="G158" s="174"/>
      <c r="H158" s="174"/>
      <c r="I158" s="215"/>
      <c r="J158" s="174"/>
      <c r="K158" s="174"/>
      <c r="L158" s="214"/>
      <c r="M158" s="238"/>
      <c r="N158" s="106"/>
      <c r="O158" s="106"/>
      <c r="P158" s="106"/>
      <c r="Q158" s="106"/>
      <c r="R158" s="106"/>
      <c r="S158" s="106"/>
      <c r="T158" s="255"/>
      <c r="AT158" s="170" t="s">
        <v>173</v>
      </c>
      <c r="AU158" s="170" t="s">
        <v>81</v>
      </c>
    </row>
    <row r="159" spans="2:65" s="84" customFormat="1" ht="20.4" customHeight="1">
      <c r="B159" s="105"/>
      <c r="C159" s="189" t="s">
        <v>462</v>
      </c>
      <c r="D159" s="189" t="s">
        <v>166</v>
      </c>
      <c r="E159" s="190" t="s">
        <v>2709</v>
      </c>
      <c r="F159" s="191" t="s">
        <v>2710</v>
      </c>
      <c r="G159" s="192" t="s">
        <v>169</v>
      </c>
      <c r="H159" s="193">
        <v>1</v>
      </c>
      <c r="I159" s="233"/>
      <c r="J159" s="234">
        <f t="shared" si="124"/>
        <v>0</v>
      </c>
      <c r="K159" s="191" t="s">
        <v>22</v>
      </c>
      <c r="L159" s="214"/>
      <c r="M159" s="235" t="s">
        <v>22</v>
      </c>
      <c r="N159" s="236" t="s">
        <v>44</v>
      </c>
      <c r="O159" s="106"/>
      <c r="P159" s="237">
        <f t="shared" si="125"/>
        <v>0</v>
      </c>
      <c r="Q159" s="237">
        <v>5E-05</v>
      </c>
      <c r="R159" s="237">
        <f t="shared" si="126"/>
        <v>5E-05</v>
      </c>
      <c r="S159" s="237">
        <v>0</v>
      </c>
      <c r="T159" s="254">
        <f t="shared" si="127"/>
        <v>0</v>
      </c>
      <c r="AR159" s="170" t="s">
        <v>298</v>
      </c>
      <c r="AT159" s="170" t="s">
        <v>166</v>
      </c>
      <c r="AU159" s="170" t="s">
        <v>81</v>
      </c>
      <c r="AY159" s="170" t="s">
        <v>164</v>
      </c>
      <c r="BE159" s="266">
        <f t="shared" si="123"/>
        <v>0</v>
      </c>
      <c r="BF159" s="266">
        <f t="shared" si="128"/>
        <v>0</v>
      </c>
      <c r="BG159" s="266">
        <f t="shared" si="129"/>
        <v>0</v>
      </c>
      <c r="BH159" s="266">
        <f t="shared" si="130"/>
        <v>0</v>
      </c>
      <c r="BI159" s="266">
        <f t="shared" si="131"/>
        <v>0</v>
      </c>
      <c r="BJ159" s="170" t="s">
        <v>24</v>
      </c>
      <c r="BK159" s="266">
        <f t="shared" si="132"/>
        <v>0</v>
      </c>
      <c r="BL159" s="170" t="s">
        <v>298</v>
      </c>
      <c r="BM159" s="170" t="s">
        <v>462</v>
      </c>
    </row>
    <row r="160" spans="2:47" s="84" customFormat="1" ht="13.5">
      <c r="B160" s="105"/>
      <c r="C160" s="174"/>
      <c r="D160" s="207" t="s">
        <v>173</v>
      </c>
      <c r="E160" s="174"/>
      <c r="F160" s="270" t="s">
        <v>2710</v>
      </c>
      <c r="G160" s="174"/>
      <c r="H160" s="174"/>
      <c r="I160" s="215"/>
      <c r="J160" s="174"/>
      <c r="K160" s="174"/>
      <c r="L160" s="214"/>
      <c r="M160" s="238"/>
      <c r="N160" s="106"/>
      <c r="O160" s="106"/>
      <c r="P160" s="106"/>
      <c r="Q160" s="106"/>
      <c r="R160" s="106"/>
      <c r="S160" s="106"/>
      <c r="T160" s="255"/>
      <c r="AT160" s="170" t="s">
        <v>173</v>
      </c>
      <c r="AU160" s="170" t="s">
        <v>81</v>
      </c>
    </row>
    <row r="161" spans="2:65" s="84" customFormat="1" ht="20.4" customHeight="1">
      <c r="B161" s="105"/>
      <c r="C161" s="189" t="s">
        <v>472</v>
      </c>
      <c r="D161" s="189" t="s">
        <v>166</v>
      </c>
      <c r="E161" s="190" t="s">
        <v>2711</v>
      </c>
      <c r="F161" s="191" t="s">
        <v>2712</v>
      </c>
      <c r="G161" s="192" t="s">
        <v>465</v>
      </c>
      <c r="H161" s="193">
        <v>52</v>
      </c>
      <c r="I161" s="233"/>
      <c r="J161" s="234">
        <f t="shared" si="124"/>
        <v>0</v>
      </c>
      <c r="K161" s="191" t="s">
        <v>22</v>
      </c>
      <c r="L161" s="214"/>
      <c r="M161" s="235" t="s">
        <v>22</v>
      </c>
      <c r="N161" s="236" t="s">
        <v>44</v>
      </c>
      <c r="O161" s="106"/>
      <c r="P161" s="237">
        <f t="shared" si="125"/>
        <v>0</v>
      </c>
      <c r="Q161" s="237">
        <v>0.00119</v>
      </c>
      <c r="R161" s="237">
        <f t="shared" si="126"/>
        <v>0.06188</v>
      </c>
      <c r="S161" s="237">
        <v>0</v>
      </c>
      <c r="T161" s="254">
        <f t="shared" si="127"/>
        <v>0</v>
      </c>
      <c r="AR161" s="170" t="s">
        <v>298</v>
      </c>
      <c r="AT161" s="170" t="s">
        <v>166</v>
      </c>
      <c r="AU161" s="170" t="s">
        <v>81</v>
      </c>
      <c r="AY161" s="170" t="s">
        <v>164</v>
      </c>
      <c r="BE161" s="266">
        <f aca="true" t="shared" si="133" ref="BE161:BE165">IF(N161="základní",J161,0)</f>
        <v>0</v>
      </c>
      <c r="BF161" s="266">
        <f t="shared" si="128"/>
        <v>0</v>
      </c>
      <c r="BG161" s="266">
        <f t="shared" si="129"/>
        <v>0</v>
      </c>
      <c r="BH161" s="266">
        <f t="shared" si="130"/>
        <v>0</v>
      </c>
      <c r="BI161" s="266">
        <f t="shared" si="131"/>
        <v>0</v>
      </c>
      <c r="BJ161" s="170" t="s">
        <v>24</v>
      </c>
      <c r="BK161" s="266">
        <f t="shared" si="132"/>
        <v>0</v>
      </c>
      <c r="BL161" s="170" t="s">
        <v>298</v>
      </c>
      <c r="BM161" s="170" t="s">
        <v>472</v>
      </c>
    </row>
    <row r="162" spans="2:47" s="84" customFormat="1" ht="13.5">
      <c r="B162" s="105"/>
      <c r="C162" s="174"/>
      <c r="D162" s="207" t="s">
        <v>173</v>
      </c>
      <c r="E162" s="174"/>
      <c r="F162" s="270" t="s">
        <v>2712</v>
      </c>
      <c r="G162" s="174"/>
      <c r="H162" s="174"/>
      <c r="I162" s="215"/>
      <c r="J162" s="174"/>
      <c r="K162" s="174"/>
      <c r="L162" s="214"/>
      <c r="M162" s="238"/>
      <c r="N162" s="106"/>
      <c r="O162" s="106"/>
      <c r="P162" s="106"/>
      <c r="Q162" s="106"/>
      <c r="R162" s="106"/>
      <c r="S162" s="106"/>
      <c r="T162" s="255"/>
      <c r="AT162" s="170" t="s">
        <v>173</v>
      </c>
      <c r="AU162" s="170" t="s">
        <v>81</v>
      </c>
    </row>
    <row r="163" spans="2:65" s="84" customFormat="1" ht="20.4" customHeight="1">
      <c r="B163" s="105"/>
      <c r="C163" s="189" t="s">
        <v>477</v>
      </c>
      <c r="D163" s="189" t="s">
        <v>166</v>
      </c>
      <c r="E163" s="190" t="s">
        <v>2713</v>
      </c>
      <c r="F163" s="191" t="s">
        <v>2714</v>
      </c>
      <c r="G163" s="192" t="s">
        <v>465</v>
      </c>
      <c r="H163" s="193">
        <v>67</v>
      </c>
      <c r="I163" s="233"/>
      <c r="J163" s="234">
        <f aca="true" t="shared" si="134" ref="J163:J167">ROUND(I163*H163,2)</f>
        <v>0</v>
      </c>
      <c r="K163" s="191" t="s">
        <v>22</v>
      </c>
      <c r="L163" s="214"/>
      <c r="M163" s="235" t="s">
        <v>22</v>
      </c>
      <c r="N163" s="236" t="s">
        <v>44</v>
      </c>
      <c r="O163" s="106"/>
      <c r="P163" s="237">
        <f aca="true" t="shared" si="135" ref="P163:P167">O163*H163</f>
        <v>0</v>
      </c>
      <c r="Q163" s="237">
        <v>0.00078</v>
      </c>
      <c r="R163" s="237">
        <f aca="true" t="shared" si="136" ref="R163:R167">Q163*H163</f>
        <v>0.05226</v>
      </c>
      <c r="S163" s="237">
        <v>0</v>
      </c>
      <c r="T163" s="254">
        <f aca="true" t="shared" si="137" ref="T163:T167">S163*H163</f>
        <v>0</v>
      </c>
      <c r="AR163" s="170" t="s">
        <v>298</v>
      </c>
      <c r="AT163" s="170" t="s">
        <v>166</v>
      </c>
      <c r="AU163" s="170" t="s">
        <v>81</v>
      </c>
      <c r="AY163" s="170" t="s">
        <v>164</v>
      </c>
      <c r="BE163" s="266">
        <f t="shared" si="133"/>
        <v>0</v>
      </c>
      <c r="BF163" s="266">
        <f aca="true" t="shared" si="138" ref="BF163:BF167">IF(N163="snížená",J163,0)</f>
        <v>0</v>
      </c>
      <c r="BG163" s="266">
        <f aca="true" t="shared" si="139" ref="BG163:BG167">IF(N163="zákl. přenesená",J163,0)</f>
        <v>0</v>
      </c>
      <c r="BH163" s="266">
        <f aca="true" t="shared" si="140" ref="BH163:BH167">IF(N163="sníž. přenesená",J163,0)</f>
        <v>0</v>
      </c>
      <c r="BI163" s="266">
        <f aca="true" t="shared" si="141" ref="BI163:BI167">IF(N163="nulová",J163,0)</f>
        <v>0</v>
      </c>
      <c r="BJ163" s="170" t="s">
        <v>24</v>
      </c>
      <c r="BK163" s="266">
        <f aca="true" t="shared" si="142" ref="BK163:BK167">ROUND(I163*H163,2)</f>
        <v>0</v>
      </c>
      <c r="BL163" s="170" t="s">
        <v>298</v>
      </c>
      <c r="BM163" s="170" t="s">
        <v>477</v>
      </c>
    </row>
    <row r="164" spans="2:47" s="84" customFormat="1" ht="13.5">
      <c r="B164" s="105"/>
      <c r="C164" s="174"/>
      <c r="D164" s="207" t="s">
        <v>173</v>
      </c>
      <c r="E164" s="174"/>
      <c r="F164" s="270" t="s">
        <v>2714</v>
      </c>
      <c r="G164" s="174"/>
      <c r="H164" s="174"/>
      <c r="I164" s="215"/>
      <c r="J164" s="174"/>
      <c r="K164" s="174"/>
      <c r="L164" s="214"/>
      <c r="M164" s="238"/>
      <c r="N164" s="106"/>
      <c r="O164" s="106"/>
      <c r="P164" s="106"/>
      <c r="Q164" s="106"/>
      <c r="R164" s="106"/>
      <c r="S164" s="106"/>
      <c r="T164" s="255"/>
      <c r="AT164" s="170" t="s">
        <v>173</v>
      </c>
      <c r="AU164" s="170" t="s">
        <v>81</v>
      </c>
    </row>
    <row r="165" spans="2:65" s="84" customFormat="1" ht="20.4" customHeight="1">
      <c r="B165" s="105"/>
      <c r="C165" s="189" t="s">
        <v>483</v>
      </c>
      <c r="D165" s="189" t="s">
        <v>166</v>
      </c>
      <c r="E165" s="190" t="s">
        <v>2715</v>
      </c>
      <c r="F165" s="191" t="s">
        <v>2716</v>
      </c>
      <c r="G165" s="192" t="s">
        <v>465</v>
      </c>
      <c r="H165" s="193">
        <v>75</v>
      </c>
      <c r="I165" s="233"/>
      <c r="J165" s="234">
        <f t="shared" si="134"/>
        <v>0</v>
      </c>
      <c r="K165" s="191" t="s">
        <v>22</v>
      </c>
      <c r="L165" s="214"/>
      <c r="M165" s="235" t="s">
        <v>22</v>
      </c>
      <c r="N165" s="236" t="s">
        <v>44</v>
      </c>
      <c r="O165" s="106"/>
      <c r="P165" s="237">
        <f t="shared" si="135"/>
        <v>0</v>
      </c>
      <c r="Q165" s="237">
        <v>0.00096</v>
      </c>
      <c r="R165" s="237">
        <f t="shared" si="136"/>
        <v>0.072</v>
      </c>
      <c r="S165" s="237">
        <v>0</v>
      </c>
      <c r="T165" s="254">
        <f t="shared" si="137"/>
        <v>0</v>
      </c>
      <c r="AR165" s="170" t="s">
        <v>298</v>
      </c>
      <c r="AT165" s="170" t="s">
        <v>166</v>
      </c>
      <c r="AU165" s="170" t="s">
        <v>81</v>
      </c>
      <c r="AY165" s="170" t="s">
        <v>164</v>
      </c>
      <c r="BE165" s="266">
        <f t="shared" si="133"/>
        <v>0</v>
      </c>
      <c r="BF165" s="266">
        <f t="shared" si="138"/>
        <v>0</v>
      </c>
      <c r="BG165" s="266">
        <f t="shared" si="139"/>
        <v>0</v>
      </c>
      <c r="BH165" s="266">
        <f t="shared" si="140"/>
        <v>0</v>
      </c>
      <c r="BI165" s="266">
        <f t="shared" si="141"/>
        <v>0</v>
      </c>
      <c r="BJ165" s="170" t="s">
        <v>24</v>
      </c>
      <c r="BK165" s="266">
        <f t="shared" si="142"/>
        <v>0</v>
      </c>
      <c r="BL165" s="170" t="s">
        <v>298</v>
      </c>
      <c r="BM165" s="170" t="s">
        <v>483</v>
      </c>
    </row>
    <row r="166" spans="2:47" s="84" customFormat="1" ht="13.5">
      <c r="B166" s="105"/>
      <c r="C166" s="174"/>
      <c r="D166" s="207" t="s">
        <v>173</v>
      </c>
      <c r="E166" s="174"/>
      <c r="F166" s="270" t="s">
        <v>2716</v>
      </c>
      <c r="G166" s="174"/>
      <c r="H166" s="174"/>
      <c r="I166" s="215"/>
      <c r="J166" s="174"/>
      <c r="K166" s="174"/>
      <c r="L166" s="214"/>
      <c r="M166" s="238"/>
      <c r="N166" s="106"/>
      <c r="O166" s="106"/>
      <c r="P166" s="106"/>
      <c r="Q166" s="106"/>
      <c r="R166" s="106"/>
      <c r="S166" s="106"/>
      <c r="T166" s="255"/>
      <c r="AT166" s="170" t="s">
        <v>173</v>
      </c>
      <c r="AU166" s="170" t="s">
        <v>81</v>
      </c>
    </row>
    <row r="167" spans="2:65" s="84" customFormat="1" ht="20.4" customHeight="1">
      <c r="B167" s="105"/>
      <c r="C167" s="189" t="s">
        <v>489</v>
      </c>
      <c r="D167" s="189" t="s">
        <v>166</v>
      </c>
      <c r="E167" s="190" t="s">
        <v>2717</v>
      </c>
      <c r="F167" s="191" t="s">
        <v>2718</v>
      </c>
      <c r="G167" s="192" t="s">
        <v>465</v>
      </c>
      <c r="H167" s="193">
        <v>77</v>
      </c>
      <c r="I167" s="233"/>
      <c r="J167" s="234">
        <f t="shared" si="134"/>
        <v>0</v>
      </c>
      <c r="K167" s="191" t="s">
        <v>22</v>
      </c>
      <c r="L167" s="214"/>
      <c r="M167" s="235" t="s">
        <v>22</v>
      </c>
      <c r="N167" s="236" t="s">
        <v>44</v>
      </c>
      <c r="O167" s="106"/>
      <c r="P167" s="237">
        <f t="shared" si="135"/>
        <v>0</v>
      </c>
      <c r="Q167" s="237">
        <v>0.00125</v>
      </c>
      <c r="R167" s="237">
        <f t="shared" si="136"/>
        <v>0.09625</v>
      </c>
      <c r="S167" s="237">
        <v>0</v>
      </c>
      <c r="T167" s="254">
        <f t="shared" si="137"/>
        <v>0</v>
      </c>
      <c r="AR167" s="170" t="s">
        <v>298</v>
      </c>
      <c r="AT167" s="170" t="s">
        <v>166</v>
      </c>
      <c r="AU167" s="170" t="s">
        <v>81</v>
      </c>
      <c r="AY167" s="170" t="s">
        <v>164</v>
      </c>
      <c r="BE167" s="266">
        <f aca="true" t="shared" si="143" ref="BE167:BE171">IF(N167="základní",J167,0)</f>
        <v>0</v>
      </c>
      <c r="BF167" s="266">
        <f t="shared" si="138"/>
        <v>0</v>
      </c>
      <c r="BG167" s="266">
        <f t="shared" si="139"/>
        <v>0</v>
      </c>
      <c r="BH167" s="266">
        <f t="shared" si="140"/>
        <v>0</v>
      </c>
      <c r="BI167" s="266">
        <f t="shared" si="141"/>
        <v>0</v>
      </c>
      <c r="BJ167" s="170" t="s">
        <v>24</v>
      </c>
      <c r="BK167" s="266">
        <f t="shared" si="142"/>
        <v>0</v>
      </c>
      <c r="BL167" s="170" t="s">
        <v>298</v>
      </c>
      <c r="BM167" s="170" t="s">
        <v>489</v>
      </c>
    </row>
    <row r="168" spans="2:47" s="84" customFormat="1" ht="13.5">
      <c r="B168" s="105"/>
      <c r="C168" s="174"/>
      <c r="D168" s="207" t="s">
        <v>173</v>
      </c>
      <c r="E168" s="174"/>
      <c r="F168" s="270" t="s">
        <v>2718</v>
      </c>
      <c r="G168" s="174"/>
      <c r="H168" s="174"/>
      <c r="I168" s="215"/>
      <c r="J168" s="174"/>
      <c r="K168" s="174"/>
      <c r="L168" s="214"/>
      <c r="M168" s="238"/>
      <c r="N168" s="106"/>
      <c r="O168" s="106"/>
      <c r="P168" s="106"/>
      <c r="Q168" s="106"/>
      <c r="R168" s="106"/>
      <c r="S168" s="106"/>
      <c r="T168" s="255"/>
      <c r="AT168" s="170" t="s">
        <v>173</v>
      </c>
      <c r="AU168" s="170" t="s">
        <v>81</v>
      </c>
    </row>
    <row r="169" spans="2:65" s="84" customFormat="1" ht="20.4" customHeight="1">
      <c r="B169" s="105"/>
      <c r="C169" s="189" t="s">
        <v>495</v>
      </c>
      <c r="D169" s="189" t="s">
        <v>166</v>
      </c>
      <c r="E169" s="190" t="s">
        <v>2719</v>
      </c>
      <c r="F169" s="191" t="s">
        <v>2720</v>
      </c>
      <c r="G169" s="192" t="s">
        <v>465</v>
      </c>
      <c r="H169" s="193">
        <v>38</v>
      </c>
      <c r="I169" s="233"/>
      <c r="J169" s="234">
        <v>0</v>
      </c>
      <c r="K169" s="191" t="s">
        <v>22</v>
      </c>
      <c r="L169" s="214"/>
      <c r="M169" s="235" t="s">
        <v>22</v>
      </c>
      <c r="N169" s="236" t="s">
        <v>44</v>
      </c>
      <c r="O169" s="106"/>
      <c r="P169" s="237">
        <f aca="true" t="shared" si="144" ref="P169:P173">O169*H169</f>
        <v>0</v>
      </c>
      <c r="Q169" s="237">
        <v>0.00256</v>
      </c>
      <c r="R169" s="237">
        <f aca="true" t="shared" si="145" ref="R169:R173">Q169*H169</f>
        <v>0.09728</v>
      </c>
      <c r="S169" s="237">
        <v>0</v>
      </c>
      <c r="T169" s="254">
        <f aca="true" t="shared" si="146" ref="T169:T173">S169*H169</f>
        <v>0</v>
      </c>
      <c r="AR169" s="170" t="s">
        <v>298</v>
      </c>
      <c r="AT169" s="170" t="s">
        <v>166</v>
      </c>
      <c r="AU169" s="170" t="s">
        <v>81</v>
      </c>
      <c r="AY169" s="170" t="s">
        <v>164</v>
      </c>
      <c r="BE169" s="266">
        <f t="shared" si="143"/>
        <v>0</v>
      </c>
      <c r="BF169" s="266">
        <f aca="true" t="shared" si="147" ref="BF169:BF173">IF(N169="snížená",J169,0)</f>
        <v>0</v>
      </c>
      <c r="BG169" s="266">
        <f aca="true" t="shared" si="148" ref="BG169:BG173">IF(N169="zákl. přenesená",J169,0)</f>
        <v>0</v>
      </c>
      <c r="BH169" s="266">
        <f aca="true" t="shared" si="149" ref="BH169:BH173">IF(N169="sníž. přenesená",J169,0)</f>
        <v>0</v>
      </c>
      <c r="BI169" s="266">
        <f aca="true" t="shared" si="150" ref="BI169:BI173">IF(N169="nulová",J169,0)</f>
        <v>0</v>
      </c>
      <c r="BJ169" s="170" t="s">
        <v>24</v>
      </c>
      <c r="BK169" s="266">
        <f aca="true" t="shared" si="151" ref="BK169:BK173">ROUND(I169*H169,2)</f>
        <v>0</v>
      </c>
      <c r="BL169" s="170" t="s">
        <v>298</v>
      </c>
      <c r="BM169" s="170" t="s">
        <v>495</v>
      </c>
    </row>
    <row r="170" spans="2:47" s="84" customFormat="1" ht="13.5">
      <c r="B170" s="105"/>
      <c r="C170" s="174"/>
      <c r="D170" s="207" t="s">
        <v>173</v>
      </c>
      <c r="E170" s="174"/>
      <c r="F170" s="270" t="s">
        <v>2720</v>
      </c>
      <c r="G170" s="174"/>
      <c r="H170" s="174"/>
      <c r="I170" s="215"/>
      <c r="J170" s="174"/>
      <c r="K170" s="174"/>
      <c r="L170" s="214"/>
      <c r="M170" s="238"/>
      <c r="N170" s="106"/>
      <c r="O170" s="106"/>
      <c r="P170" s="106"/>
      <c r="Q170" s="106"/>
      <c r="R170" s="106"/>
      <c r="S170" s="106"/>
      <c r="T170" s="255"/>
      <c r="AT170" s="170" t="s">
        <v>173</v>
      </c>
      <c r="AU170" s="170" t="s">
        <v>81</v>
      </c>
    </row>
    <row r="171" spans="2:65" s="84" customFormat="1" ht="28.8" customHeight="1">
      <c r="B171" s="105"/>
      <c r="C171" s="189" t="s">
        <v>504</v>
      </c>
      <c r="D171" s="189" t="s">
        <v>166</v>
      </c>
      <c r="E171" s="190" t="s">
        <v>2721</v>
      </c>
      <c r="F171" s="191" t="s">
        <v>2722</v>
      </c>
      <c r="G171" s="192" t="s">
        <v>465</v>
      </c>
      <c r="H171" s="193">
        <v>67</v>
      </c>
      <c r="I171" s="233"/>
      <c r="J171" s="234">
        <f aca="true" t="shared" si="152" ref="J171:J175">ROUND(I171*H171,2)</f>
        <v>0</v>
      </c>
      <c r="K171" s="191" t="s">
        <v>22</v>
      </c>
      <c r="L171" s="214"/>
      <c r="M171" s="235" t="s">
        <v>22</v>
      </c>
      <c r="N171" s="236" t="s">
        <v>44</v>
      </c>
      <c r="O171" s="106"/>
      <c r="P171" s="237">
        <f t="shared" si="144"/>
        <v>0</v>
      </c>
      <c r="Q171" s="237">
        <v>3E-05</v>
      </c>
      <c r="R171" s="237">
        <f t="shared" si="145"/>
        <v>0.00201</v>
      </c>
      <c r="S171" s="237">
        <v>0</v>
      </c>
      <c r="T171" s="254">
        <f t="shared" si="146"/>
        <v>0</v>
      </c>
      <c r="AR171" s="170" t="s">
        <v>298</v>
      </c>
      <c r="AT171" s="170" t="s">
        <v>166</v>
      </c>
      <c r="AU171" s="170" t="s">
        <v>81</v>
      </c>
      <c r="AY171" s="170" t="s">
        <v>164</v>
      </c>
      <c r="BE171" s="266">
        <f t="shared" si="143"/>
        <v>0</v>
      </c>
      <c r="BF171" s="266">
        <f t="shared" si="147"/>
        <v>0</v>
      </c>
      <c r="BG171" s="266">
        <f t="shared" si="148"/>
        <v>0</v>
      </c>
      <c r="BH171" s="266">
        <f t="shared" si="149"/>
        <v>0</v>
      </c>
      <c r="BI171" s="266">
        <f t="shared" si="150"/>
        <v>0</v>
      </c>
      <c r="BJ171" s="170" t="s">
        <v>24</v>
      </c>
      <c r="BK171" s="266">
        <f t="shared" si="151"/>
        <v>0</v>
      </c>
      <c r="BL171" s="170" t="s">
        <v>298</v>
      </c>
      <c r="BM171" s="170" t="s">
        <v>504</v>
      </c>
    </row>
    <row r="172" spans="2:47" s="84" customFormat="1" ht="24">
      <c r="B172" s="105"/>
      <c r="C172" s="174"/>
      <c r="D172" s="207" t="s">
        <v>173</v>
      </c>
      <c r="E172" s="174"/>
      <c r="F172" s="270" t="s">
        <v>2722</v>
      </c>
      <c r="G172" s="174"/>
      <c r="H172" s="174"/>
      <c r="I172" s="215"/>
      <c r="J172" s="174"/>
      <c r="K172" s="174"/>
      <c r="L172" s="214"/>
      <c r="M172" s="238"/>
      <c r="N172" s="106"/>
      <c r="O172" s="106"/>
      <c r="P172" s="106"/>
      <c r="Q172" s="106"/>
      <c r="R172" s="106"/>
      <c r="S172" s="106"/>
      <c r="T172" s="255"/>
      <c r="AT172" s="170" t="s">
        <v>173</v>
      </c>
      <c r="AU172" s="170" t="s">
        <v>81</v>
      </c>
    </row>
    <row r="173" spans="2:65" s="84" customFormat="1" ht="28.8" customHeight="1">
      <c r="B173" s="105"/>
      <c r="C173" s="189" t="s">
        <v>509</v>
      </c>
      <c r="D173" s="189" t="s">
        <v>166</v>
      </c>
      <c r="E173" s="190" t="s">
        <v>2723</v>
      </c>
      <c r="F173" s="191" t="s">
        <v>2724</v>
      </c>
      <c r="G173" s="192" t="s">
        <v>465</v>
      </c>
      <c r="H173" s="193">
        <v>54</v>
      </c>
      <c r="I173" s="233"/>
      <c r="J173" s="234">
        <f t="shared" si="152"/>
        <v>0</v>
      </c>
      <c r="K173" s="191" t="s">
        <v>22</v>
      </c>
      <c r="L173" s="214"/>
      <c r="M173" s="235" t="s">
        <v>22</v>
      </c>
      <c r="N173" s="236" t="s">
        <v>44</v>
      </c>
      <c r="O173" s="106"/>
      <c r="P173" s="237">
        <f t="shared" si="144"/>
        <v>0</v>
      </c>
      <c r="Q173" s="237">
        <v>4E-05</v>
      </c>
      <c r="R173" s="237">
        <f t="shared" si="145"/>
        <v>0.00216</v>
      </c>
      <c r="S173" s="237">
        <v>0</v>
      </c>
      <c r="T173" s="254">
        <f t="shared" si="146"/>
        <v>0</v>
      </c>
      <c r="AR173" s="170" t="s">
        <v>298</v>
      </c>
      <c r="AT173" s="170" t="s">
        <v>166</v>
      </c>
      <c r="AU173" s="170" t="s">
        <v>81</v>
      </c>
      <c r="AY173" s="170" t="s">
        <v>164</v>
      </c>
      <c r="BE173" s="266">
        <f aca="true" t="shared" si="153" ref="BE173:BE177">IF(N173="základní",J173,0)</f>
        <v>0</v>
      </c>
      <c r="BF173" s="266">
        <f t="shared" si="147"/>
        <v>0</v>
      </c>
      <c r="BG173" s="266">
        <f t="shared" si="148"/>
        <v>0</v>
      </c>
      <c r="BH173" s="266">
        <f t="shared" si="149"/>
        <v>0</v>
      </c>
      <c r="BI173" s="266">
        <f t="shared" si="150"/>
        <v>0</v>
      </c>
      <c r="BJ173" s="170" t="s">
        <v>24</v>
      </c>
      <c r="BK173" s="266">
        <f t="shared" si="151"/>
        <v>0</v>
      </c>
      <c r="BL173" s="170" t="s">
        <v>298</v>
      </c>
      <c r="BM173" s="170" t="s">
        <v>509</v>
      </c>
    </row>
    <row r="174" spans="2:47" s="84" customFormat="1" ht="24">
      <c r="B174" s="105"/>
      <c r="C174" s="174"/>
      <c r="D174" s="207" t="s">
        <v>173</v>
      </c>
      <c r="E174" s="174"/>
      <c r="F174" s="270" t="s">
        <v>2724</v>
      </c>
      <c r="G174" s="174"/>
      <c r="H174" s="174"/>
      <c r="I174" s="215"/>
      <c r="J174" s="174"/>
      <c r="K174" s="174"/>
      <c r="L174" s="214"/>
      <c r="M174" s="238"/>
      <c r="N174" s="106"/>
      <c r="O174" s="106"/>
      <c r="P174" s="106"/>
      <c r="Q174" s="106"/>
      <c r="R174" s="106"/>
      <c r="S174" s="106"/>
      <c r="T174" s="255"/>
      <c r="AT174" s="170" t="s">
        <v>173</v>
      </c>
      <c r="AU174" s="170" t="s">
        <v>81</v>
      </c>
    </row>
    <row r="175" spans="2:65" s="84" customFormat="1" ht="28.8" customHeight="1">
      <c r="B175" s="105"/>
      <c r="C175" s="189" t="s">
        <v>517</v>
      </c>
      <c r="D175" s="189" t="s">
        <v>166</v>
      </c>
      <c r="E175" s="190" t="s">
        <v>2725</v>
      </c>
      <c r="F175" s="191" t="s">
        <v>2726</v>
      </c>
      <c r="G175" s="192" t="s">
        <v>465</v>
      </c>
      <c r="H175" s="193">
        <v>50</v>
      </c>
      <c r="I175" s="233"/>
      <c r="J175" s="234">
        <f t="shared" si="152"/>
        <v>0</v>
      </c>
      <c r="K175" s="191" t="s">
        <v>22</v>
      </c>
      <c r="L175" s="214"/>
      <c r="M175" s="235" t="s">
        <v>22</v>
      </c>
      <c r="N175" s="236" t="s">
        <v>44</v>
      </c>
      <c r="O175" s="106"/>
      <c r="P175" s="237">
        <f aca="true" t="shared" si="154" ref="P175:P179">O175*H175</f>
        <v>0</v>
      </c>
      <c r="Q175" s="237">
        <v>0.00019</v>
      </c>
      <c r="R175" s="237">
        <f aca="true" t="shared" si="155" ref="R175:R179">Q175*H175</f>
        <v>0.0095</v>
      </c>
      <c r="S175" s="237">
        <v>0</v>
      </c>
      <c r="T175" s="254">
        <f aca="true" t="shared" si="156" ref="T175:T179">S175*H175</f>
        <v>0</v>
      </c>
      <c r="AR175" s="170" t="s">
        <v>298</v>
      </c>
      <c r="AT175" s="170" t="s">
        <v>166</v>
      </c>
      <c r="AU175" s="170" t="s">
        <v>81</v>
      </c>
      <c r="AY175" s="170" t="s">
        <v>164</v>
      </c>
      <c r="BE175" s="266">
        <f t="shared" si="153"/>
        <v>0</v>
      </c>
      <c r="BF175" s="266">
        <f>IF(N175="snížená",J175,0)</f>
        <v>0</v>
      </c>
      <c r="BG175" s="266">
        <f aca="true" t="shared" si="157" ref="BG175:BG179">IF(N175="zákl. přenesená",J175,0)</f>
        <v>0</v>
      </c>
      <c r="BH175" s="266">
        <f aca="true" t="shared" si="158" ref="BH175:BH179">IF(N175="sníž. přenesená",J175,0)</f>
        <v>0</v>
      </c>
      <c r="BI175" s="266">
        <f aca="true" t="shared" si="159" ref="BI175:BI179">IF(N175="nulová",J175,0)</f>
        <v>0</v>
      </c>
      <c r="BJ175" s="170" t="s">
        <v>24</v>
      </c>
      <c r="BK175" s="266">
        <f aca="true" t="shared" si="160" ref="BK175:BK179">ROUND(I175*H175,2)</f>
        <v>0</v>
      </c>
      <c r="BL175" s="170" t="s">
        <v>298</v>
      </c>
      <c r="BM175" s="170" t="s">
        <v>517</v>
      </c>
    </row>
    <row r="176" spans="2:47" s="84" customFormat="1" ht="24">
      <c r="B176" s="105"/>
      <c r="C176" s="174"/>
      <c r="D176" s="207" t="s">
        <v>173</v>
      </c>
      <c r="E176" s="174"/>
      <c r="F176" s="270" t="s">
        <v>2726</v>
      </c>
      <c r="G176" s="174"/>
      <c r="H176" s="174"/>
      <c r="I176" s="215"/>
      <c r="J176" s="174"/>
      <c r="K176" s="174"/>
      <c r="L176" s="214"/>
      <c r="M176" s="238"/>
      <c r="N176" s="106"/>
      <c r="O176" s="106"/>
      <c r="P176" s="106"/>
      <c r="Q176" s="106"/>
      <c r="R176" s="106"/>
      <c r="S176" s="106"/>
      <c r="T176" s="255"/>
      <c r="AT176" s="170" t="s">
        <v>173</v>
      </c>
      <c r="AU176" s="170" t="s">
        <v>81</v>
      </c>
    </row>
    <row r="177" spans="2:65" s="84" customFormat="1" ht="28.8" customHeight="1">
      <c r="B177" s="105"/>
      <c r="C177" s="189" t="s">
        <v>524</v>
      </c>
      <c r="D177" s="189" t="s">
        <v>166</v>
      </c>
      <c r="E177" s="190" t="s">
        <v>2727</v>
      </c>
      <c r="F177" s="191" t="s">
        <v>2728</v>
      </c>
      <c r="G177" s="192" t="s">
        <v>465</v>
      </c>
      <c r="H177" s="193">
        <v>92</v>
      </c>
      <c r="I177" s="233"/>
      <c r="J177" s="234">
        <f aca="true" t="shared" si="161" ref="J177:J181">ROUND(I177*H177,2)</f>
        <v>0</v>
      </c>
      <c r="K177" s="191" t="s">
        <v>22</v>
      </c>
      <c r="L177" s="214"/>
      <c r="M177" s="235" t="s">
        <v>22</v>
      </c>
      <c r="N177" s="236" t="s">
        <v>44</v>
      </c>
      <c r="O177" s="106"/>
      <c r="P177" s="237">
        <f t="shared" si="154"/>
        <v>0</v>
      </c>
      <c r="Q177" s="237">
        <v>0.00024</v>
      </c>
      <c r="R177" s="237">
        <f t="shared" si="155"/>
        <v>0.02208</v>
      </c>
      <c r="S177" s="237">
        <v>0</v>
      </c>
      <c r="T177" s="254">
        <f t="shared" si="156"/>
        <v>0</v>
      </c>
      <c r="AR177" s="170" t="s">
        <v>298</v>
      </c>
      <c r="AT177" s="170" t="s">
        <v>166</v>
      </c>
      <c r="AU177" s="170" t="s">
        <v>81</v>
      </c>
      <c r="AY177" s="170" t="s">
        <v>164</v>
      </c>
      <c r="BE177" s="266">
        <f t="shared" si="153"/>
        <v>0</v>
      </c>
      <c r="BF177" s="266">
        <f>IF(N177="snížená",J177,0)</f>
        <v>0</v>
      </c>
      <c r="BG177" s="266">
        <f t="shared" si="157"/>
        <v>0</v>
      </c>
      <c r="BH177" s="266">
        <f t="shared" si="158"/>
        <v>0</v>
      </c>
      <c r="BI177" s="266">
        <f t="shared" si="159"/>
        <v>0</v>
      </c>
      <c r="BJ177" s="170" t="s">
        <v>24</v>
      </c>
      <c r="BK177" s="266">
        <f t="shared" si="160"/>
        <v>0</v>
      </c>
      <c r="BL177" s="170" t="s">
        <v>298</v>
      </c>
      <c r="BM177" s="170" t="s">
        <v>524</v>
      </c>
    </row>
    <row r="178" spans="2:47" s="84" customFormat="1" ht="24">
      <c r="B178" s="105"/>
      <c r="C178" s="174"/>
      <c r="D178" s="207" t="s">
        <v>173</v>
      </c>
      <c r="E178" s="174"/>
      <c r="F178" s="270" t="s">
        <v>2728</v>
      </c>
      <c r="G178" s="174"/>
      <c r="H178" s="174"/>
      <c r="I178" s="215"/>
      <c r="J178" s="174"/>
      <c r="K178" s="174"/>
      <c r="L178" s="214"/>
      <c r="M178" s="238"/>
      <c r="N178" s="106"/>
      <c r="O178" s="106"/>
      <c r="P178" s="106"/>
      <c r="Q178" s="106"/>
      <c r="R178" s="106"/>
      <c r="S178" s="106"/>
      <c r="T178" s="255"/>
      <c r="AT178" s="170" t="s">
        <v>173</v>
      </c>
      <c r="AU178" s="170" t="s">
        <v>81</v>
      </c>
    </row>
    <row r="179" spans="2:65" s="84" customFormat="1" ht="28.8" customHeight="1">
      <c r="B179" s="105"/>
      <c r="C179" s="189" t="s">
        <v>545</v>
      </c>
      <c r="D179" s="189" t="s">
        <v>166</v>
      </c>
      <c r="E179" s="190" t="s">
        <v>2729</v>
      </c>
      <c r="F179" s="191" t="s">
        <v>2730</v>
      </c>
      <c r="G179" s="192" t="s">
        <v>465</v>
      </c>
      <c r="H179" s="193">
        <v>45</v>
      </c>
      <c r="I179" s="233"/>
      <c r="J179" s="234">
        <f t="shared" si="161"/>
        <v>0</v>
      </c>
      <c r="K179" s="191" t="s">
        <v>22</v>
      </c>
      <c r="L179" s="214"/>
      <c r="M179" s="235" t="s">
        <v>22</v>
      </c>
      <c r="N179" s="236" t="s">
        <v>44</v>
      </c>
      <c r="O179" s="106"/>
      <c r="P179" s="237">
        <f t="shared" si="154"/>
        <v>0</v>
      </c>
      <c r="Q179" s="237">
        <v>0.00027</v>
      </c>
      <c r="R179" s="237">
        <f t="shared" si="155"/>
        <v>0.01215</v>
      </c>
      <c r="S179" s="237">
        <v>0</v>
      </c>
      <c r="T179" s="254">
        <f t="shared" si="156"/>
        <v>0</v>
      </c>
      <c r="AR179" s="170" t="s">
        <v>298</v>
      </c>
      <c r="AT179" s="170" t="s">
        <v>166</v>
      </c>
      <c r="AU179" s="170" t="s">
        <v>81</v>
      </c>
      <c r="AY179" s="170" t="s">
        <v>164</v>
      </c>
      <c r="BE179" s="266">
        <f>IF(N179="základní",J179,0)</f>
        <v>0</v>
      </c>
      <c r="BF179" s="266">
        <v>0</v>
      </c>
      <c r="BG179" s="266">
        <f t="shared" si="157"/>
        <v>0</v>
      </c>
      <c r="BH179" s="266">
        <f t="shared" si="158"/>
        <v>0</v>
      </c>
      <c r="BI179" s="266">
        <f t="shared" si="159"/>
        <v>0</v>
      </c>
      <c r="BJ179" s="170" t="s">
        <v>24</v>
      </c>
      <c r="BK179" s="266">
        <f t="shared" si="160"/>
        <v>0</v>
      </c>
      <c r="BL179" s="170" t="s">
        <v>298</v>
      </c>
      <c r="BM179" s="170" t="s">
        <v>545</v>
      </c>
    </row>
    <row r="180" spans="2:47" s="84" customFormat="1" ht="24">
      <c r="B180" s="105"/>
      <c r="C180" s="174"/>
      <c r="D180" s="207" t="s">
        <v>173</v>
      </c>
      <c r="E180" s="174"/>
      <c r="F180" s="270" t="s">
        <v>2730</v>
      </c>
      <c r="G180" s="174"/>
      <c r="H180" s="174"/>
      <c r="I180" s="215"/>
      <c r="J180" s="174"/>
      <c r="K180" s="174"/>
      <c r="L180" s="214"/>
      <c r="M180" s="238"/>
      <c r="N180" s="106"/>
      <c r="O180" s="106"/>
      <c r="P180" s="106"/>
      <c r="Q180" s="106"/>
      <c r="R180" s="106"/>
      <c r="S180" s="106"/>
      <c r="T180" s="255"/>
      <c r="AT180" s="170" t="s">
        <v>173</v>
      </c>
      <c r="AU180" s="170" t="s">
        <v>81</v>
      </c>
    </row>
    <row r="181" spans="2:65" s="84" customFormat="1" ht="20.4" customHeight="1">
      <c r="B181" s="105"/>
      <c r="C181" s="189" t="s">
        <v>553</v>
      </c>
      <c r="D181" s="189" t="s">
        <v>166</v>
      </c>
      <c r="E181" s="190" t="s">
        <v>2731</v>
      </c>
      <c r="F181" s="191" t="s">
        <v>2732</v>
      </c>
      <c r="G181" s="192" t="s">
        <v>169</v>
      </c>
      <c r="H181" s="193">
        <v>3</v>
      </c>
      <c r="I181" s="233"/>
      <c r="J181" s="234">
        <f t="shared" si="161"/>
        <v>0</v>
      </c>
      <c r="K181" s="191" t="s">
        <v>22</v>
      </c>
      <c r="L181" s="214"/>
      <c r="M181" s="235" t="s">
        <v>22</v>
      </c>
      <c r="N181" s="236" t="s">
        <v>44</v>
      </c>
      <c r="O181" s="106"/>
      <c r="P181" s="237">
        <f aca="true" t="shared" si="162" ref="P181:P185">O181*H181</f>
        <v>0</v>
      </c>
      <c r="Q181" s="237">
        <v>0</v>
      </c>
      <c r="R181" s="237">
        <f aca="true" t="shared" si="163" ref="R181:R185">Q181*H181</f>
        <v>0</v>
      </c>
      <c r="S181" s="237">
        <v>0</v>
      </c>
      <c r="T181" s="254">
        <f aca="true" t="shared" si="164" ref="T181:T185">S181*H181</f>
        <v>0</v>
      </c>
      <c r="AR181" s="170" t="s">
        <v>298</v>
      </c>
      <c r="AT181" s="170" t="s">
        <v>166</v>
      </c>
      <c r="AU181" s="170" t="s">
        <v>81</v>
      </c>
      <c r="AY181" s="170" t="s">
        <v>164</v>
      </c>
      <c r="BE181" s="266">
        <f>IF(N181="základní",J181,0)</f>
        <v>0</v>
      </c>
      <c r="BF181" s="266">
        <f aca="true" t="shared" si="165" ref="BF181:BF185">IF(N181="snížená",J181,0)</f>
        <v>0</v>
      </c>
      <c r="BG181" s="266">
        <f aca="true" t="shared" si="166" ref="BG181:BG185">IF(N181="zákl. přenesená",J181,0)</f>
        <v>0</v>
      </c>
      <c r="BH181" s="266">
        <f aca="true" t="shared" si="167" ref="BH181:BH185">IF(N181="sníž. přenesená",J181,0)</f>
        <v>0</v>
      </c>
      <c r="BI181" s="266">
        <f aca="true" t="shared" si="168" ref="BI181:BI185">IF(N181="nulová",J181,0)</f>
        <v>0</v>
      </c>
      <c r="BJ181" s="170" t="s">
        <v>24</v>
      </c>
      <c r="BK181" s="266">
        <f aca="true" t="shared" si="169" ref="BK181:BK185">ROUND(I181*H181,2)</f>
        <v>0</v>
      </c>
      <c r="BL181" s="170" t="s">
        <v>298</v>
      </c>
      <c r="BM181" s="170" t="s">
        <v>553</v>
      </c>
    </row>
    <row r="182" spans="2:47" s="84" customFormat="1" ht="13.5">
      <c r="B182" s="105"/>
      <c r="C182" s="174"/>
      <c r="D182" s="207" t="s">
        <v>173</v>
      </c>
      <c r="E182" s="174"/>
      <c r="F182" s="270" t="s">
        <v>2732</v>
      </c>
      <c r="G182" s="174"/>
      <c r="H182" s="174"/>
      <c r="I182" s="215"/>
      <c r="J182" s="174"/>
      <c r="K182" s="174"/>
      <c r="L182" s="214"/>
      <c r="M182" s="238"/>
      <c r="N182" s="106"/>
      <c r="O182" s="106"/>
      <c r="P182" s="106"/>
      <c r="Q182" s="106"/>
      <c r="R182" s="106"/>
      <c r="S182" s="106"/>
      <c r="T182" s="255"/>
      <c r="AT182" s="170" t="s">
        <v>173</v>
      </c>
      <c r="AU182" s="170" t="s">
        <v>81</v>
      </c>
    </row>
    <row r="183" spans="2:65" s="84" customFormat="1" ht="20.4" customHeight="1">
      <c r="B183" s="105"/>
      <c r="C183" s="189" t="s">
        <v>557</v>
      </c>
      <c r="D183" s="189" t="s">
        <v>166</v>
      </c>
      <c r="E183" s="190" t="s">
        <v>2733</v>
      </c>
      <c r="F183" s="191" t="s">
        <v>2734</v>
      </c>
      <c r="G183" s="192" t="s">
        <v>169</v>
      </c>
      <c r="H183" s="193">
        <v>6</v>
      </c>
      <c r="I183" s="233"/>
      <c r="J183" s="234">
        <f aca="true" t="shared" si="170" ref="J183:J187">ROUND(I183*H183,2)</f>
        <v>0</v>
      </c>
      <c r="K183" s="191" t="s">
        <v>22</v>
      </c>
      <c r="L183" s="214"/>
      <c r="M183" s="235" t="s">
        <v>22</v>
      </c>
      <c r="N183" s="236" t="s">
        <v>44</v>
      </c>
      <c r="O183" s="106"/>
      <c r="P183" s="237">
        <f t="shared" si="162"/>
        <v>0</v>
      </c>
      <c r="Q183" s="237">
        <v>0</v>
      </c>
      <c r="R183" s="237">
        <f t="shared" si="163"/>
        <v>0</v>
      </c>
      <c r="S183" s="237">
        <v>0</v>
      </c>
      <c r="T183" s="254">
        <f t="shared" si="164"/>
        <v>0</v>
      </c>
      <c r="AR183" s="170" t="s">
        <v>298</v>
      </c>
      <c r="AT183" s="170" t="s">
        <v>166</v>
      </c>
      <c r="AU183" s="170" t="s">
        <v>81</v>
      </c>
      <c r="AY183" s="170" t="s">
        <v>164</v>
      </c>
      <c r="BE183" s="266">
        <v>0</v>
      </c>
      <c r="BF183" s="266">
        <f t="shared" si="165"/>
        <v>0</v>
      </c>
      <c r="BG183" s="266">
        <f t="shared" si="166"/>
        <v>0</v>
      </c>
      <c r="BH183" s="266">
        <f t="shared" si="167"/>
        <v>0</v>
      </c>
      <c r="BI183" s="266">
        <f t="shared" si="168"/>
        <v>0</v>
      </c>
      <c r="BJ183" s="170" t="s">
        <v>24</v>
      </c>
      <c r="BK183" s="266">
        <f t="shared" si="169"/>
        <v>0</v>
      </c>
      <c r="BL183" s="170" t="s">
        <v>298</v>
      </c>
      <c r="BM183" s="170" t="s">
        <v>557</v>
      </c>
    </row>
    <row r="184" spans="2:47" s="84" customFormat="1" ht="13.5">
      <c r="B184" s="105"/>
      <c r="C184" s="174"/>
      <c r="D184" s="207" t="s">
        <v>173</v>
      </c>
      <c r="E184" s="174"/>
      <c r="F184" s="270" t="s">
        <v>2734</v>
      </c>
      <c r="G184" s="174"/>
      <c r="H184" s="174"/>
      <c r="I184" s="215"/>
      <c r="J184" s="174"/>
      <c r="K184" s="174"/>
      <c r="L184" s="214"/>
      <c r="M184" s="238"/>
      <c r="N184" s="106"/>
      <c r="O184" s="106"/>
      <c r="P184" s="106"/>
      <c r="Q184" s="106"/>
      <c r="R184" s="106"/>
      <c r="S184" s="106"/>
      <c r="T184" s="255"/>
      <c r="AT184" s="170" t="s">
        <v>173</v>
      </c>
      <c r="AU184" s="170" t="s">
        <v>81</v>
      </c>
    </row>
    <row r="185" spans="2:65" s="84" customFormat="1" ht="20.4" customHeight="1">
      <c r="B185" s="105"/>
      <c r="C185" s="189" t="s">
        <v>562</v>
      </c>
      <c r="D185" s="189" t="s">
        <v>166</v>
      </c>
      <c r="E185" s="190" t="s">
        <v>2735</v>
      </c>
      <c r="F185" s="191" t="s">
        <v>2736</v>
      </c>
      <c r="G185" s="192" t="s">
        <v>710</v>
      </c>
      <c r="H185" s="193">
        <v>3</v>
      </c>
      <c r="I185" s="233"/>
      <c r="J185" s="234">
        <f t="shared" si="170"/>
        <v>0</v>
      </c>
      <c r="K185" s="191" t="s">
        <v>22</v>
      </c>
      <c r="L185" s="214"/>
      <c r="M185" s="235" t="s">
        <v>22</v>
      </c>
      <c r="N185" s="236" t="s">
        <v>44</v>
      </c>
      <c r="O185" s="106"/>
      <c r="P185" s="237">
        <f t="shared" si="162"/>
        <v>0</v>
      </c>
      <c r="Q185" s="237">
        <v>0.00011</v>
      </c>
      <c r="R185" s="237">
        <f t="shared" si="163"/>
        <v>0.00033</v>
      </c>
      <c r="S185" s="237">
        <v>0</v>
      </c>
      <c r="T185" s="254">
        <f t="shared" si="164"/>
        <v>0</v>
      </c>
      <c r="AR185" s="170" t="s">
        <v>298</v>
      </c>
      <c r="AT185" s="170" t="s">
        <v>166</v>
      </c>
      <c r="AU185" s="170" t="s">
        <v>81</v>
      </c>
      <c r="AY185" s="170" t="s">
        <v>164</v>
      </c>
      <c r="BE185" s="266">
        <f aca="true" t="shared" si="171" ref="BE185:BE189">IF(N185="základní",J185,0)</f>
        <v>0</v>
      </c>
      <c r="BF185" s="266">
        <f t="shared" si="165"/>
        <v>0</v>
      </c>
      <c r="BG185" s="266">
        <f t="shared" si="166"/>
        <v>0</v>
      </c>
      <c r="BH185" s="266">
        <f t="shared" si="167"/>
        <v>0</v>
      </c>
      <c r="BI185" s="266">
        <f t="shared" si="168"/>
        <v>0</v>
      </c>
      <c r="BJ185" s="170" t="s">
        <v>24</v>
      </c>
      <c r="BK185" s="266">
        <f t="shared" si="169"/>
        <v>0</v>
      </c>
      <c r="BL185" s="170" t="s">
        <v>298</v>
      </c>
      <c r="BM185" s="170" t="s">
        <v>562</v>
      </c>
    </row>
    <row r="186" spans="2:47" s="84" customFormat="1" ht="13.5">
      <c r="B186" s="105"/>
      <c r="C186" s="174"/>
      <c r="D186" s="207" t="s">
        <v>173</v>
      </c>
      <c r="E186" s="174"/>
      <c r="F186" s="270" t="s">
        <v>2736</v>
      </c>
      <c r="G186" s="174"/>
      <c r="H186" s="174"/>
      <c r="I186" s="215"/>
      <c r="J186" s="174"/>
      <c r="K186" s="174"/>
      <c r="L186" s="214"/>
      <c r="M186" s="238"/>
      <c r="N186" s="106"/>
      <c r="O186" s="106"/>
      <c r="P186" s="106"/>
      <c r="Q186" s="106"/>
      <c r="R186" s="106"/>
      <c r="S186" s="106"/>
      <c r="T186" s="255"/>
      <c r="AT186" s="170" t="s">
        <v>173</v>
      </c>
      <c r="AU186" s="170" t="s">
        <v>81</v>
      </c>
    </row>
    <row r="187" spans="2:65" s="84" customFormat="1" ht="20.4" customHeight="1">
      <c r="B187" s="105"/>
      <c r="C187" s="189" t="s">
        <v>566</v>
      </c>
      <c r="D187" s="189" t="s">
        <v>166</v>
      </c>
      <c r="E187" s="190" t="s">
        <v>2737</v>
      </c>
      <c r="F187" s="191" t="s">
        <v>2738</v>
      </c>
      <c r="G187" s="192" t="s">
        <v>169</v>
      </c>
      <c r="H187" s="193">
        <v>65</v>
      </c>
      <c r="I187" s="233"/>
      <c r="J187" s="234">
        <f t="shared" si="170"/>
        <v>0</v>
      </c>
      <c r="K187" s="191" t="s">
        <v>22</v>
      </c>
      <c r="L187" s="214"/>
      <c r="M187" s="235" t="s">
        <v>22</v>
      </c>
      <c r="N187" s="236" t="s">
        <v>44</v>
      </c>
      <c r="O187" s="106"/>
      <c r="P187" s="237">
        <f aca="true" t="shared" si="172" ref="P187:P191">O187*H187</f>
        <v>0</v>
      </c>
      <c r="Q187" s="237">
        <v>0.00013</v>
      </c>
      <c r="R187" s="237">
        <f aca="true" t="shared" si="173" ref="R187:R191">Q187*H187</f>
        <v>0.00845</v>
      </c>
      <c r="S187" s="237">
        <v>0</v>
      </c>
      <c r="T187" s="254">
        <f aca="true" t="shared" si="174" ref="T187:T191">S187*H187</f>
        <v>0</v>
      </c>
      <c r="AR187" s="170" t="s">
        <v>298</v>
      </c>
      <c r="AT187" s="170" t="s">
        <v>166</v>
      </c>
      <c r="AU187" s="170" t="s">
        <v>81</v>
      </c>
      <c r="AY187" s="170" t="s">
        <v>164</v>
      </c>
      <c r="BE187" s="266">
        <f t="shared" si="171"/>
        <v>0</v>
      </c>
      <c r="BF187" s="266">
        <f aca="true" t="shared" si="175" ref="BF187:BF191">IF(N187="snížená",J187,0)</f>
        <v>0</v>
      </c>
      <c r="BG187" s="266">
        <f aca="true" t="shared" si="176" ref="BG187:BG191">IF(N187="zákl. přenesená",J187,0)</f>
        <v>0</v>
      </c>
      <c r="BH187" s="266">
        <f aca="true" t="shared" si="177" ref="BH187:BH191">IF(N187="sníž. přenesená",J187,0)</f>
        <v>0</v>
      </c>
      <c r="BI187" s="266">
        <f aca="true" t="shared" si="178" ref="BI187:BI191">IF(N187="nulová",J187,0)</f>
        <v>0</v>
      </c>
      <c r="BJ187" s="170" t="s">
        <v>24</v>
      </c>
      <c r="BK187" s="266">
        <f>ROUND(I187*H187,2)</f>
        <v>0</v>
      </c>
      <c r="BL187" s="170" t="s">
        <v>298</v>
      </c>
      <c r="BM187" s="170" t="s">
        <v>566</v>
      </c>
    </row>
    <row r="188" spans="2:47" s="84" customFormat="1" ht="13.5">
      <c r="B188" s="105"/>
      <c r="C188" s="174"/>
      <c r="D188" s="207" t="s">
        <v>173</v>
      </c>
      <c r="E188" s="174"/>
      <c r="F188" s="270" t="s">
        <v>2738</v>
      </c>
      <c r="G188" s="174"/>
      <c r="H188" s="174"/>
      <c r="I188" s="215"/>
      <c r="J188" s="174"/>
      <c r="K188" s="174"/>
      <c r="L188" s="214"/>
      <c r="M188" s="238"/>
      <c r="N188" s="106"/>
      <c r="O188" s="106"/>
      <c r="P188" s="106"/>
      <c r="Q188" s="106"/>
      <c r="R188" s="106"/>
      <c r="S188" s="106"/>
      <c r="T188" s="255"/>
      <c r="AT188" s="170" t="s">
        <v>173</v>
      </c>
      <c r="AU188" s="170" t="s">
        <v>81</v>
      </c>
    </row>
    <row r="189" spans="2:65" s="84" customFormat="1" ht="20.4" customHeight="1">
      <c r="B189" s="105"/>
      <c r="C189" s="189" t="s">
        <v>571</v>
      </c>
      <c r="D189" s="189" t="s">
        <v>166</v>
      </c>
      <c r="E189" s="190" t="s">
        <v>2739</v>
      </c>
      <c r="F189" s="191" t="s">
        <v>2740</v>
      </c>
      <c r="G189" s="192" t="s">
        <v>2741</v>
      </c>
      <c r="H189" s="193">
        <v>4</v>
      </c>
      <c r="I189" s="233"/>
      <c r="J189" s="234">
        <f aca="true" t="shared" si="179" ref="J189:J193">ROUND(I189*H189,2)</f>
        <v>0</v>
      </c>
      <c r="K189" s="191" t="s">
        <v>22</v>
      </c>
      <c r="L189" s="214"/>
      <c r="M189" s="235" t="s">
        <v>22</v>
      </c>
      <c r="N189" s="236" t="s">
        <v>44</v>
      </c>
      <c r="O189" s="106"/>
      <c r="P189" s="237">
        <f t="shared" si="172"/>
        <v>0</v>
      </c>
      <c r="Q189" s="237">
        <v>0.00026</v>
      </c>
      <c r="R189" s="237">
        <f t="shared" si="173"/>
        <v>0.00104</v>
      </c>
      <c r="S189" s="237">
        <v>0</v>
      </c>
      <c r="T189" s="254">
        <f t="shared" si="174"/>
        <v>0</v>
      </c>
      <c r="AR189" s="170" t="s">
        <v>298</v>
      </c>
      <c r="AT189" s="170" t="s">
        <v>166</v>
      </c>
      <c r="AU189" s="170" t="s">
        <v>81</v>
      </c>
      <c r="AY189" s="170" t="s">
        <v>164</v>
      </c>
      <c r="BE189" s="266">
        <f t="shared" si="171"/>
        <v>0</v>
      </c>
      <c r="BF189" s="266">
        <f t="shared" si="175"/>
        <v>0</v>
      </c>
      <c r="BG189" s="266">
        <f t="shared" si="176"/>
        <v>0</v>
      </c>
      <c r="BH189" s="266">
        <f t="shared" si="177"/>
        <v>0</v>
      </c>
      <c r="BI189" s="266">
        <f t="shared" si="178"/>
        <v>0</v>
      </c>
      <c r="BJ189" s="170" t="s">
        <v>24</v>
      </c>
      <c r="BK189" s="266">
        <v>0</v>
      </c>
      <c r="BL189" s="170" t="s">
        <v>298</v>
      </c>
      <c r="BM189" s="170" t="s">
        <v>571</v>
      </c>
    </row>
    <row r="190" spans="2:47" s="84" customFormat="1" ht="13.5">
      <c r="B190" s="105"/>
      <c r="C190" s="174"/>
      <c r="D190" s="207" t="s">
        <v>173</v>
      </c>
      <c r="E190" s="174"/>
      <c r="F190" s="270" t="s">
        <v>2740</v>
      </c>
      <c r="G190" s="174"/>
      <c r="H190" s="174"/>
      <c r="I190" s="215"/>
      <c r="J190" s="174"/>
      <c r="K190" s="174"/>
      <c r="L190" s="214"/>
      <c r="M190" s="238"/>
      <c r="N190" s="106"/>
      <c r="O190" s="106"/>
      <c r="P190" s="106"/>
      <c r="Q190" s="106"/>
      <c r="R190" s="106"/>
      <c r="S190" s="106"/>
      <c r="T190" s="255"/>
      <c r="AT190" s="170" t="s">
        <v>173</v>
      </c>
      <c r="AU190" s="170" t="s">
        <v>81</v>
      </c>
    </row>
    <row r="191" spans="2:65" s="84" customFormat="1" ht="20.4" customHeight="1">
      <c r="B191" s="105"/>
      <c r="C191" s="189" t="s">
        <v>576</v>
      </c>
      <c r="D191" s="189" t="s">
        <v>166</v>
      </c>
      <c r="E191" s="190" t="s">
        <v>2742</v>
      </c>
      <c r="F191" s="191" t="s">
        <v>2743</v>
      </c>
      <c r="G191" s="192" t="s">
        <v>169</v>
      </c>
      <c r="H191" s="193">
        <v>4</v>
      </c>
      <c r="I191" s="233"/>
      <c r="J191" s="234">
        <f t="shared" si="179"/>
        <v>0</v>
      </c>
      <c r="K191" s="191" t="s">
        <v>22</v>
      </c>
      <c r="L191" s="214"/>
      <c r="M191" s="235" t="s">
        <v>22</v>
      </c>
      <c r="N191" s="236" t="s">
        <v>44</v>
      </c>
      <c r="O191" s="106"/>
      <c r="P191" s="237">
        <f t="shared" si="172"/>
        <v>0</v>
      </c>
      <c r="Q191" s="237">
        <v>0.00077</v>
      </c>
      <c r="R191" s="237">
        <f t="shared" si="173"/>
        <v>0.00308</v>
      </c>
      <c r="S191" s="237">
        <v>0</v>
      </c>
      <c r="T191" s="254">
        <f t="shared" si="174"/>
        <v>0</v>
      </c>
      <c r="AR191" s="170" t="s">
        <v>298</v>
      </c>
      <c r="AT191" s="170" t="s">
        <v>166</v>
      </c>
      <c r="AU191" s="170" t="s">
        <v>81</v>
      </c>
      <c r="AY191" s="170" t="s">
        <v>164</v>
      </c>
      <c r="BE191" s="266">
        <f aca="true" t="shared" si="180" ref="BE191:BE195">IF(N191="základní",J191,0)</f>
        <v>0</v>
      </c>
      <c r="BF191" s="266">
        <f t="shared" si="175"/>
        <v>0</v>
      </c>
      <c r="BG191" s="266">
        <f t="shared" si="176"/>
        <v>0</v>
      </c>
      <c r="BH191" s="266">
        <f t="shared" si="177"/>
        <v>0</v>
      </c>
      <c r="BI191" s="266">
        <f t="shared" si="178"/>
        <v>0</v>
      </c>
      <c r="BJ191" s="170" t="s">
        <v>24</v>
      </c>
      <c r="BK191" s="266">
        <f aca="true" t="shared" si="181" ref="BK191:BK195">ROUND(I191*H191,2)</f>
        <v>0</v>
      </c>
      <c r="BL191" s="170" t="s">
        <v>298</v>
      </c>
      <c r="BM191" s="170" t="s">
        <v>576</v>
      </c>
    </row>
    <row r="192" spans="2:47" s="84" customFormat="1" ht="13.5">
      <c r="B192" s="105"/>
      <c r="C192" s="174"/>
      <c r="D192" s="207" t="s">
        <v>173</v>
      </c>
      <c r="E192" s="174"/>
      <c r="F192" s="270" t="s">
        <v>2743</v>
      </c>
      <c r="G192" s="174"/>
      <c r="H192" s="174"/>
      <c r="I192" s="215"/>
      <c r="J192" s="174"/>
      <c r="K192" s="174"/>
      <c r="L192" s="214"/>
      <c r="M192" s="238"/>
      <c r="N192" s="106"/>
      <c r="O192" s="106"/>
      <c r="P192" s="106"/>
      <c r="Q192" s="106"/>
      <c r="R192" s="106"/>
      <c r="S192" s="106"/>
      <c r="T192" s="255"/>
      <c r="AT192" s="170" t="s">
        <v>173</v>
      </c>
      <c r="AU192" s="170" t="s">
        <v>81</v>
      </c>
    </row>
    <row r="193" spans="2:65" s="84" customFormat="1" ht="20.4" customHeight="1">
      <c r="B193" s="105"/>
      <c r="C193" s="189" t="s">
        <v>581</v>
      </c>
      <c r="D193" s="189" t="s">
        <v>166</v>
      </c>
      <c r="E193" s="190" t="s">
        <v>2744</v>
      </c>
      <c r="F193" s="191" t="s">
        <v>2745</v>
      </c>
      <c r="G193" s="192" t="s">
        <v>169</v>
      </c>
      <c r="H193" s="193">
        <v>5</v>
      </c>
      <c r="I193" s="233"/>
      <c r="J193" s="234">
        <f t="shared" si="179"/>
        <v>0</v>
      </c>
      <c r="K193" s="191" t="s">
        <v>22</v>
      </c>
      <c r="L193" s="214"/>
      <c r="M193" s="235" t="s">
        <v>22</v>
      </c>
      <c r="N193" s="236" t="s">
        <v>44</v>
      </c>
      <c r="O193" s="106"/>
      <c r="P193" s="237">
        <f aca="true" t="shared" si="182" ref="P193:P197">O193*H193</f>
        <v>0</v>
      </c>
      <c r="Q193" s="237">
        <v>0.0004</v>
      </c>
      <c r="R193" s="237">
        <f aca="true" t="shared" si="183" ref="R193:R197">Q193*H193</f>
        <v>0.002</v>
      </c>
      <c r="S193" s="237">
        <v>0</v>
      </c>
      <c r="T193" s="254">
        <f aca="true" t="shared" si="184" ref="T193:T197">S193*H193</f>
        <v>0</v>
      </c>
      <c r="AR193" s="170" t="s">
        <v>298</v>
      </c>
      <c r="AT193" s="170" t="s">
        <v>166</v>
      </c>
      <c r="AU193" s="170" t="s">
        <v>81</v>
      </c>
      <c r="AY193" s="170" t="s">
        <v>164</v>
      </c>
      <c r="BE193" s="266">
        <f t="shared" si="180"/>
        <v>0</v>
      </c>
      <c r="BF193" s="266">
        <f aca="true" t="shared" si="185" ref="BF193:BF197">IF(N193="snížená",J193,0)</f>
        <v>0</v>
      </c>
      <c r="BG193" s="266">
        <f aca="true" t="shared" si="186" ref="BG193:BG197">IF(N193="zákl. přenesená",J193,0)</f>
        <v>0</v>
      </c>
      <c r="BH193" s="266">
        <f aca="true" t="shared" si="187" ref="BH193:BH197">IF(N193="sníž. přenesená",J193,0)</f>
        <v>0</v>
      </c>
      <c r="BI193" s="266">
        <f aca="true" t="shared" si="188" ref="BI193:BI197">IF(N193="nulová",J193,0)</f>
        <v>0</v>
      </c>
      <c r="BJ193" s="170" t="s">
        <v>24</v>
      </c>
      <c r="BK193" s="266">
        <f t="shared" si="181"/>
        <v>0</v>
      </c>
      <c r="BL193" s="170" t="s">
        <v>298</v>
      </c>
      <c r="BM193" s="170" t="s">
        <v>581</v>
      </c>
    </row>
    <row r="194" spans="2:47" s="84" customFormat="1" ht="13.5">
      <c r="B194" s="105"/>
      <c r="C194" s="174"/>
      <c r="D194" s="207" t="s">
        <v>173</v>
      </c>
      <c r="E194" s="174"/>
      <c r="F194" s="270" t="s">
        <v>2745</v>
      </c>
      <c r="G194" s="174"/>
      <c r="H194" s="174"/>
      <c r="I194" s="215"/>
      <c r="J194" s="174"/>
      <c r="K194" s="174"/>
      <c r="L194" s="214"/>
      <c r="M194" s="238"/>
      <c r="N194" s="106"/>
      <c r="O194" s="106"/>
      <c r="P194" s="106"/>
      <c r="Q194" s="106"/>
      <c r="R194" s="106"/>
      <c r="S194" s="106"/>
      <c r="T194" s="255"/>
      <c r="AT194" s="170" t="s">
        <v>173</v>
      </c>
      <c r="AU194" s="170" t="s">
        <v>81</v>
      </c>
    </row>
    <row r="195" spans="2:65" s="84" customFormat="1" ht="20.4" customHeight="1">
      <c r="B195" s="105"/>
      <c r="C195" s="189" t="s">
        <v>589</v>
      </c>
      <c r="D195" s="189" t="s">
        <v>166</v>
      </c>
      <c r="E195" s="190" t="s">
        <v>2746</v>
      </c>
      <c r="F195" s="191" t="s">
        <v>2747</v>
      </c>
      <c r="G195" s="192" t="s">
        <v>169</v>
      </c>
      <c r="H195" s="193">
        <v>7</v>
      </c>
      <c r="I195" s="233"/>
      <c r="J195" s="234">
        <f aca="true" t="shared" si="189" ref="J195:J199">ROUND(I195*H195,2)</f>
        <v>0</v>
      </c>
      <c r="K195" s="191" t="s">
        <v>22</v>
      </c>
      <c r="L195" s="214"/>
      <c r="M195" s="235" t="s">
        <v>22</v>
      </c>
      <c r="N195" s="236" t="s">
        <v>44</v>
      </c>
      <c r="O195" s="106"/>
      <c r="P195" s="237">
        <f t="shared" si="182"/>
        <v>0</v>
      </c>
      <c r="Q195" s="237">
        <v>0.00057</v>
      </c>
      <c r="R195" s="237">
        <f t="shared" si="183"/>
        <v>0.00399</v>
      </c>
      <c r="S195" s="237">
        <v>0</v>
      </c>
      <c r="T195" s="254">
        <f t="shared" si="184"/>
        <v>0</v>
      </c>
      <c r="AR195" s="170" t="s">
        <v>298</v>
      </c>
      <c r="AT195" s="170" t="s">
        <v>166</v>
      </c>
      <c r="AU195" s="170" t="s">
        <v>81</v>
      </c>
      <c r="AY195" s="170" t="s">
        <v>164</v>
      </c>
      <c r="BE195" s="266">
        <f t="shared" si="180"/>
        <v>0</v>
      </c>
      <c r="BF195" s="266">
        <f t="shared" si="185"/>
        <v>0</v>
      </c>
      <c r="BG195" s="266">
        <f t="shared" si="186"/>
        <v>0</v>
      </c>
      <c r="BH195" s="266">
        <f t="shared" si="187"/>
        <v>0</v>
      </c>
      <c r="BI195" s="266">
        <f t="shared" si="188"/>
        <v>0</v>
      </c>
      <c r="BJ195" s="170" t="s">
        <v>24</v>
      </c>
      <c r="BK195" s="266">
        <f t="shared" si="181"/>
        <v>0</v>
      </c>
      <c r="BL195" s="170" t="s">
        <v>298</v>
      </c>
      <c r="BM195" s="170" t="s">
        <v>589</v>
      </c>
    </row>
    <row r="196" spans="2:47" s="84" customFormat="1" ht="13.5">
      <c r="B196" s="105"/>
      <c r="C196" s="174"/>
      <c r="D196" s="207" t="s">
        <v>173</v>
      </c>
      <c r="E196" s="174"/>
      <c r="F196" s="270" t="s">
        <v>2747</v>
      </c>
      <c r="G196" s="174"/>
      <c r="H196" s="174"/>
      <c r="I196" s="215"/>
      <c r="J196" s="174"/>
      <c r="K196" s="174"/>
      <c r="L196" s="214"/>
      <c r="M196" s="238"/>
      <c r="N196" s="106"/>
      <c r="O196" s="106"/>
      <c r="P196" s="106"/>
      <c r="Q196" s="106"/>
      <c r="R196" s="106"/>
      <c r="S196" s="106"/>
      <c r="T196" s="255"/>
      <c r="AT196" s="170" t="s">
        <v>173</v>
      </c>
      <c r="AU196" s="170" t="s">
        <v>81</v>
      </c>
    </row>
    <row r="197" spans="2:65" s="84" customFormat="1" ht="20.4" customHeight="1">
      <c r="B197" s="105"/>
      <c r="C197" s="189" t="s">
        <v>593</v>
      </c>
      <c r="D197" s="189" t="s">
        <v>166</v>
      </c>
      <c r="E197" s="190" t="s">
        <v>2748</v>
      </c>
      <c r="F197" s="191" t="s">
        <v>2749</v>
      </c>
      <c r="G197" s="192" t="s">
        <v>169</v>
      </c>
      <c r="H197" s="193">
        <v>2</v>
      </c>
      <c r="I197" s="233"/>
      <c r="J197" s="234">
        <f t="shared" si="189"/>
        <v>0</v>
      </c>
      <c r="K197" s="191" t="s">
        <v>22</v>
      </c>
      <c r="L197" s="214"/>
      <c r="M197" s="235" t="s">
        <v>22</v>
      </c>
      <c r="N197" s="236" t="s">
        <v>44</v>
      </c>
      <c r="O197" s="106"/>
      <c r="P197" s="237">
        <f t="shared" si="182"/>
        <v>0</v>
      </c>
      <c r="Q197" s="237">
        <v>0.0008</v>
      </c>
      <c r="R197" s="237">
        <f t="shared" si="183"/>
        <v>0.0016</v>
      </c>
      <c r="S197" s="237">
        <v>0</v>
      </c>
      <c r="T197" s="254">
        <f t="shared" si="184"/>
        <v>0</v>
      </c>
      <c r="AR197" s="170" t="s">
        <v>298</v>
      </c>
      <c r="AT197" s="170" t="s">
        <v>166</v>
      </c>
      <c r="AU197" s="170" t="s">
        <v>81</v>
      </c>
      <c r="AY197" s="170" t="s">
        <v>164</v>
      </c>
      <c r="BE197" s="266">
        <f aca="true" t="shared" si="190" ref="BE197:BE201">IF(N197="základní",J197,0)</f>
        <v>0</v>
      </c>
      <c r="BF197" s="266">
        <f t="shared" si="185"/>
        <v>0</v>
      </c>
      <c r="BG197" s="266">
        <f t="shared" si="186"/>
        <v>0</v>
      </c>
      <c r="BH197" s="266">
        <f t="shared" si="187"/>
        <v>0</v>
      </c>
      <c r="BI197" s="266">
        <f t="shared" si="188"/>
        <v>0</v>
      </c>
      <c r="BJ197" s="170" t="s">
        <v>24</v>
      </c>
      <c r="BK197" s="266">
        <f aca="true" t="shared" si="191" ref="BK197:BK201">ROUND(I197*H197,2)</f>
        <v>0</v>
      </c>
      <c r="BL197" s="170" t="s">
        <v>298</v>
      </c>
      <c r="BM197" s="170" t="s">
        <v>593</v>
      </c>
    </row>
    <row r="198" spans="2:47" s="84" customFormat="1" ht="13.5">
      <c r="B198" s="105"/>
      <c r="C198" s="174"/>
      <c r="D198" s="207" t="s">
        <v>173</v>
      </c>
      <c r="E198" s="174"/>
      <c r="F198" s="270" t="s">
        <v>2749</v>
      </c>
      <c r="G198" s="174"/>
      <c r="H198" s="174"/>
      <c r="I198" s="215"/>
      <c r="J198" s="174"/>
      <c r="K198" s="174"/>
      <c r="L198" s="214"/>
      <c r="M198" s="238"/>
      <c r="N198" s="106"/>
      <c r="O198" s="106"/>
      <c r="P198" s="106"/>
      <c r="Q198" s="106"/>
      <c r="R198" s="106"/>
      <c r="S198" s="106"/>
      <c r="T198" s="255"/>
      <c r="AT198" s="170" t="s">
        <v>173</v>
      </c>
      <c r="AU198" s="170" t="s">
        <v>81</v>
      </c>
    </row>
    <row r="199" spans="2:65" s="84" customFormat="1" ht="20.4" customHeight="1">
      <c r="B199" s="105"/>
      <c r="C199" s="189" t="s">
        <v>597</v>
      </c>
      <c r="D199" s="189" t="s">
        <v>166</v>
      </c>
      <c r="E199" s="190" t="s">
        <v>2750</v>
      </c>
      <c r="F199" s="191" t="s">
        <v>2751</v>
      </c>
      <c r="G199" s="192" t="s">
        <v>710</v>
      </c>
      <c r="H199" s="193">
        <v>3</v>
      </c>
      <c r="I199" s="233"/>
      <c r="J199" s="234">
        <f t="shared" si="189"/>
        <v>0</v>
      </c>
      <c r="K199" s="191" t="s">
        <v>22</v>
      </c>
      <c r="L199" s="214"/>
      <c r="M199" s="235" t="s">
        <v>22</v>
      </c>
      <c r="N199" s="236" t="s">
        <v>44</v>
      </c>
      <c r="O199" s="106"/>
      <c r="P199" s="237">
        <f aca="true" t="shared" si="192" ref="P199:P203">O199*H199</f>
        <v>0</v>
      </c>
      <c r="Q199" s="237">
        <v>0.02914</v>
      </c>
      <c r="R199" s="237">
        <f aca="true" t="shared" si="193" ref="R199:R203">Q199*H199</f>
        <v>0.08742</v>
      </c>
      <c r="S199" s="237">
        <v>0</v>
      </c>
      <c r="T199" s="254">
        <f aca="true" t="shared" si="194" ref="T199:T203">S199*H199</f>
        <v>0</v>
      </c>
      <c r="AR199" s="170" t="s">
        <v>298</v>
      </c>
      <c r="AT199" s="170" t="s">
        <v>166</v>
      </c>
      <c r="AU199" s="170" t="s">
        <v>81</v>
      </c>
      <c r="AY199" s="170" t="s">
        <v>164</v>
      </c>
      <c r="BE199" s="266">
        <f t="shared" si="190"/>
        <v>0</v>
      </c>
      <c r="BF199" s="266">
        <f aca="true" t="shared" si="195" ref="BF199:BF203">IF(N199="snížená",J199,0)</f>
        <v>0</v>
      </c>
      <c r="BG199" s="266">
        <f aca="true" t="shared" si="196" ref="BG199:BG203">IF(N199="zákl. přenesená",J199,0)</f>
        <v>0</v>
      </c>
      <c r="BH199" s="266">
        <f aca="true" t="shared" si="197" ref="BH199:BH203">IF(N199="sníž. přenesená",J199,0)</f>
        <v>0</v>
      </c>
      <c r="BI199" s="266">
        <f aca="true" t="shared" si="198" ref="BI199:BI203">IF(N199="nulová",J199,0)</f>
        <v>0</v>
      </c>
      <c r="BJ199" s="170" t="s">
        <v>24</v>
      </c>
      <c r="BK199" s="266">
        <f t="shared" si="191"/>
        <v>0</v>
      </c>
      <c r="BL199" s="170" t="s">
        <v>298</v>
      </c>
      <c r="BM199" s="170" t="s">
        <v>597</v>
      </c>
    </row>
    <row r="200" spans="2:47" s="84" customFormat="1" ht="13.5">
      <c r="B200" s="105"/>
      <c r="C200" s="174"/>
      <c r="D200" s="207" t="s">
        <v>173</v>
      </c>
      <c r="E200" s="174"/>
      <c r="F200" s="270" t="s">
        <v>2751</v>
      </c>
      <c r="G200" s="174"/>
      <c r="H200" s="174"/>
      <c r="I200" s="215"/>
      <c r="J200" s="174"/>
      <c r="K200" s="174"/>
      <c r="L200" s="214"/>
      <c r="M200" s="238"/>
      <c r="N200" s="106"/>
      <c r="O200" s="106"/>
      <c r="P200" s="106"/>
      <c r="Q200" s="106"/>
      <c r="R200" s="106"/>
      <c r="S200" s="106"/>
      <c r="T200" s="255"/>
      <c r="AT200" s="170" t="s">
        <v>173</v>
      </c>
      <c r="AU200" s="170" t="s">
        <v>81</v>
      </c>
    </row>
    <row r="201" spans="2:65" s="84" customFormat="1" ht="20.4" customHeight="1">
      <c r="B201" s="105"/>
      <c r="C201" s="189" t="s">
        <v>606</v>
      </c>
      <c r="D201" s="189" t="s">
        <v>166</v>
      </c>
      <c r="E201" s="190" t="s">
        <v>2752</v>
      </c>
      <c r="F201" s="191" t="s">
        <v>2753</v>
      </c>
      <c r="G201" s="192" t="s">
        <v>465</v>
      </c>
      <c r="H201" s="193">
        <v>309</v>
      </c>
      <c r="I201" s="233"/>
      <c r="J201" s="234">
        <f aca="true" t="shared" si="199" ref="J201:J205">ROUND(I201*H201,2)</f>
        <v>0</v>
      </c>
      <c r="K201" s="191" t="s">
        <v>22</v>
      </c>
      <c r="L201" s="214"/>
      <c r="M201" s="235" t="s">
        <v>22</v>
      </c>
      <c r="N201" s="236" t="s">
        <v>44</v>
      </c>
      <c r="O201" s="106"/>
      <c r="P201" s="237">
        <f t="shared" si="192"/>
        <v>0</v>
      </c>
      <c r="Q201" s="237">
        <v>0.00019</v>
      </c>
      <c r="R201" s="237">
        <f t="shared" si="193"/>
        <v>0.05871</v>
      </c>
      <c r="S201" s="237">
        <v>0</v>
      </c>
      <c r="T201" s="254">
        <f t="shared" si="194"/>
        <v>0</v>
      </c>
      <c r="AR201" s="170" t="s">
        <v>298</v>
      </c>
      <c r="AT201" s="170" t="s">
        <v>166</v>
      </c>
      <c r="AU201" s="170" t="s">
        <v>81</v>
      </c>
      <c r="AY201" s="170" t="s">
        <v>164</v>
      </c>
      <c r="BE201" s="266">
        <f t="shared" si="190"/>
        <v>0</v>
      </c>
      <c r="BF201" s="266">
        <f t="shared" si="195"/>
        <v>0</v>
      </c>
      <c r="BG201" s="266">
        <f t="shared" si="196"/>
        <v>0</v>
      </c>
      <c r="BH201" s="266">
        <f t="shared" si="197"/>
        <v>0</v>
      </c>
      <c r="BI201" s="266">
        <f t="shared" si="198"/>
        <v>0</v>
      </c>
      <c r="BJ201" s="170" t="s">
        <v>24</v>
      </c>
      <c r="BK201" s="266">
        <f t="shared" si="191"/>
        <v>0</v>
      </c>
      <c r="BL201" s="170" t="s">
        <v>298</v>
      </c>
      <c r="BM201" s="170" t="s">
        <v>606</v>
      </c>
    </row>
    <row r="202" spans="2:47" s="84" customFormat="1" ht="13.5">
      <c r="B202" s="105"/>
      <c r="C202" s="174"/>
      <c r="D202" s="207" t="s">
        <v>173</v>
      </c>
      <c r="E202" s="174"/>
      <c r="F202" s="270" t="s">
        <v>2753</v>
      </c>
      <c r="G202" s="174"/>
      <c r="H202" s="174"/>
      <c r="I202" s="215"/>
      <c r="J202" s="174"/>
      <c r="K202" s="174"/>
      <c r="L202" s="214"/>
      <c r="M202" s="238"/>
      <c r="N202" s="106"/>
      <c r="O202" s="106"/>
      <c r="P202" s="106"/>
      <c r="Q202" s="106"/>
      <c r="R202" s="106"/>
      <c r="S202" s="106"/>
      <c r="T202" s="255"/>
      <c r="AT202" s="170" t="s">
        <v>173</v>
      </c>
      <c r="AU202" s="170" t="s">
        <v>81</v>
      </c>
    </row>
    <row r="203" spans="2:65" s="84" customFormat="1" ht="20.4" customHeight="1">
      <c r="B203" s="105"/>
      <c r="C203" s="189" t="s">
        <v>610</v>
      </c>
      <c r="D203" s="189" t="s">
        <v>166</v>
      </c>
      <c r="E203" s="190" t="s">
        <v>2754</v>
      </c>
      <c r="F203" s="191" t="s">
        <v>2755</v>
      </c>
      <c r="G203" s="192" t="s">
        <v>465</v>
      </c>
      <c r="H203" s="193">
        <v>309</v>
      </c>
      <c r="I203" s="233"/>
      <c r="J203" s="234">
        <f t="shared" si="199"/>
        <v>0</v>
      </c>
      <c r="K203" s="191" t="s">
        <v>22</v>
      </c>
      <c r="L203" s="214"/>
      <c r="M203" s="235" t="s">
        <v>22</v>
      </c>
      <c r="N203" s="236" t="s">
        <v>44</v>
      </c>
      <c r="O203" s="106"/>
      <c r="P203" s="237">
        <f t="shared" si="192"/>
        <v>0</v>
      </c>
      <c r="Q203" s="237">
        <v>1E-05</v>
      </c>
      <c r="R203" s="237">
        <f t="shared" si="193"/>
        <v>0.00309</v>
      </c>
      <c r="S203" s="237">
        <v>0</v>
      </c>
      <c r="T203" s="254">
        <f t="shared" si="194"/>
        <v>0</v>
      </c>
      <c r="AR203" s="170" t="s">
        <v>298</v>
      </c>
      <c r="AT203" s="170" t="s">
        <v>166</v>
      </c>
      <c r="AU203" s="170" t="s">
        <v>81</v>
      </c>
      <c r="AY203" s="170" t="s">
        <v>164</v>
      </c>
      <c r="BE203" s="266">
        <f aca="true" t="shared" si="200" ref="BE203:BE207">IF(N203="základní",J203,0)</f>
        <v>0</v>
      </c>
      <c r="BF203" s="266">
        <f t="shared" si="195"/>
        <v>0</v>
      </c>
      <c r="BG203" s="266">
        <f t="shared" si="196"/>
        <v>0</v>
      </c>
      <c r="BH203" s="266">
        <f t="shared" si="197"/>
        <v>0</v>
      </c>
      <c r="BI203" s="266">
        <f t="shared" si="198"/>
        <v>0</v>
      </c>
      <c r="BJ203" s="170" t="s">
        <v>24</v>
      </c>
      <c r="BK203" s="266">
        <f aca="true" t="shared" si="201" ref="BK203:BK207">ROUND(I203*H203,2)</f>
        <v>0</v>
      </c>
      <c r="BL203" s="170" t="s">
        <v>298</v>
      </c>
      <c r="BM203" s="170" t="s">
        <v>610</v>
      </c>
    </row>
    <row r="204" spans="2:47" s="84" customFormat="1" ht="13.5">
      <c r="B204" s="105"/>
      <c r="C204" s="174"/>
      <c r="D204" s="207" t="s">
        <v>173</v>
      </c>
      <c r="E204" s="174"/>
      <c r="F204" s="270" t="s">
        <v>2755</v>
      </c>
      <c r="G204" s="174"/>
      <c r="H204" s="174"/>
      <c r="I204" s="215"/>
      <c r="J204" s="174"/>
      <c r="K204" s="174"/>
      <c r="L204" s="214"/>
      <c r="M204" s="238"/>
      <c r="N204" s="106"/>
      <c r="O204" s="106"/>
      <c r="P204" s="106"/>
      <c r="Q204" s="106"/>
      <c r="R204" s="106"/>
      <c r="S204" s="106"/>
      <c r="T204" s="255"/>
      <c r="AT204" s="170" t="s">
        <v>173</v>
      </c>
      <c r="AU204" s="170" t="s">
        <v>81</v>
      </c>
    </row>
    <row r="205" spans="2:65" s="84" customFormat="1" ht="28.8" customHeight="1">
      <c r="B205" s="105"/>
      <c r="C205" s="189" t="s">
        <v>614</v>
      </c>
      <c r="D205" s="189" t="s">
        <v>166</v>
      </c>
      <c r="E205" s="190" t="s">
        <v>2756</v>
      </c>
      <c r="F205" s="191" t="s">
        <v>2757</v>
      </c>
      <c r="G205" s="192" t="s">
        <v>623</v>
      </c>
      <c r="H205" s="193">
        <v>45</v>
      </c>
      <c r="I205" s="233"/>
      <c r="J205" s="234">
        <f t="shared" si="199"/>
        <v>0</v>
      </c>
      <c r="K205" s="191" t="s">
        <v>22</v>
      </c>
      <c r="L205" s="214"/>
      <c r="M205" s="235" t="s">
        <v>22</v>
      </c>
      <c r="N205" s="236" t="s">
        <v>44</v>
      </c>
      <c r="O205" s="106"/>
      <c r="P205" s="237">
        <f aca="true" t="shared" si="202" ref="P205:P210">O205*H205</f>
        <v>0</v>
      </c>
      <c r="Q205" s="237">
        <v>0</v>
      </c>
      <c r="R205" s="237">
        <f aca="true" t="shared" si="203" ref="R205:R210">Q205*H205</f>
        <v>0</v>
      </c>
      <c r="S205" s="237">
        <v>0</v>
      </c>
      <c r="T205" s="254">
        <f aca="true" t="shared" si="204" ref="T205:T210">S205*H205</f>
        <v>0</v>
      </c>
      <c r="AR205" s="170" t="s">
        <v>298</v>
      </c>
      <c r="AT205" s="170" t="s">
        <v>166</v>
      </c>
      <c r="AU205" s="170" t="s">
        <v>81</v>
      </c>
      <c r="AY205" s="170" t="s">
        <v>164</v>
      </c>
      <c r="BE205" s="266">
        <f t="shared" si="200"/>
        <v>0</v>
      </c>
      <c r="BF205" s="266">
        <f aca="true" t="shared" si="205" ref="BF205:BF210">IF(N205="snížená",J205,0)</f>
        <v>0</v>
      </c>
      <c r="BG205" s="266">
        <f aca="true" t="shared" si="206" ref="BG205:BG210">IF(N205="zákl. přenesená",J205,0)</f>
        <v>0</v>
      </c>
      <c r="BH205" s="266">
        <f aca="true" t="shared" si="207" ref="BH205:BH210">IF(N205="sníž. přenesená",J205,0)</f>
        <v>0</v>
      </c>
      <c r="BI205" s="266">
        <f aca="true" t="shared" si="208" ref="BI205:BI210">IF(N205="nulová",J205,0)</f>
        <v>0</v>
      </c>
      <c r="BJ205" s="170" t="s">
        <v>24</v>
      </c>
      <c r="BK205" s="266">
        <f t="shared" si="201"/>
        <v>0</v>
      </c>
      <c r="BL205" s="170" t="s">
        <v>298</v>
      </c>
      <c r="BM205" s="170" t="s">
        <v>614</v>
      </c>
    </row>
    <row r="206" spans="2:47" s="84" customFormat="1" ht="24">
      <c r="B206" s="105"/>
      <c r="C206" s="174"/>
      <c r="D206" s="207" t="s">
        <v>173</v>
      </c>
      <c r="E206" s="174"/>
      <c r="F206" s="270" t="s">
        <v>2757</v>
      </c>
      <c r="G206" s="174"/>
      <c r="H206" s="174"/>
      <c r="I206" s="215"/>
      <c r="J206" s="174"/>
      <c r="K206" s="174"/>
      <c r="L206" s="214"/>
      <c r="M206" s="238"/>
      <c r="N206" s="106"/>
      <c r="O206" s="106"/>
      <c r="P206" s="106"/>
      <c r="Q206" s="106"/>
      <c r="R206" s="106"/>
      <c r="S206" s="106"/>
      <c r="T206" s="255"/>
      <c r="AT206" s="170" t="s">
        <v>173</v>
      </c>
      <c r="AU206" s="170" t="s">
        <v>81</v>
      </c>
    </row>
    <row r="207" spans="2:65" s="84" customFormat="1" ht="20.4" customHeight="1">
      <c r="B207" s="105"/>
      <c r="C207" s="189" t="s">
        <v>620</v>
      </c>
      <c r="D207" s="189" t="s">
        <v>166</v>
      </c>
      <c r="E207" s="190" t="s">
        <v>2758</v>
      </c>
      <c r="F207" s="191" t="s">
        <v>2759</v>
      </c>
      <c r="G207" s="192" t="s">
        <v>623</v>
      </c>
      <c r="H207" s="193">
        <v>0.94</v>
      </c>
      <c r="I207" s="233"/>
      <c r="J207" s="234">
        <f aca="true" t="shared" si="209" ref="J207:J212">ROUND(I207*H207,2)</f>
        <v>0</v>
      </c>
      <c r="K207" s="191" t="s">
        <v>22</v>
      </c>
      <c r="L207" s="214"/>
      <c r="M207" s="235" t="s">
        <v>22</v>
      </c>
      <c r="N207" s="236" t="s">
        <v>44</v>
      </c>
      <c r="O207" s="106"/>
      <c r="P207" s="237">
        <f t="shared" si="202"/>
        <v>0</v>
      </c>
      <c r="Q207" s="237">
        <v>0</v>
      </c>
      <c r="R207" s="237">
        <f t="shared" si="203"/>
        <v>0</v>
      </c>
      <c r="S207" s="237">
        <v>0</v>
      </c>
      <c r="T207" s="254">
        <f t="shared" si="204"/>
        <v>0</v>
      </c>
      <c r="AR207" s="170" t="s">
        <v>298</v>
      </c>
      <c r="AT207" s="170" t="s">
        <v>166</v>
      </c>
      <c r="AU207" s="170" t="s">
        <v>81</v>
      </c>
      <c r="AY207" s="170" t="s">
        <v>164</v>
      </c>
      <c r="BE207" s="266">
        <f t="shared" si="200"/>
        <v>0</v>
      </c>
      <c r="BF207" s="266">
        <f t="shared" si="205"/>
        <v>0</v>
      </c>
      <c r="BG207" s="266">
        <f t="shared" si="206"/>
        <v>0</v>
      </c>
      <c r="BH207" s="266">
        <f t="shared" si="207"/>
        <v>0</v>
      </c>
      <c r="BI207" s="266">
        <f t="shared" si="208"/>
        <v>0</v>
      </c>
      <c r="BJ207" s="170" t="s">
        <v>24</v>
      </c>
      <c r="BK207" s="266">
        <f t="shared" si="201"/>
        <v>0</v>
      </c>
      <c r="BL207" s="170" t="s">
        <v>298</v>
      </c>
      <c r="BM207" s="170" t="s">
        <v>620</v>
      </c>
    </row>
    <row r="208" spans="2:47" s="84" customFormat="1" ht="13.5">
      <c r="B208" s="105"/>
      <c r="C208" s="174"/>
      <c r="D208" s="194" t="s">
        <v>173</v>
      </c>
      <c r="E208" s="174"/>
      <c r="F208" s="195" t="s">
        <v>2759</v>
      </c>
      <c r="G208" s="174"/>
      <c r="H208" s="174"/>
      <c r="I208" s="215"/>
      <c r="J208" s="174"/>
      <c r="K208" s="174"/>
      <c r="L208" s="214"/>
      <c r="M208" s="238"/>
      <c r="N208" s="106"/>
      <c r="O208" s="106"/>
      <c r="P208" s="106"/>
      <c r="Q208" s="106"/>
      <c r="R208" s="106"/>
      <c r="S208" s="106"/>
      <c r="T208" s="255"/>
      <c r="AT208" s="170" t="s">
        <v>173</v>
      </c>
      <c r="AU208" s="170" t="s">
        <v>81</v>
      </c>
    </row>
    <row r="209" spans="2:63" s="89" customFormat="1" ht="29.9" customHeight="1">
      <c r="B209" s="183"/>
      <c r="C209" s="184"/>
      <c r="D209" s="187" t="s">
        <v>72</v>
      </c>
      <c r="E209" s="188" t="s">
        <v>705</v>
      </c>
      <c r="F209" s="188" t="s">
        <v>706</v>
      </c>
      <c r="G209" s="184"/>
      <c r="H209" s="184"/>
      <c r="I209" s="226"/>
      <c r="J209" s="232">
        <f>BK209</f>
        <v>0</v>
      </c>
      <c r="K209" s="184"/>
      <c r="L209" s="228"/>
      <c r="M209" s="229"/>
      <c r="N209" s="230"/>
      <c r="O209" s="230"/>
      <c r="P209" s="231">
        <f aca="true" t="shared" si="210" ref="P209:T209">SUM(P210:P273)</f>
        <v>0</v>
      </c>
      <c r="Q209" s="230"/>
      <c r="R209" s="231">
        <f t="shared" si="210"/>
        <v>0.74009</v>
      </c>
      <c r="S209" s="230"/>
      <c r="T209" s="253">
        <f t="shared" si="210"/>
        <v>0</v>
      </c>
      <c r="AR209" s="259" t="s">
        <v>81</v>
      </c>
      <c r="AT209" s="260" t="s">
        <v>72</v>
      </c>
      <c r="AU209" s="260" t="s">
        <v>24</v>
      </c>
      <c r="AY209" s="259" t="s">
        <v>164</v>
      </c>
      <c r="BK209" s="265">
        <f>SUM(BK210:BK273)</f>
        <v>0</v>
      </c>
    </row>
    <row r="210" spans="2:65" s="84" customFormat="1" ht="20.4" customHeight="1">
      <c r="B210" s="105"/>
      <c r="C210" s="189" t="s">
        <v>626</v>
      </c>
      <c r="D210" s="189" t="s">
        <v>166</v>
      </c>
      <c r="E210" s="190" t="s">
        <v>2760</v>
      </c>
      <c r="F210" s="191" t="s">
        <v>2761</v>
      </c>
      <c r="G210" s="192" t="s">
        <v>710</v>
      </c>
      <c r="H210" s="193">
        <v>1</v>
      </c>
      <c r="I210" s="233"/>
      <c r="J210" s="234">
        <f t="shared" si="209"/>
        <v>0</v>
      </c>
      <c r="K210" s="191" t="s">
        <v>22</v>
      </c>
      <c r="L210" s="214"/>
      <c r="M210" s="235" t="s">
        <v>22</v>
      </c>
      <c r="N210" s="236" t="s">
        <v>44</v>
      </c>
      <c r="O210" s="106"/>
      <c r="P210" s="237">
        <f t="shared" si="202"/>
        <v>0</v>
      </c>
      <c r="Q210" s="237">
        <v>0.00322</v>
      </c>
      <c r="R210" s="237">
        <f t="shared" si="203"/>
        <v>0.00322</v>
      </c>
      <c r="S210" s="237">
        <v>0</v>
      </c>
      <c r="T210" s="254">
        <f t="shared" si="204"/>
        <v>0</v>
      </c>
      <c r="AR210" s="170" t="s">
        <v>298</v>
      </c>
      <c r="AT210" s="170" t="s">
        <v>166</v>
      </c>
      <c r="AU210" s="170" t="s">
        <v>81</v>
      </c>
      <c r="AY210" s="170" t="s">
        <v>164</v>
      </c>
      <c r="BE210" s="266">
        <f aca="true" t="shared" si="211" ref="BE210:BE214">IF(N210="základní",J210,0)</f>
        <v>0</v>
      </c>
      <c r="BF210" s="266">
        <f t="shared" si="205"/>
        <v>0</v>
      </c>
      <c r="BG210" s="266">
        <f t="shared" si="206"/>
        <v>0</v>
      </c>
      <c r="BH210" s="266">
        <f t="shared" si="207"/>
        <v>0</v>
      </c>
      <c r="BI210" s="266">
        <f t="shared" si="208"/>
        <v>0</v>
      </c>
      <c r="BJ210" s="170" t="s">
        <v>24</v>
      </c>
      <c r="BK210" s="266">
        <f aca="true" t="shared" si="212" ref="BK210:BK214">ROUND(I210*H210,2)</f>
        <v>0</v>
      </c>
      <c r="BL210" s="170" t="s">
        <v>298</v>
      </c>
      <c r="BM210" s="170" t="s">
        <v>626</v>
      </c>
    </row>
    <row r="211" spans="2:47" s="84" customFormat="1" ht="13.5">
      <c r="B211" s="105"/>
      <c r="C211" s="174"/>
      <c r="D211" s="207" t="s">
        <v>173</v>
      </c>
      <c r="E211" s="174"/>
      <c r="F211" s="270" t="s">
        <v>2761</v>
      </c>
      <c r="G211" s="174"/>
      <c r="H211" s="174"/>
      <c r="I211" s="215"/>
      <c r="J211" s="174"/>
      <c r="K211" s="174"/>
      <c r="L211" s="214"/>
      <c r="M211" s="238"/>
      <c r="N211" s="106"/>
      <c r="O211" s="106"/>
      <c r="P211" s="106"/>
      <c r="Q211" s="106"/>
      <c r="R211" s="106"/>
      <c r="S211" s="106"/>
      <c r="T211" s="255"/>
      <c r="AT211" s="170" t="s">
        <v>173</v>
      </c>
      <c r="AU211" s="170" t="s">
        <v>81</v>
      </c>
    </row>
    <row r="212" spans="2:65" s="84" customFormat="1" ht="28.8" customHeight="1">
      <c r="B212" s="105"/>
      <c r="C212" s="189" t="s">
        <v>631</v>
      </c>
      <c r="D212" s="189" t="s">
        <v>166</v>
      </c>
      <c r="E212" s="190" t="s">
        <v>2762</v>
      </c>
      <c r="F212" s="191" t="s">
        <v>2763</v>
      </c>
      <c r="G212" s="192" t="s">
        <v>710</v>
      </c>
      <c r="H212" s="193">
        <v>3</v>
      </c>
      <c r="I212" s="233"/>
      <c r="J212" s="234">
        <f t="shared" si="209"/>
        <v>0</v>
      </c>
      <c r="K212" s="191" t="s">
        <v>22</v>
      </c>
      <c r="L212" s="214"/>
      <c r="M212" s="235" t="s">
        <v>22</v>
      </c>
      <c r="N212" s="236" t="s">
        <v>44</v>
      </c>
      <c r="O212" s="106"/>
      <c r="P212" s="237">
        <f aca="true" t="shared" si="213" ref="P212:P216">O212*H212</f>
        <v>0</v>
      </c>
      <c r="Q212" s="237">
        <v>0.02275</v>
      </c>
      <c r="R212" s="237">
        <f aca="true" t="shared" si="214" ref="R212:R216">Q212*H212</f>
        <v>0.06825</v>
      </c>
      <c r="S212" s="237">
        <v>0</v>
      </c>
      <c r="T212" s="254">
        <f aca="true" t="shared" si="215" ref="T212:T216">S212*H212</f>
        <v>0</v>
      </c>
      <c r="AR212" s="170" t="s">
        <v>298</v>
      </c>
      <c r="AT212" s="170" t="s">
        <v>166</v>
      </c>
      <c r="AU212" s="170" t="s">
        <v>81</v>
      </c>
      <c r="AY212" s="170" t="s">
        <v>164</v>
      </c>
      <c r="BE212" s="266">
        <f t="shared" si="211"/>
        <v>0</v>
      </c>
      <c r="BF212" s="266">
        <f aca="true" t="shared" si="216" ref="BF212:BF216">IF(N212="snížená",J212,0)</f>
        <v>0</v>
      </c>
      <c r="BG212" s="266">
        <f aca="true" t="shared" si="217" ref="BG212:BG216">IF(N212="zákl. přenesená",J212,0)</f>
        <v>0</v>
      </c>
      <c r="BH212" s="266">
        <f aca="true" t="shared" si="218" ref="BH212:BH216">IF(N212="sníž. přenesená",J212,0)</f>
        <v>0</v>
      </c>
      <c r="BI212" s="266">
        <f aca="true" t="shared" si="219" ref="BI212:BI216">IF(N212="nulová",J212,0)</f>
        <v>0</v>
      </c>
      <c r="BJ212" s="170" t="s">
        <v>24</v>
      </c>
      <c r="BK212" s="266">
        <f t="shared" si="212"/>
        <v>0</v>
      </c>
      <c r="BL212" s="170" t="s">
        <v>298</v>
      </c>
      <c r="BM212" s="170" t="s">
        <v>631</v>
      </c>
    </row>
    <row r="213" spans="2:47" s="84" customFormat="1" ht="24">
      <c r="B213" s="105"/>
      <c r="C213" s="174"/>
      <c r="D213" s="207" t="s">
        <v>173</v>
      </c>
      <c r="E213" s="174"/>
      <c r="F213" s="270" t="s">
        <v>2763</v>
      </c>
      <c r="G213" s="174"/>
      <c r="H213" s="174"/>
      <c r="I213" s="215"/>
      <c r="J213" s="174"/>
      <c r="K213" s="174"/>
      <c r="L213" s="214"/>
      <c r="M213" s="238"/>
      <c r="N213" s="106"/>
      <c r="O213" s="106"/>
      <c r="P213" s="106"/>
      <c r="Q213" s="106"/>
      <c r="R213" s="106"/>
      <c r="S213" s="106"/>
      <c r="T213" s="255"/>
      <c r="AT213" s="170" t="s">
        <v>173</v>
      </c>
      <c r="AU213" s="170" t="s">
        <v>81</v>
      </c>
    </row>
    <row r="214" spans="2:65" s="84" customFormat="1" ht="20.4" customHeight="1">
      <c r="B214" s="105"/>
      <c r="C214" s="189" t="s">
        <v>637</v>
      </c>
      <c r="D214" s="189" t="s">
        <v>166</v>
      </c>
      <c r="E214" s="190" t="s">
        <v>2764</v>
      </c>
      <c r="F214" s="191" t="s">
        <v>2765</v>
      </c>
      <c r="G214" s="192" t="s">
        <v>169</v>
      </c>
      <c r="H214" s="193">
        <v>1</v>
      </c>
      <c r="I214" s="233"/>
      <c r="J214" s="234">
        <f>ROUND(I214*H214,2)</f>
        <v>0</v>
      </c>
      <c r="K214" s="191" t="s">
        <v>22</v>
      </c>
      <c r="L214" s="214"/>
      <c r="M214" s="235" t="s">
        <v>22</v>
      </c>
      <c r="N214" s="236" t="s">
        <v>44</v>
      </c>
      <c r="O214" s="106"/>
      <c r="P214" s="237">
        <f t="shared" si="213"/>
        <v>0</v>
      </c>
      <c r="Q214" s="237">
        <v>0.00825</v>
      </c>
      <c r="R214" s="237">
        <f t="shared" si="214"/>
        <v>0.00825</v>
      </c>
      <c r="S214" s="237">
        <v>0</v>
      </c>
      <c r="T214" s="254">
        <f t="shared" si="215"/>
        <v>0</v>
      </c>
      <c r="AR214" s="170" t="s">
        <v>298</v>
      </c>
      <c r="AT214" s="170" t="s">
        <v>166</v>
      </c>
      <c r="AU214" s="170" t="s">
        <v>81</v>
      </c>
      <c r="AY214" s="170" t="s">
        <v>164</v>
      </c>
      <c r="BE214" s="266">
        <f t="shared" si="211"/>
        <v>0</v>
      </c>
      <c r="BF214" s="266">
        <f t="shared" si="216"/>
        <v>0</v>
      </c>
      <c r="BG214" s="266">
        <f t="shared" si="217"/>
        <v>0</v>
      </c>
      <c r="BH214" s="266">
        <f t="shared" si="218"/>
        <v>0</v>
      </c>
      <c r="BI214" s="266">
        <f t="shared" si="219"/>
        <v>0</v>
      </c>
      <c r="BJ214" s="170" t="s">
        <v>24</v>
      </c>
      <c r="BK214" s="266">
        <f t="shared" si="212"/>
        <v>0</v>
      </c>
      <c r="BL214" s="170" t="s">
        <v>298</v>
      </c>
      <c r="BM214" s="170" t="s">
        <v>637</v>
      </c>
    </row>
    <row r="215" spans="2:47" s="84" customFormat="1" ht="13.5">
      <c r="B215" s="105"/>
      <c r="C215" s="174"/>
      <c r="D215" s="207" t="s">
        <v>173</v>
      </c>
      <c r="E215" s="174"/>
      <c r="F215" s="270" t="s">
        <v>2765</v>
      </c>
      <c r="G215" s="174"/>
      <c r="H215" s="174"/>
      <c r="I215" s="215"/>
      <c r="J215" s="174"/>
      <c r="K215" s="174"/>
      <c r="L215" s="214"/>
      <c r="M215" s="238"/>
      <c r="N215" s="106"/>
      <c r="O215" s="106"/>
      <c r="P215" s="106"/>
      <c r="Q215" s="106"/>
      <c r="R215" s="106"/>
      <c r="S215" s="106"/>
      <c r="T215" s="255"/>
      <c r="AT215" s="170" t="s">
        <v>173</v>
      </c>
      <c r="AU215" s="170" t="s">
        <v>81</v>
      </c>
    </row>
    <row r="216" spans="2:65" s="84" customFormat="1" ht="20.4" customHeight="1">
      <c r="B216" s="105"/>
      <c r="C216" s="281" t="s">
        <v>642</v>
      </c>
      <c r="D216" s="281" t="s">
        <v>834</v>
      </c>
      <c r="E216" s="282" t="s">
        <v>2766</v>
      </c>
      <c r="F216" s="283" t="s">
        <v>2767</v>
      </c>
      <c r="G216" s="284" t="s">
        <v>169</v>
      </c>
      <c r="H216" s="285">
        <v>1</v>
      </c>
      <c r="I216" s="286"/>
      <c r="J216" s="287">
        <v>0</v>
      </c>
      <c r="K216" s="283" t="s">
        <v>22</v>
      </c>
      <c r="L216" s="288"/>
      <c r="M216" s="289" t="s">
        <v>22</v>
      </c>
      <c r="N216" s="290" t="s">
        <v>44</v>
      </c>
      <c r="O216" s="106"/>
      <c r="P216" s="237">
        <f t="shared" si="213"/>
        <v>0</v>
      </c>
      <c r="Q216" s="237">
        <v>0.016</v>
      </c>
      <c r="R216" s="237">
        <f t="shared" si="214"/>
        <v>0.016</v>
      </c>
      <c r="S216" s="237">
        <v>0</v>
      </c>
      <c r="T216" s="254">
        <f t="shared" si="215"/>
        <v>0</v>
      </c>
      <c r="AR216" s="170" t="s">
        <v>425</v>
      </c>
      <c r="AT216" s="170" t="s">
        <v>834</v>
      </c>
      <c r="AU216" s="170" t="s">
        <v>81</v>
      </c>
      <c r="AY216" s="170" t="s">
        <v>164</v>
      </c>
      <c r="BE216" s="266">
        <f aca="true" t="shared" si="220" ref="BE216:BE220">IF(N216="základní",J216,0)</f>
        <v>0</v>
      </c>
      <c r="BF216" s="266">
        <f t="shared" si="216"/>
        <v>0</v>
      </c>
      <c r="BG216" s="266">
        <f t="shared" si="217"/>
        <v>0</v>
      </c>
      <c r="BH216" s="266">
        <f t="shared" si="218"/>
        <v>0</v>
      </c>
      <c r="BI216" s="266">
        <f t="shared" si="219"/>
        <v>0</v>
      </c>
      <c r="BJ216" s="170" t="s">
        <v>24</v>
      </c>
      <c r="BK216" s="266">
        <f aca="true" t="shared" si="221" ref="BK216:BK220">ROUND(I216*H216,2)</f>
        <v>0</v>
      </c>
      <c r="BL216" s="170" t="s">
        <v>298</v>
      </c>
      <c r="BM216" s="170" t="s">
        <v>642</v>
      </c>
    </row>
    <row r="217" spans="2:47" s="84" customFormat="1" ht="13.5">
      <c r="B217" s="105"/>
      <c r="C217" s="174"/>
      <c r="D217" s="207" t="s">
        <v>173</v>
      </c>
      <c r="E217" s="174"/>
      <c r="F217" s="270" t="s">
        <v>2768</v>
      </c>
      <c r="G217" s="174"/>
      <c r="H217" s="174"/>
      <c r="I217" s="215"/>
      <c r="J217" s="174"/>
      <c r="K217" s="174"/>
      <c r="L217" s="214"/>
      <c r="M217" s="238"/>
      <c r="N217" s="106"/>
      <c r="O217" s="106"/>
      <c r="P217" s="106"/>
      <c r="Q217" s="106"/>
      <c r="R217" s="106"/>
      <c r="S217" s="106"/>
      <c r="T217" s="255"/>
      <c r="AT217" s="170" t="s">
        <v>173</v>
      </c>
      <c r="AU217" s="170" t="s">
        <v>81</v>
      </c>
    </row>
    <row r="218" spans="2:65" s="84" customFormat="1" ht="20.4" customHeight="1">
      <c r="B218" s="105"/>
      <c r="C218" s="189" t="s">
        <v>647</v>
      </c>
      <c r="D218" s="189" t="s">
        <v>166</v>
      </c>
      <c r="E218" s="190" t="s">
        <v>2769</v>
      </c>
      <c r="F218" s="191" t="s">
        <v>2770</v>
      </c>
      <c r="G218" s="192" t="s">
        <v>710</v>
      </c>
      <c r="H218" s="193">
        <v>4</v>
      </c>
      <c r="I218" s="233"/>
      <c r="J218" s="234">
        <f aca="true" t="shared" si="222" ref="J218:J222">ROUND(I218*H218,2)</f>
        <v>0</v>
      </c>
      <c r="K218" s="191" t="s">
        <v>22</v>
      </c>
      <c r="L218" s="214"/>
      <c r="M218" s="235" t="s">
        <v>22</v>
      </c>
      <c r="N218" s="236" t="s">
        <v>44</v>
      </c>
      <c r="O218" s="106"/>
      <c r="P218" s="237">
        <f aca="true" t="shared" si="223" ref="P218:P222">O218*H218</f>
        <v>0</v>
      </c>
      <c r="Q218" s="237">
        <v>0.01908</v>
      </c>
      <c r="R218" s="237">
        <f aca="true" t="shared" si="224" ref="R218:R222">Q218*H218</f>
        <v>0.07632</v>
      </c>
      <c r="S218" s="237">
        <v>0</v>
      </c>
      <c r="T218" s="254">
        <f aca="true" t="shared" si="225" ref="T218:T222">S218*H218</f>
        <v>0</v>
      </c>
      <c r="AR218" s="170" t="s">
        <v>298</v>
      </c>
      <c r="AT218" s="170" t="s">
        <v>166</v>
      </c>
      <c r="AU218" s="170" t="s">
        <v>81</v>
      </c>
      <c r="AY218" s="170" t="s">
        <v>164</v>
      </c>
      <c r="BE218" s="266">
        <f t="shared" si="220"/>
        <v>0</v>
      </c>
      <c r="BF218" s="266">
        <f aca="true" t="shared" si="226" ref="BF218:BF222">IF(N218="snížená",J218,0)</f>
        <v>0</v>
      </c>
      <c r="BG218" s="266">
        <f aca="true" t="shared" si="227" ref="BG218:BG222">IF(N218="zákl. přenesená",J218,0)</f>
        <v>0</v>
      </c>
      <c r="BH218" s="266">
        <f aca="true" t="shared" si="228" ref="BH218:BH222">IF(N218="sníž. přenesená",J218,0)</f>
        <v>0</v>
      </c>
      <c r="BI218" s="266">
        <f aca="true" t="shared" si="229" ref="BI218:BI222">IF(N218="nulová",J218,0)</f>
        <v>0</v>
      </c>
      <c r="BJ218" s="170" t="s">
        <v>24</v>
      </c>
      <c r="BK218" s="266">
        <f t="shared" si="221"/>
        <v>0</v>
      </c>
      <c r="BL218" s="170" t="s">
        <v>298</v>
      </c>
      <c r="BM218" s="170" t="s">
        <v>647</v>
      </c>
    </row>
    <row r="219" spans="2:47" s="84" customFormat="1" ht="13.5">
      <c r="B219" s="105"/>
      <c r="C219" s="174"/>
      <c r="D219" s="207" t="s">
        <v>173</v>
      </c>
      <c r="E219" s="174"/>
      <c r="F219" s="270" t="s">
        <v>2770</v>
      </c>
      <c r="G219" s="174"/>
      <c r="H219" s="174"/>
      <c r="I219" s="215"/>
      <c r="J219" s="174"/>
      <c r="K219" s="174"/>
      <c r="L219" s="214"/>
      <c r="M219" s="238"/>
      <c r="N219" s="106"/>
      <c r="O219" s="106"/>
      <c r="P219" s="106"/>
      <c r="Q219" s="106"/>
      <c r="R219" s="106"/>
      <c r="S219" s="106"/>
      <c r="T219" s="255"/>
      <c r="AT219" s="170" t="s">
        <v>173</v>
      </c>
      <c r="AU219" s="170" t="s">
        <v>81</v>
      </c>
    </row>
    <row r="220" spans="2:65" s="84" customFormat="1" ht="20.4" customHeight="1">
      <c r="B220" s="105"/>
      <c r="C220" s="281" t="s">
        <v>652</v>
      </c>
      <c r="D220" s="281" t="s">
        <v>834</v>
      </c>
      <c r="E220" s="282" t="s">
        <v>2771</v>
      </c>
      <c r="F220" s="283" t="s">
        <v>2772</v>
      </c>
      <c r="G220" s="284" t="s">
        <v>169</v>
      </c>
      <c r="H220" s="285">
        <v>1</v>
      </c>
      <c r="I220" s="286"/>
      <c r="J220" s="287">
        <f t="shared" si="222"/>
        <v>0</v>
      </c>
      <c r="K220" s="283" t="s">
        <v>22</v>
      </c>
      <c r="L220" s="288"/>
      <c r="M220" s="289" t="s">
        <v>22</v>
      </c>
      <c r="N220" s="290" t="s">
        <v>44</v>
      </c>
      <c r="O220" s="106"/>
      <c r="P220" s="237">
        <f t="shared" si="223"/>
        <v>0</v>
      </c>
      <c r="Q220" s="237">
        <v>0.0018</v>
      </c>
      <c r="R220" s="237">
        <f t="shared" si="224"/>
        <v>0.0018</v>
      </c>
      <c r="S220" s="237">
        <v>0</v>
      </c>
      <c r="T220" s="254">
        <f t="shared" si="225"/>
        <v>0</v>
      </c>
      <c r="AR220" s="170" t="s">
        <v>425</v>
      </c>
      <c r="AT220" s="170" t="s">
        <v>834</v>
      </c>
      <c r="AU220" s="170" t="s">
        <v>81</v>
      </c>
      <c r="AY220" s="170" t="s">
        <v>164</v>
      </c>
      <c r="BE220" s="266">
        <f t="shared" si="220"/>
        <v>0</v>
      </c>
      <c r="BF220" s="266">
        <f t="shared" si="226"/>
        <v>0</v>
      </c>
      <c r="BG220" s="266">
        <f t="shared" si="227"/>
        <v>0</v>
      </c>
      <c r="BH220" s="266">
        <f t="shared" si="228"/>
        <v>0</v>
      </c>
      <c r="BI220" s="266">
        <f t="shared" si="229"/>
        <v>0</v>
      </c>
      <c r="BJ220" s="170" t="s">
        <v>24</v>
      </c>
      <c r="BK220" s="266">
        <f t="shared" si="221"/>
        <v>0</v>
      </c>
      <c r="BL220" s="170" t="s">
        <v>298</v>
      </c>
      <c r="BM220" s="170" t="s">
        <v>652</v>
      </c>
    </row>
    <row r="221" spans="2:47" s="84" customFormat="1" ht="13.5">
      <c r="B221" s="105"/>
      <c r="C221" s="174"/>
      <c r="D221" s="207" t="s">
        <v>173</v>
      </c>
      <c r="E221" s="174"/>
      <c r="F221" s="270" t="s">
        <v>2773</v>
      </c>
      <c r="G221" s="174"/>
      <c r="H221" s="174"/>
      <c r="I221" s="215"/>
      <c r="J221" s="174"/>
      <c r="K221" s="174"/>
      <c r="L221" s="214"/>
      <c r="M221" s="238"/>
      <c r="N221" s="106"/>
      <c r="O221" s="106"/>
      <c r="P221" s="106"/>
      <c r="Q221" s="106"/>
      <c r="R221" s="106"/>
      <c r="S221" s="106"/>
      <c r="T221" s="255"/>
      <c r="AT221" s="170" t="s">
        <v>173</v>
      </c>
      <c r="AU221" s="170" t="s">
        <v>81</v>
      </c>
    </row>
    <row r="222" spans="2:65" s="84" customFormat="1" ht="28.8" customHeight="1">
      <c r="B222" s="105"/>
      <c r="C222" s="189" t="s">
        <v>657</v>
      </c>
      <c r="D222" s="189" t="s">
        <v>166</v>
      </c>
      <c r="E222" s="190" t="s">
        <v>2774</v>
      </c>
      <c r="F222" s="191" t="s">
        <v>2775</v>
      </c>
      <c r="G222" s="192" t="s">
        <v>710</v>
      </c>
      <c r="H222" s="193">
        <v>17</v>
      </c>
      <c r="I222" s="233"/>
      <c r="J222" s="234">
        <f t="shared" si="222"/>
        <v>0</v>
      </c>
      <c r="K222" s="191" t="s">
        <v>22</v>
      </c>
      <c r="L222" s="214"/>
      <c r="M222" s="235" t="s">
        <v>22</v>
      </c>
      <c r="N222" s="236" t="s">
        <v>44</v>
      </c>
      <c r="O222" s="106"/>
      <c r="P222" s="237">
        <f t="shared" si="223"/>
        <v>0</v>
      </c>
      <c r="Q222" s="237">
        <v>0.01476</v>
      </c>
      <c r="R222" s="237">
        <f t="shared" si="224"/>
        <v>0.25092</v>
      </c>
      <c r="S222" s="237">
        <v>0</v>
      </c>
      <c r="T222" s="254">
        <f t="shared" si="225"/>
        <v>0</v>
      </c>
      <c r="AR222" s="170" t="s">
        <v>298</v>
      </c>
      <c r="AT222" s="170" t="s">
        <v>166</v>
      </c>
      <c r="AU222" s="170" t="s">
        <v>81</v>
      </c>
      <c r="AY222" s="170" t="s">
        <v>164</v>
      </c>
      <c r="BE222" s="266">
        <f aca="true" t="shared" si="230" ref="BE222:BE226">IF(N222="základní",J222,0)</f>
        <v>0</v>
      </c>
      <c r="BF222" s="266">
        <f t="shared" si="226"/>
        <v>0</v>
      </c>
      <c r="BG222" s="266">
        <f t="shared" si="227"/>
        <v>0</v>
      </c>
      <c r="BH222" s="266">
        <f t="shared" si="228"/>
        <v>0</v>
      </c>
      <c r="BI222" s="266">
        <f t="shared" si="229"/>
        <v>0</v>
      </c>
      <c r="BJ222" s="170" t="s">
        <v>24</v>
      </c>
      <c r="BK222" s="266">
        <f aca="true" t="shared" si="231" ref="BK222:BK226">ROUND(I222*H222,2)</f>
        <v>0</v>
      </c>
      <c r="BL222" s="170" t="s">
        <v>298</v>
      </c>
      <c r="BM222" s="170" t="s">
        <v>657</v>
      </c>
    </row>
    <row r="223" spans="2:47" s="84" customFormat="1" ht="13.5">
      <c r="B223" s="105"/>
      <c r="C223" s="174"/>
      <c r="D223" s="207" t="s">
        <v>173</v>
      </c>
      <c r="E223" s="174"/>
      <c r="F223" s="270" t="s">
        <v>2775</v>
      </c>
      <c r="G223" s="174"/>
      <c r="H223" s="174"/>
      <c r="I223" s="215"/>
      <c r="J223" s="174"/>
      <c r="K223" s="174"/>
      <c r="L223" s="214"/>
      <c r="M223" s="238"/>
      <c r="N223" s="106"/>
      <c r="O223" s="106"/>
      <c r="P223" s="106"/>
      <c r="Q223" s="106"/>
      <c r="R223" s="106"/>
      <c r="S223" s="106"/>
      <c r="T223" s="255"/>
      <c r="AT223" s="170" t="s">
        <v>173</v>
      </c>
      <c r="AU223" s="170" t="s">
        <v>81</v>
      </c>
    </row>
    <row r="224" spans="2:65" s="84" customFormat="1" ht="20.4" customHeight="1">
      <c r="B224" s="105"/>
      <c r="C224" s="189" t="s">
        <v>662</v>
      </c>
      <c r="D224" s="189" t="s">
        <v>166</v>
      </c>
      <c r="E224" s="190" t="s">
        <v>2776</v>
      </c>
      <c r="F224" s="191" t="s">
        <v>2777</v>
      </c>
      <c r="G224" s="192" t="s">
        <v>710</v>
      </c>
      <c r="H224" s="193">
        <v>1</v>
      </c>
      <c r="I224" s="233"/>
      <c r="J224" s="234">
        <f aca="true" t="shared" si="232" ref="J224:J228">ROUND(I224*H224,2)</f>
        <v>0</v>
      </c>
      <c r="K224" s="191" t="s">
        <v>22</v>
      </c>
      <c r="L224" s="214"/>
      <c r="M224" s="235" t="s">
        <v>22</v>
      </c>
      <c r="N224" s="236" t="s">
        <v>44</v>
      </c>
      <c r="O224" s="106"/>
      <c r="P224" s="237">
        <f aca="true" t="shared" si="233" ref="P224:P228">O224*H224</f>
        <v>0</v>
      </c>
      <c r="Q224" s="237">
        <v>0.00186</v>
      </c>
      <c r="R224" s="237">
        <f aca="true" t="shared" si="234" ref="R224:R228">Q224*H224</f>
        <v>0.00186</v>
      </c>
      <c r="S224" s="237">
        <v>0</v>
      </c>
      <c r="T224" s="254">
        <f aca="true" t="shared" si="235" ref="T224:T228">S224*H224</f>
        <v>0</v>
      </c>
      <c r="AR224" s="170" t="s">
        <v>298</v>
      </c>
      <c r="AT224" s="170" t="s">
        <v>166</v>
      </c>
      <c r="AU224" s="170" t="s">
        <v>81</v>
      </c>
      <c r="AY224" s="170" t="s">
        <v>164</v>
      </c>
      <c r="BE224" s="266">
        <f t="shared" si="230"/>
        <v>0</v>
      </c>
      <c r="BF224" s="266">
        <f aca="true" t="shared" si="236" ref="BF224:BF228">IF(N224="snížená",J224,0)</f>
        <v>0</v>
      </c>
      <c r="BG224" s="266">
        <f aca="true" t="shared" si="237" ref="BG224:BG228">IF(N224="zákl. přenesená",J224,0)</f>
        <v>0</v>
      </c>
      <c r="BH224" s="266">
        <f aca="true" t="shared" si="238" ref="BH224:BH228">IF(N224="sníž. přenesená",J224,0)</f>
        <v>0</v>
      </c>
      <c r="BI224" s="266">
        <f aca="true" t="shared" si="239" ref="BI224:BI228">IF(N224="nulová",J224,0)</f>
        <v>0</v>
      </c>
      <c r="BJ224" s="170" t="s">
        <v>24</v>
      </c>
      <c r="BK224" s="266">
        <f t="shared" si="231"/>
        <v>0</v>
      </c>
      <c r="BL224" s="170" t="s">
        <v>298</v>
      </c>
      <c r="BM224" s="170" t="s">
        <v>662</v>
      </c>
    </row>
    <row r="225" spans="2:47" s="84" customFormat="1" ht="13.5">
      <c r="B225" s="105"/>
      <c r="C225" s="174"/>
      <c r="D225" s="207" t="s">
        <v>173</v>
      </c>
      <c r="E225" s="174"/>
      <c r="F225" s="270" t="s">
        <v>2777</v>
      </c>
      <c r="G225" s="174"/>
      <c r="H225" s="174"/>
      <c r="I225" s="215"/>
      <c r="J225" s="174"/>
      <c r="K225" s="174"/>
      <c r="L225" s="214"/>
      <c r="M225" s="238"/>
      <c r="N225" s="106"/>
      <c r="O225" s="106"/>
      <c r="P225" s="106"/>
      <c r="Q225" s="106"/>
      <c r="R225" s="106"/>
      <c r="S225" s="106"/>
      <c r="T225" s="255"/>
      <c r="AT225" s="170" t="s">
        <v>173</v>
      </c>
      <c r="AU225" s="170" t="s">
        <v>81</v>
      </c>
    </row>
    <row r="226" spans="2:65" s="84" customFormat="1" ht="20.4" customHeight="1">
      <c r="B226" s="105"/>
      <c r="C226" s="281" t="s">
        <v>671</v>
      </c>
      <c r="D226" s="281" t="s">
        <v>834</v>
      </c>
      <c r="E226" s="282" t="s">
        <v>2778</v>
      </c>
      <c r="F226" s="283" t="s">
        <v>2779</v>
      </c>
      <c r="G226" s="284" t="s">
        <v>169</v>
      </c>
      <c r="H226" s="285">
        <v>1</v>
      </c>
      <c r="I226" s="286"/>
      <c r="J226" s="287">
        <f t="shared" si="232"/>
        <v>0</v>
      </c>
      <c r="K226" s="283" t="s">
        <v>22</v>
      </c>
      <c r="L226" s="288"/>
      <c r="M226" s="289" t="s">
        <v>22</v>
      </c>
      <c r="N226" s="290" t="s">
        <v>44</v>
      </c>
      <c r="O226" s="106"/>
      <c r="P226" s="237">
        <f t="shared" si="233"/>
        <v>0</v>
      </c>
      <c r="Q226" s="237">
        <v>0.013</v>
      </c>
      <c r="R226" s="237">
        <f t="shared" si="234"/>
        <v>0.013</v>
      </c>
      <c r="S226" s="237">
        <v>0</v>
      </c>
      <c r="T226" s="254">
        <f t="shared" si="235"/>
        <v>0</v>
      </c>
      <c r="AR226" s="170" t="s">
        <v>425</v>
      </c>
      <c r="AT226" s="170" t="s">
        <v>834</v>
      </c>
      <c r="AU226" s="170" t="s">
        <v>81</v>
      </c>
      <c r="AY226" s="170" t="s">
        <v>164</v>
      </c>
      <c r="BE226" s="266">
        <f t="shared" si="230"/>
        <v>0</v>
      </c>
      <c r="BF226" s="266">
        <f t="shared" si="236"/>
        <v>0</v>
      </c>
      <c r="BG226" s="266">
        <f t="shared" si="237"/>
        <v>0</v>
      </c>
      <c r="BH226" s="266">
        <f t="shared" si="238"/>
        <v>0</v>
      </c>
      <c r="BI226" s="266">
        <f t="shared" si="239"/>
        <v>0</v>
      </c>
      <c r="BJ226" s="170" t="s">
        <v>24</v>
      </c>
      <c r="BK226" s="266">
        <f t="shared" si="231"/>
        <v>0</v>
      </c>
      <c r="BL226" s="170" t="s">
        <v>298</v>
      </c>
      <c r="BM226" s="170" t="s">
        <v>671</v>
      </c>
    </row>
    <row r="227" spans="2:47" s="84" customFormat="1" ht="13.5">
      <c r="B227" s="105"/>
      <c r="C227" s="174"/>
      <c r="D227" s="207" t="s">
        <v>173</v>
      </c>
      <c r="E227" s="174"/>
      <c r="F227" s="270" t="s">
        <v>2779</v>
      </c>
      <c r="G227" s="174"/>
      <c r="H227" s="174"/>
      <c r="I227" s="215"/>
      <c r="J227" s="174"/>
      <c r="K227" s="174"/>
      <c r="L227" s="214"/>
      <c r="M227" s="238"/>
      <c r="N227" s="106"/>
      <c r="O227" s="106"/>
      <c r="P227" s="106"/>
      <c r="Q227" s="106"/>
      <c r="R227" s="106"/>
      <c r="S227" s="106"/>
      <c r="T227" s="255"/>
      <c r="AT227" s="170" t="s">
        <v>173</v>
      </c>
      <c r="AU227" s="170" t="s">
        <v>81</v>
      </c>
    </row>
    <row r="228" spans="2:65" s="84" customFormat="1" ht="20.4" customHeight="1">
      <c r="B228" s="105"/>
      <c r="C228" s="281" t="s">
        <v>680</v>
      </c>
      <c r="D228" s="281" t="s">
        <v>834</v>
      </c>
      <c r="E228" s="282" t="s">
        <v>2780</v>
      </c>
      <c r="F228" s="283" t="s">
        <v>2781</v>
      </c>
      <c r="G228" s="284" t="s">
        <v>169</v>
      </c>
      <c r="H228" s="285">
        <v>1</v>
      </c>
      <c r="I228" s="286"/>
      <c r="J228" s="287">
        <f t="shared" si="232"/>
        <v>0</v>
      </c>
      <c r="K228" s="283" t="s">
        <v>22</v>
      </c>
      <c r="L228" s="288"/>
      <c r="M228" s="289" t="s">
        <v>22</v>
      </c>
      <c r="N228" s="290" t="s">
        <v>44</v>
      </c>
      <c r="O228" s="106"/>
      <c r="P228" s="237">
        <f t="shared" si="233"/>
        <v>0</v>
      </c>
      <c r="Q228" s="237">
        <v>0.003</v>
      </c>
      <c r="R228" s="237">
        <f t="shared" si="234"/>
        <v>0.003</v>
      </c>
      <c r="S228" s="237">
        <v>0</v>
      </c>
      <c r="T228" s="254">
        <f t="shared" si="235"/>
        <v>0</v>
      </c>
      <c r="AR228" s="170" t="s">
        <v>425</v>
      </c>
      <c r="AT228" s="170" t="s">
        <v>834</v>
      </c>
      <c r="AU228" s="170" t="s">
        <v>81</v>
      </c>
      <c r="AY228" s="170" t="s">
        <v>164</v>
      </c>
      <c r="BE228" s="266">
        <f aca="true" t="shared" si="240" ref="BE228:BE232">IF(N228="základní",J228,0)</f>
        <v>0</v>
      </c>
      <c r="BF228" s="266">
        <f t="shared" si="236"/>
        <v>0</v>
      </c>
      <c r="BG228" s="266">
        <f t="shared" si="237"/>
        <v>0</v>
      </c>
      <c r="BH228" s="266">
        <f t="shared" si="238"/>
        <v>0</v>
      </c>
      <c r="BI228" s="266">
        <f t="shared" si="239"/>
        <v>0</v>
      </c>
      <c r="BJ228" s="170" t="s">
        <v>24</v>
      </c>
      <c r="BK228" s="266">
        <f aca="true" t="shared" si="241" ref="BK228:BK232">ROUND(I228*H228,2)</f>
        <v>0</v>
      </c>
      <c r="BL228" s="170" t="s">
        <v>298</v>
      </c>
      <c r="BM228" s="170" t="s">
        <v>680</v>
      </c>
    </row>
    <row r="229" spans="2:47" s="84" customFormat="1" ht="13.5">
      <c r="B229" s="105"/>
      <c r="C229" s="174"/>
      <c r="D229" s="207" t="s">
        <v>173</v>
      </c>
      <c r="E229" s="174"/>
      <c r="F229" s="270" t="s">
        <v>2781</v>
      </c>
      <c r="G229" s="174"/>
      <c r="H229" s="174"/>
      <c r="I229" s="215"/>
      <c r="J229" s="174"/>
      <c r="K229" s="174"/>
      <c r="L229" s="214"/>
      <c r="M229" s="238"/>
      <c r="N229" s="106"/>
      <c r="O229" s="106"/>
      <c r="P229" s="106"/>
      <c r="Q229" s="106"/>
      <c r="R229" s="106"/>
      <c r="S229" s="106"/>
      <c r="T229" s="255"/>
      <c r="AT229" s="170" t="s">
        <v>173</v>
      </c>
      <c r="AU229" s="170" t="s">
        <v>81</v>
      </c>
    </row>
    <row r="230" spans="2:65" s="84" customFormat="1" ht="20.4" customHeight="1">
      <c r="B230" s="105"/>
      <c r="C230" s="189" t="s">
        <v>693</v>
      </c>
      <c r="D230" s="189" t="s">
        <v>166</v>
      </c>
      <c r="E230" s="190" t="s">
        <v>2782</v>
      </c>
      <c r="F230" s="191" t="s">
        <v>2783</v>
      </c>
      <c r="G230" s="192" t="s">
        <v>710</v>
      </c>
      <c r="H230" s="193">
        <v>3</v>
      </c>
      <c r="I230" s="233"/>
      <c r="J230" s="234">
        <f aca="true" t="shared" si="242" ref="J230:J234">ROUND(I230*H230,2)</f>
        <v>0</v>
      </c>
      <c r="K230" s="191" t="s">
        <v>22</v>
      </c>
      <c r="L230" s="214"/>
      <c r="M230" s="235" t="s">
        <v>22</v>
      </c>
      <c r="N230" s="236" t="s">
        <v>44</v>
      </c>
      <c r="O230" s="106"/>
      <c r="P230" s="237">
        <f aca="true" t="shared" si="243" ref="P230:P234">O230*H230</f>
        <v>0</v>
      </c>
      <c r="Q230" s="237">
        <v>0.01388</v>
      </c>
      <c r="R230" s="237">
        <f aca="true" t="shared" si="244" ref="R230:R234">Q230*H230</f>
        <v>0.04164</v>
      </c>
      <c r="S230" s="237">
        <v>0</v>
      </c>
      <c r="T230" s="254">
        <f aca="true" t="shared" si="245" ref="T230:T234">S230*H230</f>
        <v>0</v>
      </c>
      <c r="AR230" s="170" t="s">
        <v>298</v>
      </c>
      <c r="AT230" s="170" t="s">
        <v>166</v>
      </c>
      <c r="AU230" s="170" t="s">
        <v>81</v>
      </c>
      <c r="AY230" s="170" t="s">
        <v>164</v>
      </c>
      <c r="BE230" s="266">
        <f t="shared" si="240"/>
        <v>0</v>
      </c>
      <c r="BF230" s="266">
        <f aca="true" t="shared" si="246" ref="BF230:BF234">IF(N230="snížená",J230,0)</f>
        <v>0</v>
      </c>
      <c r="BG230" s="266">
        <f aca="true" t="shared" si="247" ref="BG230:BG234">IF(N230="zákl. přenesená",J230,0)</f>
        <v>0</v>
      </c>
      <c r="BH230" s="266">
        <f aca="true" t="shared" si="248" ref="BH230:BH234">IF(N230="sníž. přenesená",J230,0)</f>
        <v>0</v>
      </c>
      <c r="BI230" s="266">
        <f aca="true" t="shared" si="249" ref="BI230:BI234">IF(N230="nulová",J230,0)</f>
        <v>0</v>
      </c>
      <c r="BJ230" s="170" t="s">
        <v>24</v>
      </c>
      <c r="BK230" s="266">
        <f t="shared" si="241"/>
        <v>0</v>
      </c>
      <c r="BL230" s="170" t="s">
        <v>298</v>
      </c>
      <c r="BM230" s="170" t="s">
        <v>693</v>
      </c>
    </row>
    <row r="231" spans="2:47" s="84" customFormat="1" ht="13.5">
      <c r="B231" s="105"/>
      <c r="C231" s="174"/>
      <c r="D231" s="207" t="s">
        <v>173</v>
      </c>
      <c r="E231" s="174"/>
      <c r="F231" s="270" t="s">
        <v>2783</v>
      </c>
      <c r="G231" s="174"/>
      <c r="H231" s="174"/>
      <c r="I231" s="215"/>
      <c r="J231" s="174"/>
      <c r="K231" s="174"/>
      <c r="L231" s="214"/>
      <c r="M231" s="238"/>
      <c r="N231" s="106"/>
      <c r="O231" s="106"/>
      <c r="P231" s="106"/>
      <c r="Q231" s="106"/>
      <c r="R231" s="106"/>
      <c r="S231" s="106"/>
      <c r="T231" s="255"/>
      <c r="AT231" s="170" t="s">
        <v>173</v>
      </c>
      <c r="AU231" s="170" t="s">
        <v>81</v>
      </c>
    </row>
    <row r="232" spans="2:65" s="84" customFormat="1" ht="28.8" customHeight="1">
      <c r="B232" s="105"/>
      <c r="C232" s="189" t="s">
        <v>700</v>
      </c>
      <c r="D232" s="189" t="s">
        <v>166</v>
      </c>
      <c r="E232" s="190" t="s">
        <v>2784</v>
      </c>
      <c r="F232" s="191" t="s">
        <v>2785</v>
      </c>
      <c r="G232" s="192" t="s">
        <v>710</v>
      </c>
      <c r="H232" s="193">
        <v>2</v>
      </c>
      <c r="I232" s="233"/>
      <c r="J232" s="234">
        <f t="shared" si="242"/>
        <v>0</v>
      </c>
      <c r="K232" s="191" t="s">
        <v>22</v>
      </c>
      <c r="L232" s="214"/>
      <c r="M232" s="235" t="s">
        <v>22</v>
      </c>
      <c r="N232" s="236" t="s">
        <v>44</v>
      </c>
      <c r="O232" s="106"/>
      <c r="P232" s="237">
        <f t="shared" si="243"/>
        <v>0</v>
      </c>
      <c r="Q232" s="237">
        <v>0.01034</v>
      </c>
      <c r="R232" s="237">
        <f t="shared" si="244"/>
        <v>0.02068</v>
      </c>
      <c r="S232" s="237">
        <v>0</v>
      </c>
      <c r="T232" s="254">
        <f t="shared" si="245"/>
        <v>0</v>
      </c>
      <c r="AR232" s="170" t="s">
        <v>298</v>
      </c>
      <c r="AT232" s="170" t="s">
        <v>166</v>
      </c>
      <c r="AU232" s="170" t="s">
        <v>81</v>
      </c>
      <c r="AY232" s="170" t="s">
        <v>164</v>
      </c>
      <c r="BE232" s="266">
        <f t="shared" si="240"/>
        <v>0</v>
      </c>
      <c r="BF232" s="266">
        <f t="shared" si="246"/>
        <v>0</v>
      </c>
      <c r="BG232" s="266">
        <f t="shared" si="247"/>
        <v>0</v>
      </c>
      <c r="BH232" s="266">
        <f t="shared" si="248"/>
        <v>0</v>
      </c>
      <c r="BI232" s="266">
        <f t="shared" si="249"/>
        <v>0</v>
      </c>
      <c r="BJ232" s="170" t="s">
        <v>24</v>
      </c>
      <c r="BK232" s="266">
        <f t="shared" si="241"/>
        <v>0</v>
      </c>
      <c r="BL232" s="170" t="s">
        <v>298</v>
      </c>
      <c r="BM232" s="170" t="s">
        <v>700</v>
      </c>
    </row>
    <row r="233" spans="2:47" s="84" customFormat="1" ht="24">
      <c r="B233" s="105"/>
      <c r="C233" s="174"/>
      <c r="D233" s="207" t="s">
        <v>173</v>
      </c>
      <c r="E233" s="174"/>
      <c r="F233" s="270" t="s">
        <v>2785</v>
      </c>
      <c r="G233" s="174"/>
      <c r="H233" s="174"/>
      <c r="I233" s="215"/>
      <c r="J233" s="174"/>
      <c r="K233" s="174"/>
      <c r="L233" s="214"/>
      <c r="M233" s="238"/>
      <c r="N233" s="106"/>
      <c r="O233" s="106"/>
      <c r="P233" s="106"/>
      <c r="Q233" s="106"/>
      <c r="R233" s="106"/>
      <c r="S233" s="106"/>
      <c r="T233" s="255"/>
      <c r="AT233" s="170" t="s">
        <v>173</v>
      </c>
      <c r="AU233" s="170" t="s">
        <v>81</v>
      </c>
    </row>
    <row r="234" spans="2:65" s="84" customFormat="1" ht="28.8" customHeight="1">
      <c r="B234" s="105"/>
      <c r="C234" s="189" t="s">
        <v>707</v>
      </c>
      <c r="D234" s="189" t="s">
        <v>166</v>
      </c>
      <c r="E234" s="190" t="s">
        <v>2786</v>
      </c>
      <c r="F234" s="191" t="s">
        <v>2787</v>
      </c>
      <c r="G234" s="192" t="s">
        <v>710</v>
      </c>
      <c r="H234" s="193">
        <v>1</v>
      </c>
      <c r="I234" s="233"/>
      <c r="J234" s="234">
        <f t="shared" si="242"/>
        <v>0</v>
      </c>
      <c r="K234" s="191" t="s">
        <v>22</v>
      </c>
      <c r="L234" s="214"/>
      <c r="M234" s="235" t="s">
        <v>22</v>
      </c>
      <c r="N234" s="236" t="s">
        <v>44</v>
      </c>
      <c r="O234" s="106"/>
      <c r="P234" s="237">
        <f t="shared" si="243"/>
        <v>0</v>
      </c>
      <c r="Q234" s="237">
        <v>0.01034</v>
      </c>
      <c r="R234" s="237">
        <f t="shared" si="244"/>
        <v>0.01034</v>
      </c>
      <c r="S234" s="237">
        <v>0</v>
      </c>
      <c r="T234" s="254">
        <f t="shared" si="245"/>
        <v>0</v>
      </c>
      <c r="AR234" s="170" t="s">
        <v>298</v>
      </c>
      <c r="AT234" s="170" t="s">
        <v>166</v>
      </c>
      <c r="AU234" s="170" t="s">
        <v>81</v>
      </c>
      <c r="AY234" s="170" t="s">
        <v>164</v>
      </c>
      <c r="BE234" s="266">
        <f aca="true" t="shared" si="250" ref="BE234:BE238">IF(N234="základní",J234,0)</f>
        <v>0</v>
      </c>
      <c r="BF234" s="266">
        <f t="shared" si="246"/>
        <v>0</v>
      </c>
      <c r="BG234" s="266">
        <f t="shared" si="247"/>
        <v>0</v>
      </c>
      <c r="BH234" s="266">
        <f t="shared" si="248"/>
        <v>0</v>
      </c>
      <c r="BI234" s="266">
        <f t="shared" si="249"/>
        <v>0</v>
      </c>
      <c r="BJ234" s="170" t="s">
        <v>24</v>
      </c>
      <c r="BK234" s="266">
        <f aca="true" t="shared" si="251" ref="BK234:BK238">ROUND(I234*H234,2)</f>
        <v>0</v>
      </c>
      <c r="BL234" s="170" t="s">
        <v>298</v>
      </c>
      <c r="BM234" s="170" t="s">
        <v>707</v>
      </c>
    </row>
    <row r="235" spans="2:47" s="84" customFormat="1" ht="24">
      <c r="B235" s="105"/>
      <c r="C235" s="174"/>
      <c r="D235" s="207" t="s">
        <v>173</v>
      </c>
      <c r="E235" s="174"/>
      <c r="F235" s="270" t="s">
        <v>2787</v>
      </c>
      <c r="G235" s="174"/>
      <c r="H235" s="174"/>
      <c r="I235" s="215"/>
      <c r="J235" s="174"/>
      <c r="K235" s="174"/>
      <c r="L235" s="214"/>
      <c r="M235" s="238"/>
      <c r="N235" s="106"/>
      <c r="O235" s="106"/>
      <c r="P235" s="106"/>
      <c r="Q235" s="106"/>
      <c r="R235" s="106"/>
      <c r="S235" s="106"/>
      <c r="T235" s="255"/>
      <c r="AT235" s="170" t="s">
        <v>173</v>
      </c>
      <c r="AU235" s="170" t="s">
        <v>81</v>
      </c>
    </row>
    <row r="236" spans="2:65" s="84" customFormat="1" ht="20.4" customHeight="1">
      <c r="B236" s="105"/>
      <c r="C236" s="189" t="s">
        <v>715</v>
      </c>
      <c r="D236" s="189" t="s">
        <v>166</v>
      </c>
      <c r="E236" s="190" t="s">
        <v>2788</v>
      </c>
      <c r="F236" s="191" t="s">
        <v>2789</v>
      </c>
      <c r="G236" s="192" t="s">
        <v>710</v>
      </c>
      <c r="H236" s="193">
        <v>3</v>
      </c>
      <c r="I236" s="233"/>
      <c r="J236" s="234">
        <f aca="true" t="shared" si="252" ref="J236:J240">ROUND(I236*H236,2)</f>
        <v>0</v>
      </c>
      <c r="K236" s="191" t="s">
        <v>22</v>
      </c>
      <c r="L236" s="214"/>
      <c r="M236" s="235" t="s">
        <v>22</v>
      </c>
      <c r="N236" s="236" t="s">
        <v>44</v>
      </c>
      <c r="O236" s="106"/>
      <c r="P236" s="237">
        <f aca="true" t="shared" si="253" ref="P236:P240">O236*H236</f>
        <v>0</v>
      </c>
      <c r="Q236" s="237">
        <v>0.00052</v>
      </c>
      <c r="R236" s="237">
        <f aca="true" t="shared" si="254" ref="R236:R240">Q236*H236</f>
        <v>0.00156</v>
      </c>
      <c r="S236" s="237">
        <v>0</v>
      </c>
      <c r="T236" s="254">
        <f aca="true" t="shared" si="255" ref="T236:T240">S236*H236</f>
        <v>0</v>
      </c>
      <c r="AR236" s="170" t="s">
        <v>298</v>
      </c>
      <c r="AT236" s="170" t="s">
        <v>166</v>
      </c>
      <c r="AU236" s="170" t="s">
        <v>81</v>
      </c>
      <c r="AY236" s="170" t="s">
        <v>164</v>
      </c>
      <c r="BE236" s="266">
        <f t="shared" si="250"/>
        <v>0</v>
      </c>
      <c r="BF236" s="266">
        <f aca="true" t="shared" si="256" ref="BF236:BF240">IF(N236="snížená",J236,0)</f>
        <v>0</v>
      </c>
      <c r="BG236" s="266">
        <f aca="true" t="shared" si="257" ref="BG236:BG240">IF(N236="zákl. přenesená",J236,0)</f>
        <v>0</v>
      </c>
      <c r="BH236" s="266">
        <f aca="true" t="shared" si="258" ref="BH236:BH240">IF(N236="sníž. přenesená",J236,0)</f>
        <v>0</v>
      </c>
      <c r="BI236" s="266">
        <f aca="true" t="shared" si="259" ref="BI236:BI240">IF(N236="nulová",J236,0)</f>
        <v>0</v>
      </c>
      <c r="BJ236" s="170" t="s">
        <v>24</v>
      </c>
      <c r="BK236" s="266">
        <f t="shared" si="251"/>
        <v>0</v>
      </c>
      <c r="BL236" s="170" t="s">
        <v>298</v>
      </c>
      <c r="BM236" s="170" t="s">
        <v>715</v>
      </c>
    </row>
    <row r="237" spans="2:47" s="84" customFormat="1" ht="13.5">
      <c r="B237" s="105"/>
      <c r="C237" s="174"/>
      <c r="D237" s="207" t="s">
        <v>173</v>
      </c>
      <c r="E237" s="174"/>
      <c r="F237" s="270" t="s">
        <v>2789</v>
      </c>
      <c r="G237" s="174"/>
      <c r="H237" s="174"/>
      <c r="I237" s="215"/>
      <c r="J237" s="174"/>
      <c r="K237" s="174"/>
      <c r="L237" s="214"/>
      <c r="M237" s="238"/>
      <c r="N237" s="106"/>
      <c r="O237" s="106"/>
      <c r="P237" s="106"/>
      <c r="Q237" s="106"/>
      <c r="R237" s="106"/>
      <c r="S237" s="106"/>
      <c r="T237" s="255"/>
      <c r="AT237" s="170" t="s">
        <v>173</v>
      </c>
      <c r="AU237" s="170" t="s">
        <v>81</v>
      </c>
    </row>
    <row r="238" spans="2:65" s="84" customFormat="1" ht="20.4" customHeight="1">
      <c r="B238" s="105"/>
      <c r="C238" s="189" t="s">
        <v>725</v>
      </c>
      <c r="D238" s="189" t="s">
        <v>166</v>
      </c>
      <c r="E238" s="190" t="s">
        <v>2790</v>
      </c>
      <c r="F238" s="191" t="s">
        <v>2791</v>
      </c>
      <c r="G238" s="192" t="s">
        <v>710</v>
      </c>
      <c r="H238" s="193">
        <v>4</v>
      </c>
      <c r="I238" s="233"/>
      <c r="J238" s="234">
        <f t="shared" si="252"/>
        <v>0</v>
      </c>
      <c r="K238" s="191" t="s">
        <v>22</v>
      </c>
      <c r="L238" s="214"/>
      <c r="M238" s="235" t="s">
        <v>22</v>
      </c>
      <c r="N238" s="236" t="s">
        <v>44</v>
      </c>
      <c r="O238" s="106"/>
      <c r="P238" s="237">
        <f t="shared" si="253"/>
        <v>0</v>
      </c>
      <c r="Q238" s="237">
        <v>0.00052</v>
      </c>
      <c r="R238" s="237">
        <f t="shared" si="254"/>
        <v>0.00208</v>
      </c>
      <c r="S238" s="237">
        <v>0</v>
      </c>
      <c r="T238" s="254">
        <f t="shared" si="255"/>
        <v>0</v>
      </c>
      <c r="AR238" s="170" t="s">
        <v>298</v>
      </c>
      <c r="AT238" s="170" t="s">
        <v>166</v>
      </c>
      <c r="AU238" s="170" t="s">
        <v>81</v>
      </c>
      <c r="AY238" s="170" t="s">
        <v>164</v>
      </c>
      <c r="BE238" s="266">
        <f t="shared" si="250"/>
        <v>0</v>
      </c>
      <c r="BF238" s="266">
        <f t="shared" si="256"/>
        <v>0</v>
      </c>
      <c r="BG238" s="266">
        <f t="shared" si="257"/>
        <v>0</v>
      </c>
      <c r="BH238" s="266">
        <f t="shared" si="258"/>
        <v>0</v>
      </c>
      <c r="BI238" s="266">
        <f t="shared" si="259"/>
        <v>0</v>
      </c>
      <c r="BJ238" s="170" t="s">
        <v>24</v>
      </c>
      <c r="BK238" s="266">
        <f t="shared" si="251"/>
        <v>0</v>
      </c>
      <c r="BL238" s="170" t="s">
        <v>298</v>
      </c>
      <c r="BM238" s="170" t="s">
        <v>725</v>
      </c>
    </row>
    <row r="239" spans="2:47" s="84" customFormat="1" ht="13.5">
      <c r="B239" s="105"/>
      <c r="C239" s="174"/>
      <c r="D239" s="207" t="s">
        <v>173</v>
      </c>
      <c r="E239" s="174"/>
      <c r="F239" s="270" t="s">
        <v>2791</v>
      </c>
      <c r="G239" s="174"/>
      <c r="H239" s="174"/>
      <c r="I239" s="215"/>
      <c r="J239" s="174"/>
      <c r="K239" s="174"/>
      <c r="L239" s="214"/>
      <c r="M239" s="238"/>
      <c r="N239" s="106"/>
      <c r="O239" s="106"/>
      <c r="P239" s="106"/>
      <c r="Q239" s="106"/>
      <c r="R239" s="106"/>
      <c r="S239" s="106"/>
      <c r="T239" s="255"/>
      <c r="AT239" s="170" t="s">
        <v>173</v>
      </c>
      <c r="AU239" s="170" t="s">
        <v>81</v>
      </c>
    </row>
    <row r="240" spans="2:65" s="84" customFormat="1" ht="20.4" customHeight="1">
      <c r="B240" s="105"/>
      <c r="C240" s="189" t="s">
        <v>732</v>
      </c>
      <c r="D240" s="189" t="s">
        <v>166</v>
      </c>
      <c r="E240" s="190" t="s">
        <v>2792</v>
      </c>
      <c r="F240" s="191" t="s">
        <v>2793</v>
      </c>
      <c r="G240" s="192" t="s">
        <v>710</v>
      </c>
      <c r="H240" s="193">
        <v>2</v>
      </c>
      <c r="I240" s="233"/>
      <c r="J240" s="234">
        <f t="shared" si="252"/>
        <v>0</v>
      </c>
      <c r="K240" s="191" t="s">
        <v>22</v>
      </c>
      <c r="L240" s="214"/>
      <c r="M240" s="235" t="s">
        <v>22</v>
      </c>
      <c r="N240" s="236" t="s">
        <v>44</v>
      </c>
      <c r="O240" s="106"/>
      <c r="P240" s="237">
        <f t="shared" si="253"/>
        <v>0</v>
      </c>
      <c r="Q240" s="237">
        <v>0.00044</v>
      </c>
      <c r="R240" s="237">
        <f t="shared" si="254"/>
        <v>0.00088</v>
      </c>
      <c r="S240" s="237">
        <v>0</v>
      </c>
      <c r="T240" s="254">
        <f t="shared" si="255"/>
        <v>0</v>
      </c>
      <c r="AR240" s="170" t="s">
        <v>298</v>
      </c>
      <c r="AT240" s="170" t="s">
        <v>166</v>
      </c>
      <c r="AU240" s="170" t="s">
        <v>81</v>
      </c>
      <c r="AY240" s="170" t="s">
        <v>164</v>
      </c>
      <c r="BE240" s="266">
        <f aca="true" t="shared" si="260" ref="BE240:BE244">IF(N240="základní",J240,0)</f>
        <v>0</v>
      </c>
      <c r="BF240" s="266">
        <f t="shared" si="256"/>
        <v>0</v>
      </c>
      <c r="BG240" s="266">
        <f t="shared" si="257"/>
        <v>0</v>
      </c>
      <c r="BH240" s="266">
        <f t="shared" si="258"/>
        <v>0</v>
      </c>
      <c r="BI240" s="266">
        <f t="shared" si="259"/>
        <v>0</v>
      </c>
      <c r="BJ240" s="170" t="s">
        <v>24</v>
      </c>
      <c r="BK240" s="266">
        <f>ROUND(I240*H240,2)</f>
        <v>0</v>
      </c>
      <c r="BL240" s="170" t="s">
        <v>298</v>
      </c>
      <c r="BM240" s="170" t="s">
        <v>732</v>
      </c>
    </row>
    <row r="241" spans="2:47" s="84" customFormat="1" ht="13.5">
      <c r="B241" s="105"/>
      <c r="C241" s="174"/>
      <c r="D241" s="207" t="s">
        <v>173</v>
      </c>
      <c r="E241" s="174"/>
      <c r="F241" s="270" t="s">
        <v>2793</v>
      </c>
      <c r="G241" s="174"/>
      <c r="H241" s="174"/>
      <c r="I241" s="215"/>
      <c r="J241" s="174"/>
      <c r="K241" s="174"/>
      <c r="L241" s="214"/>
      <c r="M241" s="238"/>
      <c r="N241" s="106"/>
      <c r="O241" s="106"/>
      <c r="P241" s="106"/>
      <c r="Q241" s="106"/>
      <c r="R241" s="106"/>
      <c r="S241" s="106"/>
      <c r="T241" s="255"/>
      <c r="AT241" s="170" t="s">
        <v>173</v>
      </c>
      <c r="AU241" s="170" t="s">
        <v>81</v>
      </c>
    </row>
    <row r="242" spans="2:65" s="84" customFormat="1" ht="20.4" customHeight="1">
      <c r="B242" s="105"/>
      <c r="C242" s="281" t="s">
        <v>739</v>
      </c>
      <c r="D242" s="281" t="s">
        <v>834</v>
      </c>
      <c r="E242" s="282" t="s">
        <v>2794</v>
      </c>
      <c r="F242" s="283" t="s">
        <v>2795</v>
      </c>
      <c r="G242" s="284" t="s">
        <v>169</v>
      </c>
      <c r="H242" s="285">
        <v>2</v>
      </c>
      <c r="I242" s="286"/>
      <c r="J242" s="287">
        <f aca="true" t="shared" si="261" ref="J242:J246">ROUND(I242*H242,2)</f>
        <v>0</v>
      </c>
      <c r="K242" s="283" t="s">
        <v>22</v>
      </c>
      <c r="L242" s="288"/>
      <c r="M242" s="289" t="s">
        <v>22</v>
      </c>
      <c r="N242" s="290" t="s">
        <v>44</v>
      </c>
      <c r="O242" s="106"/>
      <c r="P242" s="237">
        <f aca="true" t="shared" si="262" ref="P242:P246">O242*H242</f>
        <v>0</v>
      </c>
      <c r="Q242" s="237">
        <v>0.0045</v>
      </c>
      <c r="R242" s="237">
        <f aca="true" t="shared" si="263" ref="R242:R246">Q242*H242</f>
        <v>0.009</v>
      </c>
      <c r="S242" s="237">
        <v>0</v>
      </c>
      <c r="T242" s="254">
        <f aca="true" t="shared" si="264" ref="T242:T246">S242*H242</f>
        <v>0</v>
      </c>
      <c r="AR242" s="170" t="s">
        <v>425</v>
      </c>
      <c r="AT242" s="170" t="s">
        <v>834</v>
      </c>
      <c r="AU242" s="170" t="s">
        <v>81</v>
      </c>
      <c r="AY242" s="170" t="s">
        <v>164</v>
      </c>
      <c r="BE242" s="266">
        <f t="shared" si="260"/>
        <v>0</v>
      </c>
      <c r="BF242" s="266">
        <f aca="true" t="shared" si="265" ref="BF242:BF246">IF(N242="snížená",J242,0)</f>
        <v>0</v>
      </c>
      <c r="BG242" s="266">
        <f aca="true" t="shared" si="266" ref="BG242:BG246">IF(N242="zákl. přenesená",J242,0)</f>
        <v>0</v>
      </c>
      <c r="BH242" s="266">
        <f aca="true" t="shared" si="267" ref="BH242:BH246">IF(N242="sníž. přenesená",J242,0)</f>
        <v>0</v>
      </c>
      <c r="BI242" s="266">
        <f>IF(N242="nulová",J242,0)</f>
        <v>0</v>
      </c>
      <c r="BJ242" s="170" t="s">
        <v>24</v>
      </c>
      <c r="BK242" s="266">
        <f>ROUND(I242*H242,2)</f>
        <v>0</v>
      </c>
      <c r="BL242" s="170" t="s">
        <v>298</v>
      </c>
      <c r="BM242" s="170" t="s">
        <v>739</v>
      </c>
    </row>
    <row r="243" spans="2:47" s="84" customFormat="1" ht="13.5">
      <c r="B243" s="105"/>
      <c r="C243" s="174"/>
      <c r="D243" s="207" t="s">
        <v>173</v>
      </c>
      <c r="E243" s="174"/>
      <c r="F243" s="270" t="s">
        <v>2795</v>
      </c>
      <c r="G243" s="174"/>
      <c r="H243" s="174"/>
      <c r="I243" s="215"/>
      <c r="J243" s="174"/>
      <c r="K243" s="174"/>
      <c r="L243" s="214"/>
      <c r="M243" s="238"/>
      <c r="N243" s="106"/>
      <c r="O243" s="106"/>
      <c r="P243" s="106"/>
      <c r="Q243" s="106"/>
      <c r="R243" s="106"/>
      <c r="S243" s="106"/>
      <c r="T243" s="255"/>
      <c r="AT243" s="170" t="s">
        <v>173</v>
      </c>
      <c r="AU243" s="170" t="s">
        <v>81</v>
      </c>
    </row>
    <row r="244" spans="2:65" s="84" customFormat="1" ht="28.8" customHeight="1">
      <c r="B244" s="105"/>
      <c r="C244" s="189" t="s">
        <v>747</v>
      </c>
      <c r="D244" s="189" t="s">
        <v>166</v>
      </c>
      <c r="E244" s="190" t="s">
        <v>2796</v>
      </c>
      <c r="F244" s="191" t="s">
        <v>2797</v>
      </c>
      <c r="G244" s="192" t="s">
        <v>710</v>
      </c>
      <c r="H244" s="193">
        <v>1</v>
      </c>
      <c r="I244" s="233"/>
      <c r="J244" s="234">
        <f t="shared" si="261"/>
        <v>0</v>
      </c>
      <c r="K244" s="191" t="s">
        <v>22</v>
      </c>
      <c r="L244" s="214"/>
      <c r="M244" s="235" t="s">
        <v>22</v>
      </c>
      <c r="N244" s="236" t="s">
        <v>44</v>
      </c>
      <c r="O244" s="106"/>
      <c r="P244" s="237">
        <f t="shared" si="262"/>
        <v>0</v>
      </c>
      <c r="Q244" s="237">
        <v>0.0147</v>
      </c>
      <c r="R244" s="237">
        <f t="shared" si="263"/>
        <v>0.0147</v>
      </c>
      <c r="S244" s="237">
        <v>0</v>
      </c>
      <c r="T244" s="254">
        <f t="shared" si="264"/>
        <v>0</v>
      </c>
      <c r="AR244" s="170" t="s">
        <v>298</v>
      </c>
      <c r="AT244" s="170" t="s">
        <v>166</v>
      </c>
      <c r="AU244" s="170" t="s">
        <v>81</v>
      </c>
      <c r="AY244" s="170" t="s">
        <v>164</v>
      </c>
      <c r="BE244" s="266">
        <f t="shared" si="260"/>
        <v>0</v>
      </c>
      <c r="BF244" s="266">
        <f t="shared" si="265"/>
        <v>0</v>
      </c>
      <c r="BG244" s="266">
        <f t="shared" si="266"/>
        <v>0</v>
      </c>
      <c r="BH244" s="266">
        <f t="shared" si="267"/>
        <v>0</v>
      </c>
      <c r="BI244" s="266">
        <v>0</v>
      </c>
      <c r="BJ244" s="170" t="s">
        <v>24</v>
      </c>
      <c r="BK244" s="266">
        <v>0</v>
      </c>
      <c r="BL244" s="170" t="s">
        <v>298</v>
      </c>
      <c r="BM244" s="170" t="s">
        <v>747</v>
      </c>
    </row>
    <row r="245" spans="2:47" s="84" customFormat="1" ht="24">
      <c r="B245" s="105"/>
      <c r="C245" s="174"/>
      <c r="D245" s="207" t="s">
        <v>173</v>
      </c>
      <c r="E245" s="174"/>
      <c r="F245" s="270" t="s">
        <v>2797</v>
      </c>
      <c r="G245" s="174"/>
      <c r="H245" s="174"/>
      <c r="I245" s="215"/>
      <c r="J245" s="174"/>
      <c r="K245" s="174"/>
      <c r="L245" s="214"/>
      <c r="M245" s="238"/>
      <c r="N245" s="106"/>
      <c r="O245" s="106"/>
      <c r="P245" s="106"/>
      <c r="Q245" s="106"/>
      <c r="R245" s="106"/>
      <c r="S245" s="106"/>
      <c r="T245" s="255"/>
      <c r="AT245" s="170" t="s">
        <v>173</v>
      </c>
      <c r="AU245" s="170" t="s">
        <v>81</v>
      </c>
    </row>
    <row r="246" spans="2:65" s="84" customFormat="1" ht="28.8" customHeight="1">
      <c r="B246" s="105"/>
      <c r="C246" s="189" t="s">
        <v>756</v>
      </c>
      <c r="D246" s="189" t="s">
        <v>166</v>
      </c>
      <c r="E246" s="190" t="s">
        <v>2798</v>
      </c>
      <c r="F246" s="191" t="s">
        <v>2799</v>
      </c>
      <c r="G246" s="192" t="s">
        <v>710</v>
      </c>
      <c r="H246" s="193">
        <v>2</v>
      </c>
      <c r="I246" s="233"/>
      <c r="J246" s="234">
        <f t="shared" si="261"/>
        <v>0</v>
      </c>
      <c r="K246" s="191" t="s">
        <v>22</v>
      </c>
      <c r="L246" s="214"/>
      <c r="M246" s="235" t="s">
        <v>22</v>
      </c>
      <c r="N246" s="236" t="s">
        <v>44</v>
      </c>
      <c r="O246" s="106"/>
      <c r="P246" s="237">
        <f t="shared" si="262"/>
        <v>0</v>
      </c>
      <c r="Q246" s="237">
        <v>0.07025</v>
      </c>
      <c r="R246" s="237">
        <f t="shared" si="263"/>
        <v>0.1405</v>
      </c>
      <c r="S246" s="237">
        <v>0</v>
      </c>
      <c r="T246" s="254">
        <f t="shared" si="264"/>
        <v>0</v>
      </c>
      <c r="AR246" s="170" t="s">
        <v>298</v>
      </c>
      <c r="AT246" s="170" t="s">
        <v>166</v>
      </c>
      <c r="AU246" s="170" t="s">
        <v>81</v>
      </c>
      <c r="AY246" s="170" t="s">
        <v>164</v>
      </c>
      <c r="BE246" s="266">
        <f aca="true" t="shared" si="268" ref="BE246:BE250">IF(N246="základní",J246,0)</f>
        <v>0</v>
      </c>
      <c r="BF246" s="266">
        <f t="shared" si="265"/>
        <v>0</v>
      </c>
      <c r="BG246" s="266">
        <f t="shared" si="266"/>
        <v>0</v>
      </c>
      <c r="BH246" s="266">
        <f t="shared" si="267"/>
        <v>0</v>
      </c>
      <c r="BI246" s="266">
        <f aca="true" t="shared" si="269" ref="BI246:BI250">IF(N246="nulová",J246,0)</f>
        <v>0</v>
      </c>
      <c r="BJ246" s="170" t="s">
        <v>24</v>
      </c>
      <c r="BK246" s="266">
        <f aca="true" t="shared" si="270" ref="BK246:BK250">ROUND(I246*H246,2)</f>
        <v>0</v>
      </c>
      <c r="BL246" s="170" t="s">
        <v>298</v>
      </c>
      <c r="BM246" s="170" t="s">
        <v>756</v>
      </c>
    </row>
    <row r="247" spans="2:47" s="84" customFormat="1" ht="13.5">
      <c r="B247" s="105"/>
      <c r="C247" s="174"/>
      <c r="D247" s="207" t="s">
        <v>173</v>
      </c>
      <c r="E247" s="174"/>
      <c r="F247" s="270" t="s">
        <v>2799</v>
      </c>
      <c r="G247" s="174"/>
      <c r="H247" s="174"/>
      <c r="I247" s="215"/>
      <c r="J247" s="174"/>
      <c r="K247" s="174"/>
      <c r="L247" s="214"/>
      <c r="M247" s="238"/>
      <c r="N247" s="106"/>
      <c r="O247" s="106"/>
      <c r="P247" s="106"/>
      <c r="Q247" s="106"/>
      <c r="R247" s="106"/>
      <c r="S247" s="106"/>
      <c r="T247" s="255"/>
      <c r="AT247" s="170" t="s">
        <v>173</v>
      </c>
      <c r="AU247" s="170" t="s">
        <v>81</v>
      </c>
    </row>
    <row r="248" spans="2:65" s="84" customFormat="1" ht="20.4" customHeight="1">
      <c r="B248" s="105"/>
      <c r="C248" s="189" t="s">
        <v>765</v>
      </c>
      <c r="D248" s="189" t="s">
        <v>166</v>
      </c>
      <c r="E248" s="190" t="s">
        <v>2800</v>
      </c>
      <c r="F248" s="191" t="s">
        <v>2801</v>
      </c>
      <c r="G248" s="192" t="s">
        <v>710</v>
      </c>
      <c r="H248" s="193">
        <v>56</v>
      </c>
      <c r="I248" s="233"/>
      <c r="J248" s="234">
        <f aca="true" t="shared" si="271" ref="J248:J252">ROUND(I248*H248,2)</f>
        <v>0</v>
      </c>
      <c r="K248" s="191" t="s">
        <v>22</v>
      </c>
      <c r="L248" s="214"/>
      <c r="M248" s="235" t="s">
        <v>22</v>
      </c>
      <c r="N248" s="236" t="s">
        <v>44</v>
      </c>
      <c r="O248" s="106"/>
      <c r="P248" s="237">
        <f aca="true" t="shared" si="272" ref="P248:P252">O248*H248</f>
        <v>0</v>
      </c>
      <c r="Q248" s="237">
        <v>9E-05</v>
      </c>
      <c r="R248" s="237">
        <f aca="true" t="shared" si="273" ref="R248:R252">Q248*H248</f>
        <v>0.00504</v>
      </c>
      <c r="S248" s="237">
        <v>0</v>
      </c>
      <c r="T248" s="254">
        <f aca="true" t="shared" si="274" ref="T248:T252">S248*H248</f>
        <v>0</v>
      </c>
      <c r="AR248" s="170" t="s">
        <v>298</v>
      </c>
      <c r="AT248" s="170" t="s">
        <v>166</v>
      </c>
      <c r="AU248" s="170" t="s">
        <v>81</v>
      </c>
      <c r="AY248" s="170" t="s">
        <v>164</v>
      </c>
      <c r="BE248" s="266">
        <f t="shared" si="268"/>
        <v>0</v>
      </c>
      <c r="BF248" s="266">
        <f aca="true" t="shared" si="275" ref="BF248:BF252">IF(N248="snížená",J248,0)</f>
        <v>0</v>
      </c>
      <c r="BG248" s="266">
        <f aca="true" t="shared" si="276" ref="BG248:BG252">IF(N248="zákl. přenesená",J248,0)</f>
        <v>0</v>
      </c>
      <c r="BH248" s="266">
        <f aca="true" t="shared" si="277" ref="BH248:BH252">IF(N248="sníž. přenesená",J248,0)</f>
        <v>0</v>
      </c>
      <c r="BI248" s="266">
        <f t="shared" si="269"/>
        <v>0</v>
      </c>
      <c r="BJ248" s="170" t="s">
        <v>24</v>
      </c>
      <c r="BK248" s="266">
        <f t="shared" si="270"/>
        <v>0</v>
      </c>
      <c r="BL248" s="170" t="s">
        <v>298</v>
      </c>
      <c r="BM248" s="170" t="s">
        <v>765</v>
      </c>
    </row>
    <row r="249" spans="2:47" s="84" customFormat="1" ht="13.5">
      <c r="B249" s="105"/>
      <c r="C249" s="174"/>
      <c r="D249" s="207" t="s">
        <v>173</v>
      </c>
      <c r="E249" s="174"/>
      <c r="F249" s="270" t="s">
        <v>2801</v>
      </c>
      <c r="G249" s="174"/>
      <c r="H249" s="174"/>
      <c r="I249" s="215"/>
      <c r="J249" s="174"/>
      <c r="K249" s="174"/>
      <c r="L249" s="214"/>
      <c r="M249" s="238"/>
      <c r="N249" s="106"/>
      <c r="O249" s="106"/>
      <c r="P249" s="106"/>
      <c r="Q249" s="106"/>
      <c r="R249" s="106"/>
      <c r="S249" s="106"/>
      <c r="T249" s="255"/>
      <c r="AT249" s="170" t="s">
        <v>173</v>
      </c>
      <c r="AU249" s="170" t="s">
        <v>81</v>
      </c>
    </row>
    <row r="250" spans="2:65" s="84" customFormat="1" ht="20.4" customHeight="1">
      <c r="B250" s="105"/>
      <c r="C250" s="281" t="s">
        <v>776</v>
      </c>
      <c r="D250" s="281" t="s">
        <v>834</v>
      </c>
      <c r="E250" s="282" t="s">
        <v>2802</v>
      </c>
      <c r="F250" s="283" t="s">
        <v>2803</v>
      </c>
      <c r="G250" s="284" t="s">
        <v>169</v>
      </c>
      <c r="H250" s="285">
        <v>56</v>
      </c>
      <c r="I250" s="286"/>
      <c r="J250" s="287">
        <f t="shared" si="271"/>
        <v>0</v>
      </c>
      <c r="K250" s="283" t="s">
        <v>22</v>
      </c>
      <c r="L250" s="288"/>
      <c r="M250" s="289" t="s">
        <v>22</v>
      </c>
      <c r="N250" s="290" t="s">
        <v>44</v>
      </c>
      <c r="O250" s="106"/>
      <c r="P250" s="237">
        <f t="shared" si="272"/>
        <v>0</v>
      </c>
      <c r="Q250" s="237">
        <v>0</v>
      </c>
      <c r="R250" s="237">
        <f t="shared" si="273"/>
        <v>0</v>
      </c>
      <c r="S250" s="237">
        <v>0</v>
      </c>
      <c r="T250" s="254">
        <f t="shared" si="274"/>
        <v>0</v>
      </c>
      <c r="AR250" s="170" t="s">
        <v>425</v>
      </c>
      <c r="AT250" s="170" t="s">
        <v>834</v>
      </c>
      <c r="AU250" s="170" t="s">
        <v>81</v>
      </c>
      <c r="AY250" s="170" t="s">
        <v>164</v>
      </c>
      <c r="BE250" s="266">
        <f t="shared" si="268"/>
        <v>0</v>
      </c>
      <c r="BF250" s="266">
        <f t="shared" si="275"/>
        <v>0</v>
      </c>
      <c r="BG250" s="266">
        <f t="shared" si="276"/>
        <v>0</v>
      </c>
      <c r="BH250" s="266">
        <f t="shared" si="277"/>
        <v>0</v>
      </c>
      <c r="BI250" s="266">
        <f t="shared" si="269"/>
        <v>0</v>
      </c>
      <c r="BJ250" s="170" t="s">
        <v>24</v>
      </c>
      <c r="BK250" s="266">
        <f t="shared" si="270"/>
        <v>0</v>
      </c>
      <c r="BL250" s="170" t="s">
        <v>298</v>
      </c>
      <c r="BM250" s="170" t="s">
        <v>776</v>
      </c>
    </row>
    <row r="251" spans="2:47" s="84" customFormat="1" ht="13.5">
      <c r="B251" s="105"/>
      <c r="C251" s="174"/>
      <c r="D251" s="207" t="s">
        <v>173</v>
      </c>
      <c r="E251" s="174"/>
      <c r="F251" s="270" t="s">
        <v>2803</v>
      </c>
      <c r="G251" s="174"/>
      <c r="H251" s="174"/>
      <c r="I251" s="215"/>
      <c r="J251" s="174"/>
      <c r="K251" s="174"/>
      <c r="L251" s="214"/>
      <c r="M251" s="238"/>
      <c r="N251" s="106"/>
      <c r="O251" s="106"/>
      <c r="P251" s="106"/>
      <c r="Q251" s="106"/>
      <c r="R251" s="106"/>
      <c r="S251" s="106"/>
      <c r="T251" s="255"/>
      <c r="AT251" s="170" t="s">
        <v>173</v>
      </c>
      <c r="AU251" s="170" t="s">
        <v>81</v>
      </c>
    </row>
    <row r="252" spans="2:65" s="84" customFormat="1" ht="28.8" customHeight="1">
      <c r="B252" s="105"/>
      <c r="C252" s="189" t="s">
        <v>792</v>
      </c>
      <c r="D252" s="189" t="s">
        <v>166</v>
      </c>
      <c r="E252" s="190" t="s">
        <v>2804</v>
      </c>
      <c r="F252" s="191" t="s">
        <v>2805</v>
      </c>
      <c r="G252" s="192" t="s">
        <v>710</v>
      </c>
      <c r="H252" s="193">
        <v>2</v>
      </c>
      <c r="I252" s="233"/>
      <c r="J252" s="234">
        <f t="shared" si="271"/>
        <v>0</v>
      </c>
      <c r="K252" s="191" t="s">
        <v>22</v>
      </c>
      <c r="L252" s="214"/>
      <c r="M252" s="235" t="s">
        <v>22</v>
      </c>
      <c r="N252" s="236" t="s">
        <v>44</v>
      </c>
      <c r="O252" s="106"/>
      <c r="P252" s="237">
        <f t="shared" si="272"/>
        <v>0</v>
      </c>
      <c r="Q252" s="237">
        <v>0.0018</v>
      </c>
      <c r="R252" s="237">
        <f t="shared" si="273"/>
        <v>0.0036</v>
      </c>
      <c r="S252" s="237">
        <v>0</v>
      </c>
      <c r="T252" s="254">
        <f t="shared" si="274"/>
        <v>0</v>
      </c>
      <c r="AR252" s="170" t="s">
        <v>298</v>
      </c>
      <c r="AT252" s="170" t="s">
        <v>166</v>
      </c>
      <c r="AU252" s="170" t="s">
        <v>81</v>
      </c>
      <c r="AY252" s="170" t="s">
        <v>164</v>
      </c>
      <c r="BE252" s="266">
        <f aca="true" t="shared" si="278" ref="BE252:BE256">IF(N252="základní",J252,0)</f>
        <v>0</v>
      </c>
      <c r="BF252" s="266">
        <f t="shared" si="275"/>
        <v>0</v>
      </c>
      <c r="BG252" s="266">
        <f t="shared" si="276"/>
        <v>0</v>
      </c>
      <c r="BH252" s="266">
        <f t="shared" si="277"/>
        <v>0</v>
      </c>
      <c r="BI252" s="266">
        <f aca="true" t="shared" si="279" ref="BI252:BI256">IF(N252="nulová",J252,0)</f>
        <v>0</v>
      </c>
      <c r="BJ252" s="170" t="s">
        <v>24</v>
      </c>
      <c r="BK252" s="266">
        <f aca="true" t="shared" si="280" ref="BK252:BK256">ROUND(I252*H252,2)</f>
        <v>0</v>
      </c>
      <c r="BL252" s="170" t="s">
        <v>298</v>
      </c>
      <c r="BM252" s="170" t="s">
        <v>792</v>
      </c>
    </row>
    <row r="253" spans="2:47" s="84" customFormat="1" ht="24">
      <c r="B253" s="105"/>
      <c r="C253" s="174"/>
      <c r="D253" s="207" t="s">
        <v>173</v>
      </c>
      <c r="E253" s="174"/>
      <c r="F253" s="270" t="s">
        <v>2805</v>
      </c>
      <c r="G253" s="174"/>
      <c r="H253" s="174"/>
      <c r="I253" s="215"/>
      <c r="J253" s="174"/>
      <c r="K253" s="174"/>
      <c r="L253" s="214"/>
      <c r="M253" s="238"/>
      <c r="N253" s="106"/>
      <c r="O253" s="106"/>
      <c r="P253" s="106"/>
      <c r="Q253" s="106"/>
      <c r="R253" s="106"/>
      <c r="S253" s="106"/>
      <c r="T253" s="255"/>
      <c r="AT253" s="170" t="s">
        <v>173</v>
      </c>
      <c r="AU253" s="170" t="s">
        <v>81</v>
      </c>
    </row>
    <row r="254" spans="2:65" s="84" customFormat="1" ht="20.4" customHeight="1">
      <c r="B254" s="105"/>
      <c r="C254" s="189" t="s">
        <v>797</v>
      </c>
      <c r="D254" s="189" t="s">
        <v>166</v>
      </c>
      <c r="E254" s="190" t="s">
        <v>2806</v>
      </c>
      <c r="F254" s="191" t="s">
        <v>2807</v>
      </c>
      <c r="G254" s="192" t="s">
        <v>710</v>
      </c>
      <c r="H254" s="193">
        <v>18</v>
      </c>
      <c r="I254" s="233"/>
      <c r="J254" s="234">
        <f aca="true" t="shared" si="281" ref="J254:J258">ROUND(I254*H254,2)</f>
        <v>0</v>
      </c>
      <c r="K254" s="191" t="s">
        <v>22</v>
      </c>
      <c r="L254" s="214"/>
      <c r="M254" s="235" t="s">
        <v>22</v>
      </c>
      <c r="N254" s="236" t="s">
        <v>44</v>
      </c>
      <c r="O254" s="106"/>
      <c r="P254" s="237">
        <f aca="true" t="shared" si="282" ref="P254:P258">O254*H254</f>
        <v>0</v>
      </c>
      <c r="Q254" s="237">
        <v>0.0018</v>
      </c>
      <c r="R254" s="237">
        <f aca="true" t="shared" si="283" ref="R254:R258">Q254*H254</f>
        <v>0.0324</v>
      </c>
      <c r="S254" s="237">
        <v>0</v>
      </c>
      <c r="T254" s="254">
        <f aca="true" t="shared" si="284" ref="T254:T258">S254*H254</f>
        <v>0</v>
      </c>
      <c r="AR254" s="170" t="s">
        <v>298</v>
      </c>
      <c r="AT254" s="170" t="s">
        <v>166</v>
      </c>
      <c r="AU254" s="170" t="s">
        <v>81</v>
      </c>
      <c r="AY254" s="170" t="s">
        <v>164</v>
      </c>
      <c r="BE254" s="266">
        <f t="shared" si="278"/>
        <v>0</v>
      </c>
      <c r="BF254" s="266">
        <f aca="true" t="shared" si="285" ref="BF254:BF258">IF(N254="snížená",J254,0)</f>
        <v>0</v>
      </c>
      <c r="BG254" s="266">
        <f aca="true" t="shared" si="286" ref="BG254:BG258">IF(N254="zákl. přenesená",J254,0)</f>
        <v>0</v>
      </c>
      <c r="BH254" s="266">
        <f aca="true" t="shared" si="287" ref="BH254:BH258">IF(N254="sníž. přenesená",J254,0)</f>
        <v>0</v>
      </c>
      <c r="BI254" s="266">
        <f t="shared" si="279"/>
        <v>0</v>
      </c>
      <c r="BJ254" s="170" t="s">
        <v>24</v>
      </c>
      <c r="BK254" s="266">
        <f t="shared" si="280"/>
        <v>0</v>
      </c>
      <c r="BL254" s="170" t="s">
        <v>298</v>
      </c>
      <c r="BM254" s="170" t="s">
        <v>797</v>
      </c>
    </row>
    <row r="255" spans="2:47" s="84" customFormat="1" ht="13.5">
      <c r="B255" s="105"/>
      <c r="C255" s="174"/>
      <c r="D255" s="207" t="s">
        <v>173</v>
      </c>
      <c r="E255" s="174"/>
      <c r="F255" s="270" t="s">
        <v>2807</v>
      </c>
      <c r="G255" s="174"/>
      <c r="H255" s="174"/>
      <c r="I255" s="215"/>
      <c r="J255" s="174"/>
      <c r="K255" s="174"/>
      <c r="L255" s="214"/>
      <c r="M255" s="238"/>
      <c r="N255" s="106"/>
      <c r="O255" s="106"/>
      <c r="P255" s="106"/>
      <c r="Q255" s="106"/>
      <c r="R255" s="106"/>
      <c r="S255" s="106"/>
      <c r="T255" s="255"/>
      <c r="AT255" s="170" t="s">
        <v>173</v>
      </c>
      <c r="AU255" s="170" t="s">
        <v>81</v>
      </c>
    </row>
    <row r="256" spans="2:65" s="84" customFormat="1" ht="20.4" customHeight="1">
      <c r="B256" s="105"/>
      <c r="C256" s="189" t="s">
        <v>1532</v>
      </c>
      <c r="D256" s="189" t="s">
        <v>166</v>
      </c>
      <c r="E256" s="190" t="s">
        <v>2808</v>
      </c>
      <c r="F256" s="191" t="s">
        <v>2809</v>
      </c>
      <c r="G256" s="192" t="s">
        <v>710</v>
      </c>
      <c r="H256" s="193">
        <v>3</v>
      </c>
      <c r="I256" s="233"/>
      <c r="J256" s="234">
        <f t="shared" si="281"/>
        <v>0</v>
      </c>
      <c r="K256" s="191" t="s">
        <v>22</v>
      </c>
      <c r="L256" s="214"/>
      <c r="M256" s="235" t="s">
        <v>22</v>
      </c>
      <c r="N256" s="236" t="s">
        <v>44</v>
      </c>
      <c r="O256" s="106"/>
      <c r="P256" s="237">
        <f t="shared" si="282"/>
        <v>0</v>
      </c>
      <c r="Q256" s="237">
        <v>0.00184</v>
      </c>
      <c r="R256" s="237">
        <f t="shared" si="283"/>
        <v>0.00552</v>
      </c>
      <c r="S256" s="237">
        <v>0</v>
      </c>
      <c r="T256" s="254">
        <f t="shared" si="284"/>
        <v>0</v>
      </c>
      <c r="AR256" s="170" t="s">
        <v>298</v>
      </c>
      <c r="AT256" s="170" t="s">
        <v>166</v>
      </c>
      <c r="AU256" s="170" t="s">
        <v>81</v>
      </c>
      <c r="AY256" s="170" t="s">
        <v>164</v>
      </c>
      <c r="BE256" s="266">
        <f t="shared" si="278"/>
        <v>0</v>
      </c>
      <c r="BF256" s="266">
        <f t="shared" si="285"/>
        <v>0</v>
      </c>
      <c r="BG256" s="266">
        <f t="shared" si="286"/>
        <v>0</v>
      </c>
      <c r="BH256" s="266">
        <f t="shared" si="287"/>
        <v>0</v>
      </c>
      <c r="BI256" s="266">
        <f t="shared" si="279"/>
        <v>0</v>
      </c>
      <c r="BJ256" s="170" t="s">
        <v>24</v>
      </c>
      <c r="BK256" s="266">
        <f t="shared" si="280"/>
        <v>0</v>
      </c>
      <c r="BL256" s="170" t="s">
        <v>298</v>
      </c>
      <c r="BM256" s="170" t="s">
        <v>1532</v>
      </c>
    </row>
    <row r="257" spans="2:47" s="84" customFormat="1" ht="13.5">
      <c r="B257" s="105"/>
      <c r="C257" s="174"/>
      <c r="D257" s="207" t="s">
        <v>173</v>
      </c>
      <c r="E257" s="174"/>
      <c r="F257" s="270" t="s">
        <v>2809</v>
      </c>
      <c r="G257" s="174"/>
      <c r="H257" s="174"/>
      <c r="I257" s="215"/>
      <c r="J257" s="174"/>
      <c r="K257" s="174"/>
      <c r="L257" s="214"/>
      <c r="M257" s="238"/>
      <c r="N257" s="106"/>
      <c r="O257" s="106"/>
      <c r="P257" s="106"/>
      <c r="Q257" s="106"/>
      <c r="R257" s="106"/>
      <c r="S257" s="106"/>
      <c r="T257" s="255"/>
      <c r="AT257" s="170" t="s">
        <v>173</v>
      </c>
      <c r="AU257" s="170" t="s">
        <v>81</v>
      </c>
    </row>
    <row r="258" spans="2:65" s="84" customFormat="1" ht="20.4" customHeight="1">
      <c r="B258" s="105"/>
      <c r="C258" s="189" t="s">
        <v>1538</v>
      </c>
      <c r="D258" s="189" t="s">
        <v>166</v>
      </c>
      <c r="E258" s="190" t="s">
        <v>2810</v>
      </c>
      <c r="F258" s="191" t="s">
        <v>2811</v>
      </c>
      <c r="G258" s="192" t="s">
        <v>169</v>
      </c>
      <c r="H258" s="193">
        <v>1</v>
      </c>
      <c r="I258" s="233"/>
      <c r="J258" s="234">
        <f t="shared" si="281"/>
        <v>0</v>
      </c>
      <c r="K258" s="191" t="s">
        <v>22</v>
      </c>
      <c r="L258" s="214"/>
      <c r="M258" s="235" t="s">
        <v>22</v>
      </c>
      <c r="N258" s="236" t="s">
        <v>44</v>
      </c>
      <c r="O258" s="106"/>
      <c r="P258" s="237">
        <f t="shared" si="282"/>
        <v>0</v>
      </c>
      <c r="Q258" s="237">
        <v>0.00013</v>
      </c>
      <c r="R258" s="237">
        <f t="shared" si="283"/>
        <v>0.00013</v>
      </c>
      <c r="S258" s="237">
        <v>0</v>
      </c>
      <c r="T258" s="254">
        <f t="shared" si="284"/>
        <v>0</v>
      </c>
      <c r="AR258" s="170" t="s">
        <v>298</v>
      </c>
      <c r="AT258" s="170" t="s">
        <v>166</v>
      </c>
      <c r="AU258" s="170" t="s">
        <v>81</v>
      </c>
      <c r="AY258" s="170" t="s">
        <v>164</v>
      </c>
      <c r="BE258" s="266">
        <f aca="true" t="shared" si="288" ref="BE258:BE262">IF(N258="základní",J258,0)</f>
        <v>0</v>
      </c>
      <c r="BF258" s="266">
        <f t="shared" si="285"/>
        <v>0</v>
      </c>
      <c r="BG258" s="266">
        <f t="shared" si="286"/>
        <v>0</v>
      </c>
      <c r="BH258" s="266">
        <f t="shared" si="287"/>
        <v>0</v>
      </c>
      <c r="BI258" s="266">
        <f aca="true" t="shared" si="289" ref="BI258:BI262">IF(N258="nulová",J258,0)</f>
        <v>0</v>
      </c>
      <c r="BJ258" s="170" t="s">
        <v>24</v>
      </c>
      <c r="BK258" s="266">
        <f aca="true" t="shared" si="290" ref="BK258:BK262">ROUND(I258*H258,2)</f>
        <v>0</v>
      </c>
      <c r="BL258" s="170" t="s">
        <v>298</v>
      </c>
      <c r="BM258" s="170" t="s">
        <v>1538</v>
      </c>
    </row>
    <row r="259" spans="2:47" s="84" customFormat="1" ht="13.5">
      <c r="B259" s="105"/>
      <c r="C259" s="174"/>
      <c r="D259" s="207" t="s">
        <v>173</v>
      </c>
      <c r="E259" s="174"/>
      <c r="F259" s="270" t="s">
        <v>2811</v>
      </c>
      <c r="G259" s="174"/>
      <c r="H259" s="174"/>
      <c r="I259" s="215"/>
      <c r="J259" s="174"/>
      <c r="K259" s="174"/>
      <c r="L259" s="214"/>
      <c r="M259" s="238"/>
      <c r="N259" s="106"/>
      <c r="O259" s="106"/>
      <c r="P259" s="106"/>
      <c r="Q259" s="106"/>
      <c r="R259" s="106"/>
      <c r="S259" s="106"/>
      <c r="T259" s="255"/>
      <c r="AT259" s="170" t="s">
        <v>173</v>
      </c>
      <c r="AU259" s="170" t="s">
        <v>81</v>
      </c>
    </row>
    <row r="260" spans="2:65" s="84" customFormat="1" ht="20.4" customHeight="1">
      <c r="B260" s="105"/>
      <c r="C260" s="189" t="s">
        <v>1544</v>
      </c>
      <c r="D260" s="189" t="s">
        <v>166</v>
      </c>
      <c r="E260" s="190" t="s">
        <v>2812</v>
      </c>
      <c r="F260" s="191" t="s">
        <v>2813</v>
      </c>
      <c r="G260" s="192" t="s">
        <v>169</v>
      </c>
      <c r="H260" s="193">
        <v>2</v>
      </c>
      <c r="I260" s="233"/>
      <c r="J260" s="234">
        <f aca="true" t="shared" si="291" ref="J260:J264">ROUND(I260*H260,2)</f>
        <v>0</v>
      </c>
      <c r="K260" s="191" t="s">
        <v>22</v>
      </c>
      <c r="L260" s="214"/>
      <c r="M260" s="235" t="s">
        <v>22</v>
      </c>
      <c r="N260" s="236" t="s">
        <v>44</v>
      </c>
      <c r="O260" s="106"/>
      <c r="P260" s="237">
        <f aca="true" t="shared" si="292" ref="P260:P264">O260*H260</f>
        <v>0</v>
      </c>
      <c r="Q260" s="237">
        <v>0.00013</v>
      </c>
      <c r="R260" s="237">
        <f aca="true" t="shared" si="293" ref="R260:R264">Q260*H260</f>
        <v>0.00026</v>
      </c>
      <c r="S260" s="237">
        <v>0</v>
      </c>
      <c r="T260" s="254">
        <f aca="true" t="shared" si="294" ref="T260:T264">S260*H260</f>
        <v>0</v>
      </c>
      <c r="AR260" s="170" t="s">
        <v>298</v>
      </c>
      <c r="AT260" s="170" t="s">
        <v>166</v>
      </c>
      <c r="AU260" s="170" t="s">
        <v>81</v>
      </c>
      <c r="AY260" s="170" t="s">
        <v>164</v>
      </c>
      <c r="BE260" s="266">
        <f t="shared" si="288"/>
        <v>0</v>
      </c>
      <c r="BF260" s="266">
        <f aca="true" t="shared" si="295" ref="BF260:BF264">IF(N260="snížená",J260,0)</f>
        <v>0</v>
      </c>
      <c r="BG260" s="266">
        <f aca="true" t="shared" si="296" ref="BG260:BG264">IF(N260="zákl. přenesená",J260,0)</f>
        <v>0</v>
      </c>
      <c r="BH260" s="266">
        <f aca="true" t="shared" si="297" ref="BH260:BH264">IF(N260="sníž. přenesená",J260,0)</f>
        <v>0</v>
      </c>
      <c r="BI260" s="266">
        <f t="shared" si="289"/>
        <v>0</v>
      </c>
      <c r="BJ260" s="170" t="s">
        <v>24</v>
      </c>
      <c r="BK260" s="266">
        <f t="shared" si="290"/>
        <v>0</v>
      </c>
      <c r="BL260" s="170" t="s">
        <v>298</v>
      </c>
      <c r="BM260" s="170" t="s">
        <v>1544</v>
      </c>
    </row>
    <row r="261" spans="2:47" s="84" customFormat="1" ht="13.5">
      <c r="B261" s="105"/>
      <c r="C261" s="174"/>
      <c r="D261" s="207" t="s">
        <v>173</v>
      </c>
      <c r="E261" s="174"/>
      <c r="F261" s="270" t="s">
        <v>2813</v>
      </c>
      <c r="G261" s="174"/>
      <c r="H261" s="174"/>
      <c r="I261" s="215"/>
      <c r="J261" s="174"/>
      <c r="K261" s="174"/>
      <c r="L261" s="214"/>
      <c r="M261" s="238"/>
      <c r="N261" s="106"/>
      <c r="O261" s="106"/>
      <c r="P261" s="106"/>
      <c r="Q261" s="106"/>
      <c r="R261" s="106"/>
      <c r="S261" s="106"/>
      <c r="T261" s="255"/>
      <c r="AT261" s="170" t="s">
        <v>173</v>
      </c>
      <c r="AU261" s="170" t="s">
        <v>81</v>
      </c>
    </row>
    <row r="262" spans="2:65" s="84" customFormat="1" ht="20.4" customHeight="1">
      <c r="B262" s="105"/>
      <c r="C262" s="189" t="s">
        <v>1549</v>
      </c>
      <c r="D262" s="189" t="s">
        <v>166</v>
      </c>
      <c r="E262" s="190" t="s">
        <v>2814</v>
      </c>
      <c r="F262" s="191" t="s">
        <v>2815</v>
      </c>
      <c r="G262" s="192" t="s">
        <v>169</v>
      </c>
      <c r="H262" s="193">
        <v>2</v>
      </c>
      <c r="I262" s="233"/>
      <c r="J262" s="234">
        <f t="shared" si="291"/>
        <v>0</v>
      </c>
      <c r="K262" s="191" t="s">
        <v>22</v>
      </c>
      <c r="L262" s="214"/>
      <c r="M262" s="235" t="s">
        <v>22</v>
      </c>
      <c r="N262" s="236" t="s">
        <v>44</v>
      </c>
      <c r="O262" s="106"/>
      <c r="P262" s="237">
        <f t="shared" si="292"/>
        <v>0</v>
      </c>
      <c r="Q262" s="237">
        <v>0.00036</v>
      </c>
      <c r="R262" s="237">
        <f t="shared" si="293"/>
        <v>0.00072</v>
      </c>
      <c r="S262" s="237">
        <v>0</v>
      </c>
      <c r="T262" s="254">
        <f t="shared" si="294"/>
        <v>0</v>
      </c>
      <c r="AR262" s="170" t="s">
        <v>298</v>
      </c>
      <c r="AT262" s="170" t="s">
        <v>166</v>
      </c>
      <c r="AU262" s="170" t="s">
        <v>81</v>
      </c>
      <c r="AY262" s="170" t="s">
        <v>164</v>
      </c>
      <c r="BE262" s="266">
        <f t="shared" si="288"/>
        <v>0</v>
      </c>
      <c r="BF262" s="266">
        <f t="shared" si="295"/>
        <v>0</v>
      </c>
      <c r="BG262" s="266">
        <f t="shared" si="296"/>
        <v>0</v>
      </c>
      <c r="BH262" s="266">
        <f t="shared" si="297"/>
        <v>0</v>
      </c>
      <c r="BI262" s="266">
        <f t="shared" si="289"/>
        <v>0</v>
      </c>
      <c r="BJ262" s="170" t="s">
        <v>24</v>
      </c>
      <c r="BK262" s="266">
        <f t="shared" si="290"/>
        <v>0</v>
      </c>
      <c r="BL262" s="170" t="s">
        <v>298</v>
      </c>
      <c r="BM262" s="170" t="s">
        <v>1549</v>
      </c>
    </row>
    <row r="263" spans="2:47" s="84" customFormat="1" ht="13.5">
      <c r="B263" s="105"/>
      <c r="C263" s="174"/>
      <c r="D263" s="207" t="s">
        <v>173</v>
      </c>
      <c r="E263" s="174"/>
      <c r="F263" s="270" t="s">
        <v>2815</v>
      </c>
      <c r="G263" s="174"/>
      <c r="H263" s="174"/>
      <c r="I263" s="215"/>
      <c r="J263" s="174"/>
      <c r="K263" s="174"/>
      <c r="L263" s="214"/>
      <c r="M263" s="238"/>
      <c r="N263" s="106"/>
      <c r="O263" s="106"/>
      <c r="P263" s="106"/>
      <c r="Q263" s="106"/>
      <c r="R263" s="106"/>
      <c r="S263" s="106"/>
      <c r="T263" s="255"/>
      <c r="AT263" s="170" t="s">
        <v>173</v>
      </c>
      <c r="AU263" s="170" t="s">
        <v>81</v>
      </c>
    </row>
    <row r="264" spans="2:65" s="84" customFormat="1" ht="20.4" customHeight="1">
      <c r="B264" s="105"/>
      <c r="C264" s="189" t="s">
        <v>1553</v>
      </c>
      <c r="D264" s="189" t="s">
        <v>166</v>
      </c>
      <c r="E264" s="190" t="s">
        <v>2816</v>
      </c>
      <c r="F264" s="191" t="s">
        <v>2817</v>
      </c>
      <c r="G264" s="192" t="s">
        <v>169</v>
      </c>
      <c r="H264" s="193">
        <v>17</v>
      </c>
      <c r="I264" s="233"/>
      <c r="J264" s="234">
        <f t="shared" si="291"/>
        <v>0</v>
      </c>
      <c r="K264" s="191" t="s">
        <v>22</v>
      </c>
      <c r="L264" s="214"/>
      <c r="M264" s="235" t="s">
        <v>22</v>
      </c>
      <c r="N264" s="236" t="s">
        <v>44</v>
      </c>
      <c r="O264" s="106"/>
      <c r="P264" s="237">
        <f t="shared" si="292"/>
        <v>0</v>
      </c>
      <c r="Q264" s="237">
        <v>0.00023</v>
      </c>
      <c r="R264" s="237">
        <f t="shared" si="293"/>
        <v>0.00391</v>
      </c>
      <c r="S264" s="237">
        <v>0</v>
      </c>
      <c r="T264" s="254">
        <f t="shared" si="294"/>
        <v>0</v>
      </c>
      <c r="AR264" s="170" t="s">
        <v>298</v>
      </c>
      <c r="AT264" s="170" t="s">
        <v>166</v>
      </c>
      <c r="AU264" s="170" t="s">
        <v>81</v>
      </c>
      <c r="AY264" s="170" t="s">
        <v>164</v>
      </c>
      <c r="BE264" s="266">
        <f aca="true" t="shared" si="298" ref="BE264:BE268">IF(N264="základní",J264,0)</f>
        <v>0</v>
      </c>
      <c r="BF264" s="266">
        <f t="shared" si="295"/>
        <v>0</v>
      </c>
      <c r="BG264" s="266">
        <f t="shared" si="296"/>
        <v>0</v>
      </c>
      <c r="BH264" s="266">
        <f t="shared" si="297"/>
        <v>0</v>
      </c>
      <c r="BI264" s="266">
        <f aca="true" t="shared" si="299" ref="BI264:BI268">IF(N264="nulová",J264,0)</f>
        <v>0</v>
      </c>
      <c r="BJ264" s="170" t="s">
        <v>24</v>
      </c>
      <c r="BK264" s="266">
        <f aca="true" t="shared" si="300" ref="BK264:BK268">ROUND(I264*H264,2)</f>
        <v>0</v>
      </c>
      <c r="BL264" s="170" t="s">
        <v>298</v>
      </c>
      <c r="BM264" s="170" t="s">
        <v>1553</v>
      </c>
    </row>
    <row r="265" spans="2:47" s="84" customFormat="1" ht="13.5">
      <c r="B265" s="105"/>
      <c r="C265" s="174"/>
      <c r="D265" s="207" t="s">
        <v>173</v>
      </c>
      <c r="E265" s="174"/>
      <c r="F265" s="270" t="s">
        <v>2817</v>
      </c>
      <c r="G265" s="174"/>
      <c r="H265" s="174"/>
      <c r="I265" s="215"/>
      <c r="J265" s="174"/>
      <c r="K265" s="174"/>
      <c r="L265" s="214"/>
      <c r="M265" s="238"/>
      <c r="N265" s="106"/>
      <c r="O265" s="106"/>
      <c r="P265" s="106"/>
      <c r="Q265" s="106"/>
      <c r="R265" s="106"/>
      <c r="S265" s="106"/>
      <c r="T265" s="255"/>
      <c r="AT265" s="170" t="s">
        <v>173</v>
      </c>
      <c r="AU265" s="170" t="s">
        <v>81</v>
      </c>
    </row>
    <row r="266" spans="2:65" s="84" customFormat="1" ht="28.8" customHeight="1">
      <c r="B266" s="105"/>
      <c r="C266" s="189" t="s">
        <v>1557</v>
      </c>
      <c r="D266" s="189" t="s">
        <v>166</v>
      </c>
      <c r="E266" s="190" t="s">
        <v>2818</v>
      </c>
      <c r="F266" s="191" t="s">
        <v>2819</v>
      </c>
      <c r="G266" s="192" t="s">
        <v>169</v>
      </c>
      <c r="H266" s="193">
        <v>3</v>
      </c>
      <c r="I266" s="233"/>
      <c r="J266" s="234">
        <f aca="true" t="shared" si="301" ref="J266:J270">ROUND(I266*H266,2)</f>
        <v>0</v>
      </c>
      <c r="K266" s="191" t="s">
        <v>22</v>
      </c>
      <c r="L266" s="214"/>
      <c r="M266" s="235" t="s">
        <v>22</v>
      </c>
      <c r="N266" s="236" t="s">
        <v>44</v>
      </c>
      <c r="O266" s="106"/>
      <c r="P266" s="237">
        <f aca="true" t="shared" si="302" ref="P266:P270">O266*H266</f>
        <v>0</v>
      </c>
      <c r="Q266" s="237">
        <v>0.00047</v>
      </c>
      <c r="R266" s="237">
        <f aca="true" t="shared" si="303" ref="R266:R270">Q266*H266</f>
        <v>0.00141</v>
      </c>
      <c r="S266" s="237">
        <v>0</v>
      </c>
      <c r="T266" s="254">
        <f aca="true" t="shared" si="304" ref="T266:T270">S266*H266</f>
        <v>0</v>
      </c>
      <c r="AR266" s="170" t="s">
        <v>298</v>
      </c>
      <c r="AT266" s="170" t="s">
        <v>166</v>
      </c>
      <c r="AU266" s="170" t="s">
        <v>81</v>
      </c>
      <c r="AY266" s="170" t="s">
        <v>164</v>
      </c>
      <c r="BE266" s="266">
        <f t="shared" si="298"/>
        <v>0</v>
      </c>
      <c r="BF266" s="266">
        <f aca="true" t="shared" si="305" ref="BF266:BF270">IF(N266="snížená",J266,0)</f>
        <v>0</v>
      </c>
      <c r="BG266" s="266">
        <f aca="true" t="shared" si="306" ref="BG266:BG270">IF(N266="zákl. přenesená",J266,0)</f>
        <v>0</v>
      </c>
      <c r="BH266" s="266">
        <f aca="true" t="shared" si="307" ref="BH266:BH270">IF(N266="sníž. přenesená",J266,0)</f>
        <v>0</v>
      </c>
      <c r="BI266" s="266">
        <f t="shared" si="299"/>
        <v>0</v>
      </c>
      <c r="BJ266" s="170" t="s">
        <v>24</v>
      </c>
      <c r="BK266" s="266">
        <f t="shared" si="300"/>
        <v>0</v>
      </c>
      <c r="BL266" s="170" t="s">
        <v>298</v>
      </c>
      <c r="BM266" s="170" t="s">
        <v>1557</v>
      </c>
    </row>
    <row r="267" spans="2:47" s="84" customFormat="1" ht="24">
      <c r="B267" s="105"/>
      <c r="C267" s="174"/>
      <c r="D267" s="207" t="s">
        <v>173</v>
      </c>
      <c r="E267" s="174"/>
      <c r="F267" s="270" t="s">
        <v>2819</v>
      </c>
      <c r="G267" s="174"/>
      <c r="H267" s="174"/>
      <c r="I267" s="215"/>
      <c r="J267" s="174"/>
      <c r="K267" s="174"/>
      <c r="L267" s="214"/>
      <c r="M267" s="238"/>
      <c r="N267" s="106"/>
      <c r="O267" s="106"/>
      <c r="P267" s="106"/>
      <c r="Q267" s="106"/>
      <c r="R267" s="106"/>
      <c r="S267" s="106"/>
      <c r="T267" s="255"/>
      <c r="AT267" s="170" t="s">
        <v>173</v>
      </c>
      <c r="AU267" s="170" t="s">
        <v>81</v>
      </c>
    </row>
    <row r="268" spans="2:65" s="84" customFormat="1" ht="20.4" customHeight="1">
      <c r="B268" s="105"/>
      <c r="C268" s="281" t="s">
        <v>1561</v>
      </c>
      <c r="D268" s="281" t="s">
        <v>834</v>
      </c>
      <c r="E268" s="282" t="s">
        <v>705</v>
      </c>
      <c r="F268" s="283" t="s">
        <v>2820</v>
      </c>
      <c r="G268" s="284" t="s">
        <v>169</v>
      </c>
      <c r="H268" s="285">
        <v>12</v>
      </c>
      <c r="I268" s="286"/>
      <c r="J268" s="287">
        <f t="shared" si="301"/>
        <v>0</v>
      </c>
      <c r="K268" s="283" t="s">
        <v>22</v>
      </c>
      <c r="L268" s="288"/>
      <c r="M268" s="289" t="s">
        <v>22</v>
      </c>
      <c r="N268" s="290" t="s">
        <v>44</v>
      </c>
      <c r="O268" s="106"/>
      <c r="P268" s="237">
        <f t="shared" si="302"/>
        <v>0</v>
      </c>
      <c r="Q268" s="237">
        <v>0</v>
      </c>
      <c r="R268" s="237">
        <f t="shared" si="303"/>
        <v>0</v>
      </c>
      <c r="S268" s="237">
        <v>0</v>
      </c>
      <c r="T268" s="254">
        <f t="shared" si="304"/>
        <v>0</v>
      </c>
      <c r="AR268" s="170" t="s">
        <v>425</v>
      </c>
      <c r="AT268" s="170" t="s">
        <v>834</v>
      </c>
      <c r="AU268" s="170" t="s">
        <v>81</v>
      </c>
      <c r="AY268" s="170" t="s">
        <v>164</v>
      </c>
      <c r="BE268" s="266">
        <f t="shared" si="298"/>
        <v>0</v>
      </c>
      <c r="BF268" s="266">
        <f t="shared" si="305"/>
        <v>0</v>
      </c>
      <c r="BG268" s="266">
        <f t="shared" si="306"/>
        <v>0</v>
      </c>
      <c r="BH268" s="266">
        <f t="shared" si="307"/>
        <v>0</v>
      </c>
      <c r="BI268" s="266">
        <f t="shared" si="299"/>
        <v>0</v>
      </c>
      <c r="BJ268" s="170" t="s">
        <v>24</v>
      </c>
      <c r="BK268" s="266">
        <f t="shared" si="300"/>
        <v>0</v>
      </c>
      <c r="BL268" s="170" t="s">
        <v>298</v>
      </c>
      <c r="BM268" s="170" t="s">
        <v>1561</v>
      </c>
    </row>
    <row r="269" spans="2:47" s="84" customFormat="1" ht="13.5">
      <c r="B269" s="105"/>
      <c r="C269" s="174"/>
      <c r="D269" s="207" t="s">
        <v>173</v>
      </c>
      <c r="E269" s="174"/>
      <c r="F269" s="270" t="s">
        <v>2820</v>
      </c>
      <c r="G269" s="174"/>
      <c r="H269" s="174"/>
      <c r="I269" s="215"/>
      <c r="J269" s="174"/>
      <c r="K269" s="174"/>
      <c r="L269" s="214"/>
      <c r="M269" s="238"/>
      <c r="N269" s="106"/>
      <c r="O269" s="106"/>
      <c r="P269" s="106"/>
      <c r="Q269" s="106"/>
      <c r="R269" s="106"/>
      <c r="S269" s="106"/>
      <c r="T269" s="255"/>
      <c r="AT269" s="170" t="s">
        <v>173</v>
      </c>
      <c r="AU269" s="170" t="s">
        <v>81</v>
      </c>
    </row>
    <row r="270" spans="2:65" s="84" customFormat="1" ht="20.4" customHeight="1">
      <c r="B270" s="105"/>
      <c r="C270" s="189" t="s">
        <v>1567</v>
      </c>
      <c r="D270" s="189" t="s">
        <v>166</v>
      </c>
      <c r="E270" s="190" t="s">
        <v>2821</v>
      </c>
      <c r="F270" s="191" t="s">
        <v>2822</v>
      </c>
      <c r="G270" s="192" t="s">
        <v>169</v>
      </c>
      <c r="H270" s="193">
        <v>10</v>
      </c>
      <c r="I270" s="233"/>
      <c r="J270" s="234">
        <f t="shared" si="301"/>
        <v>0</v>
      </c>
      <c r="K270" s="191" t="s">
        <v>22</v>
      </c>
      <c r="L270" s="214"/>
      <c r="M270" s="235" t="s">
        <v>22</v>
      </c>
      <c r="N270" s="236" t="s">
        <v>44</v>
      </c>
      <c r="O270" s="106"/>
      <c r="P270" s="237">
        <f t="shared" si="302"/>
        <v>0</v>
      </c>
      <c r="Q270" s="237">
        <v>0.00031</v>
      </c>
      <c r="R270" s="237">
        <f t="shared" si="303"/>
        <v>0.0031</v>
      </c>
      <c r="S270" s="237">
        <v>0</v>
      </c>
      <c r="T270" s="254">
        <f t="shared" si="304"/>
        <v>0</v>
      </c>
      <c r="AR270" s="170" t="s">
        <v>298</v>
      </c>
      <c r="AT270" s="170" t="s">
        <v>166</v>
      </c>
      <c r="AU270" s="170" t="s">
        <v>81</v>
      </c>
      <c r="AY270" s="170" t="s">
        <v>164</v>
      </c>
      <c r="BE270" s="266">
        <f aca="true" t="shared" si="308" ref="BE270:BE275">IF(N270="základní",J270,0)</f>
        <v>0</v>
      </c>
      <c r="BF270" s="266">
        <f t="shared" si="305"/>
        <v>0</v>
      </c>
      <c r="BG270" s="266">
        <f t="shared" si="306"/>
        <v>0</v>
      </c>
      <c r="BH270" s="266">
        <f t="shared" si="307"/>
        <v>0</v>
      </c>
      <c r="BI270" s="266">
        <f aca="true" t="shared" si="309" ref="BI270:BI275">IF(N270="nulová",J270,0)</f>
        <v>0</v>
      </c>
      <c r="BJ270" s="170" t="s">
        <v>24</v>
      </c>
      <c r="BK270" s="266">
        <f aca="true" t="shared" si="310" ref="BK270:BK275">ROUND(I270*H270,2)</f>
        <v>0</v>
      </c>
      <c r="BL270" s="170" t="s">
        <v>298</v>
      </c>
      <c r="BM270" s="170" t="s">
        <v>1567</v>
      </c>
    </row>
    <row r="271" spans="2:47" s="84" customFormat="1" ht="13.5">
      <c r="B271" s="105"/>
      <c r="C271" s="174"/>
      <c r="D271" s="207" t="s">
        <v>173</v>
      </c>
      <c r="E271" s="174"/>
      <c r="F271" s="270" t="s">
        <v>2822</v>
      </c>
      <c r="G271" s="174"/>
      <c r="H271" s="174"/>
      <c r="I271" s="215"/>
      <c r="J271" s="174"/>
      <c r="K271" s="174"/>
      <c r="L271" s="214"/>
      <c r="M271" s="238"/>
      <c r="N271" s="106"/>
      <c r="O271" s="106"/>
      <c r="P271" s="106"/>
      <c r="Q271" s="106"/>
      <c r="R271" s="106"/>
      <c r="S271" s="106"/>
      <c r="T271" s="255"/>
      <c r="AT271" s="170" t="s">
        <v>173</v>
      </c>
      <c r="AU271" s="170" t="s">
        <v>81</v>
      </c>
    </row>
    <row r="272" spans="2:65" s="84" customFormat="1" ht="20.4" customHeight="1">
      <c r="B272" s="105"/>
      <c r="C272" s="189" t="s">
        <v>1573</v>
      </c>
      <c r="D272" s="189" t="s">
        <v>166</v>
      </c>
      <c r="E272" s="190" t="s">
        <v>2823</v>
      </c>
      <c r="F272" s="191" t="s">
        <v>2824</v>
      </c>
      <c r="G272" s="192" t="s">
        <v>623</v>
      </c>
      <c r="H272" s="193">
        <v>0.74</v>
      </c>
      <c r="I272" s="233"/>
      <c r="J272" s="234">
        <f aca="true" t="shared" si="311" ref="J272:J277">ROUND(I272*H272,2)</f>
        <v>0</v>
      </c>
      <c r="K272" s="191" t="s">
        <v>22</v>
      </c>
      <c r="L272" s="214"/>
      <c r="M272" s="235" t="s">
        <v>22</v>
      </c>
      <c r="N272" s="236" t="s">
        <v>44</v>
      </c>
      <c r="O272" s="106"/>
      <c r="P272" s="237">
        <f aca="true" t="shared" si="312" ref="P272:P277">O272*H272</f>
        <v>0</v>
      </c>
      <c r="Q272" s="237">
        <v>0</v>
      </c>
      <c r="R272" s="237">
        <f aca="true" t="shared" si="313" ref="R272:R277">Q272*H272</f>
        <v>0</v>
      </c>
      <c r="S272" s="237">
        <v>0</v>
      </c>
      <c r="T272" s="254">
        <f aca="true" t="shared" si="314" ref="T272:T277">S272*H272</f>
        <v>0</v>
      </c>
      <c r="AR272" s="170" t="s">
        <v>298</v>
      </c>
      <c r="AT272" s="170" t="s">
        <v>166</v>
      </c>
      <c r="AU272" s="170" t="s">
        <v>81</v>
      </c>
      <c r="AY272" s="170" t="s">
        <v>164</v>
      </c>
      <c r="BE272" s="266">
        <f t="shared" si="308"/>
        <v>0</v>
      </c>
      <c r="BF272" s="266">
        <f aca="true" t="shared" si="315" ref="BF272:BF277">IF(N272="snížená",J272,0)</f>
        <v>0</v>
      </c>
      <c r="BG272" s="266">
        <f aca="true" t="shared" si="316" ref="BG272:BG277">IF(N272="zákl. přenesená",J272,0)</f>
        <v>0</v>
      </c>
      <c r="BH272" s="266">
        <f aca="true" t="shared" si="317" ref="BH272:BH277">IF(N272="sníž. přenesená",J272,0)</f>
        <v>0</v>
      </c>
      <c r="BI272" s="266">
        <f t="shared" si="309"/>
        <v>0</v>
      </c>
      <c r="BJ272" s="170" t="s">
        <v>24</v>
      </c>
      <c r="BK272" s="266">
        <f t="shared" si="310"/>
        <v>0</v>
      </c>
      <c r="BL272" s="170" t="s">
        <v>298</v>
      </c>
      <c r="BM272" s="170" t="s">
        <v>1573</v>
      </c>
    </row>
    <row r="273" spans="2:47" s="84" customFormat="1" ht="13.5">
      <c r="B273" s="105"/>
      <c r="C273" s="174"/>
      <c r="D273" s="194" t="s">
        <v>173</v>
      </c>
      <c r="E273" s="174"/>
      <c r="F273" s="195" t="s">
        <v>2824</v>
      </c>
      <c r="G273" s="174"/>
      <c r="H273" s="174"/>
      <c r="I273" s="215"/>
      <c r="J273" s="174"/>
      <c r="K273" s="174"/>
      <c r="L273" s="214"/>
      <c r="M273" s="238"/>
      <c r="N273" s="106"/>
      <c r="O273" s="106"/>
      <c r="P273" s="106"/>
      <c r="Q273" s="106"/>
      <c r="R273" s="106"/>
      <c r="S273" s="106"/>
      <c r="T273" s="255"/>
      <c r="AT273" s="170" t="s">
        <v>173</v>
      </c>
      <c r="AU273" s="170" t="s">
        <v>81</v>
      </c>
    </row>
    <row r="274" spans="2:63" s="89" customFormat="1" ht="29.9" customHeight="1">
      <c r="B274" s="183"/>
      <c r="C274" s="184"/>
      <c r="D274" s="187" t="s">
        <v>72</v>
      </c>
      <c r="E274" s="188" t="s">
        <v>2825</v>
      </c>
      <c r="F274" s="188" t="s">
        <v>2826</v>
      </c>
      <c r="G274" s="184"/>
      <c r="H274" s="184"/>
      <c r="I274" s="226"/>
      <c r="J274" s="232">
        <f>BK274</f>
        <v>0</v>
      </c>
      <c r="K274" s="184"/>
      <c r="L274" s="228"/>
      <c r="M274" s="229"/>
      <c r="N274" s="230"/>
      <c r="O274" s="230"/>
      <c r="P274" s="231">
        <f aca="true" t="shared" si="318" ref="P274:T274">SUM(P275:P288)</f>
        <v>0</v>
      </c>
      <c r="Q274" s="230"/>
      <c r="R274" s="231">
        <f t="shared" si="318"/>
        <v>0.04985</v>
      </c>
      <c r="S274" s="230"/>
      <c r="T274" s="253">
        <f t="shared" si="318"/>
        <v>0</v>
      </c>
      <c r="AR274" s="259" t="s">
        <v>81</v>
      </c>
      <c r="AT274" s="260" t="s">
        <v>72</v>
      </c>
      <c r="AU274" s="260" t="s">
        <v>24</v>
      </c>
      <c r="AY274" s="259" t="s">
        <v>164</v>
      </c>
      <c r="BK274" s="265">
        <f>SUM(BK275:BK288)</f>
        <v>0</v>
      </c>
    </row>
    <row r="275" spans="2:65" s="84" customFormat="1" ht="28.8" customHeight="1">
      <c r="B275" s="105"/>
      <c r="C275" s="189" t="s">
        <v>1578</v>
      </c>
      <c r="D275" s="189" t="s">
        <v>166</v>
      </c>
      <c r="E275" s="190" t="s">
        <v>2827</v>
      </c>
      <c r="F275" s="191" t="s">
        <v>2828</v>
      </c>
      <c r="G275" s="192" t="s">
        <v>710</v>
      </c>
      <c r="H275" s="193">
        <v>3</v>
      </c>
      <c r="I275" s="233"/>
      <c r="J275" s="234">
        <f t="shared" si="311"/>
        <v>0</v>
      </c>
      <c r="K275" s="191" t="s">
        <v>22</v>
      </c>
      <c r="L275" s="214"/>
      <c r="M275" s="235" t="s">
        <v>22</v>
      </c>
      <c r="N275" s="236" t="s">
        <v>44</v>
      </c>
      <c r="O275" s="106"/>
      <c r="P275" s="237">
        <f t="shared" si="312"/>
        <v>0</v>
      </c>
      <c r="Q275" s="237">
        <v>0.0092</v>
      </c>
      <c r="R275" s="237">
        <f t="shared" si="313"/>
        <v>0.0276</v>
      </c>
      <c r="S275" s="237">
        <v>0</v>
      </c>
      <c r="T275" s="254">
        <f t="shared" si="314"/>
        <v>0</v>
      </c>
      <c r="AR275" s="170" t="s">
        <v>298</v>
      </c>
      <c r="AT275" s="170" t="s">
        <v>166</v>
      </c>
      <c r="AU275" s="170" t="s">
        <v>81</v>
      </c>
      <c r="AY275" s="170" t="s">
        <v>164</v>
      </c>
      <c r="BE275" s="266">
        <f t="shared" si="308"/>
        <v>0</v>
      </c>
      <c r="BF275" s="266">
        <f t="shared" si="315"/>
        <v>0</v>
      </c>
      <c r="BG275" s="266">
        <f t="shared" si="316"/>
        <v>0</v>
      </c>
      <c r="BH275" s="266">
        <f t="shared" si="317"/>
        <v>0</v>
      </c>
      <c r="BI275" s="266">
        <f t="shared" si="309"/>
        <v>0</v>
      </c>
      <c r="BJ275" s="170" t="s">
        <v>24</v>
      </c>
      <c r="BK275" s="266">
        <f t="shared" si="310"/>
        <v>0</v>
      </c>
      <c r="BL275" s="170" t="s">
        <v>298</v>
      </c>
      <c r="BM275" s="170" t="s">
        <v>1578</v>
      </c>
    </row>
    <row r="276" spans="2:47" s="84" customFormat="1" ht="24">
      <c r="B276" s="105"/>
      <c r="C276" s="174"/>
      <c r="D276" s="207" t="s">
        <v>173</v>
      </c>
      <c r="E276" s="174"/>
      <c r="F276" s="270" t="s">
        <v>2828</v>
      </c>
      <c r="G276" s="174"/>
      <c r="H276" s="174"/>
      <c r="I276" s="215"/>
      <c r="J276" s="174"/>
      <c r="K276" s="174"/>
      <c r="L276" s="214"/>
      <c r="M276" s="238"/>
      <c r="N276" s="106"/>
      <c r="O276" s="106"/>
      <c r="P276" s="106"/>
      <c r="Q276" s="106"/>
      <c r="R276" s="106"/>
      <c r="S276" s="106"/>
      <c r="T276" s="255"/>
      <c r="AT276" s="170" t="s">
        <v>173</v>
      </c>
      <c r="AU276" s="170" t="s">
        <v>81</v>
      </c>
    </row>
    <row r="277" spans="2:65" s="84" customFormat="1" ht="28.8" customHeight="1">
      <c r="B277" s="105"/>
      <c r="C277" s="189" t="s">
        <v>1582</v>
      </c>
      <c r="D277" s="189" t="s">
        <v>166</v>
      </c>
      <c r="E277" s="190" t="s">
        <v>2829</v>
      </c>
      <c r="F277" s="191" t="s">
        <v>2830</v>
      </c>
      <c r="G277" s="192" t="s">
        <v>710</v>
      </c>
      <c r="H277" s="193">
        <v>1</v>
      </c>
      <c r="I277" s="233"/>
      <c r="J277" s="234">
        <f t="shared" si="311"/>
        <v>0</v>
      </c>
      <c r="K277" s="191" t="s">
        <v>22</v>
      </c>
      <c r="L277" s="214"/>
      <c r="M277" s="235" t="s">
        <v>22</v>
      </c>
      <c r="N277" s="236" t="s">
        <v>44</v>
      </c>
      <c r="O277" s="106"/>
      <c r="P277" s="237">
        <f t="shared" si="312"/>
        <v>0</v>
      </c>
      <c r="Q277" s="237">
        <v>0.01765</v>
      </c>
      <c r="R277" s="237">
        <f t="shared" si="313"/>
        <v>0.01765</v>
      </c>
      <c r="S277" s="237">
        <v>0</v>
      </c>
      <c r="T277" s="254">
        <f t="shared" si="314"/>
        <v>0</v>
      </c>
      <c r="AR277" s="170" t="s">
        <v>298</v>
      </c>
      <c r="AT277" s="170" t="s">
        <v>166</v>
      </c>
      <c r="AU277" s="170" t="s">
        <v>81</v>
      </c>
      <c r="AY277" s="170" t="s">
        <v>164</v>
      </c>
      <c r="BE277" s="266">
        <f aca="true" t="shared" si="319" ref="BE277:BE281">IF(N277="základní",J277,0)</f>
        <v>0</v>
      </c>
      <c r="BF277" s="266">
        <f t="shared" si="315"/>
        <v>0</v>
      </c>
      <c r="BG277" s="266">
        <f t="shared" si="316"/>
        <v>0</v>
      </c>
      <c r="BH277" s="266">
        <f t="shared" si="317"/>
        <v>0</v>
      </c>
      <c r="BI277" s="266">
        <f aca="true" t="shared" si="320" ref="BI277:BI281">IF(N277="nulová",J277,0)</f>
        <v>0</v>
      </c>
      <c r="BJ277" s="170" t="s">
        <v>24</v>
      </c>
      <c r="BK277" s="266">
        <f aca="true" t="shared" si="321" ref="BK277:BK281">ROUND(I277*H277,2)</f>
        <v>0</v>
      </c>
      <c r="BL277" s="170" t="s">
        <v>298</v>
      </c>
      <c r="BM277" s="170" t="s">
        <v>1582</v>
      </c>
    </row>
    <row r="278" spans="2:47" s="84" customFormat="1" ht="24">
      <c r="B278" s="105"/>
      <c r="C278" s="174"/>
      <c r="D278" s="207" t="s">
        <v>173</v>
      </c>
      <c r="E278" s="174"/>
      <c r="F278" s="270" t="s">
        <v>2830</v>
      </c>
      <c r="G278" s="174"/>
      <c r="H278" s="174"/>
      <c r="I278" s="215"/>
      <c r="J278" s="174"/>
      <c r="K278" s="174"/>
      <c r="L278" s="214"/>
      <c r="M278" s="238"/>
      <c r="N278" s="106"/>
      <c r="O278" s="106"/>
      <c r="P278" s="106"/>
      <c r="Q278" s="106"/>
      <c r="R278" s="106"/>
      <c r="S278" s="106"/>
      <c r="T278" s="255"/>
      <c r="AT278" s="170" t="s">
        <v>173</v>
      </c>
      <c r="AU278" s="170" t="s">
        <v>81</v>
      </c>
    </row>
    <row r="279" spans="2:65" s="84" customFormat="1" ht="20.4" customHeight="1">
      <c r="B279" s="105"/>
      <c r="C279" s="189" t="s">
        <v>1586</v>
      </c>
      <c r="D279" s="189" t="s">
        <v>166</v>
      </c>
      <c r="E279" s="190" t="s">
        <v>2831</v>
      </c>
      <c r="F279" s="191" t="s">
        <v>2832</v>
      </c>
      <c r="G279" s="192" t="s">
        <v>710</v>
      </c>
      <c r="H279" s="193">
        <v>4</v>
      </c>
      <c r="I279" s="233"/>
      <c r="J279" s="234">
        <f aca="true" t="shared" si="322" ref="J279:J283">ROUND(I279*H279,2)</f>
        <v>0</v>
      </c>
      <c r="K279" s="191" t="s">
        <v>22</v>
      </c>
      <c r="L279" s="214"/>
      <c r="M279" s="235" t="s">
        <v>22</v>
      </c>
      <c r="N279" s="236" t="s">
        <v>44</v>
      </c>
      <c r="O279" s="106"/>
      <c r="P279" s="237">
        <f aca="true" t="shared" si="323" ref="P279:P283">O279*H279</f>
        <v>0</v>
      </c>
      <c r="Q279" s="237">
        <v>0.00015</v>
      </c>
      <c r="R279" s="237">
        <f aca="true" t="shared" si="324" ref="R279:R283">Q279*H279</f>
        <v>0.0006</v>
      </c>
      <c r="S279" s="237">
        <v>0</v>
      </c>
      <c r="T279" s="254">
        <f aca="true" t="shared" si="325" ref="T279:T283">S279*H279</f>
        <v>0</v>
      </c>
      <c r="AR279" s="170" t="s">
        <v>298</v>
      </c>
      <c r="AT279" s="170" t="s">
        <v>166</v>
      </c>
      <c r="AU279" s="170" t="s">
        <v>81</v>
      </c>
      <c r="AY279" s="170" t="s">
        <v>164</v>
      </c>
      <c r="BE279" s="266">
        <f t="shared" si="319"/>
        <v>0</v>
      </c>
      <c r="BF279" s="266">
        <f aca="true" t="shared" si="326" ref="BF279:BF283">IF(N279="snížená",J279,0)</f>
        <v>0</v>
      </c>
      <c r="BG279" s="266">
        <f aca="true" t="shared" si="327" ref="BG279:BG283">IF(N279="zákl. přenesená",J279,0)</f>
        <v>0</v>
      </c>
      <c r="BH279" s="266">
        <f aca="true" t="shared" si="328" ref="BH279:BH283">IF(N279="sníž. přenesená",J279,0)</f>
        <v>0</v>
      </c>
      <c r="BI279" s="266">
        <f t="shared" si="320"/>
        <v>0</v>
      </c>
      <c r="BJ279" s="170" t="s">
        <v>24</v>
      </c>
      <c r="BK279" s="266">
        <f t="shared" si="321"/>
        <v>0</v>
      </c>
      <c r="BL279" s="170" t="s">
        <v>298</v>
      </c>
      <c r="BM279" s="170" t="s">
        <v>1586</v>
      </c>
    </row>
    <row r="280" spans="2:47" s="84" customFormat="1" ht="13.5">
      <c r="B280" s="105"/>
      <c r="C280" s="174"/>
      <c r="D280" s="207" t="s">
        <v>173</v>
      </c>
      <c r="E280" s="174"/>
      <c r="F280" s="270" t="s">
        <v>2832</v>
      </c>
      <c r="G280" s="174"/>
      <c r="H280" s="174"/>
      <c r="I280" s="215"/>
      <c r="J280" s="174"/>
      <c r="K280" s="174"/>
      <c r="L280" s="214"/>
      <c r="M280" s="238"/>
      <c r="N280" s="106"/>
      <c r="O280" s="106"/>
      <c r="P280" s="106"/>
      <c r="Q280" s="106"/>
      <c r="R280" s="106"/>
      <c r="S280" s="106"/>
      <c r="T280" s="255"/>
      <c r="AT280" s="170" t="s">
        <v>173</v>
      </c>
      <c r="AU280" s="170" t="s">
        <v>81</v>
      </c>
    </row>
    <row r="281" spans="2:65" s="84" customFormat="1" ht="20.4" customHeight="1">
      <c r="B281" s="105"/>
      <c r="C281" s="189" t="s">
        <v>1590</v>
      </c>
      <c r="D281" s="189" t="s">
        <v>166</v>
      </c>
      <c r="E281" s="190" t="s">
        <v>2833</v>
      </c>
      <c r="F281" s="191" t="s">
        <v>2834</v>
      </c>
      <c r="G281" s="192" t="s">
        <v>710</v>
      </c>
      <c r="H281" s="193">
        <v>4</v>
      </c>
      <c r="I281" s="233"/>
      <c r="J281" s="234">
        <f t="shared" si="322"/>
        <v>0</v>
      </c>
      <c r="K281" s="191" t="s">
        <v>22</v>
      </c>
      <c r="L281" s="214"/>
      <c r="M281" s="235" t="s">
        <v>22</v>
      </c>
      <c r="N281" s="236" t="s">
        <v>44</v>
      </c>
      <c r="O281" s="106"/>
      <c r="P281" s="237">
        <f t="shared" si="323"/>
        <v>0</v>
      </c>
      <c r="Q281" s="237">
        <v>0.0005</v>
      </c>
      <c r="R281" s="237">
        <f t="shared" si="324"/>
        <v>0.002</v>
      </c>
      <c r="S281" s="237">
        <v>0</v>
      </c>
      <c r="T281" s="254">
        <f t="shared" si="325"/>
        <v>0</v>
      </c>
      <c r="AR281" s="170" t="s">
        <v>298</v>
      </c>
      <c r="AT281" s="170" t="s">
        <v>166</v>
      </c>
      <c r="AU281" s="170" t="s">
        <v>81</v>
      </c>
      <c r="AY281" s="170" t="s">
        <v>164</v>
      </c>
      <c r="BE281" s="266">
        <f t="shared" si="319"/>
        <v>0</v>
      </c>
      <c r="BF281" s="266">
        <f t="shared" si="326"/>
        <v>0</v>
      </c>
      <c r="BG281" s="266">
        <f t="shared" si="327"/>
        <v>0</v>
      </c>
      <c r="BH281" s="266">
        <f t="shared" si="328"/>
        <v>0</v>
      </c>
      <c r="BI281" s="266">
        <f t="shared" si="320"/>
        <v>0</v>
      </c>
      <c r="BJ281" s="170" t="s">
        <v>24</v>
      </c>
      <c r="BK281" s="266">
        <f t="shared" si="321"/>
        <v>0</v>
      </c>
      <c r="BL281" s="170" t="s">
        <v>298</v>
      </c>
      <c r="BM281" s="170" t="s">
        <v>1590</v>
      </c>
    </row>
    <row r="282" spans="2:47" s="84" customFormat="1" ht="13.5">
      <c r="B282" s="105"/>
      <c r="C282" s="174"/>
      <c r="D282" s="207" t="s">
        <v>173</v>
      </c>
      <c r="E282" s="174"/>
      <c r="F282" s="270" t="s">
        <v>2834</v>
      </c>
      <c r="G282" s="174"/>
      <c r="H282" s="174"/>
      <c r="I282" s="215"/>
      <c r="J282" s="174"/>
      <c r="K282" s="174"/>
      <c r="L282" s="214"/>
      <c r="M282" s="238"/>
      <c r="N282" s="106"/>
      <c r="O282" s="106"/>
      <c r="P282" s="106"/>
      <c r="Q282" s="106"/>
      <c r="R282" s="106"/>
      <c r="S282" s="106"/>
      <c r="T282" s="255"/>
      <c r="AT282" s="170" t="s">
        <v>173</v>
      </c>
      <c r="AU282" s="170" t="s">
        <v>81</v>
      </c>
    </row>
    <row r="283" spans="2:65" s="84" customFormat="1" ht="20.4" customHeight="1">
      <c r="B283" s="105"/>
      <c r="C283" s="189" t="s">
        <v>1595</v>
      </c>
      <c r="D283" s="189" t="s">
        <v>166</v>
      </c>
      <c r="E283" s="190" t="s">
        <v>2835</v>
      </c>
      <c r="F283" s="191" t="s">
        <v>2836</v>
      </c>
      <c r="G283" s="192" t="s">
        <v>623</v>
      </c>
      <c r="H283" s="193">
        <v>0.05</v>
      </c>
      <c r="I283" s="233"/>
      <c r="J283" s="234">
        <f t="shared" si="322"/>
        <v>0</v>
      </c>
      <c r="K283" s="191" t="s">
        <v>22</v>
      </c>
      <c r="L283" s="214"/>
      <c r="M283" s="235" t="s">
        <v>22</v>
      </c>
      <c r="N283" s="236" t="s">
        <v>44</v>
      </c>
      <c r="O283" s="106"/>
      <c r="P283" s="237">
        <f t="shared" si="323"/>
        <v>0</v>
      </c>
      <c r="Q283" s="237">
        <v>0</v>
      </c>
      <c r="R283" s="237">
        <f t="shared" si="324"/>
        <v>0</v>
      </c>
      <c r="S283" s="237">
        <v>0</v>
      </c>
      <c r="T283" s="254">
        <f t="shared" si="325"/>
        <v>0</v>
      </c>
      <c r="AR283" s="170" t="s">
        <v>298</v>
      </c>
      <c r="AT283" s="170" t="s">
        <v>166</v>
      </c>
      <c r="AU283" s="170" t="s">
        <v>81</v>
      </c>
      <c r="AY283" s="170" t="s">
        <v>164</v>
      </c>
      <c r="BE283" s="266">
        <f aca="true" t="shared" si="329" ref="BE283:BE287">IF(N283="základní",J283,0)</f>
        <v>0</v>
      </c>
      <c r="BF283" s="266">
        <f t="shared" si="326"/>
        <v>0</v>
      </c>
      <c r="BG283" s="266">
        <f t="shared" si="327"/>
        <v>0</v>
      </c>
      <c r="BH283" s="266">
        <f t="shared" si="328"/>
        <v>0</v>
      </c>
      <c r="BI283" s="266">
        <f aca="true" t="shared" si="330" ref="BI283:BI287">IF(N283="nulová",J283,0)</f>
        <v>0</v>
      </c>
      <c r="BJ283" s="170" t="s">
        <v>24</v>
      </c>
      <c r="BK283" s="266">
        <f aca="true" t="shared" si="331" ref="BK283:BK287">ROUND(I283*H283,2)</f>
        <v>0</v>
      </c>
      <c r="BL283" s="170" t="s">
        <v>298</v>
      </c>
      <c r="BM283" s="170" t="s">
        <v>1595</v>
      </c>
    </row>
    <row r="284" spans="2:47" s="84" customFormat="1" ht="13.5">
      <c r="B284" s="105"/>
      <c r="C284" s="174"/>
      <c r="D284" s="207" t="s">
        <v>173</v>
      </c>
      <c r="E284" s="174"/>
      <c r="F284" s="270" t="s">
        <v>2836</v>
      </c>
      <c r="G284" s="174"/>
      <c r="H284" s="174"/>
      <c r="I284" s="215"/>
      <c r="J284" s="174"/>
      <c r="K284" s="174"/>
      <c r="L284" s="214"/>
      <c r="M284" s="238"/>
      <c r="N284" s="106"/>
      <c r="O284" s="106"/>
      <c r="P284" s="106"/>
      <c r="Q284" s="106"/>
      <c r="R284" s="106"/>
      <c r="S284" s="106"/>
      <c r="T284" s="255"/>
      <c r="AT284" s="170" t="s">
        <v>173</v>
      </c>
      <c r="AU284" s="170" t="s">
        <v>81</v>
      </c>
    </row>
    <row r="285" spans="2:65" s="84" customFormat="1" ht="28.8" customHeight="1">
      <c r="B285" s="105"/>
      <c r="C285" s="281" t="s">
        <v>1599</v>
      </c>
      <c r="D285" s="281" t="s">
        <v>834</v>
      </c>
      <c r="E285" s="282" t="s">
        <v>2837</v>
      </c>
      <c r="F285" s="283" t="s">
        <v>2838</v>
      </c>
      <c r="G285" s="284" t="s">
        <v>169</v>
      </c>
      <c r="H285" s="285">
        <v>4</v>
      </c>
      <c r="I285" s="286"/>
      <c r="J285" s="287">
        <f>ROUND(I285*H285,2)</f>
        <v>0</v>
      </c>
      <c r="K285" s="283" t="s">
        <v>22</v>
      </c>
      <c r="L285" s="288"/>
      <c r="M285" s="289" t="s">
        <v>22</v>
      </c>
      <c r="N285" s="290" t="s">
        <v>44</v>
      </c>
      <c r="O285" s="106"/>
      <c r="P285" s="237">
        <f>O285*H285</f>
        <v>0</v>
      </c>
      <c r="Q285" s="237">
        <v>0.0005</v>
      </c>
      <c r="R285" s="237">
        <f>Q285*H285</f>
        <v>0.002</v>
      </c>
      <c r="S285" s="237">
        <v>0</v>
      </c>
      <c r="T285" s="254">
        <f>S285*H285</f>
        <v>0</v>
      </c>
      <c r="AR285" s="170" t="s">
        <v>425</v>
      </c>
      <c r="AT285" s="170" t="s">
        <v>834</v>
      </c>
      <c r="AU285" s="170" t="s">
        <v>81</v>
      </c>
      <c r="AY285" s="170" t="s">
        <v>164</v>
      </c>
      <c r="BE285" s="266">
        <f t="shared" si="329"/>
        <v>0</v>
      </c>
      <c r="BF285" s="266">
        <f>IF(N285="snížená",J285,0)</f>
        <v>0</v>
      </c>
      <c r="BG285" s="266">
        <f>IF(N285="zákl. přenesená",J285,0)</f>
        <v>0</v>
      </c>
      <c r="BH285" s="266">
        <f>IF(N285="sníž. přenesená",J285,0)</f>
        <v>0</v>
      </c>
      <c r="BI285" s="266">
        <f t="shared" si="330"/>
        <v>0</v>
      </c>
      <c r="BJ285" s="170" t="s">
        <v>24</v>
      </c>
      <c r="BK285" s="266">
        <f t="shared" si="331"/>
        <v>0</v>
      </c>
      <c r="BL285" s="170" t="s">
        <v>298</v>
      </c>
      <c r="BM285" s="170" t="s">
        <v>1599</v>
      </c>
    </row>
    <row r="286" spans="2:47" s="84" customFormat="1" ht="13.5">
      <c r="B286" s="105"/>
      <c r="C286" s="174"/>
      <c r="D286" s="207" t="s">
        <v>173</v>
      </c>
      <c r="E286" s="174"/>
      <c r="F286" s="270" t="s">
        <v>2838</v>
      </c>
      <c r="G286" s="174"/>
      <c r="H286" s="174"/>
      <c r="I286" s="215"/>
      <c r="J286" s="174"/>
      <c r="K286" s="174"/>
      <c r="L286" s="214"/>
      <c r="M286" s="238"/>
      <c r="N286" s="106"/>
      <c r="O286" s="106"/>
      <c r="P286" s="106"/>
      <c r="Q286" s="106"/>
      <c r="R286" s="106"/>
      <c r="S286" s="106"/>
      <c r="T286" s="255"/>
      <c r="AT286" s="170" t="s">
        <v>173</v>
      </c>
      <c r="AU286" s="170" t="s">
        <v>81</v>
      </c>
    </row>
    <row r="287" spans="2:65" s="84" customFormat="1" ht="20.4" customHeight="1">
      <c r="B287" s="105"/>
      <c r="C287" s="281" t="s">
        <v>1603</v>
      </c>
      <c r="D287" s="281" t="s">
        <v>834</v>
      </c>
      <c r="E287" s="282" t="s">
        <v>2839</v>
      </c>
      <c r="F287" s="283" t="s">
        <v>2840</v>
      </c>
      <c r="G287" s="284" t="s">
        <v>169</v>
      </c>
      <c r="H287" s="285">
        <v>4</v>
      </c>
      <c r="I287" s="286"/>
      <c r="J287" s="287">
        <f>ROUND(I287*H287,2)</f>
        <v>0</v>
      </c>
      <c r="K287" s="283" t="s">
        <v>22</v>
      </c>
      <c r="L287" s="288"/>
      <c r="M287" s="289" t="s">
        <v>22</v>
      </c>
      <c r="N287" s="290" t="s">
        <v>44</v>
      </c>
      <c r="O287" s="106"/>
      <c r="P287" s="237">
        <f>O287*H287</f>
        <v>0</v>
      </c>
      <c r="Q287" s="237">
        <v>0</v>
      </c>
      <c r="R287" s="237">
        <f>Q287*H287</f>
        <v>0</v>
      </c>
      <c r="S287" s="237">
        <v>0</v>
      </c>
      <c r="T287" s="254">
        <f>S287*H287</f>
        <v>0</v>
      </c>
      <c r="AR287" s="170" t="s">
        <v>425</v>
      </c>
      <c r="AT287" s="170" t="s">
        <v>834</v>
      </c>
      <c r="AU287" s="170" t="s">
        <v>81</v>
      </c>
      <c r="AY287" s="170" t="s">
        <v>164</v>
      </c>
      <c r="BE287" s="266">
        <f t="shared" si="329"/>
        <v>0</v>
      </c>
      <c r="BF287" s="266">
        <f>IF(N287="snížená",J287,0)</f>
        <v>0</v>
      </c>
      <c r="BG287" s="266">
        <f>IF(N287="zákl. přenesená",J287,0)</f>
        <v>0</v>
      </c>
      <c r="BH287" s="266">
        <f>IF(N287="sníž. přenesená",J287,0)</f>
        <v>0</v>
      </c>
      <c r="BI287" s="266">
        <f t="shared" si="330"/>
        <v>0</v>
      </c>
      <c r="BJ287" s="170" t="s">
        <v>24</v>
      </c>
      <c r="BK287" s="266">
        <f t="shared" si="331"/>
        <v>0</v>
      </c>
      <c r="BL287" s="170" t="s">
        <v>298</v>
      </c>
      <c r="BM287" s="170" t="s">
        <v>1603</v>
      </c>
    </row>
    <row r="288" spans="2:47" s="84" customFormat="1" ht="13.5">
      <c r="B288" s="105"/>
      <c r="C288" s="174"/>
      <c r="D288" s="194" t="s">
        <v>173</v>
      </c>
      <c r="E288" s="174"/>
      <c r="F288" s="195" t="s">
        <v>2841</v>
      </c>
      <c r="G288" s="174"/>
      <c r="H288" s="174"/>
      <c r="I288" s="215"/>
      <c r="J288" s="174"/>
      <c r="K288" s="174"/>
      <c r="L288" s="214"/>
      <c r="M288" s="277"/>
      <c r="N288" s="272"/>
      <c r="O288" s="272"/>
      <c r="P288" s="272"/>
      <c r="Q288" s="272"/>
      <c r="R288" s="272"/>
      <c r="S288" s="272"/>
      <c r="T288" s="278"/>
      <c r="AT288" s="170" t="s">
        <v>173</v>
      </c>
      <c r="AU288" s="170" t="s">
        <v>81</v>
      </c>
    </row>
    <row r="289" spans="2:12" s="84" customFormat="1" ht="6.95" customHeight="1">
      <c r="B289" s="122"/>
      <c r="C289" s="123"/>
      <c r="D289" s="123"/>
      <c r="E289" s="123"/>
      <c r="F289" s="123"/>
      <c r="G289" s="123"/>
      <c r="H289" s="123"/>
      <c r="I289" s="156"/>
      <c r="J289" s="123"/>
      <c r="K289" s="123"/>
      <c r="L289" s="214"/>
    </row>
  </sheetData>
  <sheetProtection password="CC35" sheet="1" objects="1" formatCells="0" formatColumns="0" formatRows="0" sort="0" autoFilter="0"/>
  <autoFilter ref="C80:K288"/>
  <mergeCells count="9">
    <mergeCell ref="G1:H1"/>
    <mergeCell ref="L2:V2"/>
    <mergeCell ref="E7:H7"/>
    <mergeCell ref="E9:H9"/>
    <mergeCell ref="E24:H24"/>
    <mergeCell ref="E45:H45"/>
    <mergeCell ref="E47:H47"/>
    <mergeCell ref="E71:H71"/>
    <mergeCell ref="E73:H73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2638888888889" right="0.582638888888889" top="0.582638888888889" bottom="0.582638888888889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R29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12.8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93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85" customHeight="1">
      <c r="A1" s="94"/>
      <c r="B1" s="95"/>
      <c r="C1" s="95"/>
      <c r="D1" s="96" t="s">
        <v>1</v>
      </c>
      <c r="E1" s="95"/>
      <c r="F1" s="97" t="s">
        <v>112</v>
      </c>
      <c r="G1" s="97" t="s">
        <v>113</v>
      </c>
      <c r="H1" s="97"/>
      <c r="I1" s="136"/>
      <c r="J1" s="97" t="s">
        <v>114</v>
      </c>
      <c r="K1" s="96" t="s">
        <v>115</v>
      </c>
      <c r="L1" s="97" t="s">
        <v>116</v>
      </c>
      <c r="M1" s="97"/>
      <c r="N1" s="97"/>
      <c r="O1" s="97"/>
      <c r="P1" s="97"/>
      <c r="Q1" s="97"/>
      <c r="R1" s="97"/>
      <c r="S1" s="97"/>
      <c r="T1" s="97"/>
      <c r="U1" s="169"/>
      <c r="V1" s="169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</row>
    <row r="2" spans="3:46" ht="36.95" customHeight="1">
      <c r="AT2" s="170" t="s">
        <v>101</v>
      </c>
    </row>
    <row r="3" spans="2:46" ht="6.95" customHeight="1">
      <c r="B3" s="98"/>
      <c r="C3" s="99"/>
      <c r="D3" s="99"/>
      <c r="E3" s="99"/>
      <c r="F3" s="99"/>
      <c r="G3" s="99"/>
      <c r="H3" s="99"/>
      <c r="I3" s="137"/>
      <c r="J3" s="99"/>
      <c r="K3" s="138"/>
      <c r="AT3" s="170" t="s">
        <v>81</v>
      </c>
    </row>
    <row r="4" spans="2:46" ht="36.95" customHeight="1">
      <c r="B4" s="100"/>
      <c r="C4" s="101"/>
      <c r="D4" s="102" t="s">
        <v>121</v>
      </c>
      <c r="E4" s="101"/>
      <c r="F4" s="101"/>
      <c r="G4" s="101"/>
      <c r="H4" s="101"/>
      <c r="I4" s="139"/>
      <c r="J4" s="101"/>
      <c r="K4" s="140"/>
      <c r="M4" s="141" t="s">
        <v>12</v>
      </c>
      <c r="AT4" s="170" t="s">
        <v>6</v>
      </c>
    </row>
    <row r="5" spans="2:11" ht="6.95" customHeight="1">
      <c r="B5" s="100"/>
      <c r="C5" s="101"/>
      <c r="D5" s="101"/>
      <c r="E5" s="101"/>
      <c r="F5" s="101"/>
      <c r="G5" s="101"/>
      <c r="H5" s="101"/>
      <c r="I5" s="139"/>
      <c r="J5" s="101"/>
      <c r="K5" s="140"/>
    </row>
    <row r="6" spans="2:11" ht="13.2">
      <c r="B6" s="100"/>
      <c r="C6" s="101"/>
      <c r="D6" s="103" t="s">
        <v>18</v>
      </c>
      <c r="E6" s="101"/>
      <c r="F6" s="101"/>
      <c r="G6" s="101"/>
      <c r="H6" s="101"/>
      <c r="I6" s="139"/>
      <c r="J6" s="101"/>
      <c r="K6" s="140"/>
    </row>
    <row r="7" spans="2:11" ht="20.4" customHeight="1">
      <c r="B7" s="100"/>
      <c r="C7" s="101"/>
      <c r="D7" s="101"/>
      <c r="E7" s="104" t="str">
        <f>'Rekapitulace stavby'!K6</f>
        <v>SPŠ, SOŠ a SOU Hradec Králové - nástavba školních dílen - konečné zadání</v>
      </c>
      <c r="F7" s="103"/>
      <c r="G7" s="103"/>
      <c r="H7" s="103"/>
      <c r="I7" s="139"/>
      <c r="J7" s="101"/>
      <c r="K7" s="140"/>
    </row>
    <row r="8" spans="2:11" s="84" customFormat="1" ht="13.2">
      <c r="B8" s="105"/>
      <c r="C8" s="106"/>
      <c r="D8" s="103" t="s">
        <v>122</v>
      </c>
      <c r="E8" s="106"/>
      <c r="F8" s="106"/>
      <c r="G8" s="106"/>
      <c r="H8" s="106"/>
      <c r="I8" s="142"/>
      <c r="J8" s="106"/>
      <c r="K8" s="143"/>
    </row>
    <row r="9" spans="2:11" s="84" customFormat="1" ht="36.95" customHeight="1">
      <c r="B9" s="105"/>
      <c r="C9" s="106"/>
      <c r="D9" s="106"/>
      <c r="E9" s="107" t="s">
        <v>2842</v>
      </c>
      <c r="F9" s="106"/>
      <c r="G9" s="106"/>
      <c r="H9" s="106"/>
      <c r="I9" s="142"/>
      <c r="J9" s="106"/>
      <c r="K9" s="143"/>
    </row>
    <row r="10" spans="2:11" s="84" customFormat="1" ht="13.5">
      <c r="B10" s="105"/>
      <c r="C10" s="106"/>
      <c r="D10" s="106"/>
      <c r="E10" s="106"/>
      <c r="F10" s="106"/>
      <c r="G10" s="106"/>
      <c r="H10" s="106"/>
      <c r="I10" s="142"/>
      <c r="J10" s="106"/>
      <c r="K10" s="143"/>
    </row>
    <row r="11" spans="2:11" s="84" customFormat="1" ht="14.4" customHeight="1">
      <c r="B11" s="105"/>
      <c r="C11" s="106"/>
      <c r="D11" s="103" t="s">
        <v>21</v>
      </c>
      <c r="E11" s="106"/>
      <c r="F11" s="108" t="s">
        <v>22</v>
      </c>
      <c r="G11" s="106"/>
      <c r="H11" s="106"/>
      <c r="I11" s="144" t="s">
        <v>23</v>
      </c>
      <c r="J11" s="108" t="s">
        <v>22</v>
      </c>
      <c r="K11" s="143"/>
    </row>
    <row r="12" spans="2:11" s="84" customFormat="1" ht="14.4" customHeight="1">
      <c r="B12" s="105"/>
      <c r="C12" s="106"/>
      <c r="D12" s="103" t="s">
        <v>25</v>
      </c>
      <c r="E12" s="106"/>
      <c r="F12" s="108" t="s">
        <v>26</v>
      </c>
      <c r="G12" s="106"/>
      <c r="H12" s="106"/>
      <c r="I12" s="144" t="s">
        <v>27</v>
      </c>
      <c r="J12" s="145" t="str">
        <f>'Rekapitulace stavby'!AN8</f>
        <v>30.1.2017</v>
      </c>
      <c r="K12" s="143"/>
    </row>
    <row r="13" spans="2:11" s="84" customFormat="1" ht="10.8" customHeight="1">
      <c r="B13" s="105"/>
      <c r="C13" s="106"/>
      <c r="D13" s="106"/>
      <c r="E13" s="106"/>
      <c r="F13" s="106"/>
      <c r="G13" s="106"/>
      <c r="H13" s="106"/>
      <c r="I13" s="142"/>
      <c r="J13" s="106"/>
      <c r="K13" s="143"/>
    </row>
    <row r="14" spans="2:11" s="84" customFormat="1" ht="14.4" customHeight="1">
      <c r="B14" s="105"/>
      <c r="C14" s="106"/>
      <c r="D14" s="103" t="s">
        <v>29</v>
      </c>
      <c r="E14" s="106"/>
      <c r="F14" s="106"/>
      <c r="G14" s="106"/>
      <c r="H14" s="106"/>
      <c r="I14" s="144" t="s">
        <v>30</v>
      </c>
      <c r="J14" s="108" t="s">
        <v>22</v>
      </c>
      <c r="K14" s="143"/>
    </row>
    <row r="15" spans="2:11" s="84" customFormat="1" ht="18" customHeight="1">
      <c r="B15" s="105"/>
      <c r="C15" s="106"/>
      <c r="D15" s="106"/>
      <c r="E15" s="108" t="s">
        <v>31</v>
      </c>
      <c r="F15" s="106"/>
      <c r="G15" s="106"/>
      <c r="H15" s="106"/>
      <c r="I15" s="144" t="s">
        <v>32</v>
      </c>
      <c r="J15" s="108" t="s">
        <v>22</v>
      </c>
      <c r="K15" s="143"/>
    </row>
    <row r="16" spans="2:11" s="84" customFormat="1" ht="6.95" customHeight="1">
      <c r="B16" s="105"/>
      <c r="C16" s="106"/>
      <c r="D16" s="106"/>
      <c r="E16" s="106"/>
      <c r="F16" s="106"/>
      <c r="G16" s="106"/>
      <c r="H16" s="106"/>
      <c r="I16" s="142"/>
      <c r="J16" s="106"/>
      <c r="K16" s="143"/>
    </row>
    <row r="17" spans="2:11" s="84" customFormat="1" ht="14.4" customHeight="1">
      <c r="B17" s="105"/>
      <c r="C17" s="106"/>
      <c r="D17" s="103" t="s">
        <v>33</v>
      </c>
      <c r="E17" s="106"/>
      <c r="F17" s="106"/>
      <c r="G17" s="106"/>
      <c r="H17" s="106"/>
      <c r="I17" s="144" t="s">
        <v>30</v>
      </c>
      <c r="J17" s="108" t="str">
        <f>IF('Rekapitulace stavby'!AN13="Vyplň údaj","",IF('Rekapitulace stavby'!AN13="","",'Rekapitulace stavby'!AN13))</f>
        <v/>
      </c>
      <c r="K17" s="143"/>
    </row>
    <row r="18" spans="2:11" s="84" customFormat="1" ht="18" customHeight="1">
      <c r="B18" s="105"/>
      <c r="C18" s="106"/>
      <c r="D18" s="106"/>
      <c r="E18" s="108" t="str">
        <f>IF('Rekapitulace stavby'!E14="Vyplň údaj","",IF('Rekapitulace stavby'!E14="","",'Rekapitulace stavby'!E14))</f>
        <v/>
      </c>
      <c r="F18" s="106"/>
      <c r="G18" s="106"/>
      <c r="H18" s="106"/>
      <c r="I18" s="144" t="s">
        <v>32</v>
      </c>
      <c r="J18" s="108" t="str">
        <f>IF('Rekapitulace stavby'!AN14="Vyplň údaj","",IF('Rekapitulace stavby'!AN14="","",'Rekapitulace stavby'!AN14))</f>
        <v/>
      </c>
      <c r="K18" s="143"/>
    </row>
    <row r="19" spans="2:11" s="84" customFormat="1" ht="6.95" customHeight="1">
      <c r="B19" s="105"/>
      <c r="C19" s="106"/>
      <c r="D19" s="106"/>
      <c r="E19" s="106"/>
      <c r="F19" s="106"/>
      <c r="G19" s="106"/>
      <c r="H19" s="106"/>
      <c r="I19" s="142"/>
      <c r="J19" s="106"/>
      <c r="K19" s="143"/>
    </row>
    <row r="20" spans="2:11" s="84" customFormat="1" ht="14.4" customHeight="1">
      <c r="B20" s="105"/>
      <c r="C20" s="106"/>
      <c r="D20" s="103" t="s">
        <v>35</v>
      </c>
      <c r="E20" s="106"/>
      <c r="F20" s="106"/>
      <c r="G20" s="106"/>
      <c r="H20" s="106"/>
      <c r="I20" s="144" t="s">
        <v>30</v>
      </c>
      <c r="J20" s="108" t="s">
        <v>22</v>
      </c>
      <c r="K20" s="143"/>
    </row>
    <row r="21" spans="2:11" s="84" customFormat="1" ht="18" customHeight="1">
      <c r="B21" s="105"/>
      <c r="C21" s="106"/>
      <c r="D21" s="106"/>
      <c r="E21" s="108" t="s">
        <v>126</v>
      </c>
      <c r="F21" s="106"/>
      <c r="G21" s="106"/>
      <c r="H21" s="106"/>
      <c r="I21" s="144" t="s">
        <v>32</v>
      </c>
      <c r="J21" s="108" t="s">
        <v>22</v>
      </c>
      <c r="K21" s="143"/>
    </row>
    <row r="22" spans="2:11" s="84" customFormat="1" ht="6.95" customHeight="1">
      <c r="B22" s="105"/>
      <c r="C22" s="106"/>
      <c r="D22" s="106"/>
      <c r="E22" s="106"/>
      <c r="F22" s="106"/>
      <c r="G22" s="106"/>
      <c r="H22" s="106"/>
      <c r="I22" s="142"/>
      <c r="J22" s="106"/>
      <c r="K22" s="143"/>
    </row>
    <row r="23" spans="2:11" s="84" customFormat="1" ht="14.4" customHeight="1">
      <c r="B23" s="105"/>
      <c r="C23" s="106"/>
      <c r="D23" s="103" t="s">
        <v>38</v>
      </c>
      <c r="E23" s="106"/>
      <c r="F23" s="106"/>
      <c r="G23" s="106"/>
      <c r="H23" s="106"/>
      <c r="I23" s="142"/>
      <c r="J23" s="106"/>
      <c r="K23" s="143"/>
    </row>
    <row r="24" spans="2:11" s="85" customFormat="1" ht="20.4" customHeight="1">
      <c r="B24" s="109"/>
      <c r="C24" s="110"/>
      <c r="D24" s="110"/>
      <c r="E24" s="111" t="s">
        <v>22</v>
      </c>
      <c r="F24" s="111"/>
      <c r="G24" s="111"/>
      <c r="H24" s="111"/>
      <c r="I24" s="146"/>
      <c r="J24" s="110"/>
      <c r="K24" s="147"/>
    </row>
    <row r="25" spans="2:11" s="84" customFormat="1" ht="6.95" customHeight="1">
      <c r="B25" s="105"/>
      <c r="C25" s="106"/>
      <c r="D25" s="106"/>
      <c r="E25" s="106"/>
      <c r="F25" s="106"/>
      <c r="G25" s="106"/>
      <c r="H25" s="106"/>
      <c r="I25" s="142"/>
      <c r="J25" s="106"/>
      <c r="K25" s="143"/>
    </row>
    <row r="26" spans="2:11" s="84" customFormat="1" ht="6.95" customHeight="1">
      <c r="B26" s="105"/>
      <c r="C26" s="106"/>
      <c r="D26" s="112"/>
      <c r="E26" s="112"/>
      <c r="F26" s="112"/>
      <c r="G26" s="112"/>
      <c r="H26" s="112"/>
      <c r="I26" s="148"/>
      <c r="J26" s="112"/>
      <c r="K26" s="149"/>
    </row>
    <row r="27" spans="2:11" s="84" customFormat="1" ht="25.5" customHeight="1">
      <c r="B27" s="105"/>
      <c r="C27" s="106"/>
      <c r="D27" s="113" t="s">
        <v>39</v>
      </c>
      <c r="E27" s="106"/>
      <c r="F27" s="106"/>
      <c r="G27" s="106"/>
      <c r="H27" s="106"/>
      <c r="I27" s="142"/>
      <c r="J27" s="150">
        <f>ROUND(J84,2)</f>
        <v>0</v>
      </c>
      <c r="K27" s="143"/>
    </row>
    <row r="28" spans="2:11" s="84" customFormat="1" ht="6.95" customHeight="1">
      <c r="B28" s="105"/>
      <c r="C28" s="106"/>
      <c r="D28" s="112"/>
      <c r="E28" s="112"/>
      <c r="F28" s="112"/>
      <c r="G28" s="112"/>
      <c r="H28" s="112"/>
      <c r="I28" s="148"/>
      <c r="J28" s="112"/>
      <c r="K28" s="149"/>
    </row>
    <row r="29" spans="2:11" s="84" customFormat="1" ht="14.4" customHeight="1">
      <c r="B29" s="105"/>
      <c r="C29" s="106"/>
      <c r="D29" s="106"/>
      <c r="E29" s="106"/>
      <c r="F29" s="114" t="s">
        <v>41</v>
      </c>
      <c r="G29" s="106"/>
      <c r="H29" s="106"/>
      <c r="I29" s="151" t="s">
        <v>40</v>
      </c>
      <c r="J29" s="114" t="s">
        <v>42</v>
      </c>
      <c r="K29" s="143"/>
    </row>
    <row r="30" spans="2:11" s="84" customFormat="1" ht="14.4" customHeight="1">
      <c r="B30" s="105"/>
      <c r="C30" s="106"/>
      <c r="D30" s="115" t="s">
        <v>43</v>
      </c>
      <c r="E30" s="115" t="s">
        <v>44</v>
      </c>
      <c r="F30" s="116">
        <f>ROUND(SUM(BE84:BE298),2)</f>
        <v>0</v>
      </c>
      <c r="G30" s="106"/>
      <c r="H30" s="106"/>
      <c r="I30" s="152">
        <v>0.21</v>
      </c>
      <c r="J30" s="116">
        <f>ROUND(ROUND((SUM(BE84:BE298)),2)*I30,2)</f>
        <v>0</v>
      </c>
      <c r="K30" s="143"/>
    </row>
    <row r="31" spans="2:11" s="84" customFormat="1" ht="14.4" customHeight="1">
      <c r="B31" s="105"/>
      <c r="C31" s="106"/>
      <c r="D31" s="106"/>
      <c r="E31" s="115" t="s">
        <v>45</v>
      </c>
      <c r="F31" s="116">
        <f>ROUND(SUM(BF84:BF298),2)</f>
        <v>0</v>
      </c>
      <c r="G31" s="106"/>
      <c r="H31" s="106"/>
      <c r="I31" s="152">
        <v>0.15</v>
      </c>
      <c r="J31" s="116">
        <f>ROUND(ROUND((SUM(BF84:BF298)),2)*I31,2)</f>
        <v>0</v>
      </c>
      <c r="K31" s="143"/>
    </row>
    <row r="32" spans="2:11" s="84" customFormat="1" ht="14.4" customHeight="1" hidden="1">
      <c r="B32" s="105"/>
      <c r="C32" s="106"/>
      <c r="D32" s="106"/>
      <c r="E32" s="115" t="s">
        <v>46</v>
      </c>
      <c r="F32" s="116">
        <f>ROUND(SUM(BG84:BG298),2)</f>
        <v>0</v>
      </c>
      <c r="G32" s="106"/>
      <c r="H32" s="106"/>
      <c r="I32" s="152">
        <v>0.21</v>
      </c>
      <c r="J32" s="116">
        <v>0</v>
      </c>
      <c r="K32" s="143"/>
    </row>
    <row r="33" spans="2:11" s="84" customFormat="1" ht="14.4" customHeight="1" hidden="1">
      <c r="B33" s="105"/>
      <c r="C33" s="106"/>
      <c r="D33" s="106"/>
      <c r="E33" s="115" t="s">
        <v>47</v>
      </c>
      <c r="F33" s="116">
        <f>ROUND(SUM(BH84:BH298),2)</f>
        <v>0</v>
      </c>
      <c r="G33" s="106"/>
      <c r="H33" s="106"/>
      <c r="I33" s="152">
        <v>0.15</v>
      </c>
      <c r="J33" s="116">
        <v>0</v>
      </c>
      <c r="K33" s="143"/>
    </row>
    <row r="34" spans="2:11" s="84" customFormat="1" ht="14.4" customHeight="1" hidden="1">
      <c r="B34" s="105"/>
      <c r="C34" s="106"/>
      <c r="D34" s="106"/>
      <c r="E34" s="115" t="s">
        <v>48</v>
      </c>
      <c r="F34" s="116">
        <f>ROUND(SUM(BI84:BI298),2)</f>
        <v>0</v>
      </c>
      <c r="G34" s="106"/>
      <c r="H34" s="106"/>
      <c r="I34" s="152">
        <v>0</v>
      </c>
      <c r="J34" s="116">
        <v>0</v>
      </c>
      <c r="K34" s="143"/>
    </row>
    <row r="35" spans="2:11" s="84" customFormat="1" ht="6.95" customHeight="1">
      <c r="B35" s="105"/>
      <c r="C35" s="106"/>
      <c r="D35" s="106"/>
      <c r="E35" s="106"/>
      <c r="F35" s="106"/>
      <c r="G35" s="106"/>
      <c r="H35" s="106"/>
      <c r="I35" s="142"/>
      <c r="J35" s="106"/>
      <c r="K35" s="143"/>
    </row>
    <row r="36" spans="2:11" s="84" customFormat="1" ht="25.5" customHeight="1">
      <c r="B36" s="105"/>
      <c r="C36" s="117"/>
      <c r="D36" s="118" t="s">
        <v>49</v>
      </c>
      <c r="E36" s="119"/>
      <c r="F36" s="119"/>
      <c r="G36" s="120" t="s">
        <v>50</v>
      </c>
      <c r="H36" s="121" t="s">
        <v>51</v>
      </c>
      <c r="I36" s="153"/>
      <c r="J36" s="154">
        <f>SUM(J27:J34)</f>
        <v>0</v>
      </c>
      <c r="K36" s="155"/>
    </row>
    <row r="37" spans="2:11" s="84" customFormat="1" ht="14.4" customHeight="1">
      <c r="B37" s="122"/>
      <c r="C37" s="123"/>
      <c r="D37" s="123"/>
      <c r="E37" s="123"/>
      <c r="F37" s="123"/>
      <c r="G37" s="123"/>
      <c r="H37" s="123"/>
      <c r="I37" s="156"/>
      <c r="J37" s="123"/>
      <c r="K37" s="157"/>
    </row>
    <row r="41" spans="2:11" s="84" customFormat="1" ht="6.95" customHeight="1">
      <c r="B41" s="124"/>
      <c r="C41" s="125"/>
      <c r="D41" s="125"/>
      <c r="E41" s="125"/>
      <c r="F41" s="125"/>
      <c r="G41" s="125"/>
      <c r="H41" s="125"/>
      <c r="I41" s="158"/>
      <c r="J41" s="125"/>
      <c r="K41" s="159"/>
    </row>
    <row r="42" spans="2:11" s="84" customFormat="1" ht="36.95" customHeight="1">
      <c r="B42" s="105"/>
      <c r="C42" s="102" t="s">
        <v>127</v>
      </c>
      <c r="D42" s="106"/>
      <c r="E42" s="106"/>
      <c r="F42" s="106"/>
      <c r="G42" s="106"/>
      <c r="H42" s="106"/>
      <c r="I42" s="142"/>
      <c r="J42" s="106"/>
      <c r="K42" s="143"/>
    </row>
    <row r="43" spans="2:11" s="84" customFormat="1" ht="6.95" customHeight="1">
      <c r="B43" s="105"/>
      <c r="C43" s="106"/>
      <c r="D43" s="106"/>
      <c r="E43" s="106"/>
      <c r="F43" s="106"/>
      <c r="G43" s="106"/>
      <c r="H43" s="106"/>
      <c r="I43" s="142"/>
      <c r="J43" s="106"/>
      <c r="K43" s="143"/>
    </row>
    <row r="44" spans="2:11" s="84" customFormat="1" ht="14.4" customHeight="1">
      <c r="B44" s="105"/>
      <c r="C44" s="103" t="s">
        <v>18</v>
      </c>
      <c r="D44" s="106"/>
      <c r="E44" s="106"/>
      <c r="F44" s="106"/>
      <c r="G44" s="106"/>
      <c r="H44" s="106"/>
      <c r="I44" s="142"/>
      <c r="J44" s="106"/>
      <c r="K44" s="143"/>
    </row>
    <row r="45" spans="2:11" s="84" customFormat="1" ht="20.4" customHeight="1">
      <c r="B45" s="105"/>
      <c r="C45" s="106"/>
      <c r="D45" s="106"/>
      <c r="E45" s="104" t="str">
        <f>E7</f>
        <v>SPŠ, SOŠ a SOU Hradec Králové - nástavba školních dílen - konečné zadání</v>
      </c>
      <c r="F45" s="103"/>
      <c r="G45" s="103"/>
      <c r="H45" s="103"/>
      <c r="I45" s="142"/>
      <c r="J45" s="106"/>
      <c r="K45" s="143"/>
    </row>
    <row r="46" spans="2:11" s="84" customFormat="1" ht="14.4" customHeight="1">
      <c r="B46" s="105"/>
      <c r="C46" s="103" t="s">
        <v>122</v>
      </c>
      <c r="D46" s="106"/>
      <c r="E46" s="106"/>
      <c r="F46" s="106"/>
      <c r="G46" s="106"/>
      <c r="H46" s="106"/>
      <c r="I46" s="142"/>
      <c r="J46" s="106"/>
      <c r="K46" s="143"/>
    </row>
    <row r="47" spans="2:11" s="84" customFormat="1" ht="22.2" customHeight="1">
      <c r="B47" s="105"/>
      <c r="C47" s="106"/>
      <c r="D47" s="106"/>
      <c r="E47" s="107" t="str">
        <f>E9</f>
        <v>03 - UT</v>
      </c>
      <c r="F47" s="106"/>
      <c r="G47" s="106"/>
      <c r="H47" s="106"/>
      <c r="I47" s="142"/>
      <c r="J47" s="106"/>
      <c r="K47" s="143"/>
    </row>
    <row r="48" spans="2:11" s="84" customFormat="1" ht="6.95" customHeight="1">
      <c r="B48" s="105"/>
      <c r="C48" s="106"/>
      <c r="D48" s="106"/>
      <c r="E48" s="106"/>
      <c r="F48" s="106"/>
      <c r="G48" s="106"/>
      <c r="H48" s="106"/>
      <c r="I48" s="142"/>
      <c r="J48" s="106"/>
      <c r="K48" s="143"/>
    </row>
    <row r="49" spans="2:11" s="84" customFormat="1" ht="18" customHeight="1">
      <c r="B49" s="105"/>
      <c r="C49" s="103" t="s">
        <v>25</v>
      </c>
      <c r="D49" s="106"/>
      <c r="E49" s="106"/>
      <c r="F49" s="108" t="str">
        <f>F12</f>
        <v>Hradecká p.č.st. 1780</v>
      </c>
      <c r="G49" s="106"/>
      <c r="H49" s="106"/>
      <c r="I49" s="144" t="s">
        <v>27</v>
      </c>
      <c r="J49" s="145" t="str">
        <f>IF(J12="","",J12)</f>
        <v>30.1.2017</v>
      </c>
      <c r="K49" s="143"/>
    </row>
    <row r="50" spans="2:11" s="84" customFormat="1" ht="6.95" customHeight="1">
      <c r="B50" s="105"/>
      <c r="C50" s="106"/>
      <c r="D50" s="106"/>
      <c r="E50" s="106"/>
      <c r="F50" s="106"/>
      <c r="G50" s="106"/>
      <c r="H50" s="106"/>
      <c r="I50" s="142"/>
      <c r="J50" s="106"/>
      <c r="K50" s="143"/>
    </row>
    <row r="51" spans="2:11" s="84" customFormat="1" ht="13.2">
      <c r="B51" s="105"/>
      <c r="C51" s="103" t="s">
        <v>29</v>
      </c>
      <c r="D51" s="106"/>
      <c r="E51" s="106"/>
      <c r="F51" s="108" t="str">
        <f>E15</f>
        <v>SPŠ, SOŠ a SOU HK - Hradební 1029</v>
      </c>
      <c r="G51" s="106"/>
      <c r="H51" s="106"/>
      <c r="I51" s="144" t="s">
        <v>35</v>
      </c>
      <c r="J51" s="108" t="str">
        <f>E21</f>
        <v>Ing. Pavel Pich</v>
      </c>
      <c r="K51" s="143"/>
    </row>
    <row r="52" spans="2:11" s="84" customFormat="1" ht="14.4" customHeight="1">
      <c r="B52" s="105"/>
      <c r="C52" s="103" t="s">
        <v>33</v>
      </c>
      <c r="D52" s="106"/>
      <c r="E52" s="106"/>
      <c r="F52" s="108" t="str">
        <f>IF(E18="","",E18)</f>
        <v/>
      </c>
      <c r="G52" s="106"/>
      <c r="H52" s="106"/>
      <c r="I52" s="142"/>
      <c r="J52" s="106"/>
      <c r="K52" s="143"/>
    </row>
    <row r="53" spans="2:11" s="84" customFormat="1" ht="10.3" customHeight="1">
      <c r="B53" s="105"/>
      <c r="C53" s="106"/>
      <c r="D53" s="106"/>
      <c r="E53" s="106"/>
      <c r="F53" s="106"/>
      <c r="G53" s="106"/>
      <c r="H53" s="106"/>
      <c r="I53" s="142"/>
      <c r="J53" s="106"/>
      <c r="K53" s="143"/>
    </row>
    <row r="54" spans="2:11" s="84" customFormat="1" ht="29.3" customHeight="1">
      <c r="B54" s="105"/>
      <c r="C54" s="126" t="s">
        <v>128</v>
      </c>
      <c r="D54" s="117"/>
      <c r="E54" s="117"/>
      <c r="F54" s="117"/>
      <c r="G54" s="117"/>
      <c r="H54" s="117"/>
      <c r="I54" s="160"/>
      <c r="J54" s="161" t="s">
        <v>129</v>
      </c>
      <c r="K54" s="162"/>
    </row>
    <row r="55" spans="2:11" s="84" customFormat="1" ht="10.3" customHeight="1">
      <c r="B55" s="105"/>
      <c r="C55" s="106"/>
      <c r="D55" s="106"/>
      <c r="E55" s="106"/>
      <c r="F55" s="106"/>
      <c r="G55" s="106"/>
      <c r="H55" s="106"/>
      <c r="I55" s="142"/>
      <c r="J55" s="106"/>
      <c r="K55" s="143"/>
    </row>
    <row r="56" spans="2:47" s="84" customFormat="1" ht="29.3" customHeight="1">
      <c r="B56" s="105"/>
      <c r="C56" s="127" t="s">
        <v>130</v>
      </c>
      <c r="D56" s="106"/>
      <c r="E56" s="106"/>
      <c r="F56" s="106"/>
      <c r="G56" s="106"/>
      <c r="H56" s="106"/>
      <c r="I56" s="142"/>
      <c r="J56" s="150">
        <f aca="true" t="shared" si="0" ref="J56:J58">J84</f>
        <v>0</v>
      </c>
      <c r="K56" s="143"/>
      <c r="AU56" s="170" t="s">
        <v>131</v>
      </c>
    </row>
    <row r="57" spans="2:11" s="86" customFormat="1" ht="24.95" customHeight="1">
      <c r="B57" s="128"/>
      <c r="C57" s="129"/>
      <c r="D57" s="130" t="s">
        <v>137</v>
      </c>
      <c r="E57" s="131"/>
      <c r="F57" s="131"/>
      <c r="G57" s="131"/>
      <c r="H57" s="131"/>
      <c r="I57" s="163"/>
      <c r="J57" s="164">
        <f t="shared" si="0"/>
        <v>0</v>
      </c>
      <c r="K57" s="165"/>
    </row>
    <row r="58" spans="2:11" s="87" customFormat="1" ht="19.9" customHeight="1">
      <c r="B58" s="132"/>
      <c r="C58" s="133"/>
      <c r="D58" s="134" t="s">
        <v>140</v>
      </c>
      <c r="E58" s="135"/>
      <c r="F58" s="135"/>
      <c r="G58" s="135"/>
      <c r="H58" s="135"/>
      <c r="I58" s="166"/>
      <c r="J58" s="167">
        <f t="shared" si="0"/>
        <v>0</v>
      </c>
      <c r="K58" s="168"/>
    </row>
    <row r="59" spans="2:11" s="87" customFormat="1" ht="19.9" customHeight="1">
      <c r="B59" s="132"/>
      <c r="C59" s="133"/>
      <c r="D59" s="134" t="s">
        <v>2843</v>
      </c>
      <c r="E59" s="135"/>
      <c r="F59" s="135"/>
      <c r="G59" s="135"/>
      <c r="H59" s="135"/>
      <c r="I59" s="166"/>
      <c r="J59" s="167">
        <f>J105</f>
        <v>0</v>
      </c>
      <c r="K59" s="168"/>
    </row>
    <row r="60" spans="2:11" s="87" customFormat="1" ht="19.9" customHeight="1">
      <c r="B60" s="132"/>
      <c r="C60" s="133"/>
      <c r="D60" s="134" t="s">
        <v>2844</v>
      </c>
      <c r="E60" s="135"/>
      <c r="F60" s="135"/>
      <c r="G60" s="135"/>
      <c r="H60" s="135"/>
      <c r="I60" s="166"/>
      <c r="J60" s="167">
        <f>J126</f>
        <v>0</v>
      </c>
      <c r="K60" s="168"/>
    </row>
    <row r="61" spans="2:11" s="87" customFormat="1" ht="19.9" customHeight="1">
      <c r="B61" s="132"/>
      <c r="C61" s="133"/>
      <c r="D61" s="134" t="s">
        <v>2845</v>
      </c>
      <c r="E61" s="135"/>
      <c r="F61" s="135"/>
      <c r="G61" s="135"/>
      <c r="H61" s="135"/>
      <c r="I61" s="166"/>
      <c r="J61" s="167">
        <f>J175</f>
        <v>0</v>
      </c>
      <c r="K61" s="168"/>
    </row>
    <row r="62" spans="2:11" s="87" customFormat="1" ht="19.9" customHeight="1">
      <c r="B62" s="132"/>
      <c r="C62" s="133"/>
      <c r="D62" s="134" t="s">
        <v>2846</v>
      </c>
      <c r="E62" s="135"/>
      <c r="F62" s="135"/>
      <c r="G62" s="135"/>
      <c r="H62" s="135"/>
      <c r="I62" s="166"/>
      <c r="J62" s="167">
        <f>J254</f>
        <v>0</v>
      </c>
      <c r="K62" s="168"/>
    </row>
    <row r="63" spans="2:11" s="87" customFormat="1" ht="19.9" customHeight="1">
      <c r="B63" s="132"/>
      <c r="C63" s="133"/>
      <c r="D63" s="134" t="s">
        <v>951</v>
      </c>
      <c r="E63" s="135"/>
      <c r="F63" s="135"/>
      <c r="G63" s="135"/>
      <c r="H63" s="135"/>
      <c r="I63" s="166"/>
      <c r="J63" s="167">
        <f>J287</f>
        <v>0</v>
      </c>
      <c r="K63" s="168"/>
    </row>
    <row r="64" spans="2:11" s="87" customFormat="1" ht="19.9" customHeight="1">
      <c r="B64" s="132"/>
      <c r="C64" s="133"/>
      <c r="D64" s="134" t="s">
        <v>2847</v>
      </c>
      <c r="E64" s="135"/>
      <c r="F64" s="135"/>
      <c r="G64" s="135"/>
      <c r="H64" s="135"/>
      <c r="I64" s="166"/>
      <c r="J64" s="167">
        <f>J294</f>
        <v>0</v>
      </c>
      <c r="K64" s="168"/>
    </row>
    <row r="65" spans="2:11" s="84" customFormat="1" ht="21.85" customHeight="1">
      <c r="B65" s="105"/>
      <c r="C65" s="106"/>
      <c r="D65" s="106"/>
      <c r="E65" s="106"/>
      <c r="F65" s="106"/>
      <c r="G65" s="106"/>
      <c r="H65" s="106"/>
      <c r="I65" s="142"/>
      <c r="J65" s="106"/>
      <c r="K65" s="143"/>
    </row>
    <row r="66" spans="2:11" s="84" customFormat="1" ht="6.95" customHeight="1">
      <c r="B66" s="122"/>
      <c r="C66" s="123"/>
      <c r="D66" s="123"/>
      <c r="E66" s="123"/>
      <c r="F66" s="123"/>
      <c r="G66" s="123"/>
      <c r="H66" s="123"/>
      <c r="I66" s="156"/>
      <c r="J66" s="123"/>
      <c r="K66" s="157"/>
    </row>
    <row r="70" spans="2:12" s="84" customFormat="1" ht="6.95" customHeight="1">
      <c r="B70" s="171"/>
      <c r="C70" s="172"/>
      <c r="D70" s="172"/>
      <c r="E70" s="172"/>
      <c r="F70" s="172"/>
      <c r="G70" s="172"/>
      <c r="H70" s="172"/>
      <c r="I70" s="158"/>
      <c r="J70" s="172"/>
      <c r="K70" s="172"/>
      <c r="L70" s="214"/>
    </row>
    <row r="71" spans="2:12" s="84" customFormat="1" ht="36.95" customHeight="1">
      <c r="B71" s="105"/>
      <c r="C71" s="173" t="s">
        <v>148</v>
      </c>
      <c r="D71" s="174"/>
      <c r="E71" s="174"/>
      <c r="F71" s="174"/>
      <c r="G71" s="174"/>
      <c r="H71" s="174"/>
      <c r="I71" s="215"/>
      <c r="J71" s="174"/>
      <c r="K71" s="174"/>
      <c r="L71" s="214"/>
    </row>
    <row r="72" spans="2:12" s="84" customFormat="1" ht="6.95" customHeight="1">
      <c r="B72" s="105"/>
      <c r="C72" s="174"/>
      <c r="D72" s="174"/>
      <c r="E72" s="174"/>
      <c r="F72" s="174"/>
      <c r="G72" s="174"/>
      <c r="H72" s="174"/>
      <c r="I72" s="215"/>
      <c r="J72" s="174"/>
      <c r="K72" s="174"/>
      <c r="L72" s="214"/>
    </row>
    <row r="73" spans="2:12" s="84" customFormat="1" ht="14.4" customHeight="1">
      <c r="B73" s="105"/>
      <c r="C73" s="175" t="s">
        <v>18</v>
      </c>
      <c r="D73" s="174"/>
      <c r="E73" s="174"/>
      <c r="F73" s="174"/>
      <c r="G73" s="174"/>
      <c r="H73" s="174"/>
      <c r="I73" s="215"/>
      <c r="J73" s="174"/>
      <c r="K73" s="174"/>
      <c r="L73" s="214"/>
    </row>
    <row r="74" spans="2:12" s="84" customFormat="1" ht="20.4" customHeight="1">
      <c r="B74" s="105"/>
      <c r="C74" s="174"/>
      <c r="D74" s="174"/>
      <c r="E74" s="176" t="str">
        <f>E7</f>
        <v>SPŠ, SOŠ a SOU Hradec Králové - nástavba školních dílen - konečné zadání</v>
      </c>
      <c r="F74" s="175"/>
      <c r="G74" s="175"/>
      <c r="H74" s="175"/>
      <c r="I74" s="215"/>
      <c r="J74" s="174"/>
      <c r="K74" s="174"/>
      <c r="L74" s="214"/>
    </row>
    <row r="75" spans="2:12" s="84" customFormat="1" ht="14.4" customHeight="1">
      <c r="B75" s="105"/>
      <c r="C75" s="175" t="s">
        <v>122</v>
      </c>
      <c r="D75" s="174"/>
      <c r="E75" s="174"/>
      <c r="F75" s="174"/>
      <c r="G75" s="174"/>
      <c r="H75" s="174"/>
      <c r="I75" s="215"/>
      <c r="J75" s="174"/>
      <c r="K75" s="174"/>
      <c r="L75" s="214"/>
    </row>
    <row r="76" spans="2:12" s="84" customFormat="1" ht="22.2" customHeight="1">
      <c r="B76" s="105"/>
      <c r="C76" s="174"/>
      <c r="D76" s="174"/>
      <c r="E76" s="177" t="str">
        <f>E9</f>
        <v>03 - UT</v>
      </c>
      <c r="F76" s="174"/>
      <c r="G76" s="174"/>
      <c r="H76" s="174"/>
      <c r="I76" s="215"/>
      <c r="J76" s="174"/>
      <c r="K76" s="174"/>
      <c r="L76" s="214"/>
    </row>
    <row r="77" spans="2:12" s="84" customFormat="1" ht="6.95" customHeight="1">
      <c r="B77" s="105"/>
      <c r="C77" s="174"/>
      <c r="D77" s="174"/>
      <c r="E77" s="174"/>
      <c r="F77" s="174"/>
      <c r="G77" s="174"/>
      <c r="H77" s="174"/>
      <c r="I77" s="215"/>
      <c r="J77" s="174"/>
      <c r="K77" s="174"/>
      <c r="L77" s="214"/>
    </row>
    <row r="78" spans="2:12" s="84" customFormat="1" ht="18" customHeight="1">
      <c r="B78" s="105"/>
      <c r="C78" s="175" t="s">
        <v>25</v>
      </c>
      <c r="D78" s="174"/>
      <c r="E78" s="174"/>
      <c r="F78" s="178" t="str">
        <f>F12</f>
        <v>Hradecká p.č.st. 1780</v>
      </c>
      <c r="G78" s="174"/>
      <c r="H78" s="174"/>
      <c r="I78" s="216" t="s">
        <v>27</v>
      </c>
      <c r="J78" s="217" t="str">
        <f>IF(J12="","",J12)</f>
        <v>30.1.2017</v>
      </c>
      <c r="K78" s="174"/>
      <c r="L78" s="214"/>
    </row>
    <row r="79" spans="2:12" s="84" customFormat="1" ht="6.95" customHeight="1">
      <c r="B79" s="105"/>
      <c r="C79" s="174"/>
      <c r="D79" s="174"/>
      <c r="E79" s="174"/>
      <c r="F79" s="174"/>
      <c r="G79" s="174"/>
      <c r="H79" s="174"/>
      <c r="I79" s="215"/>
      <c r="J79" s="174"/>
      <c r="K79" s="174"/>
      <c r="L79" s="214"/>
    </row>
    <row r="80" spans="2:12" s="84" customFormat="1" ht="13.2">
      <c r="B80" s="105"/>
      <c r="C80" s="175" t="s">
        <v>29</v>
      </c>
      <c r="D80" s="174"/>
      <c r="E80" s="174"/>
      <c r="F80" s="178" t="str">
        <f>E15</f>
        <v>SPŠ, SOŠ a SOU HK - Hradební 1029</v>
      </c>
      <c r="G80" s="174"/>
      <c r="H80" s="174"/>
      <c r="I80" s="216" t="s">
        <v>35</v>
      </c>
      <c r="J80" s="178" t="str">
        <f>E21</f>
        <v>Ing. Pavel Pich</v>
      </c>
      <c r="K80" s="174"/>
      <c r="L80" s="214"/>
    </row>
    <row r="81" spans="2:12" s="84" customFormat="1" ht="14.4" customHeight="1">
      <c r="B81" s="105"/>
      <c r="C81" s="175" t="s">
        <v>33</v>
      </c>
      <c r="D81" s="174"/>
      <c r="E81" s="174"/>
      <c r="F81" s="178" t="str">
        <f>IF(E18="","",E18)</f>
        <v/>
      </c>
      <c r="G81" s="174"/>
      <c r="H81" s="174"/>
      <c r="I81" s="215"/>
      <c r="J81" s="174"/>
      <c r="K81" s="174"/>
      <c r="L81" s="214"/>
    </row>
    <row r="82" spans="2:12" s="84" customFormat="1" ht="10.3" customHeight="1">
      <c r="B82" s="105"/>
      <c r="C82" s="174"/>
      <c r="D82" s="174"/>
      <c r="E82" s="174"/>
      <c r="F82" s="174"/>
      <c r="G82" s="174"/>
      <c r="H82" s="174"/>
      <c r="I82" s="215"/>
      <c r="J82" s="174"/>
      <c r="K82" s="174"/>
      <c r="L82" s="214"/>
    </row>
    <row r="83" spans="2:20" s="88" customFormat="1" ht="29.3" customHeight="1">
      <c r="B83" s="179"/>
      <c r="C83" s="180" t="s">
        <v>149</v>
      </c>
      <c r="D83" s="181" t="s">
        <v>58</v>
      </c>
      <c r="E83" s="181" t="s">
        <v>54</v>
      </c>
      <c r="F83" s="181" t="s">
        <v>150</v>
      </c>
      <c r="G83" s="181" t="s">
        <v>151</v>
      </c>
      <c r="H83" s="181" t="s">
        <v>152</v>
      </c>
      <c r="I83" s="218" t="s">
        <v>153</v>
      </c>
      <c r="J83" s="181" t="s">
        <v>129</v>
      </c>
      <c r="K83" s="219" t="s">
        <v>154</v>
      </c>
      <c r="L83" s="220"/>
      <c r="M83" s="221" t="s">
        <v>155</v>
      </c>
      <c r="N83" s="222" t="s">
        <v>43</v>
      </c>
      <c r="O83" s="222" t="s">
        <v>156</v>
      </c>
      <c r="P83" s="222" t="s">
        <v>157</v>
      </c>
      <c r="Q83" s="222" t="s">
        <v>158</v>
      </c>
      <c r="R83" s="222" t="s">
        <v>159</v>
      </c>
      <c r="S83" s="222" t="s">
        <v>160</v>
      </c>
      <c r="T83" s="251" t="s">
        <v>161</v>
      </c>
    </row>
    <row r="84" spans="2:63" s="84" customFormat="1" ht="29.3" customHeight="1">
      <c r="B84" s="105"/>
      <c r="C84" s="182" t="s">
        <v>130</v>
      </c>
      <c r="D84" s="174"/>
      <c r="E84" s="174"/>
      <c r="F84" s="174"/>
      <c r="G84" s="174"/>
      <c r="H84" s="174"/>
      <c r="I84" s="215"/>
      <c r="J84" s="223">
        <f aca="true" t="shared" si="1" ref="J84:J86">BK84</f>
        <v>0</v>
      </c>
      <c r="K84" s="174"/>
      <c r="L84" s="214"/>
      <c r="M84" s="224"/>
      <c r="N84" s="112"/>
      <c r="O84" s="112"/>
      <c r="P84" s="225">
        <f aca="true" t="shared" si="2" ref="P84:T84">P85</f>
        <v>0</v>
      </c>
      <c r="Q84" s="112"/>
      <c r="R84" s="225">
        <f t="shared" si="2"/>
        <v>0</v>
      </c>
      <c r="S84" s="112"/>
      <c r="T84" s="252">
        <f t="shared" si="2"/>
        <v>0</v>
      </c>
      <c r="AT84" s="170" t="s">
        <v>72</v>
      </c>
      <c r="AU84" s="170" t="s">
        <v>131</v>
      </c>
      <c r="BK84" s="264">
        <f>BK85</f>
        <v>0</v>
      </c>
    </row>
    <row r="85" spans="2:63" s="89" customFormat="1" ht="37.5" customHeight="1">
      <c r="B85" s="183"/>
      <c r="C85" s="184"/>
      <c r="D85" s="185" t="s">
        <v>72</v>
      </c>
      <c r="E85" s="186" t="s">
        <v>667</v>
      </c>
      <c r="F85" s="186" t="s">
        <v>668</v>
      </c>
      <c r="G85" s="184"/>
      <c r="H85" s="184"/>
      <c r="I85" s="226"/>
      <c r="J85" s="227">
        <f t="shared" si="1"/>
        <v>0</v>
      </c>
      <c r="K85" s="184"/>
      <c r="L85" s="228"/>
      <c r="M85" s="229"/>
      <c r="N85" s="230"/>
      <c r="O85" s="230"/>
      <c r="P85" s="231">
        <f aca="true" t="shared" si="3" ref="P85:T85">P86+P105+P126+P175+P254+P287+P294</f>
        <v>0</v>
      </c>
      <c r="Q85" s="230"/>
      <c r="R85" s="231">
        <f t="shared" si="3"/>
        <v>0</v>
      </c>
      <c r="S85" s="230"/>
      <c r="T85" s="253">
        <f t="shared" si="3"/>
        <v>0</v>
      </c>
      <c r="AR85" s="259" t="s">
        <v>81</v>
      </c>
      <c r="AT85" s="260" t="s">
        <v>72</v>
      </c>
      <c r="AU85" s="260" t="s">
        <v>73</v>
      </c>
      <c r="AY85" s="259" t="s">
        <v>164</v>
      </c>
      <c r="BK85" s="265">
        <f>BK86+BK105+BK126+BK175+BK254+BK287+BK294</f>
        <v>0</v>
      </c>
    </row>
    <row r="86" spans="2:63" s="89" customFormat="1" ht="19.9" customHeight="1">
      <c r="B86" s="183"/>
      <c r="C86" s="184"/>
      <c r="D86" s="187" t="s">
        <v>72</v>
      </c>
      <c r="E86" s="188" t="s">
        <v>691</v>
      </c>
      <c r="F86" s="188" t="s">
        <v>692</v>
      </c>
      <c r="G86" s="184"/>
      <c r="H86" s="184"/>
      <c r="I86" s="226"/>
      <c r="J86" s="232">
        <f t="shared" si="1"/>
        <v>0</v>
      </c>
      <c r="K86" s="184"/>
      <c r="L86" s="228"/>
      <c r="M86" s="229"/>
      <c r="N86" s="230"/>
      <c r="O86" s="230"/>
      <c r="P86" s="231">
        <f aca="true" t="shared" si="4" ref="P86:T86">SUM(P87:P104)</f>
        <v>0</v>
      </c>
      <c r="Q86" s="230"/>
      <c r="R86" s="231">
        <f t="shared" si="4"/>
        <v>0</v>
      </c>
      <c r="S86" s="230"/>
      <c r="T86" s="253">
        <f t="shared" si="4"/>
        <v>0</v>
      </c>
      <c r="AR86" s="259" t="s">
        <v>81</v>
      </c>
      <c r="AT86" s="260" t="s">
        <v>72</v>
      </c>
      <c r="AU86" s="260" t="s">
        <v>24</v>
      </c>
      <c r="AY86" s="259" t="s">
        <v>164</v>
      </c>
      <c r="BK86" s="265">
        <f>SUM(BK87:BK104)</f>
        <v>0</v>
      </c>
    </row>
    <row r="87" spans="2:65" s="84" customFormat="1" ht="20.4" customHeight="1">
      <c r="B87" s="105"/>
      <c r="C87" s="189" t="s">
        <v>73</v>
      </c>
      <c r="D87" s="189" t="s">
        <v>166</v>
      </c>
      <c r="E87" s="190" t="s">
        <v>2848</v>
      </c>
      <c r="F87" s="191" t="s">
        <v>2849</v>
      </c>
      <c r="G87" s="192" t="s">
        <v>465</v>
      </c>
      <c r="H87" s="193">
        <v>9</v>
      </c>
      <c r="I87" s="233"/>
      <c r="J87" s="234">
        <f aca="true" t="shared" si="5" ref="J87:J91">ROUND(I87*H87,2)</f>
        <v>0</v>
      </c>
      <c r="K87" s="191" t="s">
        <v>22</v>
      </c>
      <c r="L87" s="214"/>
      <c r="M87" s="235" t="s">
        <v>22</v>
      </c>
      <c r="N87" s="236" t="s">
        <v>44</v>
      </c>
      <c r="O87" s="106"/>
      <c r="P87" s="237">
        <f aca="true" t="shared" si="6" ref="P87:P91">O87*H87</f>
        <v>0</v>
      </c>
      <c r="Q87" s="237">
        <v>0</v>
      </c>
      <c r="R87" s="237">
        <f aca="true" t="shared" si="7" ref="R87:R91">Q87*H87</f>
        <v>0</v>
      </c>
      <c r="S87" s="237">
        <v>0</v>
      </c>
      <c r="T87" s="254">
        <f aca="true" t="shared" si="8" ref="T87:T91">S87*H87</f>
        <v>0</v>
      </c>
      <c r="AR87" s="170" t="s">
        <v>298</v>
      </c>
      <c r="AT87" s="170" t="s">
        <v>166</v>
      </c>
      <c r="AU87" s="170" t="s">
        <v>81</v>
      </c>
      <c r="AY87" s="170" t="s">
        <v>164</v>
      </c>
      <c r="BE87" s="266">
        <f aca="true" t="shared" si="9" ref="BE87:BE91">IF(N87="základní",J87,0)</f>
        <v>0</v>
      </c>
      <c r="BF87" s="266">
        <f aca="true" t="shared" si="10" ref="BF87:BF91">IF(N87="snížená",J87,0)</f>
        <v>0</v>
      </c>
      <c r="BG87" s="266">
        <f aca="true" t="shared" si="11" ref="BG87:BG91">IF(N87="zákl. přenesená",J87,0)</f>
        <v>0</v>
      </c>
      <c r="BH87" s="266">
        <f aca="true" t="shared" si="12" ref="BH87:BH91">IF(N87="sníž. přenesená",J87,0)</f>
        <v>0</v>
      </c>
      <c r="BI87" s="266">
        <f aca="true" t="shared" si="13" ref="BI87:BI91">IF(N87="nulová",J87,0)</f>
        <v>0</v>
      </c>
      <c r="BJ87" s="170" t="s">
        <v>24</v>
      </c>
      <c r="BK87" s="266">
        <f aca="true" t="shared" si="14" ref="BK87:BK91">ROUND(I87*H87,2)</f>
        <v>0</v>
      </c>
      <c r="BL87" s="170" t="s">
        <v>298</v>
      </c>
      <c r="BM87" s="170" t="s">
        <v>24</v>
      </c>
    </row>
    <row r="88" spans="2:47" s="84" customFormat="1" ht="13.5">
      <c r="B88" s="105"/>
      <c r="C88" s="174"/>
      <c r="D88" s="207" t="s">
        <v>173</v>
      </c>
      <c r="E88" s="174"/>
      <c r="F88" s="270" t="s">
        <v>2849</v>
      </c>
      <c r="G88" s="174"/>
      <c r="H88" s="174"/>
      <c r="I88" s="215"/>
      <c r="J88" s="174"/>
      <c r="K88" s="174"/>
      <c r="L88" s="214"/>
      <c r="M88" s="238"/>
      <c r="N88" s="106"/>
      <c r="O88" s="106"/>
      <c r="P88" s="106"/>
      <c r="Q88" s="106"/>
      <c r="R88" s="106"/>
      <c r="S88" s="106"/>
      <c r="T88" s="255"/>
      <c r="AT88" s="170" t="s">
        <v>173</v>
      </c>
      <c r="AU88" s="170" t="s">
        <v>81</v>
      </c>
    </row>
    <row r="89" spans="2:65" s="84" customFormat="1" ht="20.4" customHeight="1">
      <c r="B89" s="105"/>
      <c r="C89" s="189" t="s">
        <v>73</v>
      </c>
      <c r="D89" s="189" t="s">
        <v>166</v>
      </c>
      <c r="E89" s="190" t="s">
        <v>2850</v>
      </c>
      <c r="F89" s="191" t="s">
        <v>2851</v>
      </c>
      <c r="G89" s="192" t="s">
        <v>465</v>
      </c>
      <c r="H89" s="193">
        <v>98</v>
      </c>
      <c r="I89" s="233"/>
      <c r="J89" s="234">
        <f t="shared" si="5"/>
        <v>0</v>
      </c>
      <c r="K89" s="191" t="s">
        <v>22</v>
      </c>
      <c r="L89" s="214"/>
      <c r="M89" s="235" t="s">
        <v>22</v>
      </c>
      <c r="N89" s="236" t="s">
        <v>44</v>
      </c>
      <c r="O89" s="106"/>
      <c r="P89" s="237">
        <f t="shared" si="6"/>
        <v>0</v>
      </c>
      <c r="Q89" s="237">
        <v>0</v>
      </c>
      <c r="R89" s="237">
        <f t="shared" si="7"/>
        <v>0</v>
      </c>
      <c r="S89" s="237">
        <v>0</v>
      </c>
      <c r="T89" s="254">
        <f t="shared" si="8"/>
        <v>0</v>
      </c>
      <c r="AR89" s="170" t="s">
        <v>298</v>
      </c>
      <c r="AT89" s="170" t="s">
        <v>166</v>
      </c>
      <c r="AU89" s="170" t="s">
        <v>81</v>
      </c>
      <c r="AY89" s="170" t="s">
        <v>164</v>
      </c>
      <c r="BE89" s="266">
        <f t="shared" si="9"/>
        <v>0</v>
      </c>
      <c r="BF89" s="266">
        <f t="shared" si="10"/>
        <v>0</v>
      </c>
      <c r="BG89" s="266">
        <f t="shared" si="11"/>
        <v>0</v>
      </c>
      <c r="BH89" s="266">
        <f t="shared" si="12"/>
        <v>0</v>
      </c>
      <c r="BI89" s="266">
        <f t="shared" si="13"/>
        <v>0</v>
      </c>
      <c r="BJ89" s="170" t="s">
        <v>24</v>
      </c>
      <c r="BK89" s="266">
        <f t="shared" si="14"/>
        <v>0</v>
      </c>
      <c r="BL89" s="170" t="s">
        <v>298</v>
      </c>
      <c r="BM89" s="170" t="s">
        <v>81</v>
      </c>
    </row>
    <row r="90" spans="2:47" s="84" customFormat="1" ht="13.5">
      <c r="B90" s="105"/>
      <c r="C90" s="174"/>
      <c r="D90" s="207" t="s">
        <v>173</v>
      </c>
      <c r="E90" s="174"/>
      <c r="F90" s="270" t="s">
        <v>2851</v>
      </c>
      <c r="G90" s="174"/>
      <c r="H90" s="174"/>
      <c r="I90" s="215"/>
      <c r="J90" s="174"/>
      <c r="K90" s="174"/>
      <c r="L90" s="214"/>
      <c r="M90" s="238"/>
      <c r="N90" s="106"/>
      <c r="O90" s="106"/>
      <c r="P90" s="106"/>
      <c r="Q90" s="106"/>
      <c r="R90" s="106"/>
      <c r="S90" s="106"/>
      <c r="T90" s="255"/>
      <c r="AT90" s="170" t="s">
        <v>173</v>
      </c>
      <c r="AU90" s="170" t="s">
        <v>81</v>
      </c>
    </row>
    <row r="91" spans="2:65" s="84" customFormat="1" ht="28.8" customHeight="1">
      <c r="B91" s="105"/>
      <c r="C91" s="189" t="s">
        <v>73</v>
      </c>
      <c r="D91" s="189" t="s">
        <v>166</v>
      </c>
      <c r="E91" s="190" t="s">
        <v>2852</v>
      </c>
      <c r="F91" s="191" t="s">
        <v>2853</v>
      </c>
      <c r="G91" s="192" t="s">
        <v>465</v>
      </c>
      <c r="H91" s="193">
        <v>246</v>
      </c>
      <c r="I91" s="233"/>
      <c r="J91" s="234">
        <f t="shared" si="5"/>
        <v>0</v>
      </c>
      <c r="K91" s="191" t="s">
        <v>22</v>
      </c>
      <c r="L91" s="214"/>
      <c r="M91" s="235" t="s">
        <v>22</v>
      </c>
      <c r="N91" s="236" t="s">
        <v>44</v>
      </c>
      <c r="O91" s="106"/>
      <c r="P91" s="237">
        <f t="shared" si="6"/>
        <v>0</v>
      </c>
      <c r="Q91" s="237">
        <v>0</v>
      </c>
      <c r="R91" s="237">
        <f t="shared" si="7"/>
        <v>0</v>
      </c>
      <c r="S91" s="237">
        <v>0</v>
      </c>
      <c r="T91" s="254">
        <f t="shared" si="8"/>
        <v>0</v>
      </c>
      <c r="AR91" s="170" t="s">
        <v>298</v>
      </c>
      <c r="AT91" s="170" t="s">
        <v>166</v>
      </c>
      <c r="AU91" s="170" t="s">
        <v>81</v>
      </c>
      <c r="AY91" s="170" t="s">
        <v>164</v>
      </c>
      <c r="BE91" s="266">
        <f t="shared" si="9"/>
        <v>0</v>
      </c>
      <c r="BF91" s="266">
        <f t="shared" si="10"/>
        <v>0</v>
      </c>
      <c r="BG91" s="266">
        <f t="shared" si="11"/>
        <v>0</v>
      </c>
      <c r="BH91" s="266">
        <f t="shared" si="12"/>
        <v>0</v>
      </c>
      <c r="BI91" s="266">
        <f t="shared" si="13"/>
        <v>0</v>
      </c>
      <c r="BJ91" s="170" t="s">
        <v>24</v>
      </c>
      <c r="BK91" s="266">
        <f t="shared" si="14"/>
        <v>0</v>
      </c>
      <c r="BL91" s="170" t="s">
        <v>298</v>
      </c>
      <c r="BM91" s="170" t="s">
        <v>120</v>
      </c>
    </row>
    <row r="92" spans="2:47" s="84" customFormat="1" ht="24">
      <c r="B92" s="105"/>
      <c r="C92" s="174"/>
      <c r="D92" s="207" t="s">
        <v>173</v>
      </c>
      <c r="E92" s="174"/>
      <c r="F92" s="270" t="s">
        <v>2853</v>
      </c>
      <c r="G92" s="174"/>
      <c r="H92" s="174"/>
      <c r="I92" s="215"/>
      <c r="J92" s="174"/>
      <c r="K92" s="174"/>
      <c r="L92" s="214"/>
      <c r="M92" s="238"/>
      <c r="N92" s="106"/>
      <c r="O92" s="106"/>
      <c r="P92" s="106"/>
      <c r="Q92" s="106"/>
      <c r="R92" s="106"/>
      <c r="S92" s="106"/>
      <c r="T92" s="255"/>
      <c r="AT92" s="170" t="s">
        <v>173</v>
      </c>
      <c r="AU92" s="170" t="s">
        <v>81</v>
      </c>
    </row>
    <row r="93" spans="2:65" s="84" customFormat="1" ht="20.4" customHeight="1">
      <c r="B93" s="105"/>
      <c r="C93" s="189" t="s">
        <v>73</v>
      </c>
      <c r="D93" s="189" t="s">
        <v>166</v>
      </c>
      <c r="E93" s="190" t="s">
        <v>2854</v>
      </c>
      <c r="F93" s="191" t="s">
        <v>2855</v>
      </c>
      <c r="G93" s="192" t="s">
        <v>465</v>
      </c>
      <c r="H93" s="193">
        <v>29</v>
      </c>
      <c r="I93" s="233"/>
      <c r="J93" s="234">
        <f aca="true" t="shared" si="15" ref="J93:J97">ROUND(I93*H93,2)</f>
        <v>0</v>
      </c>
      <c r="K93" s="191" t="s">
        <v>22</v>
      </c>
      <c r="L93" s="214"/>
      <c r="M93" s="235" t="s">
        <v>22</v>
      </c>
      <c r="N93" s="236" t="s">
        <v>44</v>
      </c>
      <c r="O93" s="106"/>
      <c r="P93" s="237">
        <f aca="true" t="shared" si="16" ref="P93:P97">O93*H93</f>
        <v>0</v>
      </c>
      <c r="Q93" s="237">
        <v>0</v>
      </c>
      <c r="R93" s="237">
        <f aca="true" t="shared" si="17" ref="R93:R97">Q93*H93</f>
        <v>0</v>
      </c>
      <c r="S93" s="237">
        <v>0</v>
      </c>
      <c r="T93" s="254">
        <f aca="true" t="shared" si="18" ref="T93:T97">S93*H93</f>
        <v>0</v>
      </c>
      <c r="AR93" s="170" t="s">
        <v>298</v>
      </c>
      <c r="AT93" s="170" t="s">
        <v>166</v>
      </c>
      <c r="AU93" s="170" t="s">
        <v>81</v>
      </c>
      <c r="AY93" s="170" t="s">
        <v>164</v>
      </c>
      <c r="BE93" s="266">
        <f aca="true" t="shared" si="19" ref="BE93:BE97">IF(N93="základní",J93,0)</f>
        <v>0</v>
      </c>
      <c r="BF93" s="266">
        <f aca="true" t="shared" si="20" ref="BF93:BF97">IF(N93="snížená",J93,0)</f>
        <v>0</v>
      </c>
      <c r="BG93" s="266">
        <f aca="true" t="shared" si="21" ref="BG93:BG97">IF(N93="zákl. přenesená",J93,0)</f>
        <v>0</v>
      </c>
      <c r="BH93" s="266">
        <f aca="true" t="shared" si="22" ref="BH93:BH97">IF(N93="sníž. přenesená",J93,0)</f>
        <v>0</v>
      </c>
      <c r="BI93" s="266">
        <f aca="true" t="shared" si="23" ref="BI93:BI97">IF(N93="nulová",J93,0)</f>
        <v>0</v>
      </c>
      <c r="BJ93" s="170" t="s">
        <v>24</v>
      </c>
      <c r="BK93" s="266">
        <f aca="true" t="shared" si="24" ref="BK93:BK97">ROUND(I93*H93,2)</f>
        <v>0</v>
      </c>
      <c r="BL93" s="170" t="s">
        <v>298</v>
      </c>
      <c r="BM93" s="170" t="s">
        <v>171</v>
      </c>
    </row>
    <row r="94" spans="2:47" s="84" customFormat="1" ht="13.5">
      <c r="B94" s="105"/>
      <c r="C94" s="174"/>
      <c r="D94" s="207" t="s">
        <v>173</v>
      </c>
      <c r="E94" s="174"/>
      <c r="F94" s="270" t="s">
        <v>2855</v>
      </c>
      <c r="G94" s="174"/>
      <c r="H94" s="174"/>
      <c r="I94" s="215"/>
      <c r="J94" s="174"/>
      <c r="K94" s="174"/>
      <c r="L94" s="214"/>
      <c r="M94" s="238"/>
      <c r="N94" s="106"/>
      <c r="O94" s="106"/>
      <c r="P94" s="106"/>
      <c r="Q94" s="106"/>
      <c r="R94" s="106"/>
      <c r="S94" s="106"/>
      <c r="T94" s="255"/>
      <c r="AT94" s="170" t="s">
        <v>173</v>
      </c>
      <c r="AU94" s="170" t="s">
        <v>81</v>
      </c>
    </row>
    <row r="95" spans="2:65" s="84" customFormat="1" ht="20.4" customHeight="1">
      <c r="B95" s="105"/>
      <c r="C95" s="189" t="s">
        <v>73</v>
      </c>
      <c r="D95" s="189" t="s">
        <v>166</v>
      </c>
      <c r="E95" s="190" t="s">
        <v>2856</v>
      </c>
      <c r="F95" s="191" t="s">
        <v>2857</v>
      </c>
      <c r="G95" s="192" t="s">
        <v>465</v>
      </c>
      <c r="H95" s="193">
        <v>63</v>
      </c>
      <c r="I95" s="233"/>
      <c r="J95" s="234">
        <f t="shared" si="15"/>
        <v>0</v>
      </c>
      <c r="K95" s="191" t="s">
        <v>22</v>
      </c>
      <c r="L95" s="214"/>
      <c r="M95" s="235" t="s">
        <v>22</v>
      </c>
      <c r="N95" s="236" t="s">
        <v>44</v>
      </c>
      <c r="O95" s="106"/>
      <c r="P95" s="237">
        <f t="shared" si="16"/>
        <v>0</v>
      </c>
      <c r="Q95" s="237">
        <v>0</v>
      </c>
      <c r="R95" s="237">
        <f t="shared" si="17"/>
        <v>0</v>
      </c>
      <c r="S95" s="237">
        <v>0</v>
      </c>
      <c r="T95" s="254">
        <f t="shared" si="18"/>
        <v>0</v>
      </c>
      <c r="AR95" s="170" t="s">
        <v>298</v>
      </c>
      <c r="AT95" s="170" t="s">
        <v>166</v>
      </c>
      <c r="AU95" s="170" t="s">
        <v>81</v>
      </c>
      <c r="AY95" s="170" t="s">
        <v>164</v>
      </c>
      <c r="BE95" s="266">
        <f t="shared" si="19"/>
        <v>0</v>
      </c>
      <c r="BF95" s="266">
        <f t="shared" si="20"/>
        <v>0</v>
      </c>
      <c r="BG95" s="266">
        <f t="shared" si="21"/>
        <v>0</v>
      </c>
      <c r="BH95" s="266">
        <f t="shared" si="22"/>
        <v>0</v>
      </c>
      <c r="BI95" s="266">
        <f t="shared" si="23"/>
        <v>0</v>
      </c>
      <c r="BJ95" s="170" t="s">
        <v>24</v>
      </c>
      <c r="BK95" s="266">
        <f t="shared" si="24"/>
        <v>0</v>
      </c>
      <c r="BL95" s="170" t="s">
        <v>298</v>
      </c>
      <c r="BM95" s="170" t="s">
        <v>202</v>
      </c>
    </row>
    <row r="96" spans="2:47" s="84" customFormat="1" ht="13.5">
      <c r="B96" s="105"/>
      <c r="C96" s="174"/>
      <c r="D96" s="207" t="s">
        <v>173</v>
      </c>
      <c r="E96" s="174"/>
      <c r="F96" s="270" t="s">
        <v>2857</v>
      </c>
      <c r="G96" s="174"/>
      <c r="H96" s="174"/>
      <c r="I96" s="215"/>
      <c r="J96" s="174"/>
      <c r="K96" s="174"/>
      <c r="L96" s="214"/>
      <c r="M96" s="238"/>
      <c r="N96" s="106"/>
      <c r="O96" s="106"/>
      <c r="P96" s="106"/>
      <c r="Q96" s="106"/>
      <c r="R96" s="106"/>
      <c r="S96" s="106"/>
      <c r="T96" s="255"/>
      <c r="AT96" s="170" t="s">
        <v>173</v>
      </c>
      <c r="AU96" s="170" t="s">
        <v>81</v>
      </c>
    </row>
    <row r="97" spans="2:65" s="84" customFormat="1" ht="20.4" customHeight="1">
      <c r="B97" s="105"/>
      <c r="C97" s="189" t="s">
        <v>73</v>
      </c>
      <c r="D97" s="189" t="s">
        <v>166</v>
      </c>
      <c r="E97" s="190" t="s">
        <v>2858</v>
      </c>
      <c r="F97" s="191" t="s">
        <v>2859</v>
      </c>
      <c r="G97" s="192" t="s">
        <v>465</v>
      </c>
      <c r="H97" s="193">
        <v>113</v>
      </c>
      <c r="I97" s="233"/>
      <c r="J97" s="234">
        <f t="shared" si="15"/>
        <v>0</v>
      </c>
      <c r="K97" s="191" t="s">
        <v>22</v>
      </c>
      <c r="L97" s="214"/>
      <c r="M97" s="235" t="s">
        <v>22</v>
      </c>
      <c r="N97" s="236" t="s">
        <v>44</v>
      </c>
      <c r="O97" s="106"/>
      <c r="P97" s="237">
        <f t="shared" si="16"/>
        <v>0</v>
      </c>
      <c r="Q97" s="237">
        <v>0</v>
      </c>
      <c r="R97" s="237">
        <f t="shared" si="17"/>
        <v>0</v>
      </c>
      <c r="S97" s="237">
        <v>0</v>
      </c>
      <c r="T97" s="254">
        <f t="shared" si="18"/>
        <v>0</v>
      </c>
      <c r="AR97" s="170" t="s">
        <v>298</v>
      </c>
      <c r="AT97" s="170" t="s">
        <v>166</v>
      </c>
      <c r="AU97" s="170" t="s">
        <v>81</v>
      </c>
      <c r="AY97" s="170" t="s">
        <v>164</v>
      </c>
      <c r="BE97" s="266">
        <f t="shared" si="19"/>
        <v>0</v>
      </c>
      <c r="BF97" s="266">
        <f t="shared" si="20"/>
        <v>0</v>
      </c>
      <c r="BG97" s="266">
        <f t="shared" si="21"/>
        <v>0</v>
      </c>
      <c r="BH97" s="266">
        <f t="shared" si="22"/>
        <v>0</v>
      </c>
      <c r="BI97" s="266">
        <f t="shared" si="23"/>
        <v>0</v>
      </c>
      <c r="BJ97" s="170" t="s">
        <v>24</v>
      </c>
      <c r="BK97" s="266">
        <f t="shared" si="24"/>
        <v>0</v>
      </c>
      <c r="BL97" s="170" t="s">
        <v>298</v>
      </c>
      <c r="BM97" s="170" t="s">
        <v>188</v>
      </c>
    </row>
    <row r="98" spans="2:47" s="84" customFormat="1" ht="13.5">
      <c r="B98" s="105"/>
      <c r="C98" s="174"/>
      <c r="D98" s="207" t="s">
        <v>173</v>
      </c>
      <c r="E98" s="174"/>
      <c r="F98" s="270" t="s">
        <v>2859</v>
      </c>
      <c r="G98" s="174"/>
      <c r="H98" s="174"/>
      <c r="I98" s="215"/>
      <c r="J98" s="174"/>
      <c r="K98" s="174"/>
      <c r="L98" s="214"/>
      <c r="M98" s="238"/>
      <c r="N98" s="106"/>
      <c r="O98" s="106"/>
      <c r="P98" s="106"/>
      <c r="Q98" s="106"/>
      <c r="R98" s="106"/>
      <c r="S98" s="106"/>
      <c r="T98" s="255"/>
      <c r="AT98" s="170" t="s">
        <v>173</v>
      </c>
      <c r="AU98" s="170" t="s">
        <v>81</v>
      </c>
    </row>
    <row r="99" spans="2:65" s="84" customFormat="1" ht="20.4" customHeight="1">
      <c r="B99" s="105"/>
      <c r="C99" s="189" t="s">
        <v>73</v>
      </c>
      <c r="D99" s="189" t="s">
        <v>166</v>
      </c>
      <c r="E99" s="190" t="s">
        <v>2860</v>
      </c>
      <c r="F99" s="191" t="s">
        <v>2861</v>
      </c>
      <c r="G99" s="192" t="s">
        <v>465</v>
      </c>
      <c r="H99" s="193">
        <v>41</v>
      </c>
      <c r="I99" s="233"/>
      <c r="J99" s="234">
        <f aca="true" t="shared" si="25" ref="J99:J103">ROUND(I99*H99,2)</f>
        <v>0</v>
      </c>
      <c r="K99" s="191" t="s">
        <v>22</v>
      </c>
      <c r="L99" s="214"/>
      <c r="M99" s="235" t="s">
        <v>22</v>
      </c>
      <c r="N99" s="236" t="s">
        <v>44</v>
      </c>
      <c r="O99" s="106"/>
      <c r="P99" s="237">
        <f aca="true" t="shared" si="26" ref="P99:P103">O99*H99</f>
        <v>0</v>
      </c>
      <c r="Q99" s="237">
        <v>0</v>
      </c>
      <c r="R99" s="237">
        <f aca="true" t="shared" si="27" ref="R99:R103">Q99*H99</f>
        <v>0</v>
      </c>
      <c r="S99" s="237">
        <v>0</v>
      </c>
      <c r="T99" s="254">
        <f aca="true" t="shared" si="28" ref="T99:T103">S99*H99</f>
        <v>0</v>
      </c>
      <c r="AR99" s="170" t="s">
        <v>298</v>
      </c>
      <c r="AT99" s="170" t="s">
        <v>166</v>
      </c>
      <c r="AU99" s="170" t="s">
        <v>81</v>
      </c>
      <c r="AY99" s="170" t="s">
        <v>164</v>
      </c>
      <c r="BE99" s="266">
        <f aca="true" t="shared" si="29" ref="BE99:BE103">IF(N99="základní",J99,0)</f>
        <v>0</v>
      </c>
      <c r="BF99" s="266">
        <f aca="true" t="shared" si="30" ref="BF99:BF103">IF(N99="snížená",J99,0)</f>
        <v>0</v>
      </c>
      <c r="BG99" s="266">
        <f aca="true" t="shared" si="31" ref="BG99:BG103">IF(N99="zákl. přenesená",J99,0)</f>
        <v>0</v>
      </c>
      <c r="BH99" s="266">
        <f aca="true" t="shared" si="32" ref="BH99:BH103">IF(N99="sníž. přenesená",J99,0)</f>
        <v>0</v>
      </c>
      <c r="BI99" s="266">
        <f aca="true" t="shared" si="33" ref="BI99:BI103">IF(N99="nulová",J99,0)</f>
        <v>0</v>
      </c>
      <c r="BJ99" s="170" t="s">
        <v>24</v>
      </c>
      <c r="BK99" s="266">
        <f aca="true" t="shared" si="34" ref="BK99:BK103">ROUND(I99*H99,2)</f>
        <v>0</v>
      </c>
      <c r="BL99" s="170" t="s">
        <v>298</v>
      </c>
      <c r="BM99" s="170" t="s">
        <v>212</v>
      </c>
    </row>
    <row r="100" spans="2:47" s="84" customFormat="1" ht="13.5">
      <c r="B100" s="105"/>
      <c r="C100" s="174"/>
      <c r="D100" s="207" t="s">
        <v>173</v>
      </c>
      <c r="E100" s="174"/>
      <c r="F100" s="270" t="s">
        <v>2861</v>
      </c>
      <c r="G100" s="174"/>
      <c r="H100" s="174"/>
      <c r="I100" s="215"/>
      <c r="J100" s="174"/>
      <c r="K100" s="174"/>
      <c r="L100" s="214"/>
      <c r="M100" s="238"/>
      <c r="N100" s="106"/>
      <c r="O100" s="106"/>
      <c r="P100" s="106"/>
      <c r="Q100" s="106"/>
      <c r="R100" s="106"/>
      <c r="S100" s="106"/>
      <c r="T100" s="255"/>
      <c r="AT100" s="170" t="s">
        <v>173</v>
      </c>
      <c r="AU100" s="170" t="s">
        <v>81</v>
      </c>
    </row>
    <row r="101" spans="2:65" s="84" customFormat="1" ht="20.4" customHeight="1">
      <c r="B101" s="105"/>
      <c r="C101" s="189" t="s">
        <v>73</v>
      </c>
      <c r="D101" s="189" t="s">
        <v>166</v>
      </c>
      <c r="E101" s="190" t="s">
        <v>2862</v>
      </c>
      <c r="F101" s="191" t="s">
        <v>2863</v>
      </c>
      <c r="G101" s="192" t="s">
        <v>192</v>
      </c>
      <c r="H101" s="193">
        <v>6</v>
      </c>
      <c r="I101" s="233"/>
      <c r="J101" s="234">
        <f t="shared" si="25"/>
        <v>0</v>
      </c>
      <c r="K101" s="191" t="s">
        <v>22</v>
      </c>
      <c r="L101" s="214"/>
      <c r="M101" s="235" t="s">
        <v>22</v>
      </c>
      <c r="N101" s="236" t="s">
        <v>44</v>
      </c>
      <c r="O101" s="106"/>
      <c r="P101" s="237">
        <f t="shared" si="26"/>
        <v>0</v>
      </c>
      <c r="Q101" s="237">
        <v>0</v>
      </c>
      <c r="R101" s="237">
        <f t="shared" si="27"/>
        <v>0</v>
      </c>
      <c r="S101" s="237">
        <v>0</v>
      </c>
      <c r="T101" s="254">
        <f t="shared" si="28"/>
        <v>0</v>
      </c>
      <c r="AR101" s="170" t="s">
        <v>298</v>
      </c>
      <c r="AT101" s="170" t="s">
        <v>166</v>
      </c>
      <c r="AU101" s="170" t="s">
        <v>81</v>
      </c>
      <c r="AY101" s="170" t="s">
        <v>164</v>
      </c>
      <c r="BE101" s="266">
        <f t="shared" si="29"/>
        <v>0</v>
      </c>
      <c r="BF101" s="266">
        <f t="shared" si="30"/>
        <v>0</v>
      </c>
      <c r="BG101" s="266">
        <f t="shared" si="31"/>
        <v>0</v>
      </c>
      <c r="BH101" s="266">
        <f t="shared" si="32"/>
        <v>0</v>
      </c>
      <c r="BI101" s="266">
        <f t="shared" si="33"/>
        <v>0</v>
      </c>
      <c r="BJ101" s="170" t="s">
        <v>24</v>
      </c>
      <c r="BK101" s="266">
        <f t="shared" si="34"/>
        <v>0</v>
      </c>
      <c r="BL101" s="170" t="s">
        <v>298</v>
      </c>
      <c r="BM101" s="170" t="s">
        <v>217</v>
      </c>
    </row>
    <row r="102" spans="2:47" s="84" customFormat="1" ht="13.5">
      <c r="B102" s="105"/>
      <c r="C102" s="174"/>
      <c r="D102" s="207" t="s">
        <v>173</v>
      </c>
      <c r="E102" s="174"/>
      <c r="F102" s="270" t="s">
        <v>2863</v>
      </c>
      <c r="G102" s="174"/>
      <c r="H102" s="174"/>
      <c r="I102" s="215"/>
      <c r="J102" s="174"/>
      <c r="K102" s="174"/>
      <c r="L102" s="214"/>
      <c r="M102" s="238"/>
      <c r="N102" s="106"/>
      <c r="O102" s="106"/>
      <c r="P102" s="106"/>
      <c r="Q102" s="106"/>
      <c r="R102" s="106"/>
      <c r="S102" s="106"/>
      <c r="T102" s="255"/>
      <c r="AT102" s="170" t="s">
        <v>173</v>
      </c>
      <c r="AU102" s="170" t="s">
        <v>81</v>
      </c>
    </row>
    <row r="103" spans="2:65" s="84" customFormat="1" ht="20.4" customHeight="1">
      <c r="B103" s="105"/>
      <c r="C103" s="189" t="s">
        <v>73</v>
      </c>
      <c r="D103" s="189" t="s">
        <v>166</v>
      </c>
      <c r="E103" s="190" t="s">
        <v>2864</v>
      </c>
      <c r="F103" s="191" t="s">
        <v>1475</v>
      </c>
      <c r="G103" s="192" t="s">
        <v>169</v>
      </c>
      <c r="H103" s="193">
        <v>1</v>
      </c>
      <c r="I103" s="233"/>
      <c r="J103" s="234">
        <f t="shared" si="25"/>
        <v>0</v>
      </c>
      <c r="K103" s="191" t="s">
        <v>22</v>
      </c>
      <c r="L103" s="214"/>
      <c r="M103" s="235" t="s">
        <v>22</v>
      </c>
      <c r="N103" s="236" t="s">
        <v>44</v>
      </c>
      <c r="O103" s="106"/>
      <c r="P103" s="237">
        <f t="shared" si="26"/>
        <v>0</v>
      </c>
      <c r="Q103" s="237">
        <v>0</v>
      </c>
      <c r="R103" s="237">
        <f t="shared" si="27"/>
        <v>0</v>
      </c>
      <c r="S103" s="237">
        <v>0</v>
      </c>
      <c r="T103" s="254">
        <f t="shared" si="28"/>
        <v>0</v>
      </c>
      <c r="AR103" s="170" t="s">
        <v>298</v>
      </c>
      <c r="AT103" s="170" t="s">
        <v>166</v>
      </c>
      <c r="AU103" s="170" t="s">
        <v>81</v>
      </c>
      <c r="AY103" s="170" t="s">
        <v>164</v>
      </c>
      <c r="BE103" s="266">
        <f t="shared" si="29"/>
        <v>0</v>
      </c>
      <c r="BF103" s="266">
        <f t="shared" si="30"/>
        <v>0</v>
      </c>
      <c r="BG103" s="266">
        <f t="shared" si="31"/>
        <v>0</v>
      </c>
      <c r="BH103" s="266">
        <f t="shared" si="32"/>
        <v>0</v>
      </c>
      <c r="BI103" s="266">
        <f t="shared" si="33"/>
        <v>0</v>
      </c>
      <c r="BJ103" s="170" t="s">
        <v>24</v>
      </c>
      <c r="BK103" s="266">
        <f t="shared" si="34"/>
        <v>0</v>
      </c>
      <c r="BL103" s="170" t="s">
        <v>298</v>
      </c>
      <c r="BM103" s="170" t="s">
        <v>200</v>
      </c>
    </row>
    <row r="104" spans="2:47" s="84" customFormat="1" ht="13.5">
      <c r="B104" s="105"/>
      <c r="C104" s="174"/>
      <c r="D104" s="194" t="s">
        <v>173</v>
      </c>
      <c r="E104" s="174"/>
      <c r="F104" s="195" t="s">
        <v>1475</v>
      </c>
      <c r="G104" s="174"/>
      <c r="H104" s="174"/>
      <c r="I104" s="215"/>
      <c r="J104" s="174"/>
      <c r="K104" s="174"/>
      <c r="L104" s="214"/>
      <c r="M104" s="238"/>
      <c r="N104" s="106"/>
      <c r="O104" s="106"/>
      <c r="P104" s="106"/>
      <c r="Q104" s="106"/>
      <c r="R104" s="106"/>
      <c r="S104" s="106"/>
      <c r="T104" s="255"/>
      <c r="AT104" s="170" t="s">
        <v>173</v>
      </c>
      <c r="AU104" s="170" t="s">
        <v>81</v>
      </c>
    </row>
    <row r="105" spans="2:63" s="89" customFormat="1" ht="29.9" customHeight="1">
      <c r="B105" s="183"/>
      <c r="C105" s="184"/>
      <c r="D105" s="187" t="s">
        <v>72</v>
      </c>
      <c r="E105" s="188" t="s">
        <v>2865</v>
      </c>
      <c r="F105" s="188" t="s">
        <v>2866</v>
      </c>
      <c r="G105" s="184"/>
      <c r="H105" s="184"/>
      <c r="I105" s="226"/>
      <c r="J105" s="232">
        <f>BK105</f>
        <v>0</v>
      </c>
      <c r="K105" s="184"/>
      <c r="L105" s="228"/>
      <c r="M105" s="229"/>
      <c r="N105" s="230"/>
      <c r="O105" s="230"/>
      <c r="P105" s="231">
        <f aca="true" t="shared" si="35" ref="P105:T105">SUM(P106:P125)</f>
        <v>0</v>
      </c>
      <c r="Q105" s="230"/>
      <c r="R105" s="231">
        <f t="shared" si="35"/>
        <v>0</v>
      </c>
      <c r="S105" s="230"/>
      <c r="T105" s="253">
        <f t="shared" si="35"/>
        <v>0</v>
      </c>
      <c r="AR105" s="259" t="s">
        <v>81</v>
      </c>
      <c r="AT105" s="260" t="s">
        <v>72</v>
      </c>
      <c r="AU105" s="260" t="s">
        <v>24</v>
      </c>
      <c r="AY105" s="259" t="s">
        <v>164</v>
      </c>
      <c r="BK105" s="265">
        <f>SUM(BK106:BK125)</f>
        <v>0</v>
      </c>
    </row>
    <row r="106" spans="2:65" s="84" customFormat="1" ht="20.4" customHeight="1">
      <c r="B106" s="105"/>
      <c r="C106" s="189" t="s">
        <v>73</v>
      </c>
      <c r="D106" s="189" t="s">
        <v>166</v>
      </c>
      <c r="E106" s="190" t="s">
        <v>2867</v>
      </c>
      <c r="F106" s="191" t="s">
        <v>2868</v>
      </c>
      <c r="G106" s="192" t="s">
        <v>710</v>
      </c>
      <c r="H106" s="193">
        <v>7</v>
      </c>
      <c r="I106" s="233"/>
      <c r="J106" s="234">
        <f aca="true" t="shared" si="36" ref="J106:J110">ROUND(I106*H106,2)</f>
        <v>0</v>
      </c>
      <c r="K106" s="191" t="s">
        <v>22</v>
      </c>
      <c r="L106" s="214"/>
      <c r="M106" s="235" t="s">
        <v>22</v>
      </c>
      <c r="N106" s="236" t="s">
        <v>44</v>
      </c>
      <c r="O106" s="106"/>
      <c r="P106" s="237">
        <f aca="true" t="shared" si="37" ref="P106:P110">O106*H106</f>
        <v>0</v>
      </c>
      <c r="Q106" s="237">
        <v>0</v>
      </c>
      <c r="R106" s="237">
        <f aca="true" t="shared" si="38" ref="R106:R110">Q106*H106</f>
        <v>0</v>
      </c>
      <c r="S106" s="237">
        <v>0</v>
      </c>
      <c r="T106" s="254">
        <f aca="true" t="shared" si="39" ref="T106:T110">S106*H106</f>
        <v>0</v>
      </c>
      <c r="AR106" s="170" t="s">
        <v>298</v>
      </c>
      <c r="AT106" s="170" t="s">
        <v>166</v>
      </c>
      <c r="AU106" s="170" t="s">
        <v>81</v>
      </c>
      <c r="AY106" s="170" t="s">
        <v>164</v>
      </c>
      <c r="BE106" s="266">
        <v>0</v>
      </c>
      <c r="BF106" s="266">
        <f aca="true" t="shared" si="40" ref="BF106:BF110">IF(N106="snížená",J106,0)</f>
        <v>0</v>
      </c>
      <c r="BG106" s="266">
        <f aca="true" t="shared" si="41" ref="BG106:BG110">IF(N106="zákl. přenesená",J106,0)</f>
        <v>0</v>
      </c>
      <c r="BH106" s="266">
        <f aca="true" t="shared" si="42" ref="BH106:BH110">IF(N106="sníž. přenesená",J106,0)</f>
        <v>0</v>
      </c>
      <c r="BI106" s="266">
        <f aca="true" t="shared" si="43" ref="BI106:BI110">IF(N106="nulová",J106,0)</f>
        <v>0</v>
      </c>
      <c r="BJ106" s="170" t="s">
        <v>24</v>
      </c>
      <c r="BK106" s="266">
        <f aca="true" t="shared" si="44" ref="BK106:BK110">ROUND(I106*H106,2)</f>
        <v>0</v>
      </c>
      <c r="BL106" s="170" t="s">
        <v>298</v>
      </c>
      <c r="BM106" s="170" t="s">
        <v>240</v>
      </c>
    </row>
    <row r="107" spans="2:47" s="84" customFormat="1" ht="13.5">
      <c r="B107" s="105"/>
      <c r="C107" s="174"/>
      <c r="D107" s="207" t="s">
        <v>173</v>
      </c>
      <c r="E107" s="174"/>
      <c r="F107" s="270" t="s">
        <v>2868</v>
      </c>
      <c r="G107" s="174"/>
      <c r="H107" s="174"/>
      <c r="I107" s="215"/>
      <c r="J107" s="174"/>
      <c r="K107" s="174"/>
      <c r="L107" s="214"/>
      <c r="M107" s="238"/>
      <c r="N107" s="106"/>
      <c r="O107" s="106"/>
      <c r="P107" s="106"/>
      <c r="Q107" s="106"/>
      <c r="R107" s="106"/>
      <c r="S107" s="106"/>
      <c r="T107" s="255"/>
      <c r="AT107" s="170" t="s">
        <v>173</v>
      </c>
      <c r="AU107" s="170" t="s">
        <v>81</v>
      </c>
    </row>
    <row r="108" spans="2:65" s="84" customFormat="1" ht="20.4" customHeight="1">
      <c r="B108" s="105"/>
      <c r="C108" s="189" t="s">
        <v>73</v>
      </c>
      <c r="D108" s="189" t="s">
        <v>166</v>
      </c>
      <c r="E108" s="190" t="s">
        <v>2869</v>
      </c>
      <c r="F108" s="191" t="s">
        <v>2870</v>
      </c>
      <c r="G108" s="192" t="s">
        <v>169</v>
      </c>
      <c r="H108" s="193">
        <v>7</v>
      </c>
      <c r="I108" s="233"/>
      <c r="J108" s="234">
        <f t="shared" si="36"/>
        <v>0</v>
      </c>
      <c r="K108" s="191" t="s">
        <v>22</v>
      </c>
      <c r="L108" s="214"/>
      <c r="M108" s="235" t="s">
        <v>22</v>
      </c>
      <c r="N108" s="236" t="s">
        <v>44</v>
      </c>
      <c r="O108" s="106"/>
      <c r="P108" s="237">
        <f t="shared" si="37"/>
        <v>0</v>
      </c>
      <c r="Q108" s="237">
        <v>0</v>
      </c>
      <c r="R108" s="237">
        <f t="shared" si="38"/>
        <v>0</v>
      </c>
      <c r="S108" s="237">
        <v>0</v>
      </c>
      <c r="T108" s="254">
        <f t="shared" si="39"/>
        <v>0</v>
      </c>
      <c r="AR108" s="170" t="s">
        <v>298</v>
      </c>
      <c r="AT108" s="170" t="s">
        <v>166</v>
      </c>
      <c r="AU108" s="170" t="s">
        <v>81</v>
      </c>
      <c r="AY108" s="170" t="s">
        <v>164</v>
      </c>
      <c r="BE108" s="266">
        <v>0</v>
      </c>
      <c r="BF108" s="266">
        <f t="shared" si="40"/>
        <v>0</v>
      </c>
      <c r="BG108" s="266">
        <f t="shared" si="41"/>
        <v>0</v>
      </c>
      <c r="BH108" s="266">
        <f t="shared" si="42"/>
        <v>0</v>
      </c>
      <c r="BI108" s="266">
        <f t="shared" si="43"/>
        <v>0</v>
      </c>
      <c r="BJ108" s="170" t="s">
        <v>24</v>
      </c>
      <c r="BK108" s="266">
        <f t="shared" si="44"/>
        <v>0</v>
      </c>
      <c r="BL108" s="170" t="s">
        <v>298</v>
      </c>
      <c r="BM108" s="170" t="s">
        <v>260</v>
      </c>
    </row>
    <row r="109" spans="2:47" s="84" customFormat="1" ht="13.5">
      <c r="B109" s="105"/>
      <c r="C109" s="174"/>
      <c r="D109" s="207" t="s">
        <v>173</v>
      </c>
      <c r="E109" s="174"/>
      <c r="F109" s="270" t="s">
        <v>2870</v>
      </c>
      <c r="G109" s="174"/>
      <c r="H109" s="174"/>
      <c r="I109" s="215"/>
      <c r="J109" s="174"/>
      <c r="K109" s="174"/>
      <c r="L109" s="214"/>
      <c r="M109" s="238"/>
      <c r="N109" s="106"/>
      <c r="O109" s="106"/>
      <c r="P109" s="106"/>
      <c r="Q109" s="106"/>
      <c r="R109" s="106"/>
      <c r="S109" s="106"/>
      <c r="T109" s="255"/>
      <c r="AT109" s="170" t="s">
        <v>173</v>
      </c>
      <c r="AU109" s="170" t="s">
        <v>81</v>
      </c>
    </row>
    <row r="110" spans="2:65" s="84" customFormat="1" ht="20.4" customHeight="1">
      <c r="B110" s="105"/>
      <c r="C110" s="189" t="s">
        <v>73</v>
      </c>
      <c r="D110" s="189" t="s">
        <v>166</v>
      </c>
      <c r="E110" s="190" t="s">
        <v>2871</v>
      </c>
      <c r="F110" s="191" t="s">
        <v>2872</v>
      </c>
      <c r="G110" s="192" t="s">
        <v>169</v>
      </c>
      <c r="H110" s="193">
        <v>4</v>
      </c>
      <c r="I110" s="233"/>
      <c r="J110" s="234">
        <f t="shared" si="36"/>
        <v>0</v>
      </c>
      <c r="K110" s="191" t="s">
        <v>22</v>
      </c>
      <c r="L110" s="214"/>
      <c r="M110" s="235" t="s">
        <v>22</v>
      </c>
      <c r="N110" s="236" t="s">
        <v>44</v>
      </c>
      <c r="O110" s="106"/>
      <c r="P110" s="237">
        <f t="shared" si="37"/>
        <v>0</v>
      </c>
      <c r="Q110" s="237">
        <v>0</v>
      </c>
      <c r="R110" s="237">
        <f t="shared" si="38"/>
        <v>0</v>
      </c>
      <c r="S110" s="237">
        <v>0</v>
      </c>
      <c r="T110" s="254">
        <f t="shared" si="39"/>
        <v>0</v>
      </c>
      <c r="AR110" s="170" t="s">
        <v>298</v>
      </c>
      <c r="AT110" s="170" t="s">
        <v>166</v>
      </c>
      <c r="AU110" s="170" t="s">
        <v>81</v>
      </c>
      <c r="AY110" s="170" t="s">
        <v>164</v>
      </c>
      <c r="BE110" s="266">
        <f>IF(N110="základní",J110,0)</f>
        <v>0</v>
      </c>
      <c r="BF110" s="266">
        <f t="shared" si="40"/>
        <v>0</v>
      </c>
      <c r="BG110" s="266">
        <f t="shared" si="41"/>
        <v>0</v>
      </c>
      <c r="BH110" s="266">
        <f t="shared" si="42"/>
        <v>0</v>
      </c>
      <c r="BI110" s="266">
        <f t="shared" si="43"/>
        <v>0</v>
      </c>
      <c r="BJ110" s="170" t="s">
        <v>24</v>
      </c>
      <c r="BK110" s="266">
        <f t="shared" si="44"/>
        <v>0</v>
      </c>
      <c r="BL110" s="170" t="s">
        <v>298</v>
      </c>
      <c r="BM110" s="170" t="s">
        <v>269</v>
      </c>
    </row>
    <row r="111" spans="2:47" s="84" customFormat="1" ht="13.5">
      <c r="B111" s="105"/>
      <c r="C111" s="174"/>
      <c r="D111" s="207" t="s">
        <v>173</v>
      </c>
      <c r="E111" s="174"/>
      <c r="F111" s="270" t="s">
        <v>2872</v>
      </c>
      <c r="G111" s="174"/>
      <c r="H111" s="174"/>
      <c r="I111" s="215"/>
      <c r="J111" s="174"/>
      <c r="K111" s="174"/>
      <c r="L111" s="214"/>
      <c r="M111" s="238"/>
      <c r="N111" s="106"/>
      <c r="O111" s="106"/>
      <c r="P111" s="106"/>
      <c r="Q111" s="106"/>
      <c r="R111" s="106"/>
      <c r="S111" s="106"/>
      <c r="T111" s="255"/>
      <c r="AT111" s="170" t="s">
        <v>173</v>
      </c>
      <c r="AU111" s="170" t="s">
        <v>81</v>
      </c>
    </row>
    <row r="112" spans="2:65" s="84" customFormat="1" ht="28.8" customHeight="1">
      <c r="B112" s="105"/>
      <c r="C112" s="189" t="s">
        <v>73</v>
      </c>
      <c r="D112" s="189" t="s">
        <v>166</v>
      </c>
      <c r="E112" s="190" t="s">
        <v>2873</v>
      </c>
      <c r="F112" s="191" t="s">
        <v>2874</v>
      </c>
      <c r="G112" s="192" t="s">
        <v>169</v>
      </c>
      <c r="H112" s="193">
        <v>2</v>
      </c>
      <c r="I112" s="233"/>
      <c r="J112" s="234">
        <f aca="true" t="shared" si="45" ref="J112:J116">ROUND(I112*H112,2)</f>
        <v>0</v>
      </c>
      <c r="K112" s="191" t="s">
        <v>22</v>
      </c>
      <c r="L112" s="214"/>
      <c r="M112" s="235" t="s">
        <v>22</v>
      </c>
      <c r="N112" s="236" t="s">
        <v>44</v>
      </c>
      <c r="O112" s="106"/>
      <c r="P112" s="237">
        <f aca="true" t="shared" si="46" ref="P112:P116">O112*H112</f>
        <v>0</v>
      </c>
      <c r="Q112" s="237">
        <v>0</v>
      </c>
      <c r="R112" s="237">
        <f aca="true" t="shared" si="47" ref="R112:R116">Q112*H112</f>
        <v>0</v>
      </c>
      <c r="S112" s="237">
        <v>0</v>
      </c>
      <c r="T112" s="254">
        <f aca="true" t="shared" si="48" ref="T112:T116">S112*H112</f>
        <v>0</v>
      </c>
      <c r="AR112" s="170" t="s">
        <v>298</v>
      </c>
      <c r="AT112" s="170" t="s">
        <v>166</v>
      </c>
      <c r="AU112" s="170" t="s">
        <v>81</v>
      </c>
      <c r="AY112" s="170" t="s">
        <v>164</v>
      </c>
      <c r="BE112" s="266">
        <v>0</v>
      </c>
      <c r="BF112" s="266">
        <f aca="true" t="shared" si="49" ref="BF112:BF116">IF(N112="snížená",J112,0)</f>
        <v>0</v>
      </c>
      <c r="BG112" s="266">
        <f aca="true" t="shared" si="50" ref="BG112:BG116">IF(N112="zákl. přenesená",J112,0)</f>
        <v>0</v>
      </c>
      <c r="BH112" s="266">
        <f aca="true" t="shared" si="51" ref="BH112:BH116">IF(N112="sníž. přenesená",J112,0)</f>
        <v>0</v>
      </c>
      <c r="BI112" s="266">
        <f aca="true" t="shared" si="52" ref="BI112:BI116">IF(N112="nulová",J112,0)</f>
        <v>0</v>
      </c>
      <c r="BJ112" s="170" t="s">
        <v>24</v>
      </c>
      <c r="BK112" s="266">
        <f aca="true" t="shared" si="53" ref="BK112:BK116">ROUND(I112*H112,2)</f>
        <v>0</v>
      </c>
      <c r="BL112" s="170" t="s">
        <v>298</v>
      </c>
      <c r="BM112" s="170" t="s">
        <v>275</v>
      </c>
    </row>
    <row r="113" spans="2:47" s="84" customFormat="1" ht="24">
      <c r="B113" s="105"/>
      <c r="C113" s="174"/>
      <c r="D113" s="207" t="s">
        <v>173</v>
      </c>
      <c r="E113" s="174"/>
      <c r="F113" s="270" t="s">
        <v>2874</v>
      </c>
      <c r="G113" s="174"/>
      <c r="H113" s="174"/>
      <c r="I113" s="215"/>
      <c r="J113" s="174"/>
      <c r="K113" s="174"/>
      <c r="L113" s="214"/>
      <c r="M113" s="238"/>
      <c r="N113" s="106"/>
      <c r="O113" s="106"/>
      <c r="P113" s="106"/>
      <c r="Q113" s="106"/>
      <c r="R113" s="106"/>
      <c r="S113" s="106"/>
      <c r="T113" s="255"/>
      <c r="AT113" s="170" t="s">
        <v>173</v>
      </c>
      <c r="AU113" s="170" t="s">
        <v>81</v>
      </c>
    </row>
    <row r="114" spans="2:65" s="84" customFormat="1" ht="28.8" customHeight="1">
      <c r="B114" s="105"/>
      <c r="C114" s="189" t="s">
        <v>73</v>
      </c>
      <c r="D114" s="189" t="s">
        <v>166</v>
      </c>
      <c r="E114" s="190" t="s">
        <v>2875</v>
      </c>
      <c r="F114" s="191" t="s">
        <v>2876</v>
      </c>
      <c r="G114" s="192" t="s">
        <v>169</v>
      </c>
      <c r="H114" s="193">
        <v>1</v>
      </c>
      <c r="I114" s="233"/>
      <c r="J114" s="234">
        <f t="shared" si="45"/>
        <v>0</v>
      </c>
      <c r="K114" s="191" t="s">
        <v>22</v>
      </c>
      <c r="L114" s="214"/>
      <c r="M114" s="235" t="s">
        <v>22</v>
      </c>
      <c r="N114" s="236" t="s">
        <v>44</v>
      </c>
      <c r="O114" s="106"/>
      <c r="P114" s="237">
        <f t="shared" si="46"/>
        <v>0</v>
      </c>
      <c r="Q114" s="237">
        <v>0</v>
      </c>
      <c r="R114" s="237">
        <f t="shared" si="47"/>
        <v>0</v>
      </c>
      <c r="S114" s="237">
        <v>0</v>
      </c>
      <c r="T114" s="254">
        <f t="shared" si="48"/>
        <v>0</v>
      </c>
      <c r="AR114" s="170" t="s">
        <v>298</v>
      </c>
      <c r="AT114" s="170" t="s">
        <v>166</v>
      </c>
      <c r="AU114" s="170" t="s">
        <v>81</v>
      </c>
      <c r="AY114" s="170" t="s">
        <v>164</v>
      </c>
      <c r="BE114" s="266">
        <f aca="true" t="shared" si="54" ref="BE114:BE118">IF(N114="základní",J114,0)</f>
        <v>0</v>
      </c>
      <c r="BF114" s="266">
        <f t="shared" si="49"/>
        <v>0</v>
      </c>
      <c r="BG114" s="266">
        <f t="shared" si="50"/>
        <v>0</v>
      </c>
      <c r="BH114" s="266">
        <f t="shared" si="51"/>
        <v>0</v>
      </c>
      <c r="BI114" s="266">
        <f t="shared" si="52"/>
        <v>0</v>
      </c>
      <c r="BJ114" s="170" t="s">
        <v>24</v>
      </c>
      <c r="BK114" s="266">
        <f t="shared" si="53"/>
        <v>0</v>
      </c>
      <c r="BL114" s="170" t="s">
        <v>298</v>
      </c>
      <c r="BM114" s="170" t="s">
        <v>281</v>
      </c>
    </row>
    <row r="115" spans="2:47" s="84" customFormat="1" ht="24">
      <c r="B115" s="105"/>
      <c r="C115" s="174"/>
      <c r="D115" s="207" t="s">
        <v>173</v>
      </c>
      <c r="E115" s="174"/>
      <c r="F115" s="270" t="s">
        <v>2876</v>
      </c>
      <c r="G115" s="174"/>
      <c r="H115" s="174"/>
      <c r="I115" s="215"/>
      <c r="J115" s="174"/>
      <c r="K115" s="174"/>
      <c r="L115" s="214"/>
      <c r="M115" s="238"/>
      <c r="N115" s="106"/>
      <c r="O115" s="106"/>
      <c r="P115" s="106"/>
      <c r="Q115" s="106"/>
      <c r="R115" s="106"/>
      <c r="S115" s="106"/>
      <c r="T115" s="255"/>
      <c r="AT115" s="170" t="s">
        <v>173</v>
      </c>
      <c r="AU115" s="170" t="s">
        <v>81</v>
      </c>
    </row>
    <row r="116" spans="2:65" s="84" customFormat="1" ht="20.4" customHeight="1">
      <c r="B116" s="105"/>
      <c r="C116" s="189" t="s">
        <v>73</v>
      </c>
      <c r="D116" s="189" t="s">
        <v>166</v>
      </c>
      <c r="E116" s="190" t="s">
        <v>2877</v>
      </c>
      <c r="F116" s="191" t="s">
        <v>2878</v>
      </c>
      <c r="G116" s="192" t="s">
        <v>710</v>
      </c>
      <c r="H116" s="193">
        <v>6</v>
      </c>
      <c r="I116" s="233"/>
      <c r="J116" s="234">
        <f t="shared" si="45"/>
        <v>0</v>
      </c>
      <c r="K116" s="191" t="s">
        <v>22</v>
      </c>
      <c r="L116" s="214"/>
      <c r="M116" s="235" t="s">
        <v>22</v>
      </c>
      <c r="N116" s="236" t="s">
        <v>44</v>
      </c>
      <c r="O116" s="106"/>
      <c r="P116" s="237">
        <f t="shared" si="46"/>
        <v>0</v>
      </c>
      <c r="Q116" s="237">
        <v>0</v>
      </c>
      <c r="R116" s="237">
        <f t="shared" si="47"/>
        <v>0</v>
      </c>
      <c r="S116" s="237">
        <v>0</v>
      </c>
      <c r="T116" s="254">
        <f t="shared" si="48"/>
        <v>0</v>
      </c>
      <c r="AR116" s="170" t="s">
        <v>298</v>
      </c>
      <c r="AT116" s="170" t="s">
        <v>166</v>
      </c>
      <c r="AU116" s="170" t="s">
        <v>81</v>
      </c>
      <c r="AY116" s="170" t="s">
        <v>164</v>
      </c>
      <c r="BE116" s="266">
        <f t="shared" si="54"/>
        <v>0</v>
      </c>
      <c r="BF116" s="266">
        <f t="shared" si="49"/>
        <v>0</v>
      </c>
      <c r="BG116" s="266">
        <f t="shared" si="50"/>
        <v>0</v>
      </c>
      <c r="BH116" s="266">
        <f t="shared" si="51"/>
        <v>0</v>
      </c>
      <c r="BI116" s="266">
        <f t="shared" si="52"/>
        <v>0</v>
      </c>
      <c r="BJ116" s="170" t="s">
        <v>24</v>
      </c>
      <c r="BK116" s="266">
        <f t="shared" si="53"/>
        <v>0</v>
      </c>
      <c r="BL116" s="170" t="s">
        <v>298</v>
      </c>
      <c r="BM116" s="170" t="s">
        <v>10</v>
      </c>
    </row>
    <row r="117" spans="2:47" s="84" customFormat="1" ht="13.5">
      <c r="B117" s="105"/>
      <c r="C117" s="174"/>
      <c r="D117" s="207" t="s">
        <v>173</v>
      </c>
      <c r="E117" s="174"/>
      <c r="F117" s="270" t="s">
        <v>2878</v>
      </c>
      <c r="G117" s="174"/>
      <c r="H117" s="174"/>
      <c r="I117" s="215"/>
      <c r="J117" s="174"/>
      <c r="K117" s="174"/>
      <c r="L117" s="214"/>
      <c r="M117" s="238"/>
      <c r="N117" s="106"/>
      <c r="O117" s="106"/>
      <c r="P117" s="106"/>
      <c r="Q117" s="106"/>
      <c r="R117" s="106"/>
      <c r="S117" s="106"/>
      <c r="T117" s="255"/>
      <c r="AT117" s="170" t="s">
        <v>173</v>
      </c>
      <c r="AU117" s="170" t="s">
        <v>81</v>
      </c>
    </row>
    <row r="118" spans="2:65" s="84" customFormat="1" ht="28.8" customHeight="1">
      <c r="B118" s="105"/>
      <c r="C118" s="189" t="s">
        <v>73</v>
      </c>
      <c r="D118" s="189" t="s">
        <v>166</v>
      </c>
      <c r="E118" s="190" t="s">
        <v>2879</v>
      </c>
      <c r="F118" s="191" t="s">
        <v>2880</v>
      </c>
      <c r="G118" s="192" t="s">
        <v>169</v>
      </c>
      <c r="H118" s="193">
        <v>1</v>
      </c>
      <c r="I118" s="233"/>
      <c r="J118" s="234">
        <f aca="true" t="shared" si="55" ref="J118:J122">ROUND(I118*H118,2)</f>
        <v>0</v>
      </c>
      <c r="K118" s="191" t="s">
        <v>22</v>
      </c>
      <c r="L118" s="214"/>
      <c r="M118" s="235" t="s">
        <v>22</v>
      </c>
      <c r="N118" s="236" t="s">
        <v>44</v>
      </c>
      <c r="O118" s="106"/>
      <c r="P118" s="237">
        <f aca="true" t="shared" si="56" ref="P118:P122">O118*H118</f>
        <v>0</v>
      </c>
      <c r="Q118" s="237">
        <v>0</v>
      </c>
      <c r="R118" s="237">
        <f aca="true" t="shared" si="57" ref="R118:R122">Q118*H118</f>
        <v>0</v>
      </c>
      <c r="S118" s="237">
        <v>0</v>
      </c>
      <c r="T118" s="254">
        <f aca="true" t="shared" si="58" ref="T118:T122">S118*H118</f>
        <v>0</v>
      </c>
      <c r="AR118" s="170" t="s">
        <v>298</v>
      </c>
      <c r="AT118" s="170" t="s">
        <v>166</v>
      </c>
      <c r="AU118" s="170" t="s">
        <v>81</v>
      </c>
      <c r="AY118" s="170" t="s">
        <v>164</v>
      </c>
      <c r="BE118" s="266">
        <f t="shared" si="54"/>
        <v>0</v>
      </c>
      <c r="BF118" s="266">
        <f aca="true" t="shared" si="59" ref="BF118:BF122">IF(N118="snížená",J118,0)</f>
        <v>0</v>
      </c>
      <c r="BG118" s="266">
        <f aca="true" t="shared" si="60" ref="BG118:BG122">IF(N118="zákl. přenesená",J118,0)</f>
        <v>0</v>
      </c>
      <c r="BH118" s="266">
        <f aca="true" t="shared" si="61" ref="BH118:BH122">IF(N118="sníž. přenesená",J118,0)</f>
        <v>0</v>
      </c>
      <c r="BI118" s="266">
        <f aca="true" t="shared" si="62" ref="BI118:BI122">IF(N118="nulová",J118,0)</f>
        <v>0</v>
      </c>
      <c r="BJ118" s="170" t="s">
        <v>24</v>
      </c>
      <c r="BK118" s="266">
        <f aca="true" t="shared" si="63" ref="BK118:BK122">ROUND(I118*H118,2)</f>
        <v>0</v>
      </c>
      <c r="BL118" s="170" t="s">
        <v>298</v>
      </c>
      <c r="BM118" s="170" t="s">
        <v>298</v>
      </c>
    </row>
    <row r="119" spans="2:47" s="84" customFormat="1" ht="24">
      <c r="B119" s="105"/>
      <c r="C119" s="174"/>
      <c r="D119" s="207" t="s">
        <v>173</v>
      </c>
      <c r="E119" s="174"/>
      <c r="F119" s="270" t="s">
        <v>2880</v>
      </c>
      <c r="G119" s="174"/>
      <c r="H119" s="174"/>
      <c r="I119" s="215"/>
      <c r="J119" s="174"/>
      <c r="K119" s="174"/>
      <c r="L119" s="214"/>
      <c r="M119" s="238"/>
      <c r="N119" s="106"/>
      <c r="O119" s="106"/>
      <c r="P119" s="106"/>
      <c r="Q119" s="106"/>
      <c r="R119" s="106"/>
      <c r="S119" s="106"/>
      <c r="T119" s="255"/>
      <c r="AT119" s="170" t="s">
        <v>173</v>
      </c>
      <c r="AU119" s="170" t="s">
        <v>81</v>
      </c>
    </row>
    <row r="120" spans="2:65" s="84" customFormat="1" ht="28.8" customHeight="1">
      <c r="B120" s="105"/>
      <c r="C120" s="189" t="s">
        <v>73</v>
      </c>
      <c r="D120" s="189" t="s">
        <v>166</v>
      </c>
      <c r="E120" s="190" t="s">
        <v>2881</v>
      </c>
      <c r="F120" s="191" t="s">
        <v>2882</v>
      </c>
      <c r="G120" s="192" t="s">
        <v>169</v>
      </c>
      <c r="H120" s="193">
        <v>1</v>
      </c>
      <c r="I120" s="233"/>
      <c r="J120" s="234">
        <f t="shared" si="55"/>
        <v>0</v>
      </c>
      <c r="K120" s="191" t="s">
        <v>22</v>
      </c>
      <c r="L120" s="214"/>
      <c r="M120" s="235" t="s">
        <v>22</v>
      </c>
      <c r="N120" s="236" t="s">
        <v>44</v>
      </c>
      <c r="O120" s="106"/>
      <c r="P120" s="237">
        <f t="shared" si="56"/>
        <v>0</v>
      </c>
      <c r="Q120" s="237">
        <v>0</v>
      </c>
      <c r="R120" s="237">
        <f t="shared" si="57"/>
        <v>0</v>
      </c>
      <c r="S120" s="237">
        <v>0</v>
      </c>
      <c r="T120" s="254">
        <f t="shared" si="58"/>
        <v>0</v>
      </c>
      <c r="AR120" s="170" t="s">
        <v>298</v>
      </c>
      <c r="AT120" s="170" t="s">
        <v>166</v>
      </c>
      <c r="AU120" s="170" t="s">
        <v>81</v>
      </c>
      <c r="AY120" s="170" t="s">
        <v>164</v>
      </c>
      <c r="BE120" s="266">
        <f aca="true" t="shared" si="64" ref="BE120:BE124">IF(N120="základní",J120,0)</f>
        <v>0</v>
      </c>
      <c r="BF120" s="266">
        <f t="shared" si="59"/>
        <v>0</v>
      </c>
      <c r="BG120" s="266">
        <f t="shared" si="60"/>
        <v>0</v>
      </c>
      <c r="BH120" s="266">
        <f t="shared" si="61"/>
        <v>0</v>
      </c>
      <c r="BI120" s="266">
        <f t="shared" si="62"/>
        <v>0</v>
      </c>
      <c r="BJ120" s="170" t="s">
        <v>24</v>
      </c>
      <c r="BK120" s="266">
        <f t="shared" si="63"/>
        <v>0</v>
      </c>
      <c r="BL120" s="170" t="s">
        <v>298</v>
      </c>
      <c r="BM120" s="170" t="s">
        <v>305</v>
      </c>
    </row>
    <row r="121" spans="2:47" s="84" customFormat="1" ht="24">
      <c r="B121" s="105"/>
      <c r="C121" s="174"/>
      <c r="D121" s="207" t="s">
        <v>173</v>
      </c>
      <c r="E121" s="174"/>
      <c r="F121" s="270" t="s">
        <v>2882</v>
      </c>
      <c r="G121" s="174"/>
      <c r="H121" s="174"/>
      <c r="I121" s="215"/>
      <c r="J121" s="174"/>
      <c r="K121" s="174"/>
      <c r="L121" s="214"/>
      <c r="M121" s="238"/>
      <c r="N121" s="106"/>
      <c r="O121" s="106"/>
      <c r="P121" s="106"/>
      <c r="Q121" s="106"/>
      <c r="R121" s="106"/>
      <c r="S121" s="106"/>
      <c r="T121" s="255"/>
      <c r="AT121" s="170" t="s">
        <v>173</v>
      </c>
      <c r="AU121" s="170" t="s">
        <v>81</v>
      </c>
    </row>
    <row r="122" spans="2:65" s="84" customFormat="1" ht="28.8" customHeight="1">
      <c r="B122" s="105"/>
      <c r="C122" s="189" t="s">
        <v>73</v>
      </c>
      <c r="D122" s="189" t="s">
        <v>166</v>
      </c>
      <c r="E122" s="190" t="s">
        <v>2883</v>
      </c>
      <c r="F122" s="191" t="s">
        <v>2884</v>
      </c>
      <c r="G122" s="192" t="s">
        <v>169</v>
      </c>
      <c r="H122" s="193">
        <v>1</v>
      </c>
      <c r="I122" s="233"/>
      <c r="J122" s="234">
        <f t="shared" si="55"/>
        <v>0</v>
      </c>
      <c r="K122" s="191" t="s">
        <v>22</v>
      </c>
      <c r="L122" s="214"/>
      <c r="M122" s="235" t="s">
        <v>22</v>
      </c>
      <c r="N122" s="236" t="s">
        <v>44</v>
      </c>
      <c r="O122" s="106"/>
      <c r="P122" s="237">
        <f t="shared" si="56"/>
        <v>0</v>
      </c>
      <c r="Q122" s="237">
        <v>0</v>
      </c>
      <c r="R122" s="237">
        <f t="shared" si="57"/>
        <v>0</v>
      </c>
      <c r="S122" s="237">
        <v>0</v>
      </c>
      <c r="T122" s="254">
        <f t="shared" si="58"/>
        <v>0</v>
      </c>
      <c r="AR122" s="170" t="s">
        <v>298</v>
      </c>
      <c r="AT122" s="170" t="s">
        <v>166</v>
      </c>
      <c r="AU122" s="170" t="s">
        <v>81</v>
      </c>
      <c r="AY122" s="170" t="s">
        <v>164</v>
      </c>
      <c r="BE122" s="266">
        <f t="shared" si="64"/>
        <v>0</v>
      </c>
      <c r="BF122" s="266">
        <f t="shared" si="59"/>
        <v>0</v>
      </c>
      <c r="BG122" s="266">
        <f t="shared" si="60"/>
        <v>0</v>
      </c>
      <c r="BH122" s="266">
        <f t="shared" si="61"/>
        <v>0</v>
      </c>
      <c r="BI122" s="266">
        <f t="shared" si="62"/>
        <v>0</v>
      </c>
      <c r="BJ122" s="170" t="s">
        <v>24</v>
      </c>
      <c r="BK122" s="266">
        <f t="shared" si="63"/>
        <v>0</v>
      </c>
      <c r="BL122" s="170" t="s">
        <v>298</v>
      </c>
      <c r="BM122" s="170" t="s">
        <v>321</v>
      </c>
    </row>
    <row r="123" spans="2:47" s="84" customFormat="1" ht="24">
      <c r="B123" s="105"/>
      <c r="C123" s="174"/>
      <c r="D123" s="207" t="s">
        <v>173</v>
      </c>
      <c r="E123" s="174"/>
      <c r="F123" s="270" t="s">
        <v>2884</v>
      </c>
      <c r="G123" s="174"/>
      <c r="H123" s="174"/>
      <c r="I123" s="215"/>
      <c r="J123" s="174"/>
      <c r="K123" s="174"/>
      <c r="L123" s="214"/>
      <c r="M123" s="238"/>
      <c r="N123" s="106"/>
      <c r="O123" s="106"/>
      <c r="P123" s="106"/>
      <c r="Q123" s="106"/>
      <c r="R123" s="106"/>
      <c r="S123" s="106"/>
      <c r="T123" s="255"/>
      <c r="AT123" s="170" t="s">
        <v>173</v>
      </c>
      <c r="AU123" s="170" t="s">
        <v>81</v>
      </c>
    </row>
    <row r="124" spans="2:65" s="84" customFormat="1" ht="20.4" customHeight="1">
      <c r="B124" s="105"/>
      <c r="C124" s="189" t="s">
        <v>73</v>
      </c>
      <c r="D124" s="189" t="s">
        <v>166</v>
      </c>
      <c r="E124" s="190" t="s">
        <v>2885</v>
      </c>
      <c r="F124" s="191" t="s">
        <v>2886</v>
      </c>
      <c r="G124" s="192" t="s">
        <v>169</v>
      </c>
      <c r="H124" s="193">
        <v>1</v>
      </c>
      <c r="I124" s="233"/>
      <c r="J124" s="234">
        <f aca="true" t="shared" si="65" ref="J124:J129">ROUND(I124*H124,2)</f>
        <v>0</v>
      </c>
      <c r="K124" s="191" t="s">
        <v>22</v>
      </c>
      <c r="L124" s="214"/>
      <c r="M124" s="235" t="s">
        <v>22</v>
      </c>
      <c r="N124" s="236" t="s">
        <v>44</v>
      </c>
      <c r="O124" s="106"/>
      <c r="P124" s="237">
        <f aca="true" t="shared" si="66" ref="P124:P129">O124*H124</f>
        <v>0</v>
      </c>
      <c r="Q124" s="237">
        <v>0</v>
      </c>
      <c r="R124" s="237">
        <f aca="true" t="shared" si="67" ref="R124:R129">Q124*H124</f>
        <v>0</v>
      </c>
      <c r="S124" s="237">
        <v>0</v>
      </c>
      <c r="T124" s="254">
        <f aca="true" t="shared" si="68" ref="T124:T129">S124*H124</f>
        <v>0</v>
      </c>
      <c r="AR124" s="170" t="s">
        <v>298</v>
      </c>
      <c r="AT124" s="170" t="s">
        <v>166</v>
      </c>
      <c r="AU124" s="170" t="s">
        <v>81</v>
      </c>
      <c r="AY124" s="170" t="s">
        <v>164</v>
      </c>
      <c r="BE124" s="266">
        <f t="shared" si="64"/>
        <v>0</v>
      </c>
      <c r="BF124" s="266">
        <f aca="true" t="shared" si="69" ref="BF124:BF129">IF(N124="snížená",J124,0)</f>
        <v>0</v>
      </c>
      <c r="BG124" s="266">
        <f aca="true" t="shared" si="70" ref="BG124:BG129">IF(N124="zákl. přenesená",J124,0)</f>
        <v>0</v>
      </c>
      <c r="BH124" s="266">
        <f aca="true" t="shared" si="71" ref="BH124:BH129">IF(N124="sníž. přenesená",J124,0)</f>
        <v>0</v>
      </c>
      <c r="BI124" s="266">
        <f aca="true" t="shared" si="72" ref="BI124:BI129">IF(N124="nulová",J124,0)</f>
        <v>0</v>
      </c>
      <c r="BJ124" s="170" t="s">
        <v>24</v>
      </c>
      <c r="BK124" s="266">
        <f aca="true" t="shared" si="73" ref="BK124:BK129">ROUND(I124*H124,2)</f>
        <v>0</v>
      </c>
      <c r="BL124" s="170" t="s">
        <v>298</v>
      </c>
      <c r="BM124" s="170" t="s">
        <v>332</v>
      </c>
    </row>
    <row r="125" spans="2:47" s="84" customFormat="1" ht="13.5">
      <c r="B125" s="105"/>
      <c r="C125" s="174"/>
      <c r="D125" s="194" t="s">
        <v>173</v>
      </c>
      <c r="E125" s="174"/>
      <c r="F125" s="195" t="s">
        <v>2886</v>
      </c>
      <c r="G125" s="174"/>
      <c r="H125" s="174"/>
      <c r="I125" s="215"/>
      <c r="J125" s="174"/>
      <c r="K125" s="174"/>
      <c r="L125" s="214"/>
      <c r="M125" s="238"/>
      <c r="N125" s="106"/>
      <c r="O125" s="106"/>
      <c r="P125" s="106"/>
      <c r="Q125" s="106"/>
      <c r="R125" s="106"/>
      <c r="S125" s="106"/>
      <c r="T125" s="255"/>
      <c r="AT125" s="170" t="s">
        <v>173</v>
      </c>
      <c r="AU125" s="170" t="s">
        <v>81</v>
      </c>
    </row>
    <row r="126" spans="2:63" s="89" customFormat="1" ht="29.9" customHeight="1">
      <c r="B126" s="183"/>
      <c r="C126" s="184"/>
      <c r="D126" s="187" t="s">
        <v>72</v>
      </c>
      <c r="E126" s="188" t="s">
        <v>2887</v>
      </c>
      <c r="F126" s="188" t="s">
        <v>2888</v>
      </c>
      <c r="G126" s="184"/>
      <c r="H126" s="184"/>
      <c r="I126" s="226"/>
      <c r="J126" s="232">
        <f>BK126</f>
        <v>0</v>
      </c>
      <c r="K126" s="184"/>
      <c r="L126" s="228"/>
      <c r="M126" s="229"/>
      <c r="N126" s="230"/>
      <c r="O126" s="230"/>
      <c r="P126" s="231">
        <f aca="true" t="shared" si="74" ref="P126:T126">SUM(P127:P174)</f>
        <v>0</v>
      </c>
      <c r="Q126" s="230"/>
      <c r="R126" s="231">
        <f t="shared" si="74"/>
        <v>0</v>
      </c>
      <c r="S126" s="230"/>
      <c r="T126" s="253">
        <f t="shared" si="74"/>
        <v>0</v>
      </c>
      <c r="AR126" s="259" t="s">
        <v>81</v>
      </c>
      <c r="AT126" s="260" t="s">
        <v>72</v>
      </c>
      <c r="AU126" s="260" t="s">
        <v>24</v>
      </c>
      <c r="AY126" s="259" t="s">
        <v>164</v>
      </c>
      <c r="BK126" s="265">
        <f>SUM(BK127:BK174)</f>
        <v>0</v>
      </c>
    </row>
    <row r="127" spans="2:65" s="84" customFormat="1" ht="20.4" customHeight="1">
      <c r="B127" s="105"/>
      <c r="C127" s="189" t="s">
        <v>73</v>
      </c>
      <c r="D127" s="189" t="s">
        <v>166</v>
      </c>
      <c r="E127" s="190" t="s">
        <v>2889</v>
      </c>
      <c r="F127" s="191" t="s">
        <v>2890</v>
      </c>
      <c r="G127" s="192" t="s">
        <v>465</v>
      </c>
      <c r="H127" s="193">
        <v>46</v>
      </c>
      <c r="I127" s="233"/>
      <c r="J127" s="234">
        <f t="shared" si="65"/>
        <v>0</v>
      </c>
      <c r="K127" s="191" t="s">
        <v>22</v>
      </c>
      <c r="L127" s="214"/>
      <c r="M127" s="235" t="s">
        <v>22</v>
      </c>
      <c r="N127" s="236" t="s">
        <v>44</v>
      </c>
      <c r="O127" s="106"/>
      <c r="P127" s="237">
        <f t="shared" si="66"/>
        <v>0</v>
      </c>
      <c r="Q127" s="237">
        <v>0</v>
      </c>
      <c r="R127" s="237">
        <f t="shared" si="67"/>
        <v>0</v>
      </c>
      <c r="S127" s="237">
        <v>0</v>
      </c>
      <c r="T127" s="254">
        <f t="shared" si="68"/>
        <v>0</v>
      </c>
      <c r="AR127" s="170" t="s">
        <v>298</v>
      </c>
      <c r="AT127" s="170" t="s">
        <v>166</v>
      </c>
      <c r="AU127" s="170" t="s">
        <v>81</v>
      </c>
      <c r="AY127" s="170" t="s">
        <v>164</v>
      </c>
      <c r="BE127" s="266">
        <f aca="true" t="shared" si="75" ref="BE127:BE131">IF(N127="základní",J127,0)</f>
        <v>0</v>
      </c>
      <c r="BF127" s="266">
        <f t="shared" si="69"/>
        <v>0</v>
      </c>
      <c r="BG127" s="266">
        <f t="shared" si="70"/>
        <v>0</v>
      </c>
      <c r="BH127" s="266">
        <f t="shared" si="71"/>
        <v>0</v>
      </c>
      <c r="BI127" s="266">
        <f t="shared" si="72"/>
        <v>0</v>
      </c>
      <c r="BJ127" s="170" t="s">
        <v>24</v>
      </c>
      <c r="BK127" s="266">
        <f t="shared" si="73"/>
        <v>0</v>
      </c>
      <c r="BL127" s="170" t="s">
        <v>298</v>
      </c>
      <c r="BM127" s="170" t="s">
        <v>338</v>
      </c>
    </row>
    <row r="128" spans="2:47" s="84" customFormat="1" ht="13.5">
      <c r="B128" s="105"/>
      <c r="C128" s="174"/>
      <c r="D128" s="207" t="s">
        <v>173</v>
      </c>
      <c r="E128" s="174"/>
      <c r="F128" s="270" t="s">
        <v>2890</v>
      </c>
      <c r="G128" s="174"/>
      <c r="H128" s="174"/>
      <c r="I128" s="215"/>
      <c r="J128" s="174"/>
      <c r="K128" s="174"/>
      <c r="L128" s="214"/>
      <c r="M128" s="238"/>
      <c r="N128" s="106"/>
      <c r="O128" s="106"/>
      <c r="P128" s="106"/>
      <c r="Q128" s="106"/>
      <c r="R128" s="106"/>
      <c r="S128" s="106"/>
      <c r="T128" s="255"/>
      <c r="AT128" s="170" t="s">
        <v>173</v>
      </c>
      <c r="AU128" s="170" t="s">
        <v>81</v>
      </c>
    </row>
    <row r="129" spans="2:65" s="84" customFormat="1" ht="20.4" customHeight="1">
      <c r="B129" s="105"/>
      <c r="C129" s="189" t="s">
        <v>73</v>
      </c>
      <c r="D129" s="189" t="s">
        <v>166</v>
      </c>
      <c r="E129" s="190" t="s">
        <v>2891</v>
      </c>
      <c r="F129" s="191" t="s">
        <v>2892</v>
      </c>
      <c r="G129" s="192" t="s">
        <v>465</v>
      </c>
      <c r="H129" s="193">
        <v>14</v>
      </c>
      <c r="I129" s="233"/>
      <c r="J129" s="234">
        <f t="shared" si="65"/>
        <v>0</v>
      </c>
      <c r="K129" s="191" t="s">
        <v>22</v>
      </c>
      <c r="L129" s="214"/>
      <c r="M129" s="235" t="s">
        <v>22</v>
      </c>
      <c r="N129" s="236" t="s">
        <v>44</v>
      </c>
      <c r="O129" s="106"/>
      <c r="P129" s="237">
        <f t="shared" si="66"/>
        <v>0</v>
      </c>
      <c r="Q129" s="237">
        <v>0</v>
      </c>
      <c r="R129" s="237">
        <f t="shared" si="67"/>
        <v>0</v>
      </c>
      <c r="S129" s="237">
        <v>0</v>
      </c>
      <c r="T129" s="254">
        <f t="shared" si="68"/>
        <v>0</v>
      </c>
      <c r="AR129" s="170" t="s">
        <v>298</v>
      </c>
      <c r="AT129" s="170" t="s">
        <v>166</v>
      </c>
      <c r="AU129" s="170" t="s">
        <v>81</v>
      </c>
      <c r="AY129" s="170" t="s">
        <v>164</v>
      </c>
      <c r="BE129" s="266">
        <f t="shared" si="75"/>
        <v>0</v>
      </c>
      <c r="BF129" s="266">
        <f t="shared" si="69"/>
        <v>0</v>
      </c>
      <c r="BG129" s="266">
        <f t="shared" si="70"/>
        <v>0</v>
      </c>
      <c r="BH129" s="266">
        <f t="shared" si="71"/>
        <v>0</v>
      </c>
      <c r="BI129" s="266">
        <f t="shared" si="72"/>
        <v>0</v>
      </c>
      <c r="BJ129" s="170" t="s">
        <v>24</v>
      </c>
      <c r="BK129" s="266">
        <f t="shared" si="73"/>
        <v>0</v>
      </c>
      <c r="BL129" s="170" t="s">
        <v>298</v>
      </c>
      <c r="BM129" s="170" t="s">
        <v>9</v>
      </c>
    </row>
    <row r="130" spans="2:47" s="84" customFormat="1" ht="13.5">
      <c r="B130" s="105"/>
      <c r="C130" s="174"/>
      <c r="D130" s="207" t="s">
        <v>173</v>
      </c>
      <c r="E130" s="174"/>
      <c r="F130" s="270" t="s">
        <v>2892</v>
      </c>
      <c r="G130" s="174"/>
      <c r="H130" s="174"/>
      <c r="I130" s="215"/>
      <c r="J130" s="174"/>
      <c r="K130" s="174"/>
      <c r="L130" s="214"/>
      <c r="M130" s="238"/>
      <c r="N130" s="106"/>
      <c r="O130" s="106"/>
      <c r="P130" s="106"/>
      <c r="Q130" s="106"/>
      <c r="R130" s="106"/>
      <c r="S130" s="106"/>
      <c r="T130" s="255"/>
      <c r="AT130" s="170" t="s">
        <v>173</v>
      </c>
      <c r="AU130" s="170" t="s">
        <v>81</v>
      </c>
    </row>
    <row r="131" spans="2:65" s="84" customFormat="1" ht="20.4" customHeight="1">
      <c r="B131" s="105"/>
      <c r="C131" s="189" t="s">
        <v>73</v>
      </c>
      <c r="D131" s="189" t="s">
        <v>166</v>
      </c>
      <c r="E131" s="190" t="s">
        <v>2893</v>
      </c>
      <c r="F131" s="191" t="s">
        <v>2894</v>
      </c>
      <c r="G131" s="192" t="s">
        <v>465</v>
      </c>
      <c r="H131" s="193">
        <v>14</v>
      </c>
      <c r="I131" s="233"/>
      <c r="J131" s="234">
        <f aca="true" t="shared" si="76" ref="J131:J135">ROUND(I131*H131,2)</f>
        <v>0</v>
      </c>
      <c r="K131" s="191" t="s">
        <v>22</v>
      </c>
      <c r="L131" s="214"/>
      <c r="M131" s="235" t="s">
        <v>22</v>
      </c>
      <c r="N131" s="236" t="s">
        <v>44</v>
      </c>
      <c r="O131" s="106"/>
      <c r="P131" s="237">
        <f aca="true" t="shared" si="77" ref="P131:P135">O131*H131</f>
        <v>0</v>
      </c>
      <c r="Q131" s="237">
        <v>0</v>
      </c>
      <c r="R131" s="237">
        <f aca="true" t="shared" si="78" ref="R131:R135">Q131*H131</f>
        <v>0</v>
      </c>
      <c r="S131" s="237">
        <v>0</v>
      </c>
      <c r="T131" s="254">
        <f aca="true" t="shared" si="79" ref="T131:T135">S131*H131</f>
        <v>0</v>
      </c>
      <c r="AR131" s="170" t="s">
        <v>298</v>
      </c>
      <c r="AT131" s="170" t="s">
        <v>166</v>
      </c>
      <c r="AU131" s="170" t="s">
        <v>81</v>
      </c>
      <c r="AY131" s="170" t="s">
        <v>164</v>
      </c>
      <c r="BE131" s="266">
        <f t="shared" si="75"/>
        <v>0</v>
      </c>
      <c r="BF131" s="266">
        <f aca="true" t="shared" si="80" ref="BF131:BF135">IF(N131="snížená",J131,0)</f>
        <v>0</v>
      </c>
      <c r="BG131" s="266">
        <f aca="true" t="shared" si="81" ref="BG131:BG135">IF(N131="zákl. přenesená",J131,0)</f>
        <v>0</v>
      </c>
      <c r="BH131" s="266">
        <f aca="true" t="shared" si="82" ref="BH131:BH135">IF(N131="sníž. přenesená",J131,0)</f>
        <v>0</v>
      </c>
      <c r="BI131" s="266">
        <f aca="true" t="shared" si="83" ref="BI131:BI135">IF(N131="nulová",J131,0)</f>
        <v>0</v>
      </c>
      <c r="BJ131" s="170" t="s">
        <v>24</v>
      </c>
      <c r="BK131" s="266">
        <f aca="true" t="shared" si="84" ref="BK131:BK135">ROUND(I131*H131,2)</f>
        <v>0</v>
      </c>
      <c r="BL131" s="170" t="s">
        <v>298</v>
      </c>
      <c r="BM131" s="170" t="s">
        <v>363</v>
      </c>
    </row>
    <row r="132" spans="2:47" s="84" customFormat="1" ht="13.5">
      <c r="B132" s="105"/>
      <c r="C132" s="174"/>
      <c r="D132" s="207" t="s">
        <v>173</v>
      </c>
      <c r="E132" s="174"/>
      <c r="F132" s="270" t="s">
        <v>2894</v>
      </c>
      <c r="G132" s="174"/>
      <c r="H132" s="174"/>
      <c r="I132" s="215"/>
      <c r="J132" s="174"/>
      <c r="K132" s="174"/>
      <c r="L132" s="214"/>
      <c r="M132" s="238"/>
      <c r="N132" s="106"/>
      <c r="O132" s="106"/>
      <c r="P132" s="106"/>
      <c r="Q132" s="106"/>
      <c r="R132" s="106"/>
      <c r="S132" s="106"/>
      <c r="T132" s="255"/>
      <c r="AT132" s="170" t="s">
        <v>173</v>
      </c>
      <c r="AU132" s="170" t="s">
        <v>81</v>
      </c>
    </row>
    <row r="133" spans="2:65" s="84" customFormat="1" ht="20.4" customHeight="1">
      <c r="B133" s="105"/>
      <c r="C133" s="189" t="s">
        <v>73</v>
      </c>
      <c r="D133" s="189" t="s">
        <v>166</v>
      </c>
      <c r="E133" s="190" t="s">
        <v>2895</v>
      </c>
      <c r="F133" s="191" t="s">
        <v>2896</v>
      </c>
      <c r="G133" s="192" t="s">
        <v>465</v>
      </c>
      <c r="H133" s="193">
        <v>168</v>
      </c>
      <c r="I133" s="233"/>
      <c r="J133" s="234">
        <f t="shared" si="76"/>
        <v>0</v>
      </c>
      <c r="K133" s="191" t="s">
        <v>22</v>
      </c>
      <c r="L133" s="214"/>
      <c r="M133" s="235" t="s">
        <v>22</v>
      </c>
      <c r="N133" s="236" t="s">
        <v>44</v>
      </c>
      <c r="O133" s="106"/>
      <c r="P133" s="237">
        <f t="shared" si="77"/>
        <v>0</v>
      </c>
      <c r="Q133" s="237">
        <v>0</v>
      </c>
      <c r="R133" s="237">
        <f t="shared" si="78"/>
        <v>0</v>
      </c>
      <c r="S133" s="237">
        <v>0</v>
      </c>
      <c r="T133" s="254">
        <f t="shared" si="79"/>
        <v>0</v>
      </c>
      <c r="AR133" s="170" t="s">
        <v>298</v>
      </c>
      <c r="AT133" s="170" t="s">
        <v>166</v>
      </c>
      <c r="AU133" s="170" t="s">
        <v>81</v>
      </c>
      <c r="AY133" s="170" t="s">
        <v>164</v>
      </c>
      <c r="BE133" s="266">
        <f aca="true" t="shared" si="85" ref="BE133:BE137">IF(N133="základní",J133,0)</f>
        <v>0</v>
      </c>
      <c r="BF133" s="266">
        <f t="shared" si="80"/>
        <v>0</v>
      </c>
      <c r="BG133" s="266">
        <f t="shared" si="81"/>
        <v>0</v>
      </c>
      <c r="BH133" s="266">
        <f t="shared" si="82"/>
        <v>0</v>
      </c>
      <c r="BI133" s="266">
        <f t="shared" si="83"/>
        <v>0</v>
      </c>
      <c r="BJ133" s="170" t="s">
        <v>24</v>
      </c>
      <c r="BK133" s="266">
        <f t="shared" si="84"/>
        <v>0</v>
      </c>
      <c r="BL133" s="170" t="s">
        <v>298</v>
      </c>
      <c r="BM133" s="170" t="s">
        <v>371</v>
      </c>
    </row>
    <row r="134" spans="2:47" s="84" customFormat="1" ht="13.5">
      <c r="B134" s="105"/>
      <c r="C134" s="174"/>
      <c r="D134" s="207" t="s">
        <v>173</v>
      </c>
      <c r="E134" s="174"/>
      <c r="F134" s="270" t="s">
        <v>2896</v>
      </c>
      <c r="G134" s="174"/>
      <c r="H134" s="174"/>
      <c r="I134" s="215"/>
      <c r="J134" s="174"/>
      <c r="K134" s="174"/>
      <c r="L134" s="214"/>
      <c r="M134" s="238"/>
      <c r="N134" s="106"/>
      <c r="O134" s="106"/>
      <c r="P134" s="106"/>
      <c r="Q134" s="106"/>
      <c r="R134" s="106"/>
      <c r="S134" s="106"/>
      <c r="T134" s="255"/>
      <c r="AT134" s="170" t="s">
        <v>173</v>
      </c>
      <c r="AU134" s="170" t="s">
        <v>81</v>
      </c>
    </row>
    <row r="135" spans="2:65" s="84" customFormat="1" ht="20.4" customHeight="1">
      <c r="B135" s="105"/>
      <c r="C135" s="189" t="s">
        <v>73</v>
      </c>
      <c r="D135" s="189" t="s">
        <v>166</v>
      </c>
      <c r="E135" s="190" t="s">
        <v>2897</v>
      </c>
      <c r="F135" s="191" t="s">
        <v>2898</v>
      </c>
      <c r="G135" s="192" t="s">
        <v>465</v>
      </c>
      <c r="H135" s="193">
        <v>155</v>
      </c>
      <c r="I135" s="233"/>
      <c r="J135" s="234">
        <f t="shared" si="76"/>
        <v>0</v>
      </c>
      <c r="K135" s="191" t="s">
        <v>22</v>
      </c>
      <c r="L135" s="214"/>
      <c r="M135" s="235" t="s">
        <v>22</v>
      </c>
      <c r="N135" s="236" t="s">
        <v>44</v>
      </c>
      <c r="O135" s="106"/>
      <c r="P135" s="237">
        <f t="shared" si="77"/>
        <v>0</v>
      </c>
      <c r="Q135" s="237">
        <v>0</v>
      </c>
      <c r="R135" s="237">
        <f t="shared" si="78"/>
        <v>0</v>
      </c>
      <c r="S135" s="237">
        <v>0</v>
      </c>
      <c r="T135" s="254">
        <f t="shared" si="79"/>
        <v>0</v>
      </c>
      <c r="AR135" s="170" t="s">
        <v>298</v>
      </c>
      <c r="AT135" s="170" t="s">
        <v>166</v>
      </c>
      <c r="AU135" s="170" t="s">
        <v>81</v>
      </c>
      <c r="AY135" s="170" t="s">
        <v>164</v>
      </c>
      <c r="BE135" s="266">
        <f t="shared" si="85"/>
        <v>0</v>
      </c>
      <c r="BF135" s="266">
        <f t="shared" si="80"/>
        <v>0</v>
      </c>
      <c r="BG135" s="266">
        <f t="shared" si="81"/>
        <v>0</v>
      </c>
      <c r="BH135" s="266">
        <f t="shared" si="82"/>
        <v>0</v>
      </c>
      <c r="BI135" s="266">
        <f t="shared" si="83"/>
        <v>0</v>
      </c>
      <c r="BJ135" s="170" t="s">
        <v>24</v>
      </c>
      <c r="BK135" s="266">
        <f t="shared" si="84"/>
        <v>0</v>
      </c>
      <c r="BL135" s="170" t="s">
        <v>298</v>
      </c>
      <c r="BM135" s="170" t="s">
        <v>376</v>
      </c>
    </row>
    <row r="136" spans="2:47" s="84" customFormat="1" ht="13.5">
      <c r="B136" s="105"/>
      <c r="C136" s="174"/>
      <c r="D136" s="207" t="s">
        <v>173</v>
      </c>
      <c r="E136" s="174"/>
      <c r="F136" s="270" t="s">
        <v>2898</v>
      </c>
      <c r="G136" s="174"/>
      <c r="H136" s="174"/>
      <c r="I136" s="215"/>
      <c r="J136" s="174"/>
      <c r="K136" s="174"/>
      <c r="L136" s="214"/>
      <c r="M136" s="238"/>
      <c r="N136" s="106"/>
      <c r="O136" s="106"/>
      <c r="P136" s="106"/>
      <c r="Q136" s="106"/>
      <c r="R136" s="106"/>
      <c r="S136" s="106"/>
      <c r="T136" s="255"/>
      <c r="AT136" s="170" t="s">
        <v>173</v>
      </c>
      <c r="AU136" s="170" t="s">
        <v>81</v>
      </c>
    </row>
    <row r="137" spans="2:65" s="84" customFormat="1" ht="20.4" customHeight="1">
      <c r="B137" s="105"/>
      <c r="C137" s="189" t="s">
        <v>73</v>
      </c>
      <c r="D137" s="189" t="s">
        <v>166</v>
      </c>
      <c r="E137" s="190" t="s">
        <v>2899</v>
      </c>
      <c r="F137" s="191" t="s">
        <v>2900</v>
      </c>
      <c r="G137" s="192" t="s">
        <v>465</v>
      </c>
      <c r="H137" s="193">
        <v>52</v>
      </c>
      <c r="I137" s="233"/>
      <c r="J137" s="234">
        <f aca="true" t="shared" si="86" ref="J137:J141">ROUND(I137*H137,2)</f>
        <v>0</v>
      </c>
      <c r="K137" s="191" t="s">
        <v>22</v>
      </c>
      <c r="L137" s="214"/>
      <c r="M137" s="235" t="s">
        <v>22</v>
      </c>
      <c r="N137" s="236" t="s">
        <v>44</v>
      </c>
      <c r="O137" s="106"/>
      <c r="P137" s="237">
        <f aca="true" t="shared" si="87" ref="P137:P141">O137*H137</f>
        <v>0</v>
      </c>
      <c r="Q137" s="237">
        <v>0</v>
      </c>
      <c r="R137" s="237">
        <f aca="true" t="shared" si="88" ref="R137:R141">Q137*H137</f>
        <v>0</v>
      </c>
      <c r="S137" s="237">
        <v>0</v>
      </c>
      <c r="T137" s="254">
        <f aca="true" t="shared" si="89" ref="T137:T141">S137*H137</f>
        <v>0</v>
      </c>
      <c r="AR137" s="170" t="s">
        <v>298</v>
      </c>
      <c r="AT137" s="170" t="s">
        <v>166</v>
      </c>
      <c r="AU137" s="170" t="s">
        <v>81</v>
      </c>
      <c r="AY137" s="170" t="s">
        <v>164</v>
      </c>
      <c r="BE137" s="266">
        <f t="shared" si="85"/>
        <v>0</v>
      </c>
      <c r="BF137" s="266">
        <f aca="true" t="shared" si="90" ref="BF137:BF141">IF(N137="snížená",J137,0)</f>
        <v>0</v>
      </c>
      <c r="BG137" s="266">
        <f aca="true" t="shared" si="91" ref="BG137:BG141">IF(N137="zákl. přenesená",J137,0)</f>
        <v>0</v>
      </c>
      <c r="BH137" s="266">
        <f aca="true" t="shared" si="92" ref="BH137:BH141">IF(N137="sníž. přenesená",J137,0)</f>
        <v>0</v>
      </c>
      <c r="BI137" s="266">
        <f aca="true" t="shared" si="93" ref="BI137:BI141">IF(N137="nulová",J137,0)</f>
        <v>0</v>
      </c>
      <c r="BJ137" s="170" t="s">
        <v>24</v>
      </c>
      <c r="BK137" s="266">
        <f aca="true" t="shared" si="94" ref="BK137:BK141">ROUND(I137*H137,2)</f>
        <v>0</v>
      </c>
      <c r="BL137" s="170" t="s">
        <v>298</v>
      </c>
      <c r="BM137" s="170" t="s">
        <v>382</v>
      </c>
    </row>
    <row r="138" spans="2:47" s="84" customFormat="1" ht="13.5">
      <c r="B138" s="105"/>
      <c r="C138" s="174"/>
      <c r="D138" s="207" t="s">
        <v>173</v>
      </c>
      <c r="E138" s="174"/>
      <c r="F138" s="270" t="s">
        <v>2900</v>
      </c>
      <c r="G138" s="174"/>
      <c r="H138" s="174"/>
      <c r="I138" s="215"/>
      <c r="J138" s="174"/>
      <c r="K138" s="174"/>
      <c r="L138" s="214"/>
      <c r="M138" s="238"/>
      <c r="N138" s="106"/>
      <c r="O138" s="106"/>
      <c r="P138" s="106"/>
      <c r="Q138" s="106"/>
      <c r="R138" s="106"/>
      <c r="S138" s="106"/>
      <c r="T138" s="255"/>
      <c r="AT138" s="170" t="s">
        <v>173</v>
      </c>
      <c r="AU138" s="170" t="s">
        <v>81</v>
      </c>
    </row>
    <row r="139" spans="2:65" s="84" customFormat="1" ht="20.4" customHeight="1">
      <c r="B139" s="105"/>
      <c r="C139" s="189" t="s">
        <v>73</v>
      </c>
      <c r="D139" s="189" t="s">
        <v>166</v>
      </c>
      <c r="E139" s="190" t="s">
        <v>2901</v>
      </c>
      <c r="F139" s="191" t="s">
        <v>2902</v>
      </c>
      <c r="G139" s="192" t="s">
        <v>465</v>
      </c>
      <c r="H139" s="193">
        <v>126</v>
      </c>
      <c r="I139" s="233"/>
      <c r="J139" s="234">
        <f t="shared" si="86"/>
        <v>0</v>
      </c>
      <c r="K139" s="191" t="s">
        <v>22</v>
      </c>
      <c r="L139" s="214"/>
      <c r="M139" s="235" t="s">
        <v>22</v>
      </c>
      <c r="N139" s="236" t="s">
        <v>44</v>
      </c>
      <c r="O139" s="106"/>
      <c r="P139" s="237">
        <f t="shared" si="87"/>
        <v>0</v>
      </c>
      <c r="Q139" s="237">
        <v>0</v>
      </c>
      <c r="R139" s="237">
        <f t="shared" si="88"/>
        <v>0</v>
      </c>
      <c r="S139" s="237">
        <v>0</v>
      </c>
      <c r="T139" s="254">
        <f t="shared" si="89"/>
        <v>0</v>
      </c>
      <c r="AR139" s="170" t="s">
        <v>298</v>
      </c>
      <c r="AT139" s="170" t="s">
        <v>166</v>
      </c>
      <c r="AU139" s="170" t="s">
        <v>81</v>
      </c>
      <c r="AY139" s="170" t="s">
        <v>164</v>
      </c>
      <c r="BE139" s="266">
        <f aca="true" t="shared" si="95" ref="BE139:BE143">IF(N139="základní",J139,0)</f>
        <v>0</v>
      </c>
      <c r="BF139" s="266">
        <f t="shared" si="90"/>
        <v>0</v>
      </c>
      <c r="BG139" s="266">
        <f t="shared" si="91"/>
        <v>0</v>
      </c>
      <c r="BH139" s="266">
        <f t="shared" si="92"/>
        <v>0</v>
      </c>
      <c r="BI139" s="266">
        <f t="shared" si="93"/>
        <v>0</v>
      </c>
      <c r="BJ139" s="170" t="s">
        <v>24</v>
      </c>
      <c r="BK139" s="266">
        <f t="shared" si="94"/>
        <v>0</v>
      </c>
      <c r="BL139" s="170" t="s">
        <v>298</v>
      </c>
      <c r="BM139" s="170" t="s">
        <v>390</v>
      </c>
    </row>
    <row r="140" spans="2:47" s="84" customFormat="1" ht="13.5">
      <c r="B140" s="105"/>
      <c r="C140" s="174"/>
      <c r="D140" s="207" t="s">
        <v>173</v>
      </c>
      <c r="E140" s="174"/>
      <c r="F140" s="270" t="s">
        <v>2902</v>
      </c>
      <c r="G140" s="174"/>
      <c r="H140" s="174"/>
      <c r="I140" s="215"/>
      <c r="J140" s="174"/>
      <c r="K140" s="174"/>
      <c r="L140" s="214"/>
      <c r="M140" s="238"/>
      <c r="N140" s="106"/>
      <c r="O140" s="106"/>
      <c r="P140" s="106"/>
      <c r="Q140" s="106"/>
      <c r="R140" s="106"/>
      <c r="S140" s="106"/>
      <c r="T140" s="255"/>
      <c r="AT140" s="170" t="s">
        <v>173</v>
      </c>
      <c r="AU140" s="170" t="s">
        <v>81</v>
      </c>
    </row>
    <row r="141" spans="2:65" s="84" customFormat="1" ht="20.4" customHeight="1">
      <c r="B141" s="105"/>
      <c r="C141" s="189" t="s">
        <v>73</v>
      </c>
      <c r="D141" s="189" t="s">
        <v>166</v>
      </c>
      <c r="E141" s="190" t="s">
        <v>2903</v>
      </c>
      <c r="F141" s="191" t="s">
        <v>2904</v>
      </c>
      <c r="G141" s="192" t="s">
        <v>465</v>
      </c>
      <c r="H141" s="193">
        <v>52</v>
      </c>
      <c r="I141" s="233"/>
      <c r="J141" s="234">
        <f t="shared" si="86"/>
        <v>0</v>
      </c>
      <c r="K141" s="191" t="s">
        <v>22</v>
      </c>
      <c r="L141" s="214"/>
      <c r="M141" s="235" t="s">
        <v>22</v>
      </c>
      <c r="N141" s="236" t="s">
        <v>44</v>
      </c>
      <c r="O141" s="106"/>
      <c r="P141" s="237">
        <f t="shared" si="87"/>
        <v>0</v>
      </c>
      <c r="Q141" s="237">
        <v>0</v>
      </c>
      <c r="R141" s="237">
        <f t="shared" si="88"/>
        <v>0</v>
      </c>
      <c r="S141" s="237">
        <v>0</v>
      </c>
      <c r="T141" s="254">
        <f t="shared" si="89"/>
        <v>0</v>
      </c>
      <c r="AR141" s="170" t="s">
        <v>298</v>
      </c>
      <c r="AT141" s="170" t="s">
        <v>166</v>
      </c>
      <c r="AU141" s="170" t="s">
        <v>81</v>
      </c>
      <c r="AY141" s="170" t="s">
        <v>164</v>
      </c>
      <c r="BE141" s="266">
        <f t="shared" si="95"/>
        <v>0</v>
      </c>
      <c r="BF141" s="266">
        <f t="shared" si="90"/>
        <v>0</v>
      </c>
      <c r="BG141" s="266">
        <f t="shared" si="91"/>
        <v>0</v>
      </c>
      <c r="BH141" s="266">
        <f t="shared" si="92"/>
        <v>0</v>
      </c>
      <c r="BI141" s="266">
        <f t="shared" si="93"/>
        <v>0</v>
      </c>
      <c r="BJ141" s="170" t="s">
        <v>24</v>
      </c>
      <c r="BK141" s="266">
        <f t="shared" si="94"/>
        <v>0</v>
      </c>
      <c r="BL141" s="170" t="s">
        <v>298</v>
      </c>
      <c r="BM141" s="170" t="s">
        <v>395</v>
      </c>
    </row>
    <row r="142" spans="2:47" s="84" customFormat="1" ht="13.5">
      <c r="B142" s="105"/>
      <c r="C142" s="174"/>
      <c r="D142" s="207" t="s">
        <v>173</v>
      </c>
      <c r="E142" s="174"/>
      <c r="F142" s="270" t="s">
        <v>2904</v>
      </c>
      <c r="G142" s="174"/>
      <c r="H142" s="174"/>
      <c r="I142" s="215"/>
      <c r="J142" s="174"/>
      <c r="K142" s="174"/>
      <c r="L142" s="214"/>
      <c r="M142" s="238"/>
      <c r="N142" s="106"/>
      <c r="O142" s="106"/>
      <c r="P142" s="106"/>
      <c r="Q142" s="106"/>
      <c r="R142" s="106"/>
      <c r="S142" s="106"/>
      <c r="T142" s="255"/>
      <c r="AT142" s="170" t="s">
        <v>173</v>
      </c>
      <c r="AU142" s="170" t="s">
        <v>81</v>
      </c>
    </row>
    <row r="143" spans="2:65" s="84" customFormat="1" ht="20.4" customHeight="1">
      <c r="B143" s="105"/>
      <c r="C143" s="189" t="s">
        <v>73</v>
      </c>
      <c r="D143" s="189" t="s">
        <v>166</v>
      </c>
      <c r="E143" s="190" t="s">
        <v>2905</v>
      </c>
      <c r="F143" s="191" t="s">
        <v>2906</v>
      </c>
      <c r="G143" s="192" t="s">
        <v>465</v>
      </c>
      <c r="H143" s="193">
        <v>29</v>
      </c>
      <c r="I143" s="233"/>
      <c r="J143" s="234">
        <f aca="true" t="shared" si="96" ref="J143:J147">ROUND(I143*H143,2)</f>
        <v>0</v>
      </c>
      <c r="K143" s="191" t="s">
        <v>22</v>
      </c>
      <c r="L143" s="214"/>
      <c r="M143" s="235" t="s">
        <v>22</v>
      </c>
      <c r="N143" s="236" t="s">
        <v>44</v>
      </c>
      <c r="O143" s="106"/>
      <c r="P143" s="237">
        <f aca="true" t="shared" si="97" ref="P143:P147">O143*H143</f>
        <v>0</v>
      </c>
      <c r="Q143" s="237">
        <v>0</v>
      </c>
      <c r="R143" s="237">
        <f aca="true" t="shared" si="98" ref="R143:R147">Q143*H143</f>
        <v>0</v>
      </c>
      <c r="S143" s="237">
        <v>0</v>
      </c>
      <c r="T143" s="254">
        <f aca="true" t="shared" si="99" ref="T143:T147">S143*H143</f>
        <v>0</v>
      </c>
      <c r="AR143" s="170" t="s">
        <v>298</v>
      </c>
      <c r="AT143" s="170" t="s">
        <v>166</v>
      </c>
      <c r="AU143" s="170" t="s">
        <v>81</v>
      </c>
      <c r="AY143" s="170" t="s">
        <v>164</v>
      </c>
      <c r="BE143" s="266">
        <f t="shared" si="95"/>
        <v>0</v>
      </c>
      <c r="BF143" s="266">
        <f aca="true" t="shared" si="100" ref="BF143:BF147">IF(N143="snížená",J143,0)</f>
        <v>0</v>
      </c>
      <c r="BG143" s="266">
        <f aca="true" t="shared" si="101" ref="BG143:BG147">IF(N143="zákl. přenesená",J143,0)</f>
        <v>0</v>
      </c>
      <c r="BH143" s="266">
        <f aca="true" t="shared" si="102" ref="BH143:BH147">IF(N143="sníž. přenesená",J143,0)</f>
        <v>0</v>
      </c>
      <c r="BI143" s="266">
        <f aca="true" t="shared" si="103" ref="BI143:BI147">IF(N143="nulová",J143,0)</f>
        <v>0</v>
      </c>
      <c r="BJ143" s="170" t="s">
        <v>24</v>
      </c>
      <c r="BK143" s="266">
        <f aca="true" t="shared" si="104" ref="BK143:BK147">ROUND(I143*H143,2)</f>
        <v>0</v>
      </c>
      <c r="BL143" s="170" t="s">
        <v>298</v>
      </c>
      <c r="BM143" s="170" t="s">
        <v>403</v>
      </c>
    </row>
    <row r="144" spans="2:47" s="84" customFormat="1" ht="13.5">
      <c r="B144" s="105"/>
      <c r="C144" s="174"/>
      <c r="D144" s="207" t="s">
        <v>173</v>
      </c>
      <c r="E144" s="174"/>
      <c r="F144" s="270" t="s">
        <v>2906</v>
      </c>
      <c r="G144" s="174"/>
      <c r="H144" s="174"/>
      <c r="I144" s="215"/>
      <c r="J144" s="174"/>
      <c r="K144" s="174"/>
      <c r="L144" s="214"/>
      <c r="M144" s="238"/>
      <c r="N144" s="106"/>
      <c r="O144" s="106"/>
      <c r="P144" s="106"/>
      <c r="Q144" s="106"/>
      <c r="R144" s="106"/>
      <c r="S144" s="106"/>
      <c r="T144" s="255"/>
      <c r="AT144" s="170" t="s">
        <v>173</v>
      </c>
      <c r="AU144" s="170" t="s">
        <v>81</v>
      </c>
    </row>
    <row r="145" spans="2:65" s="84" customFormat="1" ht="20.4" customHeight="1">
      <c r="B145" s="105"/>
      <c r="C145" s="189" t="s">
        <v>73</v>
      </c>
      <c r="D145" s="189" t="s">
        <v>166</v>
      </c>
      <c r="E145" s="190" t="s">
        <v>2907</v>
      </c>
      <c r="F145" s="191" t="s">
        <v>2896</v>
      </c>
      <c r="G145" s="192" t="s">
        <v>465</v>
      </c>
      <c r="H145" s="193">
        <v>7</v>
      </c>
      <c r="I145" s="233"/>
      <c r="J145" s="234">
        <f t="shared" si="96"/>
        <v>0</v>
      </c>
      <c r="K145" s="191" t="s">
        <v>22</v>
      </c>
      <c r="L145" s="214"/>
      <c r="M145" s="235" t="s">
        <v>22</v>
      </c>
      <c r="N145" s="236" t="s">
        <v>44</v>
      </c>
      <c r="O145" s="106"/>
      <c r="P145" s="237">
        <f t="shared" si="97"/>
        <v>0</v>
      </c>
      <c r="Q145" s="237">
        <v>0</v>
      </c>
      <c r="R145" s="237">
        <f t="shared" si="98"/>
        <v>0</v>
      </c>
      <c r="S145" s="237">
        <v>0</v>
      </c>
      <c r="T145" s="254">
        <f t="shared" si="99"/>
        <v>0</v>
      </c>
      <c r="AR145" s="170" t="s">
        <v>298</v>
      </c>
      <c r="AT145" s="170" t="s">
        <v>166</v>
      </c>
      <c r="AU145" s="170" t="s">
        <v>81</v>
      </c>
      <c r="AY145" s="170" t="s">
        <v>164</v>
      </c>
      <c r="BE145" s="266">
        <f aca="true" t="shared" si="105" ref="BE145:BE149">IF(N145="základní",J145,0)</f>
        <v>0</v>
      </c>
      <c r="BF145" s="266">
        <f t="shared" si="100"/>
        <v>0</v>
      </c>
      <c r="BG145" s="266">
        <f t="shared" si="101"/>
        <v>0</v>
      </c>
      <c r="BH145" s="266">
        <f t="shared" si="102"/>
        <v>0</v>
      </c>
      <c r="BI145" s="266">
        <f t="shared" si="103"/>
        <v>0</v>
      </c>
      <c r="BJ145" s="170" t="s">
        <v>24</v>
      </c>
      <c r="BK145" s="266">
        <f t="shared" si="104"/>
        <v>0</v>
      </c>
      <c r="BL145" s="170" t="s">
        <v>298</v>
      </c>
      <c r="BM145" s="170" t="s">
        <v>409</v>
      </c>
    </row>
    <row r="146" spans="2:47" s="84" customFormat="1" ht="13.5">
      <c r="B146" s="105"/>
      <c r="C146" s="174"/>
      <c r="D146" s="207" t="s">
        <v>173</v>
      </c>
      <c r="E146" s="174"/>
      <c r="F146" s="270" t="s">
        <v>2896</v>
      </c>
      <c r="G146" s="174"/>
      <c r="H146" s="174"/>
      <c r="I146" s="215"/>
      <c r="J146" s="174"/>
      <c r="K146" s="174"/>
      <c r="L146" s="214"/>
      <c r="M146" s="238"/>
      <c r="N146" s="106"/>
      <c r="O146" s="106"/>
      <c r="P146" s="106"/>
      <c r="Q146" s="106"/>
      <c r="R146" s="106"/>
      <c r="S146" s="106"/>
      <c r="T146" s="255"/>
      <c r="AT146" s="170" t="s">
        <v>173</v>
      </c>
      <c r="AU146" s="170" t="s">
        <v>81</v>
      </c>
    </row>
    <row r="147" spans="2:65" s="84" customFormat="1" ht="20.4" customHeight="1">
      <c r="B147" s="105"/>
      <c r="C147" s="189" t="s">
        <v>73</v>
      </c>
      <c r="D147" s="189" t="s">
        <v>166</v>
      </c>
      <c r="E147" s="190" t="s">
        <v>2908</v>
      </c>
      <c r="F147" s="191" t="s">
        <v>2898</v>
      </c>
      <c r="G147" s="192" t="s">
        <v>465</v>
      </c>
      <c r="H147" s="193">
        <v>29</v>
      </c>
      <c r="I147" s="233"/>
      <c r="J147" s="234">
        <f t="shared" si="96"/>
        <v>0</v>
      </c>
      <c r="K147" s="191" t="s">
        <v>22</v>
      </c>
      <c r="L147" s="214"/>
      <c r="M147" s="235" t="s">
        <v>22</v>
      </c>
      <c r="N147" s="236" t="s">
        <v>44</v>
      </c>
      <c r="O147" s="106"/>
      <c r="P147" s="237">
        <f t="shared" si="97"/>
        <v>0</v>
      </c>
      <c r="Q147" s="237">
        <v>0</v>
      </c>
      <c r="R147" s="237">
        <f t="shared" si="98"/>
        <v>0</v>
      </c>
      <c r="S147" s="237">
        <v>0</v>
      </c>
      <c r="T147" s="254">
        <f t="shared" si="99"/>
        <v>0</v>
      </c>
      <c r="AR147" s="170" t="s">
        <v>298</v>
      </c>
      <c r="AT147" s="170" t="s">
        <v>166</v>
      </c>
      <c r="AU147" s="170" t="s">
        <v>81</v>
      </c>
      <c r="AY147" s="170" t="s">
        <v>164</v>
      </c>
      <c r="BE147" s="266">
        <f t="shared" si="105"/>
        <v>0</v>
      </c>
      <c r="BF147" s="266">
        <f t="shared" si="100"/>
        <v>0</v>
      </c>
      <c r="BG147" s="266">
        <f t="shared" si="101"/>
        <v>0</v>
      </c>
      <c r="BH147" s="266">
        <f t="shared" si="102"/>
        <v>0</v>
      </c>
      <c r="BI147" s="266">
        <f t="shared" si="103"/>
        <v>0</v>
      </c>
      <c r="BJ147" s="170" t="s">
        <v>24</v>
      </c>
      <c r="BK147" s="266">
        <f t="shared" si="104"/>
        <v>0</v>
      </c>
      <c r="BL147" s="170" t="s">
        <v>298</v>
      </c>
      <c r="BM147" s="170" t="s">
        <v>414</v>
      </c>
    </row>
    <row r="148" spans="2:47" s="84" customFormat="1" ht="13.5">
      <c r="B148" s="105"/>
      <c r="C148" s="174"/>
      <c r="D148" s="207" t="s">
        <v>173</v>
      </c>
      <c r="E148" s="174"/>
      <c r="F148" s="270" t="s">
        <v>2898</v>
      </c>
      <c r="G148" s="174"/>
      <c r="H148" s="174"/>
      <c r="I148" s="215"/>
      <c r="J148" s="174"/>
      <c r="K148" s="174"/>
      <c r="L148" s="214"/>
      <c r="M148" s="238"/>
      <c r="N148" s="106"/>
      <c r="O148" s="106"/>
      <c r="P148" s="106"/>
      <c r="Q148" s="106"/>
      <c r="R148" s="106"/>
      <c r="S148" s="106"/>
      <c r="T148" s="255"/>
      <c r="AT148" s="170" t="s">
        <v>173</v>
      </c>
      <c r="AU148" s="170" t="s">
        <v>81</v>
      </c>
    </row>
    <row r="149" spans="2:65" s="84" customFormat="1" ht="20.4" customHeight="1">
      <c r="B149" s="105"/>
      <c r="C149" s="189" t="s">
        <v>73</v>
      </c>
      <c r="D149" s="189" t="s">
        <v>166</v>
      </c>
      <c r="E149" s="190" t="s">
        <v>2909</v>
      </c>
      <c r="F149" s="191" t="s">
        <v>2900</v>
      </c>
      <c r="G149" s="192" t="s">
        <v>465</v>
      </c>
      <c r="H149" s="193">
        <v>34</v>
      </c>
      <c r="I149" s="233"/>
      <c r="J149" s="234">
        <f aca="true" t="shared" si="106" ref="J149:J153">ROUND(I149*H149,2)</f>
        <v>0</v>
      </c>
      <c r="K149" s="191" t="s">
        <v>22</v>
      </c>
      <c r="L149" s="214"/>
      <c r="M149" s="235" t="s">
        <v>22</v>
      </c>
      <c r="N149" s="236" t="s">
        <v>44</v>
      </c>
      <c r="O149" s="106"/>
      <c r="P149" s="237">
        <f aca="true" t="shared" si="107" ref="P149:P153">O149*H149</f>
        <v>0</v>
      </c>
      <c r="Q149" s="237">
        <v>0</v>
      </c>
      <c r="R149" s="237">
        <f aca="true" t="shared" si="108" ref="R149:R153">Q149*H149</f>
        <v>0</v>
      </c>
      <c r="S149" s="237">
        <v>0</v>
      </c>
      <c r="T149" s="254">
        <f aca="true" t="shared" si="109" ref="T149:T153">S149*H149</f>
        <v>0</v>
      </c>
      <c r="AR149" s="170" t="s">
        <v>298</v>
      </c>
      <c r="AT149" s="170" t="s">
        <v>166</v>
      </c>
      <c r="AU149" s="170" t="s">
        <v>81</v>
      </c>
      <c r="AY149" s="170" t="s">
        <v>164</v>
      </c>
      <c r="BE149" s="266">
        <f t="shared" si="105"/>
        <v>0</v>
      </c>
      <c r="BF149" s="266">
        <f aca="true" t="shared" si="110" ref="BF149:BF153">IF(N149="snížená",J149,0)</f>
        <v>0</v>
      </c>
      <c r="BG149" s="266">
        <f aca="true" t="shared" si="111" ref="BG149:BG153">IF(N149="zákl. přenesená",J149,0)</f>
        <v>0</v>
      </c>
      <c r="BH149" s="266">
        <f aca="true" t="shared" si="112" ref="BH149:BH153">IF(N149="sníž. přenesená",J149,0)</f>
        <v>0</v>
      </c>
      <c r="BI149" s="266">
        <f aca="true" t="shared" si="113" ref="BI149:BI153">IF(N149="nulová",J149,0)</f>
        <v>0</v>
      </c>
      <c r="BJ149" s="170" t="s">
        <v>24</v>
      </c>
      <c r="BK149" s="266">
        <f aca="true" t="shared" si="114" ref="BK149:BK153">ROUND(I149*H149,2)</f>
        <v>0</v>
      </c>
      <c r="BL149" s="170" t="s">
        <v>298</v>
      </c>
      <c r="BM149" s="170" t="s">
        <v>419</v>
      </c>
    </row>
    <row r="150" spans="2:47" s="84" customFormat="1" ht="13.5">
      <c r="B150" s="105"/>
      <c r="C150" s="174"/>
      <c r="D150" s="207" t="s">
        <v>173</v>
      </c>
      <c r="E150" s="174"/>
      <c r="F150" s="270" t="s">
        <v>2900</v>
      </c>
      <c r="G150" s="174"/>
      <c r="H150" s="174"/>
      <c r="I150" s="215"/>
      <c r="J150" s="174"/>
      <c r="K150" s="174"/>
      <c r="L150" s="214"/>
      <c r="M150" s="238"/>
      <c r="N150" s="106"/>
      <c r="O150" s="106"/>
      <c r="P150" s="106"/>
      <c r="Q150" s="106"/>
      <c r="R150" s="106"/>
      <c r="S150" s="106"/>
      <c r="T150" s="255"/>
      <c r="AT150" s="170" t="s">
        <v>173</v>
      </c>
      <c r="AU150" s="170" t="s">
        <v>81</v>
      </c>
    </row>
    <row r="151" spans="2:65" s="84" customFormat="1" ht="20.4" customHeight="1">
      <c r="B151" s="105"/>
      <c r="C151" s="189" t="s">
        <v>73</v>
      </c>
      <c r="D151" s="189" t="s">
        <v>166</v>
      </c>
      <c r="E151" s="190" t="s">
        <v>2910</v>
      </c>
      <c r="F151" s="191" t="s">
        <v>2902</v>
      </c>
      <c r="G151" s="192" t="s">
        <v>465</v>
      </c>
      <c r="H151" s="193">
        <v>23</v>
      </c>
      <c r="I151" s="233"/>
      <c r="J151" s="234">
        <f t="shared" si="106"/>
        <v>0</v>
      </c>
      <c r="K151" s="191" t="s">
        <v>22</v>
      </c>
      <c r="L151" s="214"/>
      <c r="M151" s="235" t="s">
        <v>22</v>
      </c>
      <c r="N151" s="236" t="s">
        <v>44</v>
      </c>
      <c r="O151" s="106"/>
      <c r="P151" s="237">
        <f t="shared" si="107"/>
        <v>0</v>
      </c>
      <c r="Q151" s="237">
        <v>0</v>
      </c>
      <c r="R151" s="237">
        <f t="shared" si="108"/>
        <v>0</v>
      </c>
      <c r="S151" s="237">
        <v>0</v>
      </c>
      <c r="T151" s="254">
        <f t="shared" si="109"/>
        <v>0</v>
      </c>
      <c r="AR151" s="170" t="s">
        <v>298</v>
      </c>
      <c r="AT151" s="170" t="s">
        <v>166</v>
      </c>
      <c r="AU151" s="170" t="s">
        <v>81</v>
      </c>
      <c r="AY151" s="170" t="s">
        <v>164</v>
      </c>
      <c r="BE151" s="266">
        <f aca="true" t="shared" si="115" ref="BE151:BE155">IF(N151="základní",J151,0)</f>
        <v>0</v>
      </c>
      <c r="BF151" s="266">
        <f t="shared" si="110"/>
        <v>0</v>
      </c>
      <c r="BG151" s="266">
        <f t="shared" si="111"/>
        <v>0</v>
      </c>
      <c r="BH151" s="266">
        <f t="shared" si="112"/>
        <v>0</v>
      </c>
      <c r="BI151" s="266">
        <f t="shared" si="113"/>
        <v>0</v>
      </c>
      <c r="BJ151" s="170" t="s">
        <v>24</v>
      </c>
      <c r="BK151" s="266">
        <f t="shared" si="114"/>
        <v>0</v>
      </c>
      <c r="BL151" s="170" t="s">
        <v>298</v>
      </c>
      <c r="BM151" s="170" t="s">
        <v>425</v>
      </c>
    </row>
    <row r="152" spans="2:47" s="84" customFormat="1" ht="13.5">
      <c r="B152" s="105"/>
      <c r="C152" s="174"/>
      <c r="D152" s="207" t="s">
        <v>173</v>
      </c>
      <c r="E152" s="174"/>
      <c r="F152" s="270" t="s">
        <v>2902</v>
      </c>
      <c r="G152" s="174"/>
      <c r="H152" s="174"/>
      <c r="I152" s="215"/>
      <c r="J152" s="174"/>
      <c r="K152" s="174"/>
      <c r="L152" s="214"/>
      <c r="M152" s="238"/>
      <c r="N152" s="106"/>
      <c r="O152" s="106"/>
      <c r="P152" s="106"/>
      <c r="Q152" s="106"/>
      <c r="R152" s="106"/>
      <c r="S152" s="106"/>
      <c r="T152" s="255"/>
      <c r="AT152" s="170" t="s">
        <v>173</v>
      </c>
      <c r="AU152" s="170" t="s">
        <v>81</v>
      </c>
    </row>
    <row r="153" spans="2:65" s="84" customFormat="1" ht="20.4" customHeight="1">
      <c r="B153" s="105"/>
      <c r="C153" s="189" t="s">
        <v>73</v>
      </c>
      <c r="D153" s="189" t="s">
        <v>166</v>
      </c>
      <c r="E153" s="190" t="s">
        <v>2911</v>
      </c>
      <c r="F153" s="191" t="s">
        <v>2904</v>
      </c>
      <c r="G153" s="192" t="s">
        <v>465</v>
      </c>
      <c r="H153" s="193">
        <v>9</v>
      </c>
      <c r="I153" s="233"/>
      <c r="J153" s="234">
        <f t="shared" si="106"/>
        <v>0</v>
      </c>
      <c r="K153" s="191" t="s">
        <v>22</v>
      </c>
      <c r="L153" s="214"/>
      <c r="M153" s="235" t="s">
        <v>22</v>
      </c>
      <c r="N153" s="236" t="s">
        <v>44</v>
      </c>
      <c r="O153" s="106"/>
      <c r="P153" s="237">
        <f t="shared" si="107"/>
        <v>0</v>
      </c>
      <c r="Q153" s="237">
        <v>0</v>
      </c>
      <c r="R153" s="237">
        <f t="shared" si="108"/>
        <v>0</v>
      </c>
      <c r="S153" s="237">
        <v>0</v>
      </c>
      <c r="T153" s="254">
        <f t="shared" si="109"/>
        <v>0</v>
      </c>
      <c r="AR153" s="170" t="s">
        <v>298</v>
      </c>
      <c r="AT153" s="170" t="s">
        <v>166</v>
      </c>
      <c r="AU153" s="170" t="s">
        <v>81</v>
      </c>
      <c r="AY153" s="170" t="s">
        <v>164</v>
      </c>
      <c r="BE153" s="266">
        <f t="shared" si="115"/>
        <v>0</v>
      </c>
      <c r="BF153" s="266">
        <f t="shared" si="110"/>
        <v>0</v>
      </c>
      <c r="BG153" s="266">
        <f t="shared" si="111"/>
        <v>0</v>
      </c>
      <c r="BH153" s="266">
        <f t="shared" si="112"/>
        <v>0</v>
      </c>
      <c r="BI153" s="266">
        <f t="shared" si="113"/>
        <v>0</v>
      </c>
      <c r="BJ153" s="170" t="s">
        <v>24</v>
      </c>
      <c r="BK153" s="266">
        <f t="shared" si="114"/>
        <v>0</v>
      </c>
      <c r="BL153" s="170" t="s">
        <v>298</v>
      </c>
      <c r="BM153" s="170" t="s">
        <v>431</v>
      </c>
    </row>
    <row r="154" spans="2:47" s="84" customFormat="1" ht="13.5">
      <c r="B154" s="105"/>
      <c r="C154" s="174"/>
      <c r="D154" s="207" t="s">
        <v>173</v>
      </c>
      <c r="E154" s="174"/>
      <c r="F154" s="270" t="s">
        <v>2904</v>
      </c>
      <c r="G154" s="174"/>
      <c r="H154" s="174"/>
      <c r="I154" s="215"/>
      <c r="J154" s="174"/>
      <c r="K154" s="174"/>
      <c r="L154" s="214"/>
      <c r="M154" s="238"/>
      <c r="N154" s="106"/>
      <c r="O154" s="106"/>
      <c r="P154" s="106"/>
      <c r="Q154" s="106"/>
      <c r="R154" s="106"/>
      <c r="S154" s="106"/>
      <c r="T154" s="255"/>
      <c r="AT154" s="170" t="s">
        <v>173</v>
      </c>
      <c r="AU154" s="170" t="s">
        <v>81</v>
      </c>
    </row>
    <row r="155" spans="2:65" s="84" customFormat="1" ht="20.4" customHeight="1">
      <c r="B155" s="105"/>
      <c r="C155" s="189" t="s">
        <v>73</v>
      </c>
      <c r="D155" s="189" t="s">
        <v>166</v>
      </c>
      <c r="E155" s="190" t="s">
        <v>2912</v>
      </c>
      <c r="F155" s="191" t="s">
        <v>2851</v>
      </c>
      <c r="G155" s="192" t="s">
        <v>465</v>
      </c>
      <c r="H155" s="193">
        <v>8</v>
      </c>
      <c r="I155" s="233"/>
      <c r="J155" s="234">
        <f aca="true" t="shared" si="116" ref="J155:J159">ROUND(I155*H155,2)</f>
        <v>0</v>
      </c>
      <c r="K155" s="191" t="s">
        <v>22</v>
      </c>
      <c r="L155" s="214"/>
      <c r="M155" s="235" t="s">
        <v>22</v>
      </c>
      <c r="N155" s="236" t="s">
        <v>44</v>
      </c>
      <c r="O155" s="106"/>
      <c r="P155" s="237">
        <f aca="true" t="shared" si="117" ref="P155:P159">O155*H155</f>
        <v>0</v>
      </c>
      <c r="Q155" s="237">
        <v>0</v>
      </c>
      <c r="R155" s="237">
        <f aca="true" t="shared" si="118" ref="R155:R159">Q155*H155</f>
        <v>0</v>
      </c>
      <c r="S155" s="237">
        <v>0</v>
      </c>
      <c r="T155" s="254">
        <f aca="true" t="shared" si="119" ref="T155:T159">S155*H155</f>
        <v>0</v>
      </c>
      <c r="AR155" s="170" t="s">
        <v>298</v>
      </c>
      <c r="AT155" s="170" t="s">
        <v>166</v>
      </c>
      <c r="AU155" s="170" t="s">
        <v>81</v>
      </c>
      <c r="AY155" s="170" t="s">
        <v>164</v>
      </c>
      <c r="BE155" s="266">
        <f t="shared" si="115"/>
        <v>0</v>
      </c>
      <c r="BF155" s="266">
        <f aca="true" t="shared" si="120" ref="BF155:BF159">IF(N155="snížená",J155,0)</f>
        <v>0</v>
      </c>
      <c r="BG155" s="266">
        <f aca="true" t="shared" si="121" ref="BG155:BG159">IF(N155="zákl. přenesená",J155,0)</f>
        <v>0</v>
      </c>
      <c r="BH155" s="266">
        <f aca="true" t="shared" si="122" ref="BH155:BH159">IF(N155="sníž. přenesená",J155,0)</f>
        <v>0</v>
      </c>
      <c r="BI155" s="266">
        <f aca="true" t="shared" si="123" ref="BI155:BI159">IF(N155="nulová",J155,0)</f>
        <v>0</v>
      </c>
      <c r="BJ155" s="170" t="s">
        <v>24</v>
      </c>
      <c r="BK155" s="266">
        <f aca="true" t="shared" si="124" ref="BK155:BK159">ROUND(I155*H155,2)</f>
        <v>0</v>
      </c>
      <c r="BL155" s="170" t="s">
        <v>298</v>
      </c>
      <c r="BM155" s="170" t="s">
        <v>438</v>
      </c>
    </row>
    <row r="156" spans="2:47" s="84" customFormat="1" ht="13.5">
      <c r="B156" s="105"/>
      <c r="C156" s="174"/>
      <c r="D156" s="207" t="s">
        <v>173</v>
      </c>
      <c r="E156" s="174"/>
      <c r="F156" s="270" t="s">
        <v>2851</v>
      </c>
      <c r="G156" s="174"/>
      <c r="H156" s="174"/>
      <c r="I156" s="215"/>
      <c r="J156" s="174"/>
      <c r="K156" s="174"/>
      <c r="L156" s="214"/>
      <c r="M156" s="238"/>
      <c r="N156" s="106"/>
      <c r="O156" s="106"/>
      <c r="P156" s="106"/>
      <c r="Q156" s="106"/>
      <c r="R156" s="106"/>
      <c r="S156" s="106"/>
      <c r="T156" s="255"/>
      <c r="AT156" s="170" t="s">
        <v>173</v>
      </c>
      <c r="AU156" s="170" t="s">
        <v>81</v>
      </c>
    </row>
    <row r="157" spans="2:65" s="84" customFormat="1" ht="20.4" customHeight="1">
      <c r="B157" s="105"/>
      <c r="C157" s="189" t="s">
        <v>73</v>
      </c>
      <c r="D157" s="189" t="s">
        <v>166</v>
      </c>
      <c r="E157" s="190" t="s">
        <v>2913</v>
      </c>
      <c r="F157" s="191" t="s">
        <v>2914</v>
      </c>
      <c r="G157" s="192" t="s">
        <v>465</v>
      </c>
      <c r="H157" s="193">
        <v>12</v>
      </c>
      <c r="I157" s="233"/>
      <c r="J157" s="234">
        <f t="shared" si="116"/>
        <v>0</v>
      </c>
      <c r="K157" s="191" t="s">
        <v>22</v>
      </c>
      <c r="L157" s="214"/>
      <c r="M157" s="235" t="s">
        <v>22</v>
      </c>
      <c r="N157" s="236" t="s">
        <v>44</v>
      </c>
      <c r="O157" s="106"/>
      <c r="P157" s="237">
        <f t="shared" si="117"/>
        <v>0</v>
      </c>
      <c r="Q157" s="237">
        <v>0</v>
      </c>
      <c r="R157" s="237">
        <f t="shared" si="118"/>
        <v>0</v>
      </c>
      <c r="S157" s="237">
        <v>0</v>
      </c>
      <c r="T157" s="254">
        <f t="shared" si="119"/>
        <v>0</v>
      </c>
      <c r="AR157" s="170" t="s">
        <v>298</v>
      </c>
      <c r="AT157" s="170" t="s">
        <v>166</v>
      </c>
      <c r="AU157" s="170" t="s">
        <v>81</v>
      </c>
      <c r="AY157" s="170" t="s">
        <v>164</v>
      </c>
      <c r="BE157" s="266">
        <f aca="true" t="shared" si="125" ref="BE157:BE161">IF(N157="základní",J157,0)</f>
        <v>0</v>
      </c>
      <c r="BF157" s="266">
        <f t="shared" si="120"/>
        <v>0</v>
      </c>
      <c r="BG157" s="266">
        <f t="shared" si="121"/>
        <v>0</v>
      </c>
      <c r="BH157" s="266">
        <f t="shared" si="122"/>
        <v>0</v>
      </c>
      <c r="BI157" s="266">
        <f t="shared" si="123"/>
        <v>0</v>
      </c>
      <c r="BJ157" s="170" t="s">
        <v>24</v>
      </c>
      <c r="BK157" s="266">
        <f t="shared" si="124"/>
        <v>0</v>
      </c>
      <c r="BL157" s="170" t="s">
        <v>298</v>
      </c>
      <c r="BM157" s="170" t="s">
        <v>444</v>
      </c>
    </row>
    <row r="158" spans="2:47" s="84" customFormat="1" ht="13.5">
      <c r="B158" s="105"/>
      <c r="C158" s="174"/>
      <c r="D158" s="207" t="s">
        <v>173</v>
      </c>
      <c r="E158" s="174"/>
      <c r="F158" s="270" t="s">
        <v>2914</v>
      </c>
      <c r="G158" s="174"/>
      <c r="H158" s="174"/>
      <c r="I158" s="215"/>
      <c r="J158" s="174"/>
      <c r="K158" s="174"/>
      <c r="L158" s="214"/>
      <c r="M158" s="238"/>
      <c r="N158" s="106"/>
      <c r="O158" s="106"/>
      <c r="P158" s="106"/>
      <c r="Q158" s="106"/>
      <c r="R158" s="106"/>
      <c r="S158" s="106"/>
      <c r="T158" s="255"/>
      <c r="AT158" s="170" t="s">
        <v>173</v>
      </c>
      <c r="AU158" s="170" t="s">
        <v>81</v>
      </c>
    </row>
    <row r="159" spans="2:65" s="84" customFormat="1" ht="20.4" customHeight="1">
      <c r="B159" s="105"/>
      <c r="C159" s="189" t="s">
        <v>73</v>
      </c>
      <c r="D159" s="189" t="s">
        <v>166</v>
      </c>
      <c r="E159" s="190" t="s">
        <v>2915</v>
      </c>
      <c r="F159" s="191" t="s">
        <v>2916</v>
      </c>
      <c r="G159" s="192" t="s">
        <v>465</v>
      </c>
      <c r="H159" s="193">
        <v>110</v>
      </c>
      <c r="I159" s="233"/>
      <c r="J159" s="234">
        <f t="shared" si="116"/>
        <v>0</v>
      </c>
      <c r="K159" s="191" t="s">
        <v>22</v>
      </c>
      <c r="L159" s="214"/>
      <c r="M159" s="235" t="s">
        <v>22</v>
      </c>
      <c r="N159" s="236" t="s">
        <v>44</v>
      </c>
      <c r="O159" s="106"/>
      <c r="P159" s="237">
        <f t="shared" si="117"/>
        <v>0</v>
      </c>
      <c r="Q159" s="237">
        <v>0</v>
      </c>
      <c r="R159" s="237">
        <f t="shared" si="118"/>
        <v>0</v>
      </c>
      <c r="S159" s="237">
        <v>0</v>
      </c>
      <c r="T159" s="254">
        <f t="shared" si="119"/>
        <v>0</v>
      </c>
      <c r="AR159" s="170" t="s">
        <v>298</v>
      </c>
      <c r="AT159" s="170" t="s">
        <v>166</v>
      </c>
      <c r="AU159" s="170" t="s">
        <v>81</v>
      </c>
      <c r="AY159" s="170" t="s">
        <v>164</v>
      </c>
      <c r="BE159" s="266">
        <f t="shared" si="125"/>
        <v>0</v>
      </c>
      <c r="BF159" s="266">
        <f t="shared" si="120"/>
        <v>0</v>
      </c>
      <c r="BG159" s="266">
        <f t="shared" si="121"/>
        <v>0</v>
      </c>
      <c r="BH159" s="266">
        <f t="shared" si="122"/>
        <v>0</v>
      </c>
      <c r="BI159" s="266">
        <f t="shared" si="123"/>
        <v>0</v>
      </c>
      <c r="BJ159" s="170" t="s">
        <v>24</v>
      </c>
      <c r="BK159" s="266">
        <f t="shared" si="124"/>
        <v>0</v>
      </c>
      <c r="BL159" s="170" t="s">
        <v>298</v>
      </c>
      <c r="BM159" s="170" t="s">
        <v>449</v>
      </c>
    </row>
    <row r="160" spans="2:47" s="84" customFormat="1" ht="13.5">
      <c r="B160" s="105"/>
      <c r="C160" s="174"/>
      <c r="D160" s="207" t="s">
        <v>173</v>
      </c>
      <c r="E160" s="174"/>
      <c r="F160" s="270" t="s">
        <v>2916</v>
      </c>
      <c r="G160" s="174"/>
      <c r="H160" s="174"/>
      <c r="I160" s="215"/>
      <c r="J160" s="174"/>
      <c r="K160" s="174"/>
      <c r="L160" s="214"/>
      <c r="M160" s="238"/>
      <c r="N160" s="106"/>
      <c r="O160" s="106"/>
      <c r="P160" s="106"/>
      <c r="Q160" s="106"/>
      <c r="R160" s="106"/>
      <c r="S160" s="106"/>
      <c r="T160" s="255"/>
      <c r="AT160" s="170" t="s">
        <v>173</v>
      </c>
      <c r="AU160" s="170" t="s">
        <v>81</v>
      </c>
    </row>
    <row r="161" spans="2:65" s="84" customFormat="1" ht="20.4" customHeight="1">
      <c r="B161" s="105"/>
      <c r="C161" s="189" t="s">
        <v>73</v>
      </c>
      <c r="D161" s="189" t="s">
        <v>166</v>
      </c>
      <c r="E161" s="190" t="s">
        <v>2917</v>
      </c>
      <c r="F161" s="191" t="s">
        <v>2918</v>
      </c>
      <c r="G161" s="192" t="s">
        <v>169</v>
      </c>
      <c r="H161" s="193">
        <v>10</v>
      </c>
      <c r="I161" s="233"/>
      <c r="J161" s="234">
        <f aca="true" t="shared" si="126" ref="J161:J165">ROUND(I161*H161,2)</f>
        <v>0</v>
      </c>
      <c r="K161" s="191" t="s">
        <v>22</v>
      </c>
      <c r="L161" s="214"/>
      <c r="M161" s="235" t="s">
        <v>22</v>
      </c>
      <c r="N161" s="236" t="s">
        <v>44</v>
      </c>
      <c r="O161" s="106"/>
      <c r="P161" s="237">
        <f aca="true" t="shared" si="127" ref="P161:P165">O161*H161</f>
        <v>0</v>
      </c>
      <c r="Q161" s="237">
        <v>0</v>
      </c>
      <c r="R161" s="237">
        <f aca="true" t="shared" si="128" ref="R161:R165">Q161*H161</f>
        <v>0</v>
      </c>
      <c r="S161" s="237">
        <v>0</v>
      </c>
      <c r="T161" s="254">
        <f aca="true" t="shared" si="129" ref="T161:T165">S161*H161</f>
        <v>0</v>
      </c>
      <c r="AR161" s="170" t="s">
        <v>298</v>
      </c>
      <c r="AT161" s="170" t="s">
        <v>166</v>
      </c>
      <c r="AU161" s="170" t="s">
        <v>81</v>
      </c>
      <c r="AY161" s="170" t="s">
        <v>164</v>
      </c>
      <c r="BE161" s="266">
        <f t="shared" si="125"/>
        <v>0</v>
      </c>
      <c r="BF161" s="266">
        <f aca="true" t="shared" si="130" ref="BF161:BF165">IF(N161="snížená",J161,0)</f>
        <v>0</v>
      </c>
      <c r="BG161" s="266">
        <f aca="true" t="shared" si="131" ref="BG161:BG165">IF(N161="zákl. přenesená",J161,0)</f>
        <v>0</v>
      </c>
      <c r="BH161" s="266">
        <f aca="true" t="shared" si="132" ref="BH161:BH165">IF(N161="sníž. přenesená",J161,0)</f>
        <v>0</v>
      </c>
      <c r="BI161" s="266">
        <f aca="true" t="shared" si="133" ref="BI161:BI165">IF(N161="nulová",J161,0)</f>
        <v>0</v>
      </c>
      <c r="BJ161" s="170" t="s">
        <v>24</v>
      </c>
      <c r="BK161" s="266">
        <f aca="true" t="shared" si="134" ref="BK161:BK165">ROUND(I161*H161,2)</f>
        <v>0</v>
      </c>
      <c r="BL161" s="170" t="s">
        <v>298</v>
      </c>
      <c r="BM161" s="170" t="s">
        <v>457</v>
      </c>
    </row>
    <row r="162" spans="2:47" s="84" customFormat="1" ht="13.5">
      <c r="B162" s="105"/>
      <c r="C162" s="174"/>
      <c r="D162" s="207" t="s">
        <v>173</v>
      </c>
      <c r="E162" s="174"/>
      <c r="F162" s="270" t="s">
        <v>2918</v>
      </c>
      <c r="G162" s="174"/>
      <c r="H162" s="174"/>
      <c r="I162" s="215"/>
      <c r="J162" s="174"/>
      <c r="K162" s="174"/>
      <c r="L162" s="214"/>
      <c r="M162" s="238"/>
      <c r="N162" s="106"/>
      <c r="O162" s="106"/>
      <c r="P162" s="106"/>
      <c r="Q162" s="106"/>
      <c r="R162" s="106"/>
      <c r="S162" s="106"/>
      <c r="T162" s="255"/>
      <c r="AT162" s="170" t="s">
        <v>173</v>
      </c>
      <c r="AU162" s="170" t="s">
        <v>81</v>
      </c>
    </row>
    <row r="163" spans="2:65" s="84" customFormat="1" ht="20.4" customHeight="1">
      <c r="B163" s="105"/>
      <c r="C163" s="189" t="s">
        <v>73</v>
      </c>
      <c r="D163" s="189" t="s">
        <v>166</v>
      </c>
      <c r="E163" s="190" t="s">
        <v>2919</v>
      </c>
      <c r="F163" s="191" t="s">
        <v>2920</v>
      </c>
      <c r="G163" s="192" t="s">
        <v>465</v>
      </c>
      <c r="H163" s="193">
        <v>698</v>
      </c>
      <c r="I163" s="233"/>
      <c r="J163" s="234">
        <f t="shared" si="126"/>
        <v>0</v>
      </c>
      <c r="K163" s="191" t="s">
        <v>22</v>
      </c>
      <c r="L163" s="214"/>
      <c r="M163" s="235" t="s">
        <v>22</v>
      </c>
      <c r="N163" s="236" t="s">
        <v>44</v>
      </c>
      <c r="O163" s="106"/>
      <c r="P163" s="237">
        <f t="shared" si="127"/>
        <v>0</v>
      </c>
      <c r="Q163" s="237">
        <v>0</v>
      </c>
      <c r="R163" s="237">
        <f t="shared" si="128"/>
        <v>0</v>
      </c>
      <c r="S163" s="237">
        <v>0</v>
      </c>
      <c r="T163" s="254">
        <f t="shared" si="129"/>
        <v>0</v>
      </c>
      <c r="AR163" s="170" t="s">
        <v>298</v>
      </c>
      <c r="AT163" s="170" t="s">
        <v>166</v>
      </c>
      <c r="AU163" s="170" t="s">
        <v>81</v>
      </c>
      <c r="AY163" s="170" t="s">
        <v>164</v>
      </c>
      <c r="BE163" s="266">
        <f aca="true" t="shared" si="135" ref="BE163:BE167">IF(N163="základní",J163,0)</f>
        <v>0</v>
      </c>
      <c r="BF163" s="266">
        <f t="shared" si="130"/>
        <v>0</v>
      </c>
      <c r="BG163" s="266">
        <f t="shared" si="131"/>
        <v>0</v>
      </c>
      <c r="BH163" s="266">
        <f t="shared" si="132"/>
        <v>0</v>
      </c>
      <c r="BI163" s="266">
        <f t="shared" si="133"/>
        <v>0</v>
      </c>
      <c r="BJ163" s="170" t="s">
        <v>24</v>
      </c>
      <c r="BK163" s="266">
        <f t="shared" si="134"/>
        <v>0</v>
      </c>
      <c r="BL163" s="170" t="s">
        <v>298</v>
      </c>
      <c r="BM163" s="170" t="s">
        <v>462</v>
      </c>
    </row>
    <row r="164" spans="2:47" s="84" customFormat="1" ht="13.5">
      <c r="B164" s="105"/>
      <c r="C164" s="174"/>
      <c r="D164" s="207" t="s">
        <v>173</v>
      </c>
      <c r="E164" s="174"/>
      <c r="F164" s="270" t="s">
        <v>2920</v>
      </c>
      <c r="G164" s="174"/>
      <c r="H164" s="174"/>
      <c r="I164" s="215"/>
      <c r="J164" s="174"/>
      <c r="K164" s="174"/>
      <c r="L164" s="214"/>
      <c r="M164" s="238"/>
      <c r="N164" s="106"/>
      <c r="O164" s="106"/>
      <c r="P164" s="106"/>
      <c r="Q164" s="106"/>
      <c r="R164" s="106"/>
      <c r="S164" s="106"/>
      <c r="T164" s="255"/>
      <c r="AT164" s="170" t="s">
        <v>173</v>
      </c>
      <c r="AU164" s="170" t="s">
        <v>81</v>
      </c>
    </row>
    <row r="165" spans="2:65" s="84" customFormat="1" ht="20.4" customHeight="1">
      <c r="B165" s="105"/>
      <c r="C165" s="189" t="s">
        <v>73</v>
      </c>
      <c r="D165" s="189" t="s">
        <v>166</v>
      </c>
      <c r="E165" s="190" t="s">
        <v>2921</v>
      </c>
      <c r="F165" s="191" t="s">
        <v>2922</v>
      </c>
      <c r="G165" s="192" t="s">
        <v>465</v>
      </c>
      <c r="H165" s="193">
        <v>8</v>
      </c>
      <c r="I165" s="233"/>
      <c r="J165" s="234">
        <f t="shared" si="126"/>
        <v>0</v>
      </c>
      <c r="K165" s="191" t="s">
        <v>22</v>
      </c>
      <c r="L165" s="214"/>
      <c r="M165" s="235" t="s">
        <v>22</v>
      </c>
      <c r="N165" s="236" t="s">
        <v>44</v>
      </c>
      <c r="O165" s="106"/>
      <c r="P165" s="237">
        <f t="shared" si="127"/>
        <v>0</v>
      </c>
      <c r="Q165" s="237">
        <v>0</v>
      </c>
      <c r="R165" s="237">
        <f t="shared" si="128"/>
        <v>0</v>
      </c>
      <c r="S165" s="237">
        <v>0</v>
      </c>
      <c r="T165" s="254">
        <f t="shared" si="129"/>
        <v>0</v>
      </c>
      <c r="AR165" s="170" t="s">
        <v>298</v>
      </c>
      <c r="AT165" s="170" t="s">
        <v>166</v>
      </c>
      <c r="AU165" s="170" t="s">
        <v>81</v>
      </c>
      <c r="AY165" s="170" t="s">
        <v>164</v>
      </c>
      <c r="BE165" s="266">
        <f t="shared" si="135"/>
        <v>0</v>
      </c>
      <c r="BF165" s="266">
        <f t="shared" si="130"/>
        <v>0</v>
      </c>
      <c r="BG165" s="266">
        <f t="shared" si="131"/>
        <v>0</v>
      </c>
      <c r="BH165" s="266">
        <f t="shared" si="132"/>
        <v>0</v>
      </c>
      <c r="BI165" s="266">
        <f t="shared" si="133"/>
        <v>0</v>
      </c>
      <c r="BJ165" s="170" t="s">
        <v>24</v>
      </c>
      <c r="BK165" s="266">
        <f t="shared" si="134"/>
        <v>0</v>
      </c>
      <c r="BL165" s="170" t="s">
        <v>298</v>
      </c>
      <c r="BM165" s="170" t="s">
        <v>472</v>
      </c>
    </row>
    <row r="166" spans="2:47" s="84" customFormat="1" ht="13.5">
      <c r="B166" s="105"/>
      <c r="C166" s="174"/>
      <c r="D166" s="207" t="s">
        <v>173</v>
      </c>
      <c r="E166" s="174"/>
      <c r="F166" s="270" t="s">
        <v>2922</v>
      </c>
      <c r="G166" s="174"/>
      <c r="H166" s="174"/>
      <c r="I166" s="215"/>
      <c r="J166" s="174"/>
      <c r="K166" s="174"/>
      <c r="L166" s="214"/>
      <c r="M166" s="238"/>
      <c r="N166" s="106"/>
      <c r="O166" s="106"/>
      <c r="P166" s="106"/>
      <c r="Q166" s="106"/>
      <c r="R166" s="106"/>
      <c r="S166" s="106"/>
      <c r="T166" s="255"/>
      <c r="AT166" s="170" t="s">
        <v>173</v>
      </c>
      <c r="AU166" s="170" t="s">
        <v>81</v>
      </c>
    </row>
    <row r="167" spans="2:65" s="84" customFormat="1" ht="20.4" customHeight="1">
      <c r="B167" s="105"/>
      <c r="C167" s="189" t="s">
        <v>73</v>
      </c>
      <c r="D167" s="189" t="s">
        <v>166</v>
      </c>
      <c r="E167" s="190" t="s">
        <v>2923</v>
      </c>
      <c r="F167" s="191" t="s">
        <v>2924</v>
      </c>
      <c r="G167" s="192" t="s">
        <v>465</v>
      </c>
      <c r="H167" s="193">
        <v>110</v>
      </c>
      <c r="I167" s="233"/>
      <c r="J167" s="234">
        <f aca="true" t="shared" si="136" ref="J167:J171">ROUND(I167*H167,2)</f>
        <v>0</v>
      </c>
      <c r="K167" s="191" t="s">
        <v>22</v>
      </c>
      <c r="L167" s="214"/>
      <c r="M167" s="235" t="s">
        <v>22</v>
      </c>
      <c r="N167" s="236" t="s">
        <v>44</v>
      </c>
      <c r="O167" s="106"/>
      <c r="P167" s="237">
        <f aca="true" t="shared" si="137" ref="P167:P171">O167*H167</f>
        <v>0</v>
      </c>
      <c r="Q167" s="237">
        <v>0</v>
      </c>
      <c r="R167" s="237">
        <f aca="true" t="shared" si="138" ref="R167:R171">Q167*H167</f>
        <v>0</v>
      </c>
      <c r="S167" s="237">
        <v>0</v>
      </c>
      <c r="T167" s="254">
        <f aca="true" t="shared" si="139" ref="T167:T171">S167*H167</f>
        <v>0</v>
      </c>
      <c r="AR167" s="170" t="s">
        <v>298</v>
      </c>
      <c r="AT167" s="170" t="s">
        <v>166</v>
      </c>
      <c r="AU167" s="170" t="s">
        <v>81</v>
      </c>
      <c r="AY167" s="170" t="s">
        <v>164</v>
      </c>
      <c r="BE167" s="266">
        <f t="shared" si="135"/>
        <v>0</v>
      </c>
      <c r="BF167" s="266">
        <f aca="true" t="shared" si="140" ref="BF167:BF171">IF(N167="snížená",J167,0)</f>
        <v>0</v>
      </c>
      <c r="BG167" s="266">
        <f aca="true" t="shared" si="141" ref="BG167:BG171">IF(N167="zákl. přenesená",J167,0)</f>
        <v>0</v>
      </c>
      <c r="BH167" s="266">
        <f>IF(N167="sníž. přenesená",J167,0)</f>
        <v>0</v>
      </c>
      <c r="BI167" s="266">
        <f aca="true" t="shared" si="142" ref="BI167:BI171">IF(N167="nulová",J167,0)</f>
        <v>0</v>
      </c>
      <c r="BJ167" s="170" t="s">
        <v>24</v>
      </c>
      <c r="BK167" s="266">
        <f aca="true" t="shared" si="143" ref="BK167:BK171">ROUND(I167*H167,2)</f>
        <v>0</v>
      </c>
      <c r="BL167" s="170" t="s">
        <v>298</v>
      </c>
      <c r="BM167" s="170" t="s">
        <v>477</v>
      </c>
    </row>
    <row r="168" spans="2:47" s="84" customFormat="1" ht="13.5">
      <c r="B168" s="105"/>
      <c r="C168" s="174"/>
      <c r="D168" s="207" t="s">
        <v>173</v>
      </c>
      <c r="E168" s="174"/>
      <c r="F168" s="270" t="s">
        <v>2924</v>
      </c>
      <c r="G168" s="174"/>
      <c r="H168" s="174"/>
      <c r="I168" s="215"/>
      <c r="J168" s="174"/>
      <c r="K168" s="174"/>
      <c r="L168" s="214"/>
      <c r="M168" s="238"/>
      <c r="N168" s="106"/>
      <c r="O168" s="106"/>
      <c r="P168" s="106"/>
      <c r="Q168" s="106"/>
      <c r="R168" s="106"/>
      <c r="S168" s="106"/>
      <c r="T168" s="255"/>
      <c r="AT168" s="170" t="s">
        <v>173</v>
      </c>
      <c r="AU168" s="170" t="s">
        <v>81</v>
      </c>
    </row>
    <row r="169" spans="2:65" s="84" customFormat="1" ht="20.4" customHeight="1">
      <c r="B169" s="105"/>
      <c r="C169" s="189" t="s">
        <v>73</v>
      </c>
      <c r="D169" s="189" t="s">
        <v>166</v>
      </c>
      <c r="E169" s="190" t="s">
        <v>2925</v>
      </c>
      <c r="F169" s="191" t="s">
        <v>2926</v>
      </c>
      <c r="G169" s="192" t="s">
        <v>465</v>
      </c>
      <c r="H169" s="193">
        <v>12</v>
      </c>
      <c r="I169" s="233"/>
      <c r="J169" s="234">
        <f t="shared" si="136"/>
        <v>0</v>
      </c>
      <c r="K169" s="191" t="s">
        <v>22</v>
      </c>
      <c r="L169" s="214"/>
      <c r="M169" s="235" t="s">
        <v>22</v>
      </c>
      <c r="N169" s="236" t="s">
        <v>44</v>
      </c>
      <c r="O169" s="106"/>
      <c r="P169" s="237">
        <f t="shared" si="137"/>
        <v>0</v>
      </c>
      <c r="Q169" s="237">
        <v>0</v>
      </c>
      <c r="R169" s="237">
        <f t="shared" si="138"/>
        <v>0</v>
      </c>
      <c r="S169" s="237">
        <v>0</v>
      </c>
      <c r="T169" s="254">
        <f t="shared" si="139"/>
        <v>0</v>
      </c>
      <c r="AR169" s="170" t="s">
        <v>298</v>
      </c>
      <c r="AT169" s="170" t="s">
        <v>166</v>
      </c>
      <c r="AU169" s="170" t="s">
        <v>81</v>
      </c>
      <c r="AY169" s="170" t="s">
        <v>164</v>
      </c>
      <c r="BE169" s="266">
        <f aca="true" t="shared" si="144" ref="BE169:BE173">IF(N169="základní",J169,0)</f>
        <v>0</v>
      </c>
      <c r="BF169" s="266">
        <f t="shared" si="140"/>
        <v>0</v>
      </c>
      <c r="BG169" s="266">
        <f t="shared" si="141"/>
        <v>0</v>
      </c>
      <c r="BH169" s="266">
        <f>IF(N169="sníž. přenesená",J169,0)</f>
        <v>0</v>
      </c>
      <c r="BI169" s="266">
        <f t="shared" si="142"/>
        <v>0</v>
      </c>
      <c r="BJ169" s="170" t="s">
        <v>24</v>
      </c>
      <c r="BK169" s="266">
        <f t="shared" si="143"/>
        <v>0</v>
      </c>
      <c r="BL169" s="170" t="s">
        <v>298</v>
      </c>
      <c r="BM169" s="170" t="s">
        <v>483</v>
      </c>
    </row>
    <row r="170" spans="2:47" s="84" customFormat="1" ht="13.5">
      <c r="B170" s="105"/>
      <c r="C170" s="174"/>
      <c r="D170" s="207" t="s">
        <v>173</v>
      </c>
      <c r="E170" s="174"/>
      <c r="F170" s="270" t="s">
        <v>2926</v>
      </c>
      <c r="G170" s="174"/>
      <c r="H170" s="174"/>
      <c r="I170" s="215"/>
      <c r="J170" s="174"/>
      <c r="K170" s="174"/>
      <c r="L170" s="214"/>
      <c r="M170" s="238"/>
      <c r="N170" s="106"/>
      <c r="O170" s="106"/>
      <c r="P170" s="106"/>
      <c r="Q170" s="106"/>
      <c r="R170" s="106"/>
      <c r="S170" s="106"/>
      <c r="T170" s="255"/>
      <c r="AT170" s="170" t="s">
        <v>173</v>
      </c>
      <c r="AU170" s="170" t="s">
        <v>81</v>
      </c>
    </row>
    <row r="171" spans="2:65" s="84" customFormat="1" ht="20.4" customHeight="1">
      <c r="B171" s="105"/>
      <c r="C171" s="189" t="s">
        <v>73</v>
      </c>
      <c r="D171" s="189" t="s">
        <v>166</v>
      </c>
      <c r="E171" s="190" t="s">
        <v>2927</v>
      </c>
      <c r="F171" s="191" t="s">
        <v>2928</v>
      </c>
      <c r="G171" s="192" t="s">
        <v>169</v>
      </c>
      <c r="H171" s="193">
        <v>4</v>
      </c>
      <c r="I171" s="233"/>
      <c r="J171" s="234">
        <f t="shared" si="136"/>
        <v>0</v>
      </c>
      <c r="K171" s="191" t="s">
        <v>22</v>
      </c>
      <c r="L171" s="214"/>
      <c r="M171" s="235" t="s">
        <v>22</v>
      </c>
      <c r="N171" s="236" t="s">
        <v>44</v>
      </c>
      <c r="O171" s="106"/>
      <c r="P171" s="237">
        <f t="shared" si="137"/>
        <v>0</v>
      </c>
      <c r="Q171" s="237">
        <v>0</v>
      </c>
      <c r="R171" s="237">
        <f t="shared" si="138"/>
        <v>0</v>
      </c>
      <c r="S171" s="237">
        <v>0</v>
      </c>
      <c r="T171" s="254">
        <f t="shared" si="139"/>
        <v>0</v>
      </c>
      <c r="AR171" s="170" t="s">
        <v>298</v>
      </c>
      <c r="AT171" s="170" t="s">
        <v>166</v>
      </c>
      <c r="AU171" s="170" t="s">
        <v>81</v>
      </c>
      <c r="AY171" s="170" t="s">
        <v>164</v>
      </c>
      <c r="BE171" s="266">
        <f t="shared" si="144"/>
        <v>0</v>
      </c>
      <c r="BF171" s="266">
        <f t="shared" si="140"/>
        <v>0</v>
      </c>
      <c r="BG171" s="266">
        <f t="shared" si="141"/>
        <v>0</v>
      </c>
      <c r="BH171" s="266">
        <v>0</v>
      </c>
      <c r="BI171" s="266">
        <f t="shared" si="142"/>
        <v>0</v>
      </c>
      <c r="BJ171" s="170" t="s">
        <v>24</v>
      </c>
      <c r="BK171" s="266">
        <f t="shared" si="143"/>
        <v>0</v>
      </c>
      <c r="BL171" s="170" t="s">
        <v>298</v>
      </c>
      <c r="BM171" s="170" t="s">
        <v>489</v>
      </c>
    </row>
    <row r="172" spans="2:47" s="84" customFormat="1" ht="13.5">
      <c r="B172" s="105"/>
      <c r="C172" s="174"/>
      <c r="D172" s="207" t="s">
        <v>173</v>
      </c>
      <c r="E172" s="174"/>
      <c r="F172" s="270" t="s">
        <v>2928</v>
      </c>
      <c r="G172" s="174"/>
      <c r="H172" s="174"/>
      <c r="I172" s="215"/>
      <c r="J172" s="174"/>
      <c r="K172" s="174"/>
      <c r="L172" s="214"/>
      <c r="M172" s="238"/>
      <c r="N172" s="106"/>
      <c r="O172" s="106"/>
      <c r="P172" s="106"/>
      <c r="Q172" s="106"/>
      <c r="R172" s="106"/>
      <c r="S172" s="106"/>
      <c r="T172" s="255"/>
      <c r="AT172" s="170" t="s">
        <v>173</v>
      </c>
      <c r="AU172" s="170" t="s">
        <v>81</v>
      </c>
    </row>
    <row r="173" spans="2:65" s="84" customFormat="1" ht="20.4" customHeight="1">
      <c r="B173" s="105"/>
      <c r="C173" s="189" t="s">
        <v>73</v>
      </c>
      <c r="D173" s="189" t="s">
        <v>166</v>
      </c>
      <c r="E173" s="190" t="s">
        <v>2929</v>
      </c>
      <c r="F173" s="191" t="s">
        <v>2930</v>
      </c>
      <c r="G173" s="192" t="s">
        <v>169</v>
      </c>
      <c r="H173" s="193">
        <v>1</v>
      </c>
      <c r="I173" s="233"/>
      <c r="J173" s="234">
        <f aca="true" t="shared" si="145" ref="J173:J178">ROUND(I173*H173,2)</f>
        <v>0</v>
      </c>
      <c r="K173" s="191" t="s">
        <v>22</v>
      </c>
      <c r="L173" s="214"/>
      <c r="M173" s="235" t="s">
        <v>22</v>
      </c>
      <c r="N173" s="236" t="s">
        <v>44</v>
      </c>
      <c r="O173" s="106"/>
      <c r="P173" s="237">
        <f aca="true" t="shared" si="146" ref="P173:P178">O173*H173</f>
        <v>0</v>
      </c>
      <c r="Q173" s="237">
        <v>0</v>
      </c>
      <c r="R173" s="237">
        <f aca="true" t="shared" si="147" ref="R173:R178">Q173*H173</f>
        <v>0</v>
      </c>
      <c r="S173" s="237">
        <v>0</v>
      </c>
      <c r="T173" s="254">
        <f aca="true" t="shared" si="148" ref="T173:T178">S173*H173</f>
        <v>0</v>
      </c>
      <c r="AR173" s="170" t="s">
        <v>298</v>
      </c>
      <c r="AT173" s="170" t="s">
        <v>166</v>
      </c>
      <c r="AU173" s="170" t="s">
        <v>81</v>
      </c>
      <c r="AY173" s="170" t="s">
        <v>164</v>
      </c>
      <c r="BE173" s="266">
        <f t="shared" si="144"/>
        <v>0</v>
      </c>
      <c r="BF173" s="266">
        <f aca="true" t="shared" si="149" ref="BF173:BF178">IF(N173="snížená",J173,0)</f>
        <v>0</v>
      </c>
      <c r="BG173" s="266">
        <f aca="true" t="shared" si="150" ref="BG173:BG178">IF(N173="zákl. přenesená",J173,0)</f>
        <v>0</v>
      </c>
      <c r="BH173" s="266">
        <f aca="true" t="shared" si="151" ref="BH173:BH178">IF(N173="sníž. přenesená",J173,0)</f>
        <v>0</v>
      </c>
      <c r="BI173" s="266">
        <f aca="true" t="shared" si="152" ref="BI173:BI178">IF(N173="nulová",J173,0)</f>
        <v>0</v>
      </c>
      <c r="BJ173" s="170" t="s">
        <v>24</v>
      </c>
      <c r="BK173" s="266">
        <f aca="true" t="shared" si="153" ref="BK173:BK178">ROUND(I173*H173,2)</f>
        <v>0</v>
      </c>
      <c r="BL173" s="170" t="s">
        <v>298</v>
      </c>
      <c r="BM173" s="170" t="s">
        <v>495</v>
      </c>
    </row>
    <row r="174" spans="2:47" s="84" customFormat="1" ht="13.5">
      <c r="B174" s="105"/>
      <c r="C174" s="174"/>
      <c r="D174" s="194" t="s">
        <v>173</v>
      </c>
      <c r="E174" s="174"/>
      <c r="F174" s="195" t="s">
        <v>2930</v>
      </c>
      <c r="G174" s="174"/>
      <c r="H174" s="174"/>
      <c r="I174" s="215"/>
      <c r="J174" s="174"/>
      <c r="K174" s="174"/>
      <c r="L174" s="214"/>
      <c r="M174" s="238"/>
      <c r="N174" s="106"/>
      <c r="O174" s="106"/>
      <c r="P174" s="106"/>
      <c r="Q174" s="106"/>
      <c r="R174" s="106"/>
      <c r="S174" s="106"/>
      <c r="T174" s="255"/>
      <c r="AT174" s="170" t="s">
        <v>173</v>
      </c>
      <c r="AU174" s="170" t="s">
        <v>81</v>
      </c>
    </row>
    <row r="175" spans="2:63" s="89" customFormat="1" ht="29.9" customHeight="1">
      <c r="B175" s="183"/>
      <c r="C175" s="184"/>
      <c r="D175" s="187" t="s">
        <v>72</v>
      </c>
      <c r="E175" s="188" t="s">
        <v>2931</v>
      </c>
      <c r="F175" s="188" t="s">
        <v>2932</v>
      </c>
      <c r="G175" s="184"/>
      <c r="H175" s="184"/>
      <c r="I175" s="226"/>
      <c r="J175" s="232">
        <f>BK175</f>
        <v>0</v>
      </c>
      <c r="K175" s="184"/>
      <c r="L175" s="228"/>
      <c r="M175" s="229"/>
      <c r="N175" s="230"/>
      <c r="O175" s="230"/>
      <c r="P175" s="231">
        <f aca="true" t="shared" si="154" ref="P175:T175">SUM(P176:P253)</f>
        <v>0</v>
      </c>
      <c r="Q175" s="230"/>
      <c r="R175" s="231">
        <f t="shared" si="154"/>
        <v>0</v>
      </c>
      <c r="S175" s="230"/>
      <c r="T175" s="253">
        <f t="shared" si="154"/>
        <v>0</v>
      </c>
      <c r="AR175" s="259" t="s">
        <v>81</v>
      </c>
      <c r="AT175" s="260" t="s">
        <v>72</v>
      </c>
      <c r="AU175" s="260" t="s">
        <v>24</v>
      </c>
      <c r="AY175" s="259" t="s">
        <v>164</v>
      </c>
      <c r="BK175" s="265">
        <f>SUM(BK176:BK253)</f>
        <v>0</v>
      </c>
    </row>
    <row r="176" spans="2:65" s="84" customFormat="1" ht="20.4" customHeight="1">
      <c r="B176" s="105"/>
      <c r="C176" s="189" t="s">
        <v>73</v>
      </c>
      <c r="D176" s="189" t="s">
        <v>166</v>
      </c>
      <c r="E176" s="190" t="s">
        <v>2933</v>
      </c>
      <c r="F176" s="191" t="s">
        <v>2934</v>
      </c>
      <c r="G176" s="192" t="s">
        <v>169</v>
      </c>
      <c r="H176" s="193">
        <v>20</v>
      </c>
      <c r="I176" s="233"/>
      <c r="J176" s="234">
        <f t="shared" si="145"/>
        <v>0</v>
      </c>
      <c r="K176" s="191" t="s">
        <v>22</v>
      </c>
      <c r="L176" s="214"/>
      <c r="M176" s="235" t="s">
        <v>22</v>
      </c>
      <c r="N176" s="236" t="s">
        <v>44</v>
      </c>
      <c r="O176" s="106"/>
      <c r="P176" s="237">
        <f t="shared" si="146"/>
        <v>0</v>
      </c>
      <c r="Q176" s="237">
        <v>0</v>
      </c>
      <c r="R176" s="237">
        <f t="shared" si="147"/>
        <v>0</v>
      </c>
      <c r="S176" s="237">
        <v>0</v>
      </c>
      <c r="T176" s="254">
        <f t="shared" si="148"/>
        <v>0</v>
      </c>
      <c r="AR176" s="170" t="s">
        <v>298</v>
      </c>
      <c r="AT176" s="170" t="s">
        <v>166</v>
      </c>
      <c r="AU176" s="170" t="s">
        <v>81</v>
      </c>
      <c r="AY176" s="170" t="s">
        <v>164</v>
      </c>
      <c r="BE176" s="266">
        <f aca="true" t="shared" si="155" ref="BE176:BE180">IF(N176="základní",J176,0)</f>
        <v>0</v>
      </c>
      <c r="BF176" s="266">
        <f t="shared" si="149"/>
        <v>0</v>
      </c>
      <c r="BG176" s="266">
        <f t="shared" si="150"/>
        <v>0</v>
      </c>
      <c r="BH176" s="266">
        <f t="shared" si="151"/>
        <v>0</v>
      </c>
      <c r="BI176" s="266">
        <f t="shared" si="152"/>
        <v>0</v>
      </c>
      <c r="BJ176" s="170" t="s">
        <v>24</v>
      </c>
      <c r="BK176" s="266">
        <f t="shared" si="153"/>
        <v>0</v>
      </c>
      <c r="BL176" s="170" t="s">
        <v>298</v>
      </c>
      <c r="BM176" s="170" t="s">
        <v>504</v>
      </c>
    </row>
    <row r="177" spans="2:47" s="84" customFormat="1" ht="13.5">
      <c r="B177" s="105"/>
      <c r="C177" s="174"/>
      <c r="D177" s="207" t="s">
        <v>173</v>
      </c>
      <c r="E177" s="174"/>
      <c r="F177" s="270" t="s">
        <v>2934</v>
      </c>
      <c r="G177" s="174"/>
      <c r="H177" s="174"/>
      <c r="I177" s="215"/>
      <c r="J177" s="174"/>
      <c r="K177" s="174"/>
      <c r="L177" s="214"/>
      <c r="M177" s="238"/>
      <c r="N177" s="106"/>
      <c r="O177" s="106"/>
      <c r="P177" s="106"/>
      <c r="Q177" s="106"/>
      <c r="R177" s="106"/>
      <c r="S177" s="106"/>
      <c r="T177" s="255"/>
      <c r="AT177" s="170" t="s">
        <v>173</v>
      </c>
      <c r="AU177" s="170" t="s">
        <v>81</v>
      </c>
    </row>
    <row r="178" spans="2:65" s="84" customFormat="1" ht="20.4" customHeight="1">
      <c r="B178" s="105"/>
      <c r="C178" s="189" t="s">
        <v>73</v>
      </c>
      <c r="D178" s="189" t="s">
        <v>166</v>
      </c>
      <c r="E178" s="190" t="s">
        <v>2935</v>
      </c>
      <c r="F178" s="191" t="s">
        <v>2936</v>
      </c>
      <c r="G178" s="192" t="s">
        <v>169</v>
      </c>
      <c r="H178" s="193">
        <v>32</v>
      </c>
      <c r="I178" s="233"/>
      <c r="J178" s="234">
        <f t="shared" si="145"/>
        <v>0</v>
      </c>
      <c r="K178" s="191" t="s">
        <v>22</v>
      </c>
      <c r="L178" s="214"/>
      <c r="M178" s="235" t="s">
        <v>22</v>
      </c>
      <c r="N178" s="236" t="s">
        <v>44</v>
      </c>
      <c r="O178" s="106"/>
      <c r="P178" s="237">
        <f t="shared" si="146"/>
        <v>0</v>
      </c>
      <c r="Q178" s="237">
        <v>0</v>
      </c>
      <c r="R178" s="237">
        <f t="shared" si="147"/>
        <v>0</v>
      </c>
      <c r="S178" s="237">
        <v>0</v>
      </c>
      <c r="T178" s="254">
        <f t="shared" si="148"/>
        <v>0</v>
      </c>
      <c r="AR178" s="170" t="s">
        <v>298</v>
      </c>
      <c r="AT178" s="170" t="s">
        <v>166</v>
      </c>
      <c r="AU178" s="170" t="s">
        <v>81</v>
      </c>
      <c r="AY178" s="170" t="s">
        <v>164</v>
      </c>
      <c r="BE178" s="266">
        <f t="shared" si="155"/>
        <v>0</v>
      </c>
      <c r="BF178" s="266">
        <f t="shared" si="149"/>
        <v>0</v>
      </c>
      <c r="BG178" s="266">
        <f t="shared" si="150"/>
        <v>0</v>
      </c>
      <c r="BH178" s="266">
        <f t="shared" si="151"/>
        <v>0</v>
      </c>
      <c r="BI178" s="266">
        <f t="shared" si="152"/>
        <v>0</v>
      </c>
      <c r="BJ178" s="170" t="s">
        <v>24</v>
      </c>
      <c r="BK178" s="266">
        <f t="shared" si="153"/>
        <v>0</v>
      </c>
      <c r="BL178" s="170" t="s">
        <v>298</v>
      </c>
      <c r="BM178" s="170" t="s">
        <v>509</v>
      </c>
    </row>
    <row r="179" spans="2:47" s="84" customFormat="1" ht="13.5">
      <c r="B179" s="105"/>
      <c r="C179" s="174"/>
      <c r="D179" s="207" t="s">
        <v>173</v>
      </c>
      <c r="E179" s="174"/>
      <c r="F179" s="270" t="s">
        <v>2936</v>
      </c>
      <c r="G179" s="174"/>
      <c r="H179" s="174"/>
      <c r="I179" s="215"/>
      <c r="J179" s="174"/>
      <c r="K179" s="174"/>
      <c r="L179" s="214"/>
      <c r="M179" s="238"/>
      <c r="N179" s="106"/>
      <c r="O179" s="106"/>
      <c r="P179" s="106"/>
      <c r="Q179" s="106"/>
      <c r="R179" s="106"/>
      <c r="S179" s="106"/>
      <c r="T179" s="255"/>
      <c r="AT179" s="170" t="s">
        <v>173</v>
      </c>
      <c r="AU179" s="170" t="s">
        <v>81</v>
      </c>
    </row>
    <row r="180" spans="2:65" s="84" customFormat="1" ht="20.4" customHeight="1">
      <c r="B180" s="105"/>
      <c r="C180" s="189" t="s">
        <v>73</v>
      </c>
      <c r="D180" s="189" t="s">
        <v>166</v>
      </c>
      <c r="E180" s="190" t="s">
        <v>2937</v>
      </c>
      <c r="F180" s="191" t="s">
        <v>2938</v>
      </c>
      <c r="G180" s="192" t="s">
        <v>169</v>
      </c>
      <c r="H180" s="193">
        <v>8</v>
      </c>
      <c r="I180" s="233"/>
      <c r="J180" s="234">
        <f aca="true" t="shared" si="156" ref="J180:J184">ROUND(I180*H180,2)</f>
        <v>0</v>
      </c>
      <c r="K180" s="191" t="s">
        <v>22</v>
      </c>
      <c r="L180" s="214"/>
      <c r="M180" s="235" t="s">
        <v>22</v>
      </c>
      <c r="N180" s="236" t="s">
        <v>44</v>
      </c>
      <c r="O180" s="106"/>
      <c r="P180" s="237">
        <f aca="true" t="shared" si="157" ref="P180:P184">O180*H180</f>
        <v>0</v>
      </c>
      <c r="Q180" s="237">
        <v>0</v>
      </c>
      <c r="R180" s="237">
        <f aca="true" t="shared" si="158" ref="R180:R184">Q180*H180</f>
        <v>0</v>
      </c>
      <c r="S180" s="237">
        <v>0</v>
      </c>
      <c r="T180" s="254">
        <f aca="true" t="shared" si="159" ref="T180:T184">S180*H180</f>
        <v>0</v>
      </c>
      <c r="AR180" s="170" t="s">
        <v>298</v>
      </c>
      <c r="AT180" s="170" t="s">
        <v>166</v>
      </c>
      <c r="AU180" s="170" t="s">
        <v>81</v>
      </c>
      <c r="AY180" s="170" t="s">
        <v>164</v>
      </c>
      <c r="BE180" s="266">
        <f t="shared" si="155"/>
        <v>0</v>
      </c>
      <c r="BF180" s="266">
        <f aca="true" t="shared" si="160" ref="BF180:BF184">IF(N180="snížená",J180,0)</f>
        <v>0</v>
      </c>
      <c r="BG180" s="266">
        <f aca="true" t="shared" si="161" ref="BG180:BG184">IF(N180="zákl. přenesená",J180,0)</f>
        <v>0</v>
      </c>
      <c r="BH180" s="266">
        <f aca="true" t="shared" si="162" ref="BH180:BH184">IF(N180="sníž. přenesená",J180,0)</f>
        <v>0</v>
      </c>
      <c r="BI180" s="266">
        <f aca="true" t="shared" si="163" ref="BI180:BI184">IF(N180="nulová",J180,0)</f>
        <v>0</v>
      </c>
      <c r="BJ180" s="170" t="s">
        <v>24</v>
      </c>
      <c r="BK180" s="266">
        <f aca="true" t="shared" si="164" ref="BK180:BK184">ROUND(I180*H180,2)</f>
        <v>0</v>
      </c>
      <c r="BL180" s="170" t="s">
        <v>298</v>
      </c>
      <c r="BM180" s="170" t="s">
        <v>517</v>
      </c>
    </row>
    <row r="181" spans="2:47" s="84" customFormat="1" ht="13.5">
      <c r="B181" s="105"/>
      <c r="C181" s="174"/>
      <c r="D181" s="207" t="s">
        <v>173</v>
      </c>
      <c r="E181" s="174"/>
      <c r="F181" s="270" t="s">
        <v>2938</v>
      </c>
      <c r="G181" s="174"/>
      <c r="H181" s="174"/>
      <c r="I181" s="215"/>
      <c r="J181" s="174"/>
      <c r="K181" s="174"/>
      <c r="L181" s="214"/>
      <c r="M181" s="238"/>
      <c r="N181" s="106"/>
      <c r="O181" s="106"/>
      <c r="P181" s="106"/>
      <c r="Q181" s="106"/>
      <c r="R181" s="106"/>
      <c r="S181" s="106"/>
      <c r="T181" s="255"/>
      <c r="AT181" s="170" t="s">
        <v>173</v>
      </c>
      <c r="AU181" s="170" t="s">
        <v>81</v>
      </c>
    </row>
    <row r="182" spans="2:65" s="84" customFormat="1" ht="20.4" customHeight="1">
      <c r="B182" s="105"/>
      <c r="C182" s="189" t="s">
        <v>73</v>
      </c>
      <c r="D182" s="189" t="s">
        <v>166</v>
      </c>
      <c r="E182" s="190" t="s">
        <v>2939</v>
      </c>
      <c r="F182" s="191" t="s">
        <v>2940</v>
      </c>
      <c r="G182" s="192" t="s">
        <v>169</v>
      </c>
      <c r="H182" s="193">
        <v>12</v>
      </c>
      <c r="I182" s="233"/>
      <c r="J182" s="234">
        <f t="shared" si="156"/>
        <v>0</v>
      </c>
      <c r="K182" s="191" t="s">
        <v>22</v>
      </c>
      <c r="L182" s="214"/>
      <c r="M182" s="235" t="s">
        <v>22</v>
      </c>
      <c r="N182" s="236" t="s">
        <v>44</v>
      </c>
      <c r="O182" s="106"/>
      <c r="P182" s="237">
        <f t="shared" si="157"/>
        <v>0</v>
      </c>
      <c r="Q182" s="237">
        <v>0</v>
      </c>
      <c r="R182" s="237">
        <f t="shared" si="158"/>
        <v>0</v>
      </c>
      <c r="S182" s="237">
        <v>0</v>
      </c>
      <c r="T182" s="254">
        <f t="shared" si="159"/>
        <v>0</v>
      </c>
      <c r="AR182" s="170" t="s">
        <v>298</v>
      </c>
      <c r="AT182" s="170" t="s">
        <v>166</v>
      </c>
      <c r="AU182" s="170" t="s">
        <v>81</v>
      </c>
      <c r="AY182" s="170" t="s">
        <v>164</v>
      </c>
      <c r="BE182" s="266">
        <f aca="true" t="shared" si="165" ref="BE182:BE186">IF(N182="základní",J182,0)</f>
        <v>0</v>
      </c>
      <c r="BF182" s="266">
        <f t="shared" si="160"/>
        <v>0</v>
      </c>
      <c r="BG182" s="266">
        <f t="shared" si="161"/>
        <v>0</v>
      </c>
      <c r="BH182" s="266">
        <f t="shared" si="162"/>
        <v>0</v>
      </c>
      <c r="BI182" s="266">
        <f t="shared" si="163"/>
        <v>0</v>
      </c>
      <c r="BJ182" s="170" t="s">
        <v>24</v>
      </c>
      <c r="BK182" s="266">
        <f t="shared" si="164"/>
        <v>0</v>
      </c>
      <c r="BL182" s="170" t="s">
        <v>298</v>
      </c>
      <c r="BM182" s="170" t="s">
        <v>524</v>
      </c>
    </row>
    <row r="183" spans="2:47" s="84" customFormat="1" ht="13.5">
      <c r="B183" s="105"/>
      <c r="C183" s="174"/>
      <c r="D183" s="207" t="s">
        <v>173</v>
      </c>
      <c r="E183" s="174"/>
      <c r="F183" s="270" t="s">
        <v>2940</v>
      </c>
      <c r="G183" s="174"/>
      <c r="H183" s="174"/>
      <c r="I183" s="215"/>
      <c r="J183" s="174"/>
      <c r="K183" s="174"/>
      <c r="L183" s="214"/>
      <c r="M183" s="238"/>
      <c r="N183" s="106"/>
      <c r="O183" s="106"/>
      <c r="P183" s="106"/>
      <c r="Q183" s="106"/>
      <c r="R183" s="106"/>
      <c r="S183" s="106"/>
      <c r="T183" s="255"/>
      <c r="AT183" s="170" t="s">
        <v>173</v>
      </c>
      <c r="AU183" s="170" t="s">
        <v>81</v>
      </c>
    </row>
    <row r="184" spans="2:65" s="84" customFormat="1" ht="20.4" customHeight="1">
      <c r="B184" s="105"/>
      <c r="C184" s="189" t="s">
        <v>73</v>
      </c>
      <c r="D184" s="189" t="s">
        <v>166</v>
      </c>
      <c r="E184" s="190" t="s">
        <v>2941</v>
      </c>
      <c r="F184" s="191" t="s">
        <v>2942</v>
      </c>
      <c r="G184" s="192" t="s">
        <v>169</v>
      </c>
      <c r="H184" s="193">
        <v>3</v>
      </c>
      <c r="I184" s="233"/>
      <c r="J184" s="234">
        <f t="shared" si="156"/>
        <v>0</v>
      </c>
      <c r="K184" s="191" t="s">
        <v>22</v>
      </c>
      <c r="L184" s="214"/>
      <c r="M184" s="235" t="s">
        <v>22</v>
      </c>
      <c r="N184" s="236" t="s">
        <v>44</v>
      </c>
      <c r="O184" s="106"/>
      <c r="P184" s="237">
        <f t="shared" si="157"/>
        <v>0</v>
      </c>
      <c r="Q184" s="237">
        <v>0</v>
      </c>
      <c r="R184" s="237">
        <f t="shared" si="158"/>
        <v>0</v>
      </c>
      <c r="S184" s="237">
        <v>0</v>
      </c>
      <c r="T184" s="254">
        <f t="shared" si="159"/>
        <v>0</v>
      </c>
      <c r="AR184" s="170" t="s">
        <v>298</v>
      </c>
      <c r="AT184" s="170" t="s">
        <v>166</v>
      </c>
      <c r="AU184" s="170" t="s">
        <v>81</v>
      </c>
      <c r="AY184" s="170" t="s">
        <v>164</v>
      </c>
      <c r="BE184" s="266">
        <f t="shared" si="165"/>
        <v>0</v>
      </c>
      <c r="BF184" s="266">
        <f t="shared" si="160"/>
        <v>0</v>
      </c>
      <c r="BG184" s="266">
        <f t="shared" si="161"/>
        <v>0</v>
      </c>
      <c r="BH184" s="266">
        <f t="shared" si="162"/>
        <v>0</v>
      </c>
      <c r="BI184" s="266">
        <f t="shared" si="163"/>
        <v>0</v>
      </c>
      <c r="BJ184" s="170" t="s">
        <v>24</v>
      </c>
      <c r="BK184" s="266">
        <f t="shared" si="164"/>
        <v>0</v>
      </c>
      <c r="BL184" s="170" t="s">
        <v>298</v>
      </c>
      <c r="BM184" s="170" t="s">
        <v>545</v>
      </c>
    </row>
    <row r="185" spans="2:47" s="84" customFormat="1" ht="13.5">
      <c r="B185" s="105"/>
      <c r="C185" s="174"/>
      <c r="D185" s="207" t="s">
        <v>173</v>
      </c>
      <c r="E185" s="174"/>
      <c r="F185" s="270" t="s">
        <v>2942</v>
      </c>
      <c r="G185" s="174"/>
      <c r="H185" s="174"/>
      <c r="I185" s="215"/>
      <c r="J185" s="174"/>
      <c r="K185" s="174"/>
      <c r="L185" s="214"/>
      <c r="M185" s="238"/>
      <c r="N185" s="106"/>
      <c r="O185" s="106"/>
      <c r="P185" s="106"/>
      <c r="Q185" s="106"/>
      <c r="R185" s="106"/>
      <c r="S185" s="106"/>
      <c r="T185" s="255"/>
      <c r="AT185" s="170" t="s">
        <v>173</v>
      </c>
      <c r="AU185" s="170" t="s">
        <v>81</v>
      </c>
    </row>
    <row r="186" spans="2:65" s="84" customFormat="1" ht="20.4" customHeight="1">
      <c r="B186" s="105"/>
      <c r="C186" s="189" t="s">
        <v>73</v>
      </c>
      <c r="D186" s="189" t="s">
        <v>166</v>
      </c>
      <c r="E186" s="190" t="s">
        <v>2943</v>
      </c>
      <c r="F186" s="191" t="s">
        <v>2898</v>
      </c>
      <c r="G186" s="192" t="s">
        <v>169</v>
      </c>
      <c r="H186" s="193">
        <v>1</v>
      </c>
      <c r="I186" s="233"/>
      <c r="J186" s="234">
        <f>ROUND(I186*H186,2)</f>
        <v>0</v>
      </c>
      <c r="K186" s="191" t="s">
        <v>22</v>
      </c>
      <c r="L186" s="214"/>
      <c r="M186" s="235" t="s">
        <v>22</v>
      </c>
      <c r="N186" s="236" t="s">
        <v>44</v>
      </c>
      <c r="O186" s="106"/>
      <c r="P186" s="237">
        <f aca="true" t="shared" si="166" ref="P186:P190">O186*H186</f>
        <v>0</v>
      </c>
      <c r="Q186" s="237">
        <v>0</v>
      </c>
      <c r="R186" s="237">
        <f aca="true" t="shared" si="167" ref="R186:R190">Q186*H186</f>
        <v>0</v>
      </c>
      <c r="S186" s="237">
        <v>0</v>
      </c>
      <c r="T186" s="254">
        <f aca="true" t="shared" si="168" ref="T186:T190">S186*H186</f>
        <v>0</v>
      </c>
      <c r="AR186" s="170" t="s">
        <v>298</v>
      </c>
      <c r="AT186" s="170" t="s">
        <v>166</v>
      </c>
      <c r="AU186" s="170" t="s">
        <v>81</v>
      </c>
      <c r="AY186" s="170" t="s">
        <v>164</v>
      </c>
      <c r="BE186" s="266">
        <f t="shared" si="165"/>
        <v>0</v>
      </c>
      <c r="BF186" s="266">
        <f aca="true" t="shared" si="169" ref="BF186:BF190">IF(N186="snížená",J186,0)</f>
        <v>0</v>
      </c>
      <c r="BG186" s="266">
        <f aca="true" t="shared" si="170" ref="BG186:BG190">IF(N186="zákl. přenesená",J186,0)</f>
        <v>0</v>
      </c>
      <c r="BH186" s="266">
        <f aca="true" t="shared" si="171" ref="BH186:BH190">IF(N186="sníž. přenesená",J186,0)</f>
        <v>0</v>
      </c>
      <c r="BI186" s="266">
        <f aca="true" t="shared" si="172" ref="BI186:BI190">IF(N186="nulová",J186,0)</f>
        <v>0</v>
      </c>
      <c r="BJ186" s="170" t="s">
        <v>24</v>
      </c>
      <c r="BK186" s="266">
        <f aca="true" t="shared" si="173" ref="BK186:BK190">ROUND(I186*H186,2)</f>
        <v>0</v>
      </c>
      <c r="BL186" s="170" t="s">
        <v>298</v>
      </c>
      <c r="BM186" s="170" t="s">
        <v>553</v>
      </c>
    </row>
    <row r="187" spans="2:47" s="84" customFormat="1" ht="13.5">
      <c r="B187" s="105"/>
      <c r="C187" s="174"/>
      <c r="D187" s="207" t="s">
        <v>173</v>
      </c>
      <c r="E187" s="174"/>
      <c r="F187" s="270" t="s">
        <v>2898</v>
      </c>
      <c r="G187" s="174"/>
      <c r="H187" s="174"/>
      <c r="I187" s="215"/>
      <c r="J187" s="174"/>
      <c r="K187" s="174"/>
      <c r="L187" s="214"/>
      <c r="M187" s="238"/>
      <c r="N187" s="106"/>
      <c r="O187" s="106"/>
      <c r="P187" s="106"/>
      <c r="Q187" s="106"/>
      <c r="R187" s="106"/>
      <c r="S187" s="106"/>
      <c r="T187" s="255"/>
      <c r="AT187" s="170" t="s">
        <v>173</v>
      </c>
      <c r="AU187" s="170" t="s">
        <v>81</v>
      </c>
    </row>
    <row r="188" spans="2:65" s="84" customFormat="1" ht="20.4" customHeight="1">
      <c r="B188" s="105"/>
      <c r="C188" s="189" t="s">
        <v>73</v>
      </c>
      <c r="D188" s="189" t="s">
        <v>166</v>
      </c>
      <c r="E188" s="190" t="s">
        <v>2944</v>
      </c>
      <c r="F188" s="191" t="s">
        <v>2900</v>
      </c>
      <c r="G188" s="192" t="s">
        <v>169</v>
      </c>
      <c r="H188" s="193">
        <v>2</v>
      </c>
      <c r="I188" s="233"/>
      <c r="J188" s="234">
        <v>0</v>
      </c>
      <c r="K188" s="191" t="s">
        <v>22</v>
      </c>
      <c r="L188" s="214"/>
      <c r="M188" s="235" t="s">
        <v>22</v>
      </c>
      <c r="N188" s="236" t="s">
        <v>44</v>
      </c>
      <c r="O188" s="106"/>
      <c r="P188" s="237">
        <f t="shared" si="166"/>
        <v>0</v>
      </c>
      <c r="Q188" s="237">
        <v>0</v>
      </c>
      <c r="R188" s="237">
        <f t="shared" si="167"/>
        <v>0</v>
      </c>
      <c r="S188" s="237">
        <v>0</v>
      </c>
      <c r="T188" s="254">
        <f t="shared" si="168"/>
        <v>0</v>
      </c>
      <c r="AR188" s="170" t="s">
        <v>298</v>
      </c>
      <c r="AT188" s="170" t="s">
        <v>166</v>
      </c>
      <c r="AU188" s="170" t="s">
        <v>81</v>
      </c>
      <c r="AY188" s="170" t="s">
        <v>164</v>
      </c>
      <c r="BE188" s="266">
        <f>IF(N188="základní",J188,0)</f>
        <v>0</v>
      </c>
      <c r="BF188" s="266">
        <f t="shared" si="169"/>
        <v>0</v>
      </c>
      <c r="BG188" s="266">
        <f t="shared" si="170"/>
        <v>0</v>
      </c>
      <c r="BH188" s="266">
        <f t="shared" si="171"/>
        <v>0</v>
      </c>
      <c r="BI188" s="266">
        <f t="shared" si="172"/>
        <v>0</v>
      </c>
      <c r="BJ188" s="170" t="s">
        <v>24</v>
      </c>
      <c r="BK188" s="266">
        <f t="shared" si="173"/>
        <v>0</v>
      </c>
      <c r="BL188" s="170" t="s">
        <v>298</v>
      </c>
      <c r="BM188" s="170" t="s">
        <v>557</v>
      </c>
    </row>
    <row r="189" spans="2:47" s="84" customFormat="1" ht="13.5">
      <c r="B189" s="105"/>
      <c r="C189" s="174"/>
      <c r="D189" s="207" t="s">
        <v>173</v>
      </c>
      <c r="E189" s="174"/>
      <c r="F189" s="270" t="s">
        <v>2900</v>
      </c>
      <c r="G189" s="174"/>
      <c r="H189" s="174"/>
      <c r="I189" s="215"/>
      <c r="J189" s="174"/>
      <c r="K189" s="174"/>
      <c r="L189" s="214"/>
      <c r="M189" s="238"/>
      <c r="N189" s="106"/>
      <c r="O189" s="106"/>
      <c r="P189" s="106"/>
      <c r="Q189" s="106"/>
      <c r="R189" s="106"/>
      <c r="S189" s="106"/>
      <c r="T189" s="255"/>
      <c r="AT189" s="170" t="s">
        <v>173</v>
      </c>
      <c r="AU189" s="170" t="s">
        <v>81</v>
      </c>
    </row>
    <row r="190" spans="2:65" s="84" customFormat="1" ht="20.4" customHeight="1">
      <c r="B190" s="105"/>
      <c r="C190" s="189" t="s">
        <v>73</v>
      </c>
      <c r="D190" s="189" t="s">
        <v>166</v>
      </c>
      <c r="E190" s="190" t="s">
        <v>2945</v>
      </c>
      <c r="F190" s="191" t="s">
        <v>2946</v>
      </c>
      <c r="G190" s="192" t="s">
        <v>169</v>
      </c>
      <c r="H190" s="193">
        <v>1</v>
      </c>
      <c r="I190" s="233"/>
      <c r="J190" s="234">
        <f aca="true" t="shared" si="174" ref="J190:J194">ROUND(I190*H190,2)</f>
        <v>0</v>
      </c>
      <c r="K190" s="191" t="s">
        <v>22</v>
      </c>
      <c r="L190" s="214"/>
      <c r="M190" s="235" t="s">
        <v>22</v>
      </c>
      <c r="N190" s="236" t="s">
        <v>44</v>
      </c>
      <c r="O190" s="106"/>
      <c r="P190" s="237">
        <f t="shared" si="166"/>
        <v>0</v>
      </c>
      <c r="Q190" s="237">
        <v>0</v>
      </c>
      <c r="R190" s="237">
        <f t="shared" si="167"/>
        <v>0</v>
      </c>
      <c r="S190" s="237">
        <v>0</v>
      </c>
      <c r="T190" s="254">
        <f t="shared" si="168"/>
        <v>0</v>
      </c>
      <c r="AR190" s="170" t="s">
        <v>298</v>
      </c>
      <c r="AT190" s="170" t="s">
        <v>166</v>
      </c>
      <c r="AU190" s="170" t="s">
        <v>81</v>
      </c>
      <c r="AY190" s="170" t="s">
        <v>164</v>
      </c>
      <c r="BE190" s="266">
        <v>0</v>
      </c>
      <c r="BF190" s="266">
        <f t="shared" si="169"/>
        <v>0</v>
      </c>
      <c r="BG190" s="266">
        <f t="shared" si="170"/>
        <v>0</v>
      </c>
      <c r="BH190" s="266">
        <f t="shared" si="171"/>
        <v>0</v>
      </c>
      <c r="BI190" s="266">
        <f t="shared" si="172"/>
        <v>0</v>
      </c>
      <c r="BJ190" s="170" t="s">
        <v>24</v>
      </c>
      <c r="BK190" s="266">
        <f t="shared" si="173"/>
        <v>0</v>
      </c>
      <c r="BL190" s="170" t="s">
        <v>298</v>
      </c>
      <c r="BM190" s="170" t="s">
        <v>562</v>
      </c>
    </row>
    <row r="191" spans="2:47" s="84" customFormat="1" ht="13.5">
      <c r="B191" s="105"/>
      <c r="C191" s="174"/>
      <c r="D191" s="207" t="s">
        <v>173</v>
      </c>
      <c r="E191" s="174"/>
      <c r="F191" s="270" t="s">
        <v>2946</v>
      </c>
      <c r="G191" s="174"/>
      <c r="H191" s="174"/>
      <c r="I191" s="215"/>
      <c r="J191" s="174"/>
      <c r="K191" s="174"/>
      <c r="L191" s="214"/>
      <c r="M191" s="238"/>
      <c r="N191" s="106"/>
      <c r="O191" s="106"/>
      <c r="P191" s="106"/>
      <c r="Q191" s="106"/>
      <c r="R191" s="106"/>
      <c r="S191" s="106"/>
      <c r="T191" s="255"/>
      <c r="AT191" s="170" t="s">
        <v>173</v>
      </c>
      <c r="AU191" s="170" t="s">
        <v>81</v>
      </c>
    </row>
    <row r="192" spans="2:65" s="84" customFormat="1" ht="20.4" customHeight="1">
      <c r="B192" s="105"/>
      <c r="C192" s="189" t="s">
        <v>73</v>
      </c>
      <c r="D192" s="189" t="s">
        <v>166</v>
      </c>
      <c r="E192" s="190" t="s">
        <v>2947</v>
      </c>
      <c r="F192" s="191" t="s">
        <v>2948</v>
      </c>
      <c r="G192" s="192" t="s">
        <v>169</v>
      </c>
      <c r="H192" s="193">
        <v>2</v>
      </c>
      <c r="I192" s="233"/>
      <c r="J192" s="234">
        <f t="shared" si="174"/>
        <v>0</v>
      </c>
      <c r="K192" s="191" t="s">
        <v>22</v>
      </c>
      <c r="L192" s="214"/>
      <c r="M192" s="235" t="s">
        <v>22</v>
      </c>
      <c r="N192" s="236" t="s">
        <v>44</v>
      </c>
      <c r="O192" s="106"/>
      <c r="P192" s="237">
        <f aca="true" t="shared" si="175" ref="P192:P196">O192*H192</f>
        <v>0</v>
      </c>
      <c r="Q192" s="237">
        <v>0</v>
      </c>
      <c r="R192" s="237">
        <f aca="true" t="shared" si="176" ref="R192:R196">Q192*H192</f>
        <v>0</v>
      </c>
      <c r="S192" s="237">
        <v>0</v>
      </c>
      <c r="T192" s="254">
        <f aca="true" t="shared" si="177" ref="T192:T196">S192*H192</f>
        <v>0</v>
      </c>
      <c r="AR192" s="170" t="s">
        <v>298</v>
      </c>
      <c r="AT192" s="170" t="s">
        <v>166</v>
      </c>
      <c r="AU192" s="170" t="s">
        <v>81</v>
      </c>
      <c r="AY192" s="170" t="s">
        <v>164</v>
      </c>
      <c r="BE192" s="266">
        <f aca="true" t="shared" si="178" ref="BE192:BE196">IF(N192="základní",J192,0)</f>
        <v>0</v>
      </c>
      <c r="BF192" s="266">
        <f aca="true" t="shared" si="179" ref="BF192:BF196">IF(N192="snížená",J192,0)</f>
        <v>0</v>
      </c>
      <c r="BG192" s="266">
        <f aca="true" t="shared" si="180" ref="BG192:BG196">IF(N192="zákl. přenesená",J192,0)</f>
        <v>0</v>
      </c>
      <c r="BH192" s="266">
        <f aca="true" t="shared" si="181" ref="BH192:BH196">IF(N192="sníž. přenesená",J192,0)</f>
        <v>0</v>
      </c>
      <c r="BI192" s="266">
        <f aca="true" t="shared" si="182" ref="BI192:BI196">IF(N192="nulová",J192,0)</f>
        <v>0</v>
      </c>
      <c r="BJ192" s="170" t="s">
        <v>24</v>
      </c>
      <c r="BK192" s="266">
        <f aca="true" t="shared" si="183" ref="BK192:BK196">ROUND(I192*H192,2)</f>
        <v>0</v>
      </c>
      <c r="BL192" s="170" t="s">
        <v>298</v>
      </c>
      <c r="BM192" s="170" t="s">
        <v>566</v>
      </c>
    </row>
    <row r="193" spans="2:47" s="84" customFormat="1" ht="13.5">
      <c r="B193" s="105"/>
      <c r="C193" s="174"/>
      <c r="D193" s="207" t="s">
        <v>173</v>
      </c>
      <c r="E193" s="174"/>
      <c r="F193" s="270" t="s">
        <v>2948</v>
      </c>
      <c r="G193" s="174"/>
      <c r="H193" s="174"/>
      <c r="I193" s="215"/>
      <c r="J193" s="174"/>
      <c r="K193" s="174"/>
      <c r="L193" s="214"/>
      <c r="M193" s="238"/>
      <c r="N193" s="106"/>
      <c r="O193" s="106"/>
      <c r="P193" s="106"/>
      <c r="Q193" s="106"/>
      <c r="R193" s="106"/>
      <c r="S193" s="106"/>
      <c r="T193" s="255"/>
      <c r="AT193" s="170" t="s">
        <v>173</v>
      </c>
      <c r="AU193" s="170" t="s">
        <v>81</v>
      </c>
    </row>
    <row r="194" spans="2:65" s="84" customFormat="1" ht="20.4" customHeight="1">
      <c r="B194" s="105"/>
      <c r="C194" s="189" t="s">
        <v>73</v>
      </c>
      <c r="D194" s="189" t="s">
        <v>166</v>
      </c>
      <c r="E194" s="190" t="s">
        <v>2949</v>
      </c>
      <c r="F194" s="191" t="s">
        <v>2950</v>
      </c>
      <c r="G194" s="192" t="s">
        <v>169</v>
      </c>
      <c r="H194" s="193">
        <v>1</v>
      </c>
      <c r="I194" s="233"/>
      <c r="J194" s="234">
        <f t="shared" si="174"/>
        <v>0</v>
      </c>
      <c r="K194" s="191" t="s">
        <v>22</v>
      </c>
      <c r="L194" s="214"/>
      <c r="M194" s="235" t="s">
        <v>22</v>
      </c>
      <c r="N194" s="236" t="s">
        <v>44</v>
      </c>
      <c r="O194" s="106"/>
      <c r="P194" s="237">
        <f t="shared" si="175"/>
        <v>0</v>
      </c>
      <c r="Q194" s="237">
        <v>0</v>
      </c>
      <c r="R194" s="237">
        <f t="shared" si="176"/>
        <v>0</v>
      </c>
      <c r="S194" s="237">
        <v>0</v>
      </c>
      <c r="T194" s="254">
        <f t="shared" si="177"/>
        <v>0</v>
      </c>
      <c r="AR194" s="170" t="s">
        <v>298</v>
      </c>
      <c r="AT194" s="170" t="s">
        <v>166</v>
      </c>
      <c r="AU194" s="170" t="s">
        <v>81</v>
      </c>
      <c r="AY194" s="170" t="s">
        <v>164</v>
      </c>
      <c r="BE194" s="266">
        <f t="shared" si="178"/>
        <v>0</v>
      </c>
      <c r="BF194" s="266">
        <f t="shared" si="179"/>
        <v>0</v>
      </c>
      <c r="BG194" s="266">
        <f t="shared" si="180"/>
        <v>0</v>
      </c>
      <c r="BH194" s="266">
        <f t="shared" si="181"/>
        <v>0</v>
      </c>
      <c r="BI194" s="266">
        <f t="shared" si="182"/>
        <v>0</v>
      </c>
      <c r="BJ194" s="170" t="s">
        <v>24</v>
      </c>
      <c r="BK194" s="266">
        <f t="shared" si="183"/>
        <v>0</v>
      </c>
      <c r="BL194" s="170" t="s">
        <v>298</v>
      </c>
      <c r="BM194" s="170" t="s">
        <v>571</v>
      </c>
    </row>
    <row r="195" spans="2:47" s="84" customFormat="1" ht="13.5">
      <c r="B195" s="105"/>
      <c r="C195" s="174"/>
      <c r="D195" s="207" t="s">
        <v>173</v>
      </c>
      <c r="E195" s="174"/>
      <c r="F195" s="270" t="s">
        <v>2950</v>
      </c>
      <c r="G195" s="174"/>
      <c r="H195" s="174"/>
      <c r="I195" s="215"/>
      <c r="J195" s="174"/>
      <c r="K195" s="174"/>
      <c r="L195" s="214"/>
      <c r="M195" s="238"/>
      <c r="N195" s="106"/>
      <c r="O195" s="106"/>
      <c r="P195" s="106"/>
      <c r="Q195" s="106"/>
      <c r="R195" s="106"/>
      <c r="S195" s="106"/>
      <c r="T195" s="255"/>
      <c r="AT195" s="170" t="s">
        <v>173</v>
      </c>
      <c r="AU195" s="170" t="s">
        <v>81</v>
      </c>
    </row>
    <row r="196" spans="2:65" s="84" customFormat="1" ht="20.4" customHeight="1">
      <c r="B196" s="105"/>
      <c r="C196" s="189" t="s">
        <v>73</v>
      </c>
      <c r="D196" s="189" t="s">
        <v>166</v>
      </c>
      <c r="E196" s="190" t="s">
        <v>2951</v>
      </c>
      <c r="F196" s="191" t="s">
        <v>2952</v>
      </c>
      <c r="G196" s="192" t="s">
        <v>169</v>
      </c>
      <c r="H196" s="193">
        <v>1</v>
      </c>
      <c r="I196" s="233"/>
      <c r="J196" s="234">
        <f aca="true" t="shared" si="184" ref="J196:J200">ROUND(I196*H196,2)</f>
        <v>0</v>
      </c>
      <c r="K196" s="191" t="s">
        <v>22</v>
      </c>
      <c r="L196" s="214"/>
      <c r="M196" s="235" t="s">
        <v>22</v>
      </c>
      <c r="N196" s="236" t="s">
        <v>44</v>
      </c>
      <c r="O196" s="106"/>
      <c r="P196" s="237">
        <f t="shared" si="175"/>
        <v>0</v>
      </c>
      <c r="Q196" s="237">
        <v>0</v>
      </c>
      <c r="R196" s="237">
        <f t="shared" si="176"/>
        <v>0</v>
      </c>
      <c r="S196" s="237">
        <v>0</v>
      </c>
      <c r="T196" s="254">
        <f t="shared" si="177"/>
        <v>0</v>
      </c>
      <c r="AR196" s="170" t="s">
        <v>298</v>
      </c>
      <c r="AT196" s="170" t="s">
        <v>166</v>
      </c>
      <c r="AU196" s="170" t="s">
        <v>81</v>
      </c>
      <c r="AY196" s="170" t="s">
        <v>164</v>
      </c>
      <c r="BE196" s="266">
        <f t="shared" si="178"/>
        <v>0</v>
      </c>
      <c r="BF196" s="266">
        <f t="shared" si="179"/>
        <v>0</v>
      </c>
      <c r="BG196" s="266">
        <f t="shared" si="180"/>
        <v>0</v>
      </c>
      <c r="BH196" s="266">
        <f t="shared" si="181"/>
        <v>0</v>
      </c>
      <c r="BI196" s="266">
        <f t="shared" si="182"/>
        <v>0</v>
      </c>
      <c r="BJ196" s="170" t="s">
        <v>24</v>
      </c>
      <c r="BK196" s="266">
        <f t="shared" si="183"/>
        <v>0</v>
      </c>
      <c r="BL196" s="170" t="s">
        <v>298</v>
      </c>
      <c r="BM196" s="170" t="s">
        <v>576</v>
      </c>
    </row>
    <row r="197" spans="2:47" s="84" customFormat="1" ht="13.5">
      <c r="B197" s="105"/>
      <c r="C197" s="174"/>
      <c r="D197" s="207" t="s">
        <v>173</v>
      </c>
      <c r="E197" s="174"/>
      <c r="F197" s="270" t="s">
        <v>2952</v>
      </c>
      <c r="G197" s="174"/>
      <c r="H197" s="174"/>
      <c r="I197" s="215"/>
      <c r="J197" s="174"/>
      <c r="K197" s="174"/>
      <c r="L197" s="214"/>
      <c r="M197" s="238"/>
      <c r="N197" s="106"/>
      <c r="O197" s="106"/>
      <c r="P197" s="106"/>
      <c r="Q197" s="106"/>
      <c r="R197" s="106"/>
      <c r="S197" s="106"/>
      <c r="T197" s="255"/>
      <c r="AT197" s="170" t="s">
        <v>173</v>
      </c>
      <c r="AU197" s="170" t="s">
        <v>81</v>
      </c>
    </row>
    <row r="198" spans="2:65" s="84" customFormat="1" ht="20.4" customHeight="1">
      <c r="B198" s="105"/>
      <c r="C198" s="189" t="s">
        <v>73</v>
      </c>
      <c r="D198" s="189" t="s">
        <v>166</v>
      </c>
      <c r="E198" s="190" t="s">
        <v>2953</v>
      </c>
      <c r="F198" s="191" t="s">
        <v>2954</v>
      </c>
      <c r="G198" s="192" t="s">
        <v>169</v>
      </c>
      <c r="H198" s="193">
        <v>10</v>
      </c>
      <c r="I198" s="233"/>
      <c r="J198" s="234">
        <f t="shared" si="184"/>
        <v>0</v>
      </c>
      <c r="K198" s="191" t="s">
        <v>22</v>
      </c>
      <c r="L198" s="214"/>
      <c r="M198" s="235" t="s">
        <v>22</v>
      </c>
      <c r="N198" s="236" t="s">
        <v>44</v>
      </c>
      <c r="O198" s="106"/>
      <c r="P198" s="237">
        <f aca="true" t="shared" si="185" ref="P198:P202">O198*H198</f>
        <v>0</v>
      </c>
      <c r="Q198" s="237">
        <v>0</v>
      </c>
      <c r="R198" s="237">
        <f aca="true" t="shared" si="186" ref="R198:R202">Q198*H198</f>
        <v>0</v>
      </c>
      <c r="S198" s="237">
        <v>0</v>
      </c>
      <c r="T198" s="254">
        <f aca="true" t="shared" si="187" ref="T198:T202">S198*H198</f>
        <v>0</v>
      </c>
      <c r="AR198" s="170" t="s">
        <v>298</v>
      </c>
      <c r="AT198" s="170" t="s">
        <v>166</v>
      </c>
      <c r="AU198" s="170" t="s">
        <v>81</v>
      </c>
      <c r="AY198" s="170" t="s">
        <v>164</v>
      </c>
      <c r="BE198" s="266">
        <f aca="true" t="shared" si="188" ref="BE198:BE202">IF(N198="základní",J198,0)</f>
        <v>0</v>
      </c>
      <c r="BF198" s="266">
        <f aca="true" t="shared" si="189" ref="BF198:BF202">IF(N198="snížená",J198,0)</f>
        <v>0</v>
      </c>
      <c r="BG198" s="266">
        <f aca="true" t="shared" si="190" ref="BG198:BG202">IF(N198="zákl. přenesená",J198,0)</f>
        <v>0</v>
      </c>
      <c r="BH198" s="266">
        <f aca="true" t="shared" si="191" ref="BH198:BH202">IF(N198="sníž. přenesená",J198,0)</f>
        <v>0</v>
      </c>
      <c r="BI198" s="266">
        <f aca="true" t="shared" si="192" ref="BI198:BI202">IF(N198="nulová",J198,0)</f>
        <v>0</v>
      </c>
      <c r="BJ198" s="170" t="s">
        <v>24</v>
      </c>
      <c r="BK198" s="266">
        <f aca="true" t="shared" si="193" ref="BK198:BK202">ROUND(I198*H198,2)</f>
        <v>0</v>
      </c>
      <c r="BL198" s="170" t="s">
        <v>298</v>
      </c>
      <c r="BM198" s="170" t="s">
        <v>581</v>
      </c>
    </row>
    <row r="199" spans="2:47" s="84" customFormat="1" ht="13.5">
      <c r="B199" s="105"/>
      <c r="C199" s="174"/>
      <c r="D199" s="207" t="s">
        <v>173</v>
      </c>
      <c r="E199" s="174"/>
      <c r="F199" s="270" t="s">
        <v>2954</v>
      </c>
      <c r="G199" s="174"/>
      <c r="H199" s="174"/>
      <c r="I199" s="215"/>
      <c r="J199" s="174"/>
      <c r="K199" s="174"/>
      <c r="L199" s="214"/>
      <c r="M199" s="238"/>
      <c r="N199" s="106"/>
      <c r="O199" s="106"/>
      <c r="P199" s="106"/>
      <c r="Q199" s="106"/>
      <c r="R199" s="106"/>
      <c r="S199" s="106"/>
      <c r="T199" s="255"/>
      <c r="AT199" s="170" t="s">
        <v>173</v>
      </c>
      <c r="AU199" s="170" t="s">
        <v>81</v>
      </c>
    </row>
    <row r="200" spans="2:65" s="84" customFormat="1" ht="20.4" customHeight="1">
      <c r="B200" s="105"/>
      <c r="C200" s="189" t="s">
        <v>73</v>
      </c>
      <c r="D200" s="189" t="s">
        <v>166</v>
      </c>
      <c r="E200" s="190" t="s">
        <v>2955</v>
      </c>
      <c r="F200" s="191" t="s">
        <v>2956</v>
      </c>
      <c r="G200" s="192" t="s">
        <v>169</v>
      </c>
      <c r="H200" s="193">
        <v>2</v>
      </c>
      <c r="I200" s="233"/>
      <c r="J200" s="234">
        <f t="shared" si="184"/>
        <v>0</v>
      </c>
      <c r="K200" s="191" t="s">
        <v>22</v>
      </c>
      <c r="L200" s="214"/>
      <c r="M200" s="235" t="s">
        <v>22</v>
      </c>
      <c r="N200" s="236" t="s">
        <v>44</v>
      </c>
      <c r="O200" s="106"/>
      <c r="P200" s="237">
        <f t="shared" si="185"/>
        <v>0</v>
      </c>
      <c r="Q200" s="237">
        <v>0</v>
      </c>
      <c r="R200" s="237">
        <f t="shared" si="186"/>
        <v>0</v>
      </c>
      <c r="S200" s="237">
        <v>0</v>
      </c>
      <c r="T200" s="254">
        <f t="shared" si="187"/>
        <v>0</v>
      </c>
      <c r="AR200" s="170" t="s">
        <v>298</v>
      </c>
      <c r="AT200" s="170" t="s">
        <v>166</v>
      </c>
      <c r="AU200" s="170" t="s">
        <v>81</v>
      </c>
      <c r="AY200" s="170" t="s">
        <v>164</v>
      </c>
      <c r="BE200" s="266">
        <f t="shared" si="188"/>
        <v>0</v>
      </c>
      <c r="BF200" s="266">
        <f t="shared" si="189"/>
        <v>0</v>
      </c>
      <c r="BG200" s="266">
        <f t="shared" si="190"/>
        <v>0</v>
      </c>
      <c r="BH200" s="266">
        <f t="shared" si="191"/>
        <v>0</v>
      </c>
      <c r="BI200" s="266">
        <f t="shared" si="192"/>
        <v>0</v>
      </c>
      <c r="BJ200" s="170" t="s">
        <v>24</v>
      </c>
      <c r="BK200" s="266">
        <f t="shared" si="193"/>
        <v>0</v>
      </c>
      <c r="BL200" s="170" t="s">
        <v>298</v>
      </c>
      <c r="BM200" s="170" t="s">
        <v>589</v>
      </c>
    </row>
    <row r="201" spans="2:47" s="84" customFormat="1" ht="13.5">
      <c r="B201" s="105"/>
      <c r="C201" s="174"/>
      <c r="D201" s="207" t="s">
        <v>173</v>
      </c>
      <c r="E201" s="174"/>
      <c r="F201" s="270" t="s">
        <v>2956</v>
      </c>
      <c r="G201" s="174"/>
      <c r="H201" s="174"/>
      <c r="I201" s="215"/>
      <c r="J201" s="174"/>
      <c r="K201" s="174"/>
      <c r="L201" s="214"/>
      <c r="M201" s="238"/>
      <c r="N201" s="106"/>
      <c r="O201" s="106"/>
      <c r="P201" s="106"/>
      <c r="Q201" s="106"/>
      <c r="R201" s="106"/>
      <c r="S201" s="106"/>
      <c r="T201" s="255"/>
      <c r="AT201" s="170" t="s">
        <v>173</v>
      </c>
      <c r="AU201" s="170" t="s">
        <v>81</v>
      </c>
    </row>
    <row r="202" spans="2:65" s="84" customFormat="1" ht="20.4" customHeight="1">
      <c r="B202" s="105"/>
      <c r="C202" s="189" t="s">
        <v>73</v>
      </c>
      <c r="D202" s="189" t="s">
        <v>166</v>
      </c>
      <c r="E202" s="190" t="s">
        <v>2957</v>
      </c>
      <c r="F202" s="191" t="s">
        <v>2958</v>
      </c>
      <c r="G202" s="192" t="s">
        <v>169</v>
      </c>
      <c r="H202" s="193">
        <v>2</v>
      </c>
      <c r="I202" s="233"/>
      <c r="J202" s="234">
        <f aca="true" t="shared" si="194" ref="J202:J206">ROUND(I202*H202,2)</f>
        <v>0</v>
      </c>
      <c r="K202" s="191" t="s">
        <v>22</v>
      </c>
      <c r="L202" s="214"/>
      <c r="M202" s="235" t="s">
        <v>22</v>
      </c>
      <c r="N202" s="236" t="s">
        <v>44</v>
      </c>
      <c r="O202" s="106"/>
      <c r="P202" s="237">
        <f t="shared" si="185"/>
        <v>0</v>
      </c>
      <c r="Q202" s="237">
        <v>0</v>
      </c>
      <c r="R202" s="237">
        <f t="shared" si="186"/>
        <v>0</v>
      </c>
      <c r="S202" s="237">
        <v>0</v>
      </c>
      <c r="T202" s="254">
        <f t="shared" si="187"/>
        <v>0</v>
      </c>
      <c r="AR202" s="170" t="s">
        <v>298</v>
      </c>
      <c r="AT202" s="170" t="s">
        <v>166</v>
      </c>
      <c r="AU202" s="170" t="s">
        <v>81</v>
      </c>
      <c r="AY202" s="170" t="s">
        <v>164</v>
      </c>
      <c r="BE202" s="266">
        <f t="shared" si="188"/>
        <v>0</v>
      </c>
      <c r="BF202" s="266">
        <f t="shared" si="189"/>
        <v>0</v>
      </c>
      <c r="BG202" s="266">
        <f t="shared" si="190"/>
        <v>0</v>
      </c>
      <c r="BH202" s="266">
        <f t="shared" si="191"/>
        <v>0</v>
      </c>
      <c r="BI202" s="266">
        <f t="shared" si="192"/>
        <v>0</v>
      </c>
      <c r="BJ202" s="170" t="s">
        <v>24</v>
      </c>
      <c r="BK202" s="266">
        <f t="shared" si="193"/>
        <v>0</v>
      </c>
      <c r="BL202" s="170" t="s">
        <v>298</v>
      </c>
      <c r="BM202" s="170" t="s">
        <v>593</v>
      </c>
    </row>
    <row r="203" spans="2:47" s="84" customFormat="1" ht="13.5">
      <c r="B203" s="105"/>
      <c r="C203" s="174"/>
      <c r="D203" s="207" t="s">
        <v>173</v>
      </c>
      <c r="E203" s="174"/>
      <c r="F203" s="270" t="s">
        <v>2958</v>
      </c>
      <c r="G203" s="174"/>
      <c r="H203" s="174"/>
      <c r="I203" s="215"/>
      <c r="J203" s="174"/>
      <c r="K203" s="174"/>
      <c r="L203" s="214"/>
      <c r="M203" s="238"/>
      <c r="N203" s="106"/>
      <c r="O203" s="106"/>
      <c r="P203" s="106"/>
      <c r="Q203" s="106"/>
      <c r="R203" s="106"/>
      <c r="S203" s="106"/>
      <c r="T203" s="255"/>
      <c r="AT203" s="170" t="s">
        <v>173</v>
      </c>
      <c r="AU203" s="170" t="s">
        <v>81</v>
      </c>
    </row>
    <row r="204" spans="2:65" s="84" customFormat="1" ht="20.4" customHeight="1">
      <c r="B204" s="105"/>
      <c r="C204" s="189" t="s">
        <v>73</v>
      </c>
      <c r="D204" s="189" t="s">
        <v>166</v>
      </c>
      <c r="E204" s="190" t="s">
        <v>2959</v>
      </c>
      <c r="F204" s="191" t="s">
        <v>2960</v>
      </c>
      <c r="G204" s="192" t="s">
        <v>169</v>
      </c>
      <c r="H204" s="193">
        <v>1</v>
      </c>
      <c r="I204" s="233"/>
      <c r="J204" s="234">
        <f t="shared" si="194"/>
        <v>0</v>
      </c>
      <c r="K204" s="191" t="s">
        <v>22</v>
      </c>
      <c r="L204" s="214"/>
      <c r="M204" s="235" t="s">
        <v>22</v>
      </c>
      <c r="N204" s="236" t="s">
        <v>44</v>
      </c>
      <c r="O204" s="106"/>
      <c r="P204" s="237">
        <f aca="true" t="shared" si="195" ref="P204:P208">O204*H204</f>
        <v>0</v>
      </c>
      <c r="Q204" s="237">
        <v>0</v>
      </c>
      <c r="R204" s="237">
        <f aca="true" t="shared" si="196" ref="R204:R208">Q204*H204</f>
        <v>0</v>
      </c>
      <c r="S204" s="237">
        <v>0</v>
      </c>
      <c r="T204" s="254">
        <f aca="true" t="shared" si="197" ref="T204:T208">S204*H204</f>
        <v>0</v>
      </c>
      <c r="AR204" s="170" t="s">
        <v>298</v>
      </c>
      <c r="AT204" s="170" t="s">
        <v>166</v>
      </c>
      <c r="AU204" s="170" t="s">
        <v>81</v>
      </c>
      <c r="AY204" s="170" t="s">
        <v>164</v>
      </c>
      <c r="BE204" s="266">
        <f aca="true" t="shared" si="198" ref="BE204:BE208">IF(N204="základní",J204,0)</f>
        <v>0</v>
      </c>
      <c r="BF204" s="266">
        <f aca="true" t="shared" si="199" ref="BF204:BF208">IF(N204="snížená",J204,0)</f>
        <v>0</v>
      </c>
      <c r="BG204" s="266">
        <f aca="true" t="shared" si="200" ref="BG204:BG208">IF(N204="zákl. přenesená",J204,0)</f>
        <v>0</v>
      </c>
      <c r="BH204" s="266">
        <f aca="true" t="shared" si="201" ref="BH204:BH208">IF(N204="sníž. přenesená",J204,0)</f>
        <v>0</v>
      </c>
      <c r="BI204" s="266">
        <f aca="true" t="shared" si="202" ref="BI204:BI208">IF(N204="nulová",J204,0)</f>
        <v>0</v>
      </c>
      <c r="BJ204" s="170" t="s">
        <v>24</v>
      </c>
      <c r="BK204" s="266">
        <f aca="true" t="shared" si="203" ref="BK204:BK208">ROUND(I204*H204,2)</f>
        <v>0</v>
      </c>
      <c r="BL204" s="170" t="s">
        <v>298</v>
      </c>
      <c r="BM204" s="170" t="s">
        <v>597</v>
      </c>
    </row>
    <row r="205" spans="2:47" s="84" customFormat="1" ht="13.5">
      <c r="B205" s="105"/>
      <c r="C205" s="174"/>
      <c r="D205" s="207" t="s">
        <v>173</v>
      </c>
      <c r="E205" s="174"/>
      <c r="F205" s="270" t="s">
        <v>2960</v>
      </c>
      <c r="G205" s="174"/>
      <c r="H205" s="174"/>
      <c r="I205" s="215"/>
      <c r="J205" s="174"/>
      <c r="K205" s="174"/>
      <c r="L205" s="214"/>
      <c r="M205" s="238"/>
      <c r="N205" s="106"/>
      <c r="O205" s="106"/>
      <c r="P205" s="106"/>
      <c r="Q205" s="106"/>
      <c r="R205" s="106"/>
      <c r="S205" s="106"/>
      <c r="T205" s="255"/>
      <c r="AT205" s="170" t="s">
        <v>173</v>
      </c>
      <c r="AU205" s="170" t="s">
        <v>81</v>
      </c>
    </row>
    <row r="206" spans="2:65" s="84" customFormat="1" ht="20.4" customHeight="1">
      <c r="B206" s="105"/>
      <c r="C206" s="189" t="s">
        <v>73</v>
      </c>
      <c r="D206" s="189" t="s">
        <v>166</v>
      </c>
      <c r="E206" s="190" t="s">
        <v>2961</v>
      </c>
      <c r="F206" s="191" t="s">
        <v>2962</v>
      </c>
      <c r="G206" s="192" t="s">
        <v>169</v>
      </c>
      <c r="H206" s="193">
        <v>7</v>
      </c>
      <c r="I206" s="233"/>
      <c r="J206" s="234">
        <f t="shared" si="194"/>
        <v>0</v>
      </c>
      <c r="K206" s="191" t="s">
        <v>22</v>
      </c>
      <c r="L206" s="214"/>
      <c r="M206" s="235" t="s">
        <v>22</v>
      </c>
      <c r="N206" s="236" t="s">
        <v>44</v>
      </c>
      <c r="O206" s="106"/>
      <c r="P206" s="237">
        <f t="shared" si="195"/>
        <v>0</v>
      </c>
      <c r="Q206" s="237">
        <v>0</v>
      </c>
      <c r="R206" s="237">
        <f t="shared" si="196"/>
        <v>0</v>
      </c>
      <c r="S206" s="237">
        <v>0</v>
      </c>
      <c r="T206" s="254">
        <f t="shared" si="197"/>
        <v>0</v>
      </c>
      <c r="AR206" s="170" t="s">
        <v>298</v>
      </c>
      <c r="AT206" s="170" t="s">
        <v>166</v>
      </c>
      <c r="AU206" s="170" t="s">
        <v>81</v>
      </c>
      <c r="AY206" s="170" t="s">
        <v>164</v>
      </c>
      <c r="BE206" s="266">
        <f t="shared" si="198"/>
        <v>0</v>
      </c>
      <c r="BF206" s="266">
        <f t="shared" si="199"/>
        <v>0</v>
      </c>
      <c r="BG206" s="266">
        <f t="shared" si="200"/>
        <v>0</v>
      </c>
      <c r="BH206" s="266">
        <f t="shared" si="201"/>
        <v>0</v>
      </c>
      <c r="BI206" s="266">
        <f t="shared" si="202"/>
        <v>0</v>
      </c>
      <c r="BJ206" s="170" t="s">
        <v>24</v>
      </c>
      <c r="BK206" s="266">
        <f t="shared" si="203"/>
        <v>0</v>
      </c>
      <c r="BL206" s="170" t="s">
        <v>298</v>
      </c>
      <c r="BM206" s="170" t="s">
        <v>606</v>
      </c>
    </row>
    <row r="207" spans="2:47" s="84" customFormat="1" ht="13.5">
      <c r="B207" s="105"/>
      <c r="C207" s="174"/>
      <c r="D207" s="207" t="s">
        <v>173</v>
      </c>
      <c r="E207" s="174"/>
      <c r="F207" s="270" t="s">
        <v>2962</v>
      </c>
      <c r="G207" s="174"/>
      <c r="H207" s="174"/>
      <c r="I207" s="215"/>
      <c r="J207" s="174"/>
      <c r="K207" s="174"/>
      <c r="L207" s="214"/>
      <c r="M207" s="238"/>
      <c r="N207" s="106"/>
      <c r="O207" s="106"/>
      <c r="P207" s="106"/>
      <c r="Q207" s="106"/>
      <c r="R207" s="106"/>
      <c r="S207" s="106"/>
      <c r="T207" s="255"/>
      <c r="AT207" s="170" t="s">
        <v>173</v>
      </c>
      <c r="AU207" s="170" t="s">
        <v>81</v>
      </c>
    </row>
    <row r="208" spans="2:65" s="84" customFormat="1" ht="20.4" customHeight="1">
      <c r="B208" s="105"/>
      <c r="C208" s="189" t="s">
        <v>73</v>
      </c>
      <c r="D208" s="189" t="s">
        <v>166</v>
      </c>
      <c r="E208" s="190" t="s">
        <v>2963</v>
      </c>
      <c r="F208" s="191" t="s">
        <v>2964</v>
      </c>
      <c r="G208" s="192" t="s">
        <v>169</v>
      </c>
      <c r="H208" s="193">
        <v>2</v>
      </c>
      <c r="I208" s="233"/>
      <c r="J208" s="234">
        <f aca="true" t="shared" si="204" ref="J208:J212">ROUND(I208*H208,2)</f>
        <v>0</v>
      </c>
      <c r="K208" s="191" t="s">
        <v>22</v>
      </c>
      <c r="L208" s="214"/>
      <c r="M208" s="235" t="s">
        <v>22</v>
      </c>
      <c r="N208" s="236" t="s">
        <v>44</v>
      </c>
      <c r="O208" s="106"/>
      <c r="P208" s="237">
        <f t="shared" si="195"/>
        <v>0</v>
      </c>
      <c r="Q208" s="237">
        <v>0</v>
      </c>
      <c r="R208" s="237">
        <f t="shared" si="196"/>
        <v>0</v>
      </c>
      <c r="S208" s="237">
        <v>0</v>
      </c>
      <c r="T208" s="254">
        <f t="shared" si="197"/>
        <v>0</v>
      </c>
      <c r="AR208" s="170" t="s">
        <v>298</v>
      </c>
      <c r="AT208" s="170" t="s">
        <v>166</v>
      </c>
      <c r="AU208" s="170" t="s">
        <v>81</v>
      </c>
      <c r="AY208" s="170" t="s">
        <v>164</v>
      </c>
      <c r="BE208" s="266">
        <f t="shared" si="198"/>
        <v>0</v>
      </c>
      <c r="BF208" s="266">
        <f t="shared" si="199"/>
        <v>0</v>
      </c>
      <c r="BG208" s="266">
        <f t="shared" si="200"/>
        <v>0</v>
      </c>
      <c r="BH208" s="266">
        <f t="shared" si="201"/>
        <v>0</v>
      </c>
      <c r="BI208" s="266">
        <f t="shared" si="202"/>
        <v>0</v>
      </c>
      <c r="BJ208" s="170" t="s">
        <v>24</v>
      </c>
      <c r="BK208" s="266">
        <f t="shared" si="203"/>
        <v>0</v>
      </c>
      <c r="BL208" s="170" t="s">
        <v>298</v>
      </c>
      <c r="BM208" s="170" t="s">
        <v>610</v>
      </c>
    </row>
    <row r="209" spans="2:47" s="84" customFormat="1" ht="13.5">
      <c r="B209" s="105"/>
      <c r="C209" s="174"/>
      <c r="D209" s="207" t="s">
        <v>173</v>
      </c>
      <c r="E209" s="174"/>
      <c r="F209" s="270" t="s">
        <v>2964</v>
      </c>
      <c r="G209" s="174"/>
      <c r="H209" s="174"/>
      <c r="I209" s="215"/>
      <c r="J209" s="174"/>
      <c r="K209" s="174"/>
      <c r="L209" s="214"/>
      <c r="M209" s="238"/>
      <c r="N209" s="106"/>
      <c r="O209" s="106"/>
      <c r="P209" s="106"/>
      <c r="Q209" s="106"/>
      <c r="R209" s="106"/>
      <c r="S209" s="106"/>
      <c r="T209" s="255"/>
      <c r="AT209" s="170" t="s">
        <v>173</v>
      </c>
      <c r="AU209" s="170" t="s">
        <v>81</v>
      </c>
    </row>
    <row r="210" spans="2:65" s="84" customFormat="1" ht="20.4" customHeight="1">
      <c r="B210" s="105"/>
      <c r="C210" s="189" t="s">
        <v>73</v>
      </c>
      <c r="D210" s="189" t="s">
        <v>166</v>
      </c>
      <c r="E210" s="190" t="s">
        <v>2965</v>
      </c>
      <c r="F210" s="191" t="s">
        <v>2966</v>
      </c>
      <c r="G210" s="192" t="s">
        <v>169</v>
      </c>
      <c r="H210" s="193">
        <v>5</v>
      </c>
      <c r="I210" s="233"/>
      <c r="J210" s="234">
        <f t="shared" si="204"/>
        <v>0</v>
      </c>
      <c r="K210" s="191" t="s">
        <v>22</v>
      </c>
      <c r="L210" s="214"/>
      <c r="M210" s="235" t="s">
        <v>22</v>
      </c>
      <c r="N210" s="236" t="s">
        <v>44</v>
      </c>
      <c r="O210" s="106"/>
      <c r="P210" s="237">
        <f aca="true" t="shared" si="205" ref="P210:P214">O210*H210</f>
        <v>0</v>
      </c>
      <c r="Q210" s="237">
        <v>0</v>
      </c>
      <c r="R210" s="237">
        <f aca="true" t="shared" si="206" ref="R210:R214">Q210*H210</f>
        <v>0</v>
      </c>
      <c r="S210" s="237">
        <v>0</v>
      </c>
      <c r="T210" s="254">
        <f aca="true" t="shared" si="207" ref="T210:T214">S210*H210</f>
        <v>0</v>
      </c>
      <c r="AR210" s="170" t="s">
        <v>298</v>
      </c>
      <c r="AT210" s="170" t="s">
        <v>166</v>
      </c>
      <c r="AU210" s="170" t="s">
        <v>81</v>
      </c>
      <c r="AY210" s="170" t="s">
        <v>164</v>
      </c>
      <c r="BE210" s="266">
        <f aca="true" t="shared" si="208" ref="BE210:BE214">IF(N210="základní",J210,0)</f>
        <v>0</v>
      </c>
      <c r="BF210" s="266">
        <f aca="true" t="shared" si="209" ref="BF210:BF214">IF(N210="snížená",J210,0)</f>
        <v>0</v>
      </c>
      <c r="BG210" s="266">
        <f aca="true" t="shared" si="210" ref="BG210:BG214">IF(N210="zákl. přenesená",J210,0)</f>
        <v>0</v>
      </c>
      <c r="BH210" s="266">
        <f aca="true" t="shared" si="211" ref="BH210:BH214">IF(N210="sníž. přenesená",J210,0)</f>
        <v>0</v>
      </c>
      <c r="BI210" s="266">
        <f aca="true" t="shared" si="212" ref="BI210:BI214">IF(N210="nulová",J210,0)</f>
        <v>0</v>
      </c>
      <c r="BJ210" s="170" t="s">
        <v>24</v>
      </c>
      <c r="BK210" s="266">
        <f aca="true" t="shared" si="213" ref="BK210:BK214">ROUND(I210*H210,2)</f>
        <v>0</v>
      </c>
      <c r="BL210" s="170" t="s">
        <v>298</v>
      </c>
      <c r="BM210" s="170" t="s">
        <v>614</v>
      </c>
    </row>
    <row r="211" spans="2:47" s="84" customFormat="1" ht="13.5">
      <c r="B211" s="105"/>
      <c r="C211" s="174"/>
      <c r="D211" s="207" t="s">
        <v>173</v>
      </c>
      <c r="E211" s="174"/>
      <c r="F211" s="270" t="s">
        <v>2966</v>
      </c>
      <c r="G211" s="174"/>
      <c r="H211" s="174"/>
      <c r="I211" s="215"/>
      <c r="J211" s="174"/>
      <c r="K211" s="174"/>
      <c r="L211" s="214"/>
      <c r="M211" s="238"/>
      <c r="N211" s="106"/>
      <c r="O211" s="106"/>
      <c r="P211" s="106"/>
      <c r="Q211" s="106"/>
      <c r="R211" s="106"/>
      <c r="S211" s="106"/>
      <c r="T211" s="255"/>
      <c r="AT211" s="170" t="s">
        <v>173</v>
      </c>
      <c r="AU211" s="170" t="s">
        <v>81</v>
      </c>
    </row>
    <row r="212" spans="2:65" s="84" customFormat="1" ht="20.4" customHeight="1">
      <c r="B212" s="105"/>
      <c r="C212" s="189" t="s">
        <v>73</v>
      </c>
      <c r="D212" s="189" t="s">
        <v>166</v>
      </c>
      <c r="E212" s="190" t="s">
        <v>2967</v>
      </c>
      <c r="F212" s="191" t="s">
        <v>2968</v>
      </c>
      <c r="G212" s="192" t="s">
        <v>169</v>
      </c>
      <c r="H212" s="193">
        <v>9</v>
      </c>
      <c r="I212" s="233"/>
      <c r="J212" s="234">
        <f t="shared" si="204"/>
        <v>0</v>
      </c>
      <c r="K212" s="191" t="s">
        <v>22</v>
      </c>
      <c r="L212" s="214"/>
      <c r="M212" s="235" t="s">
        <v>22</v>
      </c>
      <c r="N212" s="236" t="s">
        <v>44</v>
      </c>
      <c r="O212" s="106"/>
      <c r="P212" s="237">
        <f t="shared" si="205"/>
        <v>0</v>
      </c>
      <c r="Q212" s="237">
        <v>0</v>
      </c>
      <c r="R212" s="237">
        <f t="shared" si="206"/>
        <v>0</v>
      </c>
      <c r="S212" s="237">
        <v>0</v>
      </c>
      <c r="T212" s="254">
        <f t="shared" si="207"/>
        <v>0</v>
      </c>
      <c r="AR212" s="170" t="s">
        <v>298</v>
      </c>
      <c r="AT212" s="170" t="s">
        <v>166</v>
      </c>
      <c r="AU212" s="170" t="s">
        <v>81</v>
      </c>
      <c r="AY212" s="170" t="s">
        <v>164</v>
      </c>
      <c r="BE212" s="266">
        <f t="shared" si="208"/>
        <v>0</v>
      </c>
      <c r="BF212" s="266">
        <f t="shared" si="209"/>
        <v>0</v>
      </c>
      <c r="BG212" s="266">
        <f t="shared" si="210"/>
        <v>0</v>
      </c>
      <c r="BH212" s="266">
        <f t="shared" si="211"/>
        <v>0</v>
      </c>
      <c r="BI212" s="266">
        <f t="shared" si="212"/>
        <v>0</v>
      </c>
      <c r="BJ212" s="170" t="s">
        <v>24</v>
      </c>
      <c r="BK212" s="266">
        <f t="shared" si="213"/>
        <v>0</v>
      </c>
      <c r="BL212" s="170" t="s">
        <v>298</v>
      </c>
      <c r="BM212" s="170" t="s">
        <v>620</v>
      </c>
    </row>
    <row r="213" spans="2:47" s="84" customFormat="1" ht="13.5">
      <c r="B213" s="105"/>
      <c r="C213" s="174"/>
      <c r="D213" s="207" t="s">
        <v>173</v>
      </c>
      <c r="E213" s="174"/>
      <c r="F213" s="270" t="s">
        <v>2968</v>
      </c>
      <c r="G213" s="174"/>
      <c r="H213" s="174"/>
      <c r="I213" s="215"/>
      <c r="J213" s="174"/>
      <c r="K213" s="174"/>
      <c r="L213" s="214"/>
      <c r="M213" s="238"/>
      <c r="N213" s="106"/>
      <c r="O213" s="106"/>
      <c r="P213" s="106"/>
      <c r="Q213" s="106"/>
      <c r="R213" s="106"/>
      <c r="S213" s="106"/>
      <c r="T213" s="255"/>
      <c r="AT213" s="170" t="s">
        <v>173</v>
      </c>
      <c r="AU213" s="170" t="s">
        <v>81</v>
      </c>
    </row>
    <row r="214" spans="2:65" s="84" customFormat="1" ht="20.4" customHeight="1">
      <c r="B214" s="105"/>
      <c r="C214" s="189" t="s">
        <v>73</v>
      </c>
      <c r="D214" s="189" t="s">
        <v>166</v>
      </c>
      <c r="E214" s="190" t="s">
        <v>2969</v>
      </c>
      <c r="F214" s="191" t="s">
        <v>2970</v>
      </c>
      <c r="G214" s="192" t="s">
        <v>169</v>
      </c>
      <c r="H214" s="193">
        <v>4</v>
      </c>
      <c r="I214" s="233"/>
      <c r="J214" s="234">
        <f aca="true" t="shared" si="214" ref="J214:J218">ROUND(I214*H214,2)</f>
        <v>0</v>
      </c>
      <c r="K214" s="191" t="s">
        <v>22</v>
      </c>
      <c r="L214" s="214"/>
      <c r="M214" s="235" t="s">
        <v>22</v>
      </c>
      <c r="N214" s="236" t="s">
        <v>44</v>
      </c>
      <c r="O214" s="106"/>
      <c r="P214" s="237">
        <f t="shared" si="205"/>
        <v>0</v>
      </c>
      <c r="Q214" s="237">
        <v>0</v>
      </c>
      <c r="R214" s="237">
        <f t="shared" si="206"/>
        <v>0</v>
      </c>
      <c r="S214" s="237">
        <v>0</v>
      </c>
      <c r="T214" s="254">
        <f t="shared" si="207"/>
        <v>0</v>
      </c>
      <c r="AR214" s="170" t="s">
        <v>298</v>
      </c>
      <c r="AT214" s="170" t="s">
        <v>166</v>
      </c>
      <c r="AU214" s="170" t="s">
        <v>81</v>
      </c>
      <c r="AY214" s="170" t="s">
        <v>164</v>
      </c>
      <c r="BE214" s="266">
        <f t="shared" si="208"/>
        <v>0</v>
      </c>
      <c r="BF214" s="266">
        <f t="shared" si="209"/>
        <v>0</v>
      </c>
      <c r="BG214" s="266">
        <f t="shared" si="210"/>
        <v>0</v>
      </c>
      <c r="BH214" s="266">
        <f t="shared" si="211"/>
        <v>0</v>
      </c>
      <c r="BI214" s="266">
        <f t="shared" si="212"/>
        <v>0</v>
      </c>
      <c r="BJ214" s="170" t="s">
        <v>24</v>
      </c>
      <c r="BK214" s="266">
        <f t="shared" si="213"/>
        <v>0</v>
      </c>
      <c r="BL214" s="170" t="s">
        <v>298</v>
      </c>
      <c r="BM214" s="170" t="s">
        <v>626</v>
      </c>
    </row>
    <row r="215" spans="2:47" s="84" customFormat="1" ht="13.5">
      <c r="B215" s="105"/>
      <c r="C215" s="174"/>
      <c r="D215" s="207" t="s">
        <v>173</v>
      </c>
      <c r="E215" s="174"/>
      <c r="F215" s="270" t="s">
        <v>2970</v>
      </c>
      <c r="G215" s="174"/>
      <c r="H215" s="174"/>
      <c r="I215" s="215"/>
      <c r="J215" s="174"/>
      <c r="K215" s="174"/>
      <c r="L215" s="214"/>
      <c r="M215" s="238"/>
      <c r="N215" s="106"/>
      <c r="O215" s="106"/>
      <c r="P215" s="106"/>
      <c r="Q215" s="106"/>
      <c r="R215" s="106"/>
      <c r="S215" s="106"/>
      <c r="T215" s="255"/>
      <c r="AT215" s="170" t="s">
        <v>173</v>
      </c>
      <c r="AU215" s="170" t="s">
        <v>81</v>
      </c>
    </row>
    <row r="216" spans="2:65" s="84" customFormat="1" ht="20.4" customHeight="1">
      <c r="B216" s="105"/>
      <c r="C216" s="189" t="s">
        <v>73</v>
      </c>
      <c r="D216" s="189" t="s">
        <v>166</v>
      </c>
      <c r="E216" s="190" t="s">
        <v>2971</v>
      </c>
      <c r="F216" s="191" t="s">
        <v>2972</v>
      </c>
      <c r="G216" s="192" t="s">
        <v>169</v>
      </c>
      <c r="H216" s="193">
        <v>1</v>
      </c>
      <c r="I216" s="233"/>
      <c r="J216" s="234">
        <f t="shared" si="214"/>
        <v>0</v>
      </c>
      <c r="K216" s="191" t="s">
        <v>22</v>
      </c>
      <c r="L216" s="214"/>
      <c r="M216" s="235" t="s">
        <v>22</v>
      </c>
      <c r="N216" s="236" t="s">
        <v>44</v>
      </c>
      <c r="O216" s="106"/>
      <c r="P216" s="237">
        <f aca="true" t="shared" si="215" ref="P216:P220">O216*H216</f>
        <v>0</v>
      </c>
      <c r="Q216" s="237">
        <v>0</v>
      </c>
      <c r="R216" s="237">
        <f aca="true" t="shared" si="216" ref="R216:R220">Q216*H216</f>
        <v>0</v>
      </c>
      <c r="S216" s="237">
        <v>0</v>
      </c>
      <c r="T216" s="254">
        <f aca="true" t="shared" si="217" ref="T216:T220">S216*H216</f>
        <v>0</v>
      </c>
      <c r="AR216" s="170" t="s">
        <v>298</v>
      </c>
      <c r="AT216" s="170" t="s">
        <v>166</v>
      </c>
      <c r="AU216" s="170" t="s">
        <v>81</v>
      </c>
      <c r="AY216" s="170" t="s">
        <v>164</v>
      </c>
      <c r="BE216" s="266">
        <f aca="true" t="shared" si="218" ref="BE216:BE220">IF(N216="základní",J216,0)</f>
        <v>0</v>
      </c>
      <c r="BF216" s="266">
        <f aca="true" t="shared" si="219" ref="BF216:BF220">IF(N216="snížená",J216,0)</f>
        <v>0</v>
      </c>
      <c r="BG216" s="266">
        <f aca="true" t="shared" si="220" ref="BG216:BG220">IF(N216="zákl. přenesená",J216,0)</f>
        <v>0</v>
      </c>
      <c r="BH216" s="266">
        <f aca="true" t="shared" si="221" ref="BH216:BH220">IF(N216="sníž. přenesená",J216,0)</f>
        <v>0</v>
      </c>
      <c r="BI216" s="266">
        <f aca="true" t="shared" si="222" ref="BI216:BI220">IF(N216="nulová",J216,0)</f>
        <v>0</v>
      </c>
      <c r="BJ216" s="170" t="s">
        <v>24</v>
      </c>
      <c r="BK216" s="266">
        <f aca="true" t="shared" si="223" ref="BK216:BK220">ROUND(I216*H216,2)</f>
        <v>0</v>
      </c>
      <c r="BL216" s="170" t="s">
        <v>298</v>
      </c>
      <c r="BM216" s="170" t="s">
        <v>631</v>
      </c>
    </row>
    <row r="217" spans="2:47" s="84" customFormat="1" ht="13.5">
      <c r="B217" s="105"/>
      <c r="C217" s="174"/>
      <c r="D217" s="207" t="s">
        <v>173</v>
      </c>
      <c r="E217" s="174"/>
      <c r="F217" s="270" t="s">
        <v>2972</v>
      </c>
      <c r="G217" s="174"/>
      <c r="H217" s="174"/>
      <c r="I217" s="215"/>
      <c r="J217" s="174"/>
      <c r="K217" s="174"/>
      <c r="L217" s="214"/>
      <c r="M217" s="238"/>
      <c r="N217" s="106"/>
      <c r="O217" s="106"/>
      <c r="P217" s="106"/>
      <c r="Q217" s="106"/>
      <c r="R217" s="106"/>
      <c r="S217" s="106"/>
      <c r="T217" s="255"/>
      <c r="AT217" s="170" t="s">
        <v>173</v>
      </c>
      <c r="AU217" s="170" t="s">
        <v>81</v>
      </c>
    </row>
    <row r="218" spans="2:65" s="84" customFormat="1" ht="20.4" customHeight="1">
      <c r="B218" s="105"/>
      <c r="C218" s="189" t="s">
        <v>73</v>
      </c>
      <c r="D218" s="189" t="s">
        <v>166</v>
      </c>
      <c r="E218" s="190" t="s">
        <v>2973</v>
      </c>
      <c r="F218" s="191" t="s">
        <v>2974</v>
      </c>
      <c r="G218" s="192" t="s">
        <v>169</v>
      </c>
      <c r="H218" s="193">
        <v>1</v>
      </c>
      <c r="I218" s="233"/>
      <c r="J218" s="234">
        <f t="shared" si="214"/>
        <v>0</v>
      </c>
      <c r="K218" s="191" t="s">
        <v>22</v>
      </c>
      <c r="L218" s="214"/>
      <c r="M218" s="235" t="s">
        <v>22</v>
      </c>
      <c r="N218" s="236" t="s">
        <v>44</v>
      </c>
      <c r="O218" s="106"/>
      <c r="P218" s="237">
        <f t="shared" si="215"/>
        <v>0</v>
      </c>
      <c r="Q218" s="237">
        <v>0</v>
      </c>
      <c r="R218" s="237">
        <f t="shared" si="216"/>
        <v>0</v>
      </c>
      <c r="S218" s="237">
        <v>0</v>
      </c>
      <c r="T218" s="254">
        <f t="shared" si="217"/>
        <v>0</v>
      </c>
      <c r="AR218" s="170" t="s">
        <v>298</v>
      </c>
      <c r="AT218" s="170" t="s">
        <v>166</v>
      </c>
      <c r="AU218" s="170" t="s">
        <v>81</v>
      </c>
      <c r="AY218" s="170" t="s">
        <v>164</v>
      </c>
      <c r="BE218" s="266">
        <f t="shared" si="218"/>
        <v>0</v>
      </c>
      <c r="BF218" s="266">
        <f t="shared" si="219"/>
        <v>0</v>
      </c>
      <c r="BG218" s="266">
        <f t="shared" si="220"/>
        <v>0</v>
      </c>
      <c r="BH218" s="266">
        <f t="shared" si="221"/>
        <v>0</v>
      </c>
      <c r="BI218" s="266">
        <f t="shared" si="222"/>
        <v>0</v>
      </c>
      <c r="BJ218" s="170" t="s">
        <v>24</v>
      </c>
      <c r="BK218" s="266">
        <f t="shared" si="223"/>
        <v>0</v>
      </c>
      <c r="BL218" s="170" t="s">
        <v>298</v>
      </c>
      <c r="BM218" s="170" t="s">
        <v>637</v>
      </c>
    </row>
    <row r="219" spans="2:47" s="84" customFormat="1" ht="13.5">
      <c r="B219" s="105"/>
      <c r="C219" s="174"/>
      <c r="D219" s="207" t="s">
        <v>173</v>
      </c>
      <c r="E219" s="174"/>
      <c r="F219" s="270" t="s">
        <v>2974</v>
      </c>
      <c r="G219" s="174"/>
      <c r="H219" s="174"/>
      <c r="I219" s="215"/>
      <c r="J219" s="174"/>
      <c r="K219" s="174"/>
      <c r="L219" s="214"/>
      <c r="M219" s="238"/>
      <c r="N219" s="106"/>
      <c r="O219" s="106"/>
      <c r="P219" s="106"/>
      <c r="Q219" s="106"/>
      <c r="R219" s="106"/>
      <c r="S219" s="106"/>
      <c r="T219" s="255"/>
      <c r="AT219" s="170" t="s">
        <v>173</v>
      </c>
      <c r="AU219" s="170" t="s">
        <v>81</v>
      </c>
    </row>
    <row r="220" spans="2:65" s="84" customFormat="1" ht="28.8" customHeight="1">
      <c r="B220" s="105"/>
      <c r="C220" s="189" t="s">
        <v>73</v>
      </c>
      <c r="D220" s="189" t="s">
        <v>166</v>
      </c>
      <c r="E220" s="190" t="s">
        <v>2975</v>
      </c>
      <c r="F220" s="191" t="s">
        <v>2976</v>
      </c>
      <c r="G220" s="192" t="s">
        <v>169</v>
      </c>
      <c r="H220" s="193">
        <v>23</v>
      </c>
      <c r="I220" s="233"/>
      <c r="J220" s="234">
        <f aca="true" t="shared" si="224" ref="J220:J224">ROUND(I220*H220,2)</f>
        <v>0</v>
      </c>
      <c r="K220" s="191" t="s">
        <v>22</v>
      </c>
      <c r="L220" s="214"/>
      <c r="M220" s="235" t="s">
        <v>22</v>
      </c>
      <c r="N220" s="236" t="s">
        <v>44</v>
      </c>
      <c r="O220" s="106"/>
      <c r="P220" s="237">
        <f t="shared" si="215"/>
        <v>0</v>
      </c>
      <c r="Q220" s="237">
        <v>0</v>
      </c>
      <c r="R220" s="237">
        <f t="shared" si="216"/>
        <v>0</v>
      </c>
      <c r="S220" s="237">
        <v>0</v>
      </c>
      <c r="T220" s="254">
        <f t="shared" si="217"/>
        <v>0</v>
      </c>
      <c r="AR220" s="170" t="s">
        <v>298</v>
      </c>
      <c r="AT220" s="170" t="s">
        <v>166</v>
      </c>
      <c r="AU220" s="170" t="s">
        <v>81</v>
      </c>
      <c r="AY220" s="170" t="s">
        <v>164</v>
      </c>
      <c r="BE220" s="266">
        <f t="shared" si="218"/>
        <v>0</v>
      </c>
      <c r="BF220" s="266">
        <f t="shared" si="219"/>
        <v>0</v>
      </c>
      <c r="BG220" s="266">
        <f t="shared" si="220"/>
        <v>0</v>
      </c>
      <c r="BH220" s="266">
        <f t="shared" si="221"/>
        <v>0</v>
      </c>
      <c r="BI220" s="266">
        <f t="shared" si="222"/>
        <v>0</v>
      </c>
      <c r="BJ220" s="170" t="s">
        <v>24</v>
      </c>
      <c r="BK220" s="266">
        <f t="shared" si="223"/>
        <v>0</v>
      </c>
      <c r="BL220" s="170" t="s">
        <v>298</v>
      </c>
      <c r="BM220" s="170" t="s">
        <v>642</v>
      </c>
    </row>
    <row r="221" spans="2:47" s="84" customFormat="1" ht="13.5">
      <c r="B221" s="105"/>
      <c r="C221" s="174"/>
      <c r="D221" s="207" t="s">
        <v>173</v>
      </c>
      <c r="E221" s="174"/>
      <c r="F221" s="270" t="s">
        <v>2976</v>
      </c>
      <c r="G221" s="174"/>
      <c r="H221" s="174"/>
      <c r="I221" s="215"/>
      <c r="J221" s="174"/>
      <c r="K221" s="174"/>
      <c r="L221" s="214"/>
      <c r="M221" s="238"/>
      <c r="N221" s="106"/>
      <c r="O221" s="106"/>
      <c r="P221" s="106"/>
      <c r="Q221" s="106"/>
      <c r="R221" s="106"/>
      <c r="S221" s="106"/>
      <c r="T221" s="255"/>
      <c r="AT221" s="170" t="s">
        <v>173</v>
      </c>
      <c r="AU221" s="170" t="s">
        <v>81</v>
      </c>
    </row>
    <row r="222" spans="2:65" s="84" customFormat="1" ht="20.4" customHeight="1">
      <c r="B222" s="105"/>
      <c r="C222" s="189" t="s">
        <v>73</v>
      </c>
      <c r="D222" s="189" t="s">
        <v>166</v>
      </c>
      <c r="E222" s="190" t="s">
        <v>2977</v>
      </c>
      <c r="F222" s="191" t="s">
        <v>2978</v>
      </c>
      <c r="G222" s="192" t="s">
        <v>169</v>
      </c>
      <c r="H222" s="193">
        <v>4</v>
      </c>
      <c r="I222" s="233"/>
      <c r="J222" s="234">
        <f t="shared" si="224"/>
        <v>0</v>
      </c>
      <c r="K222" s="191" t="s">
        <v>22</v>
      </c>
      <c r="L222" s="214"/>
      <c r="M222" s="235" t="s">
        <v>22</v>
      </c>
      <c r="N222" s="236" t="s">
        <v>44</v>
      </c>
      <c r="O222" s="106"/>
      <c r="P222" s="237">
        <f aca="true" t="shared" si="225" ref="P222:P226">O222*H222</f>
        <v>0</v>
      </c>
      <c r="Q222" s="237">
        <v>0</v>
      </c>
      <c r="R222" s="237">
        <f aca="true" t="shared" si="226" ref="R222:R226">Q222*H222</f>
        <v>0</v>
      </c>
      <c r="S222" s="237">
        <v>0</v>
      </c>
      <c r="T222" s="254">
        <f aca="true" t="shared" si="227" ref="T222:T226">S222*H222</f>
        <v>0</v>
      </c>
      <c r="AR222" s="170" t="s">
        <v>298</v>
      </c>
      <c r="AT222" s="170" t="s">
        <v>166</v>
      </c>
      <c r="AU222" s="170" t="s">
        <v>81</v>
      </c>
      <c r="AY222" s="170" t="s">
        <v>164</v>
      </c>
      <c r="BE222" s="266">
        <f aca="true" t="shared" si="228" ref="BE222:BE226">IF(N222="základní",J222,0)</f>
        <v>0</v>
      </c>
      <c r="BF222" s="266">
        <f aca="true" t="shared" si="229" ref="BF222:BF226">IF(N222="snížená",J222,0)</f>
        <v>0</v>
      </c>
      <c r="BG222" s="266">
        <f aca="true" t="shared" si="230" ref="BG222:BG226">IF(N222="zákl. přenesená",J222,0)</f>
        <v>0</v>
      </c>
      <c r="BH222" s="266">
        <f aca="true" t="shared" si="231" ref="BH222:BH226">IF(N222="sníž. přenesená",J222,0)</f>
        <v>0</v>
      </c>
      <c r="BI222" s="266">
        <f aca="true" t="shared" si="232" ref="BI222:BI226">IF(N222="nulová",J222,0)</f>
        <v>0</v>
      </c>
      <c r="BJ222" s="170" t="s">
        <v>24</v>
      </c>
      <c r="BK222" s="266">
        <f aca="true" t="shared" si="233" ref="BK222:BK226">ROUND(I222*H222,2)</f>
        <v>0</v>
      </c>
      <c r="BL222" s="170" t="s">
        <v>298</v>
      </c>
      <c r="BM222" s="170" t="s">
        <v>647</v>
      </c>
    </row>
    <row r="223" spans="2:47" s="84" customFormat="1" ht="13.5">
      <c r="B223" s="105"/>
      <c r="C223" s="174"/>
      <c r="D223" s="207" t="s">
        <v>173</v>
      </c>
      <c r="E223" s="174"/>
      <c r="F223" s="270" t="s">
        <v>2978</v>
      </c>
      <c r="G223" s="174"/>
      <c r="H223" s="174"/>
      <c r="I223" s="215"/>
      <c r="J223" s="174"/>
      <c r="K223" s="174"/>
      <c r="L223" s="214"/>
      <c r="M223" s="238"/>
      <c r="N223" s="106"/>
      <c r="O223" s="106"/>
      <c r="P223" s="106"/>
      <c r="Q223" s="106"/>
      <c r="R223" s="106"/>
      <c r="S223" s="106"/>
      <c r="T223" s="255"/>
      <c r="AT223" s="170" t="s">
        <v>173</v>
      </c>
      <c r="AU223" s="170" t="s">
        <v>81</v>
      </c>
    </row>
    <row r="224" spans="2:65" s="84" customFormat="1" ht="20.4" customHeight="1">
      <c r="B224" s="105"/>
      <c r="C224" s="189" t="s">
        <v>73</v>
      </c>
      <c r="D224" s="189" t="s">
        <v>166</v>
      </c>
      <c r="E224" s="190" t="s">
        <v>2979</v>
      </c>
      <c r="F224" s="191" t="s">
        <v>2980</v>
      </c>
      <c r="G224" s="192" t="s">
        <v>169</v>
      </c>
      <c r="H224" s="193">
        <v>2</v>
      </c>
      <c r="I224" s="233"/>
      <c r="J224" s="234">
        <f t="shared" si="224"/>
        <v>0</v>
      </c>
      <c r="K224" s="191" t="s">
        <v>22</v>
      </c>
      <c r="L224" s="214"/>
      <c r="M224" s="235" t="s">
        <v>22</v>
      </c>
      <c r="N224" s="236" t="s">
        <v>44</v>
      </c>
      <c r="O224" s="106"/>
      <c r="P224" s="237">
        <f t="shared" si="225"/>
        <v>0</v>
      </c>
      <c r="Q224" s="237">
        <v>0</v>
      </c>
      <c r="R224" s="237">
        <f t="shared" si="226"/>
        <v>0</v>
      </c>
      <c r="S224" s="237">
        <v>0</v>
      </c>
      <c r="T224" s="254">
        <f t="shared" si="227"/>
        <v>0</v>
      </c>
      <c r="AR224" s="170" t="s">
        <v>298</v>
      </c>
      <c r="AT224" s="170" t="s">
        <v>166</v>
      </c>
      <c r="AU224" s="170" t="s">
        <v>81</v>
      </c>
      <c r="AY224" s="170" t="s">
        <v>164</v>
      </c>
      <c r="BE224" s="266">
        <f t="shared" si="228"/>
        <v>0</v>
      </c>
      <c r="BF224" s="266">
        <f t="shared" si="229"/>
        <v>0</v>
      </c>
      <c r="BG224" s="266">
        <f t="shared" si="230"/>
        <v>0</v>
      </c>
      <c r="BH224" s="266">
        <f t="shared" si="231"/>
        <v>0</v>
      </c>
      <c r="BI224" s="266">
        <f t="shared" si="232"/>
        <v>0</v>
      </c>
      <c r="BJ224" s="170" t="s">
        <v>24</v>
      </c>
      <c r="BK224" s="266">
        <f t="shared" si="233"/>
        <v>0</v>
      </c>
      <c r="BL224" s="170" t="s">
        <v>298</v>
      </c>
      <c r="BM224" s="170" t="s">
        <v>652</v>
      </c>
    </row>
    <row r="225" spans="2:47" s="84" customFormat="1" ht="13.5">
      <c r="B225" s="105"/>
      <c r="C225" s="174"/>
      <c r="D225" s="207" t="s">
        <v>173</v>
      </c>
      <c r="E225" s="174"/>
      <c r="F225" s="270" t="s">
        <v>2980</v>
      </c>
      <c r="G225" s="174"/>
      <c r="H225" s="174"/>
      <c r="I225" s="215"/>
      <c r="J225" s="174"/>
      <c r="K225" s="174"/>
      <c r="L225" s="214"/>
      <c r="M225" s="238"/>
      <c r="N225" s="106"/>
      <c r="O225" s="106"/>
      <c r="P225" s="106"/>
      <c r="Q225" s="106"/>
      <c r="R225" s="106"/>
      <c r="S225" s="106"/>
      <c r="T225" s="255"/>
      <c r="AT225" s="170" t="s">
        <v>173</v>
      </c>
      <c r="AU225" s="170" t="s">
        <v>81</v>
      </c>
    </row>
    <row r="226" spans="2:65" s="84" customFormat="1" ht="20.4" customHeight="1">
      <c r="B226" s="105"/>
      <c r="C226" s="189" t="s">
        <v>73</v>
      </c>
      <c r="D226" s="189" t="s">
        <v>166</v>
      </c>
      <c r="E226" s="190" t="s">
        <v>2981</v>
      </c>
      <c r="F226" s="191" t="s">
        <v>2958</v>
      </c>
      <c r="G226" s="192" t="s">
        <v>169</v>
      </c>
      <c r="H226" s="193">
        <v>7</v>
      </c>
      <c r="I226" s="233"/>
      <c r="J226" s="234">
        <f aca="true" t="shared" si="234" ref="J226:J230">ROUND(I226*H226,2)</f>
        <v>0</v>
      </c>
      <c r="K226" s="191" t="s">
        <v>22</v>
      </c>
      <c r="L226" s="214"/>
      <c r="M226" s="235" t="s">
        <v>22</v>
      </c>
      <c r="N226" s="236" t="s">
        <v>44</v>
      </c>
      <c r="O226" s="106"/>
      <c r="P226" s="237">
        <f t="shared" si="225"/>
        <v>0</v>
      </c>
      <c r="Q226" s="237">
        <v>0</v>
      </c>
      <c r="R226" s="237">
        <f t="shared" si="226"/>
        <v>0</v>
      </c>
      <c r="S226" s="237">
        <v>0</v>
      </c>
      <c r="T226" s="254">
        <f t="shared" si="227"/>
        <v>0</v>
      </c>
      <c r="AR226" s="170" t="s">
        <v>298</v>
      </c>
      <c r="AT226" s="170" t="s">
        <v>166</v>
      </c>
      <c r="AU226" s="170" t="s">
        <v>81</v>
      </c>
      <c r="AY226" s="170" t="s">
        <v>164</v>
      </c>
      <c r="BE226" s="266">
        <f t="shared" si="228"/>
        <v>0</v>
      </c>
      <c r="BF226" s="266">
        <f t="shared" si="229"/>
        <v>0</v>
      </c>
      <c r="BG226" s="266">
        <f t="shared" si="230"/>
        <v>0</v>
      </c>
      <c r="BH226" s="266">
        <f t="shared" si="231"/>
        <v>0</v>
      </c>
      <c r="BI226" s="266">
        <f t="shared" si="232"/>
        <v>0</v>
      </c>
      <c r="BJ226" s="170" t="s">
        <v>24</v>
      </c>
      <c r="BK226" s="266">
        <f t="shared" si="233"/>
        <v>0</v>
      </c>
      <c r="BL226" s="170" t="s">
        <v>298</v>
      </c>
      <c r="BM226" s="170" t="s">
        <v>657</v>
      </c>
    </row>
    <row r="227" spans="2:47" s="84" customFormat="1" ht="13.5">
      <c r="B227" s="105"/>
      <c r="C227" s="174"/>
      <c r="D227" s="207" t="s">
        <v>173</v>
      </c>
      <c r="E227" s="174"/>
      <c r="F227" s="270" t="s">
        <v>2958</v>
      </c>
      <c r="G227" s="174"/>
      <c r="H227" s="174"/>
      <c r="I227" s="215"/>
      <c r="J227" s="174"/>
      <c r="K227" s="174"/>
      <c r="L227" s="214"/>
      <c r="M227" s="238"/>
      <c r="N227" s="106"/>
      <c r="O227" s="106"/>
      <c r="P227" s="106"/>
      <c r="Q227" s="106"/>
      <c r="R227" s="106"/>
      <c r="S227" s="106"/>
      <c r="T227" s="255"/>
      <c r="AT227" s="170" t="s">
        <v>173</v>
      </c>
      <c r="AU227" s="170" t="s">
        <v>81</v>
      </c>
    </row>
    <row r="228" spans="2:65" s="84" customFormat="1" ht="20.4" customHeight="1">
      <c r="B228" s="105"/>
      <c r="C228" s="189" t="s">
        <v>73</v>
      </c>
      <c r="D228" s="189" t="s">
        <v>166</v>
      </c>
      <c r="E228" s="190" t="s">
        <v>2982</v>
      </c>
      <c r="F228" s="191" t="s">
        <v>2960</v>
      </c>
      <c r="G228" s="192" t="s">
        <v>169</v>
      </c>
      <c r="H228" s="193">
        <v>2</v>
      </c>
      <c r="I228" s="233"/>
      <c r="J228" s="234">
        <f t="shared" si="234"/>
        <v>0</v>
      </c>
      <c r="K228" s="191" t="s">
        <v>22</v>
      </c>
      <c r="L228" s="214"/>
      <c r="M228" s="235" t="s">
        <v>22</v>
      </c>
      <c r="N228" s="236" t="s">
        <v>44</v>
      </c>
      <c r="O228" s="106"/>
      <c r="P228" s="237">
        <f aca="true" t="shared" si="235" ref="P228:P232">O228*H228</f>
        <v>0</v>
      </c>
      <c r="Q228" s="237">
        <v>0</v>
      </c>
      <c r="R228" s="237">
        <f aca="true" t="shared" si="236" ref="R228:R232">Q228*H228</f>
        <v>0</v>
      </c>
      <c r="S228" s="237">
        <v>0</v>
      </c>
      <c r="T228" s="254">
        <f aca="true" t="shared" si="237" ref="T228:T232">S228*H228</f>
        <v>0</v>
      </c>
      <c r="AR228" s="170" t="s">
        <v>298</v>
      </c>
      <c r="AT228" s="170" t="s">
        <v>166</v>
      </c>
      <c r="AU228" s="170" t="s">
        <v>81</v>
      </c>
      <c r="AY228" s="170" t="s">
        <v>164</v>
      </c>
      <c r="BE228" s="266">
        <f aca="true" t="shared" si="238" ref="BE228:BE232">IF(N228="základní",J228,0)</f>
        <v>0</v>
      </c>
      <c r="BF228" s="266">
        <f aca="true" t="shared" si="239" ref="BF228:BF232">IF(N228="snížená",J228,0)</f>
        <v>0</v>
      </c>
      <c r="BG228" s="266">
        <f aca="true" t="shared" si="240" ref="BG228:BG232">IF(N228="zákl. přenesená",J228,0)</f>
        <v>0</v>
      </c>
      <c r="BH228" s="266">
        <f aca="true" t="shared" si="241" ref="BH228:BH232">IF(N228="sníž. přenesená",J228,0)</f>
        <v>0</v>
      </c>
      <c r="BI228" s="266">
        <f aca="true" t="shared" si="242" ref="BI228:BI232">IF(N228="nulová",J228,0)</f>
        <v>0</v>
      </c>
      <c r="BJ228" s="170" t="s">
        <v>24</v>
      </c>
      <c r="BK228" s="266">
        <f aca="true" t="shared" si="243" ref="BK228:BK232">ROUND(I228*H228,2)</f>
        <v>0</v>
      </c>
      <c r="BL228" s="170" t="s">
        <v>298</v>
      </c>
      <c r="BM228" s="170" t="s">
        <v>662</v>
      </c>
    </row>
    <row r="229" spans="2:47" s="84" customFormat="1" ht="13.5">
      <c r="B229" s="105"/>
      <c r="C229" s="174"/>
      <c r="D229" s="207" t="s">
        <v>173</v>
      </c>
      <c r="E229" s="174"/>
      <c r="F229" s="270" t="s">
        <v>2960</v>
      </c>
      <c r="G229" s="174"/>
      <c r="H229" s="174"/>
      <c r="I229" s="215"/>
      <c r="J229" s="174"/>
      <c r="K229" s="174"/>
      <c r="L229" s="214"/>
      <c r="M229" s="238"/>
      <c r="N229" s="106"/>
      <c r="O229" s="106"/>
      <c r="P229" s="106"/>
      <c r="Q229" s="106"/>
      <c r="R229" s="106"/>
      <c r="S229" s="106"/>
      <c r="T229" s="255"/>
      <c r="AT229" s="170" t="s">
        <v>173</v>
      </c>
      <c r="AU229" s="170" t="s">
        <v>81</v>
      </c>
    </row>
    <row r="230" spans="2:65" s="84" customFormat="1" ht="20.4" customHeight="1">
      <c r="B230" s="105"/>
      <c r="C230" s="189" t="s">
        <v>73</v>
      </c>
      <c r="D230" s="189" t="s">
        <v>166</v>
      </c>
      <c r="E230" s="190" t="s">
        <v>2983</v>
      </c>
      <c r="F230" s="191" t="s">
        <v>2984</v>
      </c>
      <c r="G230" s="192" t="s">
        <v>169</v>
      </c>
      <c r="H230" s="193">
        <v>10</v>
      </c>
      <c r="I230" s="233"/>
      <c r="J230" s="234">
        <f t="shared" si="234"/>
        <v>0</v>
      </c>
      <c r="K230" s="191" t="s">
        <v>22</v>
      </c>
      <c r="L230" s="214"/>
      <c r="M230" s="235" t="s">
        <v>22</v>
      </c>
      <c r="N230" s="236" t="s">
        <v>44</v>
      </c>
      <c r="O230" s="106"/>
      <c r="P230" s="237">
        <f t="shared" si="235"/>
        <v>0</v>
      </c>
      <c r="Q230" s="237">
        <v>0</v>
      </c>
      <c r="R230" s="237">
        <f t="shared" si="236"/>
        <v>0</v>
      </c>
      <c r="S230" s="237">
        <v>0</v>
      </c>
      <c r="T230" s="254">
        <f t="shared" si="237"/>
        <v>0</v>
      </c>
      <c r="AR230" s="170" t="s">
        <v>298</v>
      </c>
      <c r="AT230" s="170" t="s">
        <v>166</v>
      </c>
      <c r="AU230" s="170" t="s">
        <v>81</v>
      </c>
      <c r="AY230" s="170" t="s">
        <v>164</v>
      </c>
      <c r="BE230" s="266">
        <f t="shared" si="238"/>
        <v>0</v>
      </c>
      <c r="BF230" s="266">
        <f t="shared" si="239"/>
        <v>0</v>
      </c>
      <c r="BG230" s="266">
        <f t="shared" si="240"/>
        <v>0</v>
      </c>
      <c r="BH230" s="266">
        <f t="shared" si="241"/>
        <v>0</v>
      </c>
      <c r="BI230" s="266">
        <f t="shared" si="242"/>
        <v>0</v>
      </c>
      <c r="BJ230" s="170" t="s">
        <v>24</v>
      </c>
      <c r="BK230" s="266">
        <f t="shared" si="243"/>
        <v>0</v>
      </c>
      <c r="BL230" s="170" t="s">
        <v>298</v>
      </c>
      <c r="BM230" s="170" t="s">
        <v>671</v>
      </c>
    </row>
    <row r="231" spans="2:47" s="84" customFormat="1" ht="13.5">
      <c r="B231" s="105"/>
      <c r="C231" s="174"/>
      <c r="D231" s="207" t="s">
        <v>173</v>
      </c>
      <c r="E231" s="174"/>
      <c r="F231" s="270" t="s">
        <v>2984</v>
      </c>
      <c r="G231" s="174"/>
      <c r="H231" s="174"/>
      <c r="I231" s="215"/>
      <c r="J231" s="174"/>
      <c r="K231" s="174"/>
      <c r="L231" s="214"/>
      <c r="M231" s="238"/>
      <c r="N231" s="106"/>
      <c r="O231" s="106"/>
      <c r="P231" s="106"/>
      <c r="Q231" s="106"/>
      <c r="R231" s="106"/>
      <c r="S231" s="106"/>
      <c r="T231" s="255"/>
      <c r="AT231" s="170" t="s">
        <v>173</v>
      </c>
      <c r="AU231" s="170" t="s">
        <v>81</v>
      </c>
    </row>
    <row r="232" spans="2:65" s="84" customFormat="1" ht="20.4" customHeight="1">
      <c r="B232" s="105"/>
      <c r="C232" s="189" t="s">
        <v>73</v>
      </c>
      <c r="D232" s="189" t="s">
        <v>166</v>
      </c>
      <c r="E232" s="190" t="s">
        <v>2985</v>
      </c>
      <c r="F232" s="191" t="s">
        <v>2986</v>
      </c>
      <c r="G232" s="192" t="s">
        <v>169</v>
      </c>
      <c r="H232" s="193">
        <v>2</v>
      </c>
      <c r="I232" s="233"/>
      <c r="J232" s="234">
        <f aca="true" t="shared" si="244" ref="J232:J236">ROUND(I232*H232,2)</f>
        <v>0</v>
      </c>
      <c r="K232" s="191" t="s">
        <v>22</v>
      </c>
      <c r="L232" s="214"/>
      <c r="M232" s="235" t="s">
        <v>22</v>
      </c>
      <c r="N232" s="236" t="s">
        <v>44</v>
      </c>
      <c r="O232" s="106"/>
      <c r="P232" s="237">
        <f t="shared" si="235"/>
        <v>0</v>
      </c>
      <c r="Q232" s="237">
        <v>0</v>
      </c>
      <c r="R232" s="237">
        <f t="shared" si="236"/>
        <v>0</v>
      </c>
      <c r="S232" s="237">
        <v>0</v>
      </c>
      <c r="T232" s="254">
        <f t="shared" si="237"/>
        <v>0</v>
      </c>
      <c r="AR232" s="170" t="s">
        <v>298</v>
      </c>
      <c r="AT232" s="170" t="s">
        <v>166</v>
      </c>
      <c r="AU232" s="170" t="s">
        <v>81</v>
      </c>
      <c r="AY232" s="170" t="s">
        <v>164</v>
      </c>
      <c r="BE232" s="266">
        <f t="shared" si="238"/>
        <v>0</v>
      </c>
      <c r="BF232" s="266">
        <f t="shared" si="239"/>
        <v>0</v>
      </c>
      <c r="BG232" s="266">
        <f t="shared" si="240"/>
        <v>0</v>
      </c>
      <c r="BH232" s="266">
        <f t="shared" si="241"/>
        <v>0</v>
      </c>
      <c r="BI232" s="266">
        <f t="shared" si="242"/>
        <v>0</v>
      </c>
      <c r="BJ232" s="170" t="s">
        <v>24</v>
      </c>
      <c r="BK232" s="266">
        <f t="shared" si="243"/>
        <v>0</v>
      </c>
      <c r="BL232" s="170" t="s">
        <v>298</v>
      </c>
      <c r="BM232" s="170" t="s">
        <v>680</v>
      </c>
    </row>
    <row r="233" spans="2:47" s="84" customFormat="1" ht="13.5">
      <c r="B233" s="105"/>
      <c r="C233" s="174"/>
      <c r="D233" s="207" t="s">
        <v>173</v>
      </c>
      <c r="E233" s="174"/>
      <c r="F233" s="270" t="s">
        <v>2986</v>
      </c>
      <c r="G233" s="174"/>
      <c r="H233" s="174"/>
      <c r="I233" s="215"/>
      <c r="J233" s="174"/>
      <c r="K233" s="174"/>
      <c r="L233" s="214"/>
      <c r="M233" s="238"/>
      <c r="N233" s="106"/>
      <c r="O233" s="106"/>
      <c r="P233" s="106"/>
      <c r="Q233" s="106"/>
      <c r="R233" s="106"/>
      <c r="S233" s="106"/>
      <c r="T233" s="255"/>
      <c r="AT233" s="170" t="s">
        <v>173</v>
      </c>
      <c r="AU233" s="170" t="s">
        <v>81</v>
      </c>
    </row>
    <row r="234" spans="2:65" s="84" customFormat="1" ht="20.4" customHeight="1">
      <c r="B234" s="105"/>
      <c r="C234" s="189" t="s">
        <v>73</v>
      </c>
      <c r="D234" s="189" t="s">
        <v>166</v>
      </c>
      <c r="E234" s="190" t="s">
        <v>2987</v>
      </c>
      <c r="F234" s="191" t="s">
        <v>2958</v>
      </c>
      <c r="G234" s="192" t="s">
        <v>169</v>
      </c>
      <c r="H234" s="193">
        <v>1</v>
      </c>
      <c r="I234" s="233"/>
      <c r="J234" s="234">
        <f t="shared" si="244"/>
        <v>0</v>
      </c>
      <c r="K234" s="191" t="s">
        <v>22</v>
      </c>
      <c r="L234" s="214"/>
      <c r="M234" s="235" t="s">
        <v>22</v>
      </c>
      <c r="N234" s="236" t="s">
        <v>44</v>
      </c>
      <c r="O234" s="106"/>
      <c r="P234" s="237">
        <f aca="true" t="shared" si="245" ref="P234:P238">O234*H234</f>
        <v>0</v>
      </c>
      <c r="Q234" s="237">
        <v>0</v>
      </c>
      <c r="R234" s="237">
        <f aca="true" t="shared" si="246" ref="R234:R238">Q234*H234</f>
        <v>0</v>
      </c>
      <c r="S234" s="237">
        <v>0</v>
      </c>
      <c r="T234" s="254">
        <f aca="true" t="shared" si="247" ref="T234:T238">S234*H234</f>
        <v>0</v>
      </c>
      <c r="AR234" s="170" t="s">
        <v>298</v>
      </c>
      <c r="AT234" s="170" t="s">
        <v>166</v>
      </c>
      <c r="AU234" s="170" t="s">
        <v>81</v>
      </c>
      <c r="AY234" s="170" t="s">
        <v>164</v>
      </c>
      <c r="BE234" s="266">
        <f aca="true" t="shared" si="248" ref="BE234:BE238">IF(N234="základní",J234,0)</f>
        <v>0</v>
      </c>
      <c r="BF234" s="266">
        <f aca="true" t="shared" si="249" ref="BF234:BF238">IF(N234="snížená",J234,0)</f>
        <v>0</v>
      </c>
      <c r="BG234" s="266">
        <f aca="true" t="shared" si="250" ref="BG234:BG238">IF(N234="zákl. přenesená",J234,0)</f>
        <v>0</v>
      </c>
      <c r="BH234" s="266">
        <f aca="true" t="shared" si="251" ref="BH234:BH238">IF(N234="sníž. přenesená",J234,0)</f>
        <v>0</v>
      </c>
      <c r="BI234" s="266">
        <f aca="true" t="shared" si="252" ref="BI234:BI238">IF(N234="nulová",J234,0)</f>
        <v>0</v>
      </c>
      <c r="BJ234" s="170" t="s">
        <v>24</v>
      </c>
      <c r="BK234" s="266">
        <f aca="true" t="shared" si="253" ref="BK234:BK238">ROUND(I234*H234,2)</f>
        <v>0</v>
      </c>
      <c r="BL234" s="170" t="s">
        <v>298</v>
      </c>
      <c r="BM234" s="170" t="s">
        <v>693</v>
      </c>
    </row>
    <row r="235" spans="2:47" s="84" customFormat="1" ht="13.5">
      <c r="B235" s="105"/>
      <c r="C235" s="174"/>
      <c r="D235" s="207" t="s">
        <v>173</v>
      </c>
      <c r="E235" s="174"/>
      <c r="F235" s="270" t="s">
        <v>2958</v>
      </c>
      <c r="G235" s="174"/>
      <c r="H235" s="174"/>
      <c r="I235" s="215"/>
      <c r="J235" s="174"/>
      <c r="K235" s="174"/>
      <c r="L235" s="214"/>
      <c r="M235" s="238"/>
      <c r="N235" s="106"/>
      <c r="O235" s="106"/>
      <c r="P235" s="106"/>
      <c r="Q235" s="106"/>
      <c r="R235" s="106"/>
      <c r="S235" s="106"/>
      <c r="T235" s="255"/>
      <c r="AT235" s="170" t="s">
        <v>173</v>
      </c>
      <c r="AU235" s="170" t="s">
        <v>81</v>
      </c>
    </row>
    <row r="236" spans="2:65" s="84" customFormat="1" ht="20.4" customHeight="1">
      <c r="B236" s="105"/>
      <c r="C236" s="189" t="s">
        <v>73</v>
      </c>
      <c r="D236" s="189" t="s">
        <v>166</v>
      </c>
      <c r="E236" s="190" t="s">
        <v>2988</v>
      </c>
      <c r="F236" s="191" t="s">
        <v>2989</v>
      </c>
      <c r="G236" s="192" t="s">
        <v>169</v>
      </c>
      <c r="H236" s="193">
        <v>1</v>
      </c>
      <c r="I236" s="233"/>
      <c r="J236" s="234">
        <f t="shared" si="244"/>
        <v>0</v>
      </c>
      <c r="K236" s="191" t="s">
        <v>22</v>
      </c>
      <c r="L236" s="214"/>
      <c r="M236" s="235" t="s">
        <v>22</v>
      </c>
      <c r="N236" s="236" t="s">
        <v>44</v>
      </c>
      <c r="O236" s="106"/>
      <c r="P236" s="237">
        <f t="shared" si="245"/>
        <v>0</v>
      </c>
      <c r="Q236" s="237">
        <v>0</v>
      </c>
      <c r="R236" s="237">
        <f t="shared" si="246"/>
        <v>0</v>
      </c>
      <c r="S236" s="237">
        <v>0</v>
      </c>
      <c r="T236" s="254">
        <f t="shared" si="247"/>
        <v>0</v>
      </c>
      <c r="AR236" s="170" t="s">
        <v>298</v>
      </c>
      <c r="AT236" s="170" t="s">
        <v>166</v>
      </c>
      <c r="AU236" s="170" t="s">
        <v>81</v>
      </c>
      <c r="AY236" s="170" t="s">
        <v>164</v>
      </c>
      <c r="BE236" s="266">
        <f t="shared" si="248"/>
        <v>0</v>
      </c>
      <c r="BF236" s="266">
        <f t="shared" si="249"/>
        <v>0</v>
      </c>
      <c r="BG236" s="266">
        <f t="shared" si="250"/>
        <v>0</v>
      </c>
      <c r="BH236" s="266">
        <f t="shared" si="251"/>
        <v>0</v>
      </c>
      <c r="BI236" s="266">
        <f t="shared" si="252"/>
        <v>0</v>
      </c>
      <c r="BJ236" s="170" t="s">
        <v>24</v>
      </c>
      <c r="BK236" s="266">
        <f t="shared" si="253"/>
        <v>0</v>
      </c>
      <c r="BL236" s="170" t="s">
        <v>298</v>
      </c>
      <c r="BM236" s="170" t="s">
        <v>700</v>
      </c>
    </row>
    <row r="237" spans="2:47" s="84" customFormat="1" ht="13.5">
      <c r="B237" s="105"/>
      <c r="C237" s="174"/>
      <c r="D237" s="207" t="s">
        <v>173</v>
      </c>
      <c r="E237" s="174"/>
      <c r="F237" s="270" t="s">
        <v>2989</v>
      </c>
      <c r="G237" s="174"/>
      <c r="H237" s="174"/>
      <c r="I237" s="215"/>
      <c r="J237" s="174"/>
      <c r="K237" s="174"/>
      <c r="L237" s="214"/>
      <c r="M237" s="238"/>
      <c r="N237" s="106"/>
      <c r="O237" s="106"/>
      <c r="P237" s="106"/>
      <c r="Q237" s="106"/>
      <c r="R237" s="106"/>
      <c r="S237" s="106"/>
      <c r="T237" s="255"/>
      <c r="AT237" s="170" t="s">
        <v>173</v>
      </c>
      <c r="AU237" s="170" t="s">
        <v>81</v>
      </c>
    </row>
    <row r="238" spans="2:65" s="84" customFormat="1" ht="20.4" customHeight="1">
      <c r="B238" s="105"/>
      <c r="C238" s="189" t="s">
        <v>73</v>
      </c>
      <c r="D238" s="189" t="s">
        <v>166</v>
      </c>
      <c r="E238" s="190" t="s">
        <v>2990</v>
      </c>
      <c r="F238" s="191" t="s">
        <v>2960</v>
      </c>
      <c r="G238" s="192" t="s">
        <v>169</v>
      </c>
      <c r="H238" s="193">
        <v>1</v>
      </c>
      <c r="I238" s="233"/>
      <c r="J238" s="234">
        <f aca="true" t="shared" si="254" ref="J238:J242">ROUND(I238*H238,2)</f>
        <v>0</v>
      </c>
      <c r="K238" s="191" t="s">
        <v>22</v>
      </c>
      <c r="L238" s="214"/>
      <c r="M238" s="235" t="s">
        <v>22</v>
      </c>
      <c r="N238" s="236" t="s">
        <v>44</v>
      </c>
      <c r="O238" s="106"/>
      <c r="P238" s="237">
        <f t="shared" si="245"/>
        <v>0</v>
      </c>
      <c r="Q238" s="237">
        <v>0</v>
      </c>
      <c r="R238" s="237">
        <f t="shared" si="246"/>
        <v>0</v>
      </c>
      <c r="S238" s="237">
        <v>0</v>
      </c>
      <c r="T238" s="254">
        <f t="shared" si="247"/>
        <v>0</v>
      </c>
      <c r="AR238" s="170" t="s">
        <v>298</v>
      </c>
      <c r="AT238" s="170" t="s">
        <v>166</v>
      </c>
      <c r="AU238" s="170" t="s">
        <v>81</v>
      </c>
      <c r="AY238" s="170" t="s">
        <v>164</v>
      </c>
      <c r="BE238" s="266">
        <f t="shared" si="248"/>
        <v>0</v>
      </c>
      <c r="BF238" s="266">
        <f t="shared" si="249"/>
        <v>0</v>
      </c>
      <c r="BG238" s="266">
        <f t="shared" si="250"/>
        <v>0</v>
      </c>
      <c r="BH238" s="266">
        <f t="shared" si="251"/>
        <v>0</v>
      </c>
      <c r="BI238" s="266">
        <f t="shared" si="252"/>
        <v>0</v>
      </c>
      <c r="BJ238" s="170" t="s">
        <v>24</v>
      </c>
      <c r="BK238" s="266">
        <f t="shared" si="253"/>
        <v>0</v>
      </c>
      <c r="BL238" s="170" t="s">
        <v>298</v>
      </c>
      <c r="BM238" s="170" t="s">
        <v>707</v>
      </c>
    </row>
    <row r="239" spans="2:47" s="84" customFormat="1" ht="13.5">
      <c r="B239" s="105"/>
      <c r="C239" s="174"/>
      <c r="D239" s="207" t="s">
        <v>173</v>
      </c>
      <c r="E239" s="174"/>
      <c r="F239" s="270" t="s">
        <v>2960</v>
      </c>
      <c r="G239" s="174"/>
      <c r="H239" s="174"/>
      <c r="I239" s="215"/>
      <c r="J239" s="174"/>
      <c r="K239" s="174"/>
      <c r="L239" s="214"/>
      <c r="M239" s="238"/>
      <c r="N239" s="106"/>
      <c r="O239" s="106"/>
      <c r="P239" s="106"/>
      <c r="Q239" s="106"/>
      <c r="R239" s="106"/>
      <c r="S239" s="106"/>
      <c r="T239" s="255"/>
      <c r="AT239" s="170" t="s">
        <v>173</v>
      </c>
      <c r="AU239" s="170" t="s">
        <v>81</v>
      </c>
    </row>
    <row r="240" spans="2:65" s="84" customFormat="1" ht="20.4" customHeight="1">
      <c r="B240" s="105"/>
      <c r="C240" s="189" t="s">
        <v>73</v>
      </c>
      <c r="D240" s="189" t="s">
        <v>166</v>
      </c>
      <c r="E240" s="190" t="s">
        <v>2991</v>
      </c>
      <c r="F240" s="191" t="s">
        <v>2992</v>
      </c>
      <c r="G240" s="192" t="s">
        <v>169</v>
      </c>
      <c r="H240" s="193">
        <v>3</v>
      </c>
      <c r="I240" s="233"/>
      <c r="J240" s="234">
        <f t="shared" si="254"/>
        <v>0</v>
      </c>
      <c r="K240" s="191" t="s">
        <v>22</v>
      </c>
      <c r="L240" s="214"/>
      <c r="M240" s="235" t="s">
        <v>22</v>
      </c>
      <c r="N240" s="236" t="s">
        <v>44</v>
      </c>
      <c r="O240" s="106"/>
      <c r="P240" s="237">
        <f aca="true" t="shared" si="255" ref="P240:P244">O240*H240</f>
        <v>0</v>
      </c>
      <c r="Q240" s="237">
        <v>0</v>
      </c>
      <c r="R240" s="237">
        <f aca="true" t="shared" si="256" ref="R240:R244">Q240*H240</f>
        <v>0</v>
      </c>
      <c r="S240" s="237">
        <v>0</v>
      </c>
      <c r="T240" s="254">
        <f aca="true" t="shared" si="257" ref="T240:T244">S240*H240</f>
        <v>0</v>
      </c>
      <c r="AR240" s="170" t="s">
        <v>298</v>
      </c>
      <c r="AT240" s="170" t="s">
        <v>166</v>
      </c>
      <c r="AU240" s="170" t="s">
        <v>81</v>
      </c>
      <c r="AY240" s="170" t="s">
        <v>164</v>
      </c>
      <c r="BE240" s="266">
        <f aca="true" t="shared" si="258" ref="BE240:BE244">IF(N240="základní",J240,0)</f>
        <v>0</v>
      </c>
      <c r="BF240" s="266">
        <f aca="true" t="shared" si="259" ref="BF240:BF244">IF(N240="snížená",J240,0)</f>
        <v>0</v>
      </c>
      <c r="BG240" s="266">
        <f aca="true" t="shared" si="260" ref="BG240:BG244">IF(N240="zákl. přenesená",J240,0)</f>
        <v>0</v>
      </c>
      <c r="BH240" s="266">
        <f aca="true" t="shared" si="261" ref="BH240:BH244">IF(N240="sníž. přenesená",J240,0)</f>
        <v>0</v>
      </c>
      <c r="BI240" s="266">
        <f aca="true" t="shared" si="262" ref="BI240:BI244">IF(N240="nulová",J240,0)</f>
        <v>0</v>
      </c>
      <c r="BJ240" s="170" t="s">
        <v>24</v>
      </c>
      <c r="BK240" s="266">
        <f aca="true" t="shared" si="263" ref="BK240:BK244">ROUND(I240*H240,2)</f>
        <v>0</v>
      </c>
      <c r="BL240" s="170" t="s">
        <v>298</v>
      </c>
      <c r="BM240" s="170" t="s">
        <v>715</v>
      </c>
    </row>
    <row r="241" spans="2:47" s="84" customFormat="1" ht="13.5">
      <c r="B241" s="105"/>
      <c r="C241" s="174"/>
      <c r="D241" s="207" t="s">
        <v>173</v>
      </c>
      <c r="E241" s="174"/>
      <c r="F241" s="270" t="s">
        <v>2992</v>
      </c>
      <c r="G241" s="174"/>
      <c r="H241" s="174"/>
      <c r="I241" s="215"/>
      <c r="J241" s="174"/>
      <c r="K241" s="174"/>
      <c r="L241" s="214"/>
      <c r="M241" s="238"/>
      <c r="N241" s="106"/>
      <c r="O241" s="106"/>
      <c r="P241" s="106"/>
      <c r="Q241" s="106"/>
      <c r="R241" s="106"/>
      <c r="S241" s="106"/>
      <c r="T241" s="255"/>
      <c r="AT241" s="170" t="s">
        <v>173</v>
      </c>
      <c r="AU241" s="170" t="s">
        <v>81</v>
      </c>
    </row>
    <row r="242" spans="2:65" s="84" customFormat="1" ht="20.4" customHeight="1">
      <c r="B242" s="105"/>
      <c r="C242" s="189" t="s">
        <v>73</v>
      </c>
      <c r="D242" s="189" t="s">
        <v>166</v>
      </c>
      <c r="E242" s="190" t="s">
        <v>2993</v>
      </c>
      <c r="F242" s="191" t="s">
        <v>2900</v>
      </c>
      <c r="G242" s="192" t="s">
        <v>169</v>
      </c>
      <c r="H242" s="193">
        <v>6</v>
      </c>
      <c r="I242" s="233"/>
      <c r="J242" s="234">
        <f t="shared" si="254"/>
        <v>0</v>
      </c>
      <c r="K242" s="191" t="s">
        <v>22</v>
      </c>
      <c r="L242" s="214"/>
      <c r="M242" s="235" t="s">
        <v>22</v>
      </c>
      <c r="N242" s="236" t="s">
        <v>44</v>
      </c>
      <c r="O242" s="106"/>
      <c r="P242" s="237">
        <f t="shared" si="255"/>
        <v>0</v>
      </c>
      <c r="Q242" s="237">
        <v>0</v>
      </c>
      <c r="R242" s="237">
        <f t="shared" si="256"/>
        <v>0</v>
      </c>
      <c r="S242" s="237">
        <v>0</v>
      </c>
      <c r="T242" s="254">
        <f t="shared" si="257"/>
        <v>0</v>
      </c>
      <c r="AR242" s="170" t="s">
        <v>298</v>
      </c>
      <c r="AT242" s="170" t="s">
        <v>166</v>
      </c>
      <c r="AU242" s="170" t="s">
        <v>81</v>
      </c>
      <c r="AY242" s="170" t="s">
        <v>164</v>
      </c>
      <c r="BE242" s="266">
        <f t="shared" si="258"/>
        <v>0</v>
      </c>
      <c r="BF242" s="266">
        <f t="shared" si="259"/>
        <v>0</v>
      </c>
      <c r="BG242" s="266">
        <f t="shared" si="260"/>
        <v>0</v>
      </c>
      <c r="BH242" s="266">
        <f t="shared" si="261"/>
        <v>0</v>
      </c>
      <c r="BI242" s="266">
        <f t="shared" si="262"/>
        <v>0</v>
      </c>
      <c r="BJ242" s="170" t="s">
        <v>24</v>
      </c>
      <c r="BK242" s="266">
        <f t="shared" si="263"/>
        <v>0</v>
      </c>
      <c r="BL242" s="170" t="s">
        <v>298</v>
      </c>
      <c r="BM242" s="170" t="s">
        <v>725</v>
      </c>
    </row>
    <row r="243" spans="2:47" s="84" customFormat="1" ht="13.5">
      <c r="B243" s="105"/>
      <c r="C243" s="174"/>
      <c r="D243" s="207" t="s">
        <v>173</v>
      </c>
      <c r="E243" s="174"/>
      <c r="F243" s="270" t="s">
        <v>2900</v>
      </c>
      <c r="G243" s="174"/>
      <c r="H243" s="174"/>
      <c r="I243" s="215"/>
      <c r="J243" s="174"/>
      <c r="K243" s="174"/>
      <c r="L243" s="214"/>
      <c r="M243" s="238"/>
      <c r="N243" s="106"/>
      <c r="O243" s="106"/>
      <c r="P243" s="106"/>
      <c r="Q243" s="106"/>
      <c r="R243" s="106"/>
      <c r="S243" s="106"/>
      <c r="T243" s="255"/>
      <c r="AT243" s="170" t="s">
        <v>173</v>
      </c>
      <c r="AU243" s="170" t="s">
        <v>81</v>
      </c>
    </row>
    <row r="244" spans="2:65" s="84" customFormat="1" ht="20.4" customHeight="1">
      <c r="B244" s="105"/>
      <c r="C244" s="189" t="s">
        <v>73</v>
      </c>
      <c r="D244" s="189" t="s">
        <v>166</v>
      </c>
      <c r="E244" s="190" t="s">
        <v>2994</v>
      </c>
      <c r="F244" s="191" t="s">
        <v>2902</v>
      </c>
      <c r="G244" s="192" t="s">
        <v>169</v>
      </c>
      <c r="H244" s="193">
        <v>3</v>
      </c>
      <c r="I244" s="233"/>
      <c r="J244" s="234">
        <f aca="true" t="shared" si="264" ref="J244:J248">ROUND(I244*H244,2)</f>
        <v>0</v>
      </c>
      <c r="K244" s="191" t="s">
        <v>22</v>
      </c>
      <c r="L244" s="214"/>
      <c r="M244" s="235" t="s">
        <v>22</v>
      </c>
      <c r="N244" s="236" t="s">
        <v>44</v>
      </c>
      <c r="O244" s="106"/>
      <c r="P244" s="237">
        <f t="shared" si="255"/>
        <v>0</v>
      </c>
      <c r="Q244" s="237">
        <v>0</v>
      </c>
      <c r="R244" s="237">
        <f t="shared" si="256"/>
        <v>0</v>
      </c>
      <c r="S244" s="237">
        <v>0</v>
      </c>
      <c r="T244" s="254">
        <f t="shared" si="257"/>
        <v>0</v>
      </c>
      <c r="AR244" s="170" t="s">
        <v>298</v>
      </c>
      <c r="AT244" s="170" t="s">
        <v>166</v>
      </c>
      <c r="AU244" s="170" t="s">
        <v>81</v>
      </c>
      <c r="AY244" s="170" t="s">
        <v>164</v>
      </c>
      <c r="BE244" s="266">
        <f t="shared" si="258"/>
        <v>0</v>
      </c>
      <c r="BF244" s="266">
        <f t="shared" si="259"/>
        <v>0</v>
      </c>
      <c r="BG244" s="266">
        <f t="shared" si="260"/>
        <v>0</v>
      </c>
      <c r="BH244" s="266">
        <f t="shared" si="261"/>
        <v>0</v>
      </c>
      <c r="BI244" s="266">
        <f t="shared" si="262"/>
        <v>0</v>
      </c>
      <c r="BJ244" s="170" t="s">
        <v>24</v>
      </c>
      <c r="BK244" s="266">
        <f t="shared" si="263"/>
        <v>0</v>
      </c>
      <c r="BL244" s="170" t="s">
        <v>298</v>
      </c>
      <c r="BM244" s="170" t="s">
        <v>732</v>
      </c>
    </row>
    <row r="245" spans="2:47" s="84" customFormat="1" ht="13.5">
      <c r="B245" s="105"/>
      <c r="C245" s="174"/>
      <c r="D245" s="207" t="s">
        <v>173</v>
      </c>
      <c r="E245" s="174"/>
      <c r="F245" s="270" t="s">
        <v>2902</v>
      </c>
      <c r="G245" s="174"/>
      <c r="H245" s="174"/>
      <c r="I245" s="215"/>
      <c r="J245" s="174"/>
      <c r="K245" s="174"/>
      <c r="L245" s="214"/>
      <c r="M245" s="238"/>
      <c r="N245" s="106"/>
      <c r="O245" s="106"/>
      <c r="P245" s="106"/>
      <c r="Q245" s="106"/>
      <c r="R245" s="106"/>
      <c r="S245" s="106"/>
      <c r="T245" s="255"/>
      <c r="AT245" s="170" t="s">
        <v>173</v>
      </c>
      <c r="AU245" s="170" t="s">
        <v>81</v>
      </c>
    </row>
    <row r="246" spans="2:65" s="84" customFormat="1" ht="20.4" customHeight="1">
      <c r="B246" s="105"/>
      <c r="C246" s="189" t="s">
        <v>73</v>
      </c>
      <c r="D246" s="189" t="s">
        <v>166</v>
      </c>
      <c r="E246" s="190" t="s">
        <v>2995</v>
      </c>
      <c r="F246" s="191" t="s">
        <v>2904</v>
      </c>
      <c r="G246" s="192" t="s">
        <v>169</v>
      </c>
      <c r="H246" s="193">
        <v>1</v>
      </c>
      <c r="I246" s="233"/>
      <c r="J246" s="234">
        <f t="shared" si="264"/>
        <v>0</v>
      </c>
      <c r="K246" s="191" t="s">
        <v>22</v>
      </c>
      <c r="L246" s="214"/>
      <c r="M246" s="235" t="s">
        <v>22</v>
      </c>
      <c r="N246" s="236" t="s">
        <v>44</v>
      </c>
      <c r="O246" s="106"/>
      <c r="P246" s="237">
        <f aca="true" t="shared" si="265" ref="P246:P250">O246*H246</f>
        <v>0</v>
      </c>
      <c r="Q246" s="237">
        <v>0</v>
      </c>
      <c r="R246" s="237">
        <f aca="true" t="shared" si="266" ref="R246:R250">Q246*H246</f>
        <v>0</v>
      </c>
      <c r="S246" s="237">
        <v>0</v>
      </c>
      <c r="T246" s="254">
        <f aca="true" t="shared" si="267" ref="T246:T250">S246*H246</f>
        <v>0</v>
      </c>
      <c r="AR246" s="170" t="s">
        <v>298</v>
      </c>
      <c r="AT246" s="170" t="s">
        <v>166</v>
      </c>
      <c r="AU246" s="170" t="s">
        <v>81</v>
      </c>
      <c r="AY246" s="170" t="s">
        <v>164</v>
      </c>
      <c r="BE246" s="266">
        <f aca="true" t="shared" si="268" ref="BE246:BE250">IF(N246="základní",J246,0)</f>
        <v>0</v>
      </c>
      <c r="BF246" s="266">
        <f aca="true" t="shared" si="269" ref="BF246:BF250">IF(N246="snížená",J246,0)</f>
        <v>0</v>
      </c>
      <c r="BG246" s="266">
        <f aca="true" t="shared" si="270" ref="BG246:BG250">IF(N246="zákl. přenesená",J246,0)</f>
        <v>0</v>
      </c>
      <c r="BH246" s="266">
        <f aca="true" t="shared" si="271" ref="BH246:BH250">IF(N246="sníž. přenesená",J246,0)</f>
        <v>0</v>
      </c>
      <c r="BI246" s="266">
        <f aca="true" t="shared" si="272" ref="BI246:BI250">IF(N246="nulová",J246,0)</f>
        <v>0</v>
      </c>
      <c r="BJ246" s="170" t="s">
        <v>24</v>
      </c>
      <c r="BK246" s="266">
        <f aca="true" t="shared" si="273" ref="BK246:BK250">ROUND(I246*H246,2)</f>
        <v>0</v>
      </c>
      <c r="BL246" s="170" t="s">
        <v>298</v>
      </c>
      <c r="BM246" s="170" t="s">
        <v>739</v>
      </c>
    </row>
    <row r="247" spans="2:47" s="84" customFormat="1" ht="13.5">
      <c r="B247" s="105"/>
      <c r="C247" s="174"/>
      <c r="D247" s="207" t="s">
        <v>173</v>
      </c>
      <c r="E247" s="174"/>
      <c r="F247" s="270" t="s">
        <v>2904</v>
      </c>
      <c r="G247" s="174"/>
      <c r="H247" s="174"/>
      <c r="I247" s="215"/>
      <c r="J247" s="174"/>
      <c r="K247" s="174"/>
      <c r="L247" s="214"/>
      <c r="M247" s="238"/>
      <c r="N247" s="106"/>
      <c r="O247" s="106"/>
      <c r="P247" s="106"/>
      <c r="Q247" s="106"/>
      <c r="R247" s="106"/>
      <c r="S247" s="106"/>
      <c r="T247" s="255"/>
      <c r="AT247" s="170" t="s">
        <v>173</v>
      </c>
      <c r="AU247" s="170" t="s">
        <v>81</v>
      </c>
    </row>
    <row r="248" spans="2:65" s="84" customFormat="1" ht="20.4" customHeight="1">
      <c r="B248" s="105"/>
      <c r="C248" s="189" t="s">
        <v>73</v>
      </c>
      <c r="D248" s="189" t="s">
        <v>166</v>
      </c>
      <c r="E248" s="190" t="s">
        <v>2996</v>
      </c>
      <c r="F248" s="191" t="s">
        <v>2851</v>
      </c>
      <c r="G248" s="192" t="s">
        <v>169</v>
      </c>
      <c r="H248" s="193">
        <v>2</v>
      </c>
      <c r="I248" s="233"/>
      <c r="J248" s="234">
        <f t="shared" si="264"/>
        <v>0</v>
      </c>
      <c r="K248" s="191" t="s">
        <v>22</v>
      </c>
      <c r="L248" s="214"/>
      <c r="M248" s="235" t="s">
        <v>22</v>
      </c>
      <c r="N248" s="236" t="s">
        <v>44</v>
      </c>
      <c r="O248" s="106"/>
      <c r="P248" s="237">
        <f t="shared" si="265"/>
        <v>0</v>
      </c>
      <c r="Q248" s="237">
        <v>0</v>
      </c>
      <c r="R248" s="237">
        <f t="shared" si="266"/>
        <v>0</v>
      </c>
      <c r="S248" s="237">
        <v>0</v>
      </c>
      <c r="T248" s="254">
        <f t="shared" si="267"/>
        <v>0</v>
      </c>
      <c r="AR248" s="170" t="s">
        <v>298</v>
      </c>
      <c r="AT248" s="170" t="s">
        <v>166</v>
      </c>
      <c r="AU248" s="170" t="s">
        <v>81</v>
      </c>
      <c r="AY248" s="170" t="s">
        <v>164</v>
      </c>
      <c r="BE248" s="266">
        <f t="shared" si="268"/>
        <v>0</v>
      </c>
      <c r="BF248" s="266">
        <f t="shared" si="269"/>
        <v>0</v>
      </c>
      <c r="BG248" s="266">
        <f t="shared" si="270"/>
        <v>0</v>
      </c>
      <c r="BH248" s="266">
        <f t="shared" si="271"/>
        <v>0</v>
      </c>
      <c r="BI248" s="266">
        <f t="shared" si="272"/>
        <v>0</v>
      </c>
      <c r="BJ248" s="170" t="s">
        <v>24</v>
      </c>
      <c r="BK248" s="266">
        <f t="shared" si="273"/>
        <v>0</v>
      </c>
      <c r="BL248" s="170" t="s">
        <v>298</v>
      </c>
      <c r="BM248" s="170" t="s">
        <v>747</v>
      </c>
    </row>
    <row r="249" spans="2:47" s="84" customFormat="1" ht="13.5">
      <c r="B249" s="105"/>
      <c r="C249" s="174"/>
      <c r="D249" s="207" t="s">
        <v>173</v>
      </c>
      <c r="E249" s="174"/>
      <c r="F249" s="270" t="s">
        <v>2851</v>
      </c>
      <c r="G249" s="174"/>
      <c r="H249" s="174"/>
      <c r="I249" s="215"/>
      <c r="J249" s="174"/>
      <c r="K249" s="174"/>
      <c r="L249" s="214"/>
      <c r="M249" s="238"/>
      <c r="N249" s="106"/>
      <c r="O249" s="106"/>
      <c r="P249" s="106"/>
      <c r="Q249" s="106"/>
      <c r="R249" s="106"/>
      <c r="S249" s="106"/>
      <c r="T249" s="255"/>
      <c r="AT249" s="170" t="s">
        <v>173</v>
      </c>
      <c r="AU249" s="170" t="s">
        <v>81</v>
      </c>
    </row>
    <row r="250" spans="2:65" s="84" customFormat="1" ht="20.4" customHeight="1">
      <c r="B250" s="105"/>
      <c r="C250" s="189" t="s">
        <v>73</v>
      </c>
      <c r="D250" s="189" t="s">
        <v>166</v>
      </c>
      <c r="E250" s="190" t="s">
        <v>2997</v>
      </c>
      <c r="F250" s="191" t="s">
        <v>2998</v>
      </c>
      <c r="G250" s="192" t="s">
        <v>169</v>
      </c>
      <c r="H250" s="193">
        <v>12</v>
      </c>
      <c r="I250" s="233"/>
      <c r="J250" s="234">
        <f aca="true" t="shared" si="274" ref="J250:J255">ROUND(I250*H250,2)</f>
        <v>0</v>
      </c>
      <c r="K250" s="191" t="s">
        <v>22</v>
      </c>
      <c r="L250" s="214"/>
      <c r="M250" s="235" t="s">
        <v>22</v>
      </c>
      <c r="N250" s="236" t="s">
        <v>44</v>
      </c>
      <c r="O250" s="106"/>
      <c r="P250" s="237">
        <f t="shared" si="265"/>
        <v>0</v>
      </c>
      <c r="Q250" s="237">
        <v>0</v>
      </c>
      <c r="R250" s="237">
        <f t="shared" si="266"/>
        <v>0</v>
      </c>
      <c r="S250" s="237">
        <v>0</v>
      </c>
      <c r="T250" s="254">
        <f t="shared" si="267"/>
        <v>0</v>
      </c>
      <c r="AR250" s="170" t="s">
        <v>298</v>
      </c>
      <c r="AT250" s="170" t="s">
        <v>166</v>
      </c>
      <c r="AU250" s="170" t="s">
        <v>81</v>
      </c>
      <c r="AY250" s="170" t="s">
        <v>164</v>
      </c>
      <c r="BE250" s="266">
        <f t="shared" si="268"/>
        <v>0</v>
      </c>
      <c r="BF250" s="266">
        <f t="shared" si="269"/>
        <v>0</v>
      </c>
      <c r="BG250" s="266">
        <f t="shared" si="270"/>
        <v>0</v>
      </c>
      <c r="BH250" s="266">
        <f t="shared" si="271"/>
        <v>0</v>
      </c>
      <c r="BI250" s="266">
        <f t="shared" si="272"/>
        <v>0</v>
      </c>
      <c r="BJ250" s="170" t="s">
        <v>24</v>
      </c>
      <c r="BK250" s="266">
        <f t="shared" si="273"/>
        <v>0</v>
      </c>
      <c r="BL250" s="170" t="s">
        <v>298</v>
      </c>
      <c r="BM250" s="170" t="s">
        <v>756</v>
      </c>
    </row>
    <row r="251" spans="2:47" s="84" customFormat="1" ht="13.5">
      <c r="B251" s="105"/>
      <c r="C251" s="174"/>
      <c r="D251" s="207" t="s">
        <v>173</v>
      </c>
      <c r="E251" s="174"/>
      <c r="F251" s="270" t="s">
        <v>2998</v>
      </c>
      <c r="G251" s="174"/>
      <c r="H251" s="174"/>
      <c r="I251" s="215"/>
      <c r="J251" s="174"/>
      <c r="K251" s="174"/>
      <c r="L251" s="214"/>
      <c r="M251" s="238"/>
      <c r="N251" s="106"/>
      <c r="O251" s="106"/>
      <c r="P251" s="106"/>
      <c r="Q251" s="106"/>
      <c r="R251" s="106"/>
      <c r="S251" s="106"/>
      <c r="T251" s="255"/>
      <c r="AT251" s="170" t="s">
        <v>173</v>
      </c>
      <c r="AU251" s="170" t="s">
        <v>81</v>
      </c>
    </row>
    <row r="252" spans="2:65" s="84" customFormat="1" ht="20.4" customHeight="1">
      <c r="B252" s="105"/>
      <c r="C252" s="189" t="s">
        <v>73</v>
      </c>
      <c r="D252" s="189" t="s">
        <v>166</v>
      </c>
      <c r="E252" s="190" t="s">
        <v>2999</v>
      </c>
      <c r="F252" s="191" t="s">
        <v>3000</v>
      </c>
      <c r="G252" s="192" t="s">
        <v>169</v>
      </c>
      <c r="H252" s="193">
        <v>1</v>
      </c>
      <c r="I252" s="233"/>
      <c r="J252" s="234">
        <f t="shared" si="274"/>
        <v>0</v>
      </c>
      <c r="K252" s="191" t="s">
        <v>22</v>
      </c>
      <c r="L252" s="214"/>
      <c r="M252" s="235" t="s">
        <v>22</v>
      </c>
      <c r="N252" s="236" t="s">
        <v>44</v>
      </c>
      <c r="O252" s="106"/>
      <c r="P252" s="237">
        <f aca="true" t="shared" si="275" ref="P252:P257">O252*H252</f>
        <v>0</v>
      </c>
      <c r="Q252" s="237">
        <v>0</v>
      </c>
      <c r="R252" s="237">
        <f aca="true" t="shared" si="276" ref="R252:R257">Q252*H252</f>
        <v>0</v>
      </c>
      <c r="S252" s="237">
        <v>0</v>
      </c>
      <c r="T252" s="254">
        <f aca="true" t="shared" si="277" ref="T252:T257">S252*H252</f>
        <v>0</v>
      </c>
      <c r="AR252" s="170" t="s">
        <v>298</v>
      </c>
      <c r="AT252" s="170" t="s">
        <v>166</v>
      </c>
      <c r="AU252" s="170" t="s">
        <v>81</v>
      </c>
      <c r="AY252" s="170" t="s">
        <v>164</v>
      </c>
      <c r="BE252" s="266">
        <f aca="true" t="shared" si="278" ref="BE252:BE257">IF(N252="základní",J252,0)</f>
        <v>0</v>
      </c>
      <c r="BF252" s="266">
        <f aca="true" t="shared" si="279" ref="BF252:BF257">IF(N252="snížená",J252,0)</f>
        <v>0</v>
      </c>
      <c r="BG252" s="266">
        <f aca="true" t="shared" si="280" ref="BG252:BG257">IF(N252="zákl. přenesená",J252,0)</f>
        <v>0</v>
      </c>
      <c r="BH252" s="266">
        <f aca="true" t="shared" si="281" ref="BH252:BH257">IF(N252="sníž. přenesená",J252,0)</f>
        <v>0</v>
      </c>
      <c r="BI252" s="266">
        <f aca="true" t="shared" si="282" ref="BI252:BI257">IF(N252="nulová",J252,0)</f>
        <v>0</v>
      </c>
      <c r="BJ252" s="170" t="s">
        <v>24</v>
      </c>
      <c r="BK252" s="266">
        <f aca="true" t="shared" si="283" ref="BK252:BK257">ROUND(I252*H252,2)</f>
        <v>0</v>
      </c>
      <c r="BL252" s="170" t="s">
        <v>298</v>
      </c>
      <c r="BM252" s="170" t="s">
        <v>765</v>
      </c>
    </row>
    <row r="253" spans="2:47" s="84" customFormat="1" ht="13.5">
      <c r="B253" s="105"/>
      <c r="C253" s="174"/>
      <c r="D253" s="194" t="s">
        <v>173</v>
      </c>
      <c r="E253" s="174"/>
      <c r="F253" s="195" t="s">
        <v>3000</v>
      </c>
      <c r="G253" s="174"/>
      <c r="H253" s="174"/>
      <c r="I253" s="215"/>
      <c r="J253" s="174"/>
      <c r="K253" s="174"/>
      <c r="L253" s="214"/>
      <c r="M253" s="238"/>
      <c r="N253" s="106"/>
      <c r="O253" s="106"/>
      <c r="P253" s="106"/>
      <c r="Q253" s="106"/>
      <c r="R253" s="106"/>
      <c r="S253" s="106"/>
      <c r="T253" s="255"/>
      <c r="AT253" s="170" t="s">
        <v>173</v>
      </c>
      <c r="AU253" s="170" t="s">
        <v>81</v>
      </c>
    </row>
    <row r="254" spans="2:63" s="89" customFormat="1" ht="29.9" customHeight="1">
      <c r="B254" s="183"/>
      <c r="C254" s="184"/>
      <c r="D254" s="187" t="s">
        <v>72</v>
      </c>
      <c r="E254" s="188" t="s">
        <v>3001</v>
      </c>
      <c r="F254" s="188" t="s">
        <v>3002</v>
      </c>
      <c r="G254" s="184"/>
      <c r="H254" s="184"/>
      <c r="I254" s="226"/>
      <c r="J254" s="232">
        <f>BK254</f>
        <v>0</v>
      </c>
      <c r="K254" s="184"/>
      <c r="L254" s="228"/>
      <c r="M254" s="229"/>
      <c r="N254" s="230"/>
      <c r="O254" s="230"/>
      <c r="P254" s="231">
        <f aca="true" t="shared" si="284" ref="P254:T254">SUM(P255:P286)</f>
        <v>0</v>
      </c>
      <c r="Q254" s="230"/>
      <c r="R254" s="231">
        <f t="shared" si="284"/>
        <v>0</v>
      </c>
      <c r="S254" s="230"/>
      <c r="T254" s="253">
        <f t="shared" si="284"/>
        <v>0</v>
      </c>
      <c r="AR254" s="259" t="s">
        <v>81</v>
      </c>
      <c r="AT254" s="260" t="s">
        <v>72</v>
      </c>
      <c r="AU254" s="260" t="s">
        <v>24</v>
      </c>
      <c r="AY254" s="259" t="s">
        <v>164</v>
      </c>
      <c r="BK254" s="265">
        <f>SUM(BK255:BK286)</f>
        <v>0</v>
      </c>
    </row>
    <row r="255" spans="2:65" s="84" customFormat="1" ht="20.4" customHeight="1">
      <c r="B255" s="105"/>
      <c r="C255" s="189" t="s">
        <v>73</v>
      </c>
      <c r="D255" s="189" t="s">
        <v>166</v>
      </c>
      <c r="E255" s="190" t="s">
        <v>3003</v>
      </c>
      <c r="F255" s="191" t="s">
        <v>3004</v>
      </c>
      <c r="G255" s="192" t="s">
        <v>192</v>
      </c>
      <c r="H255" s="193">
        <v>18</v>
      </c>
      <c r="I255" s="233"/>
      <c r="J255" s="234">
        <f t="shared" si="274"/>
        <v>0</v>
      </c>
      <c r="K255" s="191" t="s">
        <v>22</v>
      </c>
      <c r="L255" s="214"/>
      <c r="M255" s="235" t="s">
        <v>22</v>
      </c>
      <c r="N255" s="236" t="s">
        <v>44</v>
      </c>
      <c r="O255" s="106"/>
      <c r="P255" s="237">
        <f t="shared" si="275"/>
        <v>0</v>
      </c>
      <c r="Q255" s="237">
        <v>0</v>
      </c>
      <c r="R255" s="237">
        <f t="shared" si="276"/>
        <v>0</v>
      </c>
      <c r="S255" s="237">
        <v>0</v>
      </c>
      <c r="T255" s="254">
        <f t="shared" si="277"/>
        <v>0</v>
      </c>
      <c r="AR255" s="170" t="s">
        <v>298</v>
      </c>
      <c r="AT255" s="170" t="s">
        <v>166</v>
      </c>
      <c r="AU255" s="170" t="s">
        <v>81</v>
      </c>
      <c r="AY255" s="170" t="s">
        <v>164</v>
      </c>
      <c r="BE255" s="266">
        <f t="shared" si="278"/>
        <v>0</v>
      </c>
      <c r="BF255" s="266">
        <f t="shared" si="279"/>
        <v>0</v>
      </c>
      <c r="BG255" s="266">
        <f t="shared" si="280"/>
        <v>0</v>
      </c>
      <c r="BH255" s="266">
        <f t="shared" si="281"/>
        <v>0</v>
      </c>
      <c r="BI255" s="266">
        <f t="shared" si="282"/>
        <v>0</v>
      </c>
      <c r="BJ255" s="170" t="s">
        <v>24</v>
      </c>
      <c r="BK255" s="266">
        <f t="shared" si="283"/>
        <v>0</v>
      </c>
      <c r="BL255" s="170" t="s">
        <v>298</v>
      </c>
      <c r="BM255" s="170" t="s">
        <v>776</v>
      </c>
    </row>
    <row r="256" spans="2:47" s="84" customFormat="1" ht="13.5">
      <c r="B256" s="105"/>
      <c r="C256" s="174"/>
      <c r="D256" s="207" t="s">
        <v>173</v>
      </c>
      <c r="E256" s="174"/>
      <c r="F256" s="270" t="s">
        <v>3004</v>
      </c>
      <c r="G256" s="174"/>
      <c r="H256" s="174"/>
      <c r="I256" s="215"/>
      <c r="J256" s="174"/>
      <c r="K256" s="174"/>
      <c r="L256" s="214"/>
      <c r="M256" s="238"/>
      <c r="N256" s="106"/>
      <c r="O256" s="106"/>
      <c r="P256" s="106"/>
      <c r="Q256" s="106"/>
      <c r="R256" s="106"/>
      <c r="S256" s="106"/>
      <c r="T256" s="255"/>
      <c r="AT256" s="170" t="s">
        <v>173</v>
      </c>
      <c r="AU256" s="170" t="s">
        <v>81</v>
      </c>
    </row>
    <row r="257" spans="2:65" s="84" customFormat="1" ht="20.4" customHeight="1">
      <c r="B257" s="105"/>
      <c r="C257" s="189" t="s">
        <v>73</v>
      </c>
      <c r="D257" s="189" t="s">
        <v>166</v>
      </c>
      <c r="E257" s="190" t="s">
        <v>3005</v>
      </c>
      <c r="F257" s="191" t="s">
        <v>3006</v>
      </c>
      <c r="G257" s="192" t="s">
        <v>169</v>
      </c>
      <c r="H257" s="193">
        <v>1</v>
      </c>
      <c r="I257" s="233"/>
      <c r="J257" s="234">
        <f aca="true" t="shared" si="285" ref="J257:J261">ROUND(I257*H257,2)</f>
        <v>0</v>
      </c>
      <c r="K257" s="191" t="s">
        <v>22</v>
      </c>
      <c r="L257" s="214"/>
      <c r="M257" s="235" t="s">
        <v>22</v>
      </c>
      <c r="N257" s="236" t="s">
        <v>44</v>
      </c>
      <c r="O257" s="106"/>
      <c r="P257" s="237">
        <f t="shared" si="275"/>
        <v>0</v>
      </c>
      <c r="Q257" s="237">
        <v>0</v>
      </c>
      <c r="R257" s="237">
        <f t="shared" si="276"/>
        <v>0</v>
      </c>
      <c r="S257" s="237">
        <v>0</v>
      </c>
      <c r="T257" s="254">
        <f t="shared" si="277"/>
        <v>0</v>
      </c>
      <c r="AR257" s="170" t="s">
        <v>298</v>
      </c>
      <c r="AT257" s="170" t="s">
        <v>166</v>
      </c>
      <c r="AU257" s="170" t="s">
        <v>81</v>
      </c>
      <c r="AY257" s="170" t="s">
        <v>164</v>
      </c>
      <c r="BE257" s="266">
        <f t="shared" si="278"/>
        <v>0</v>
      </c>
      <c r="BF257" s="266">
        <f t="shared" si="279"/>
        <v>0</v>
      </c>
      <c r="BG257" s="266">
        <f t="shared" si="280"/>
        <v>0</v>
      </c>
      <c r="BH257" s="266">
        <f t="shared" si="281"/>
        <v>0</v>
      </c>
      <c r="BI257" s="266">
        <f t="shared" si="282"/>
        <v>0</v>
      </c>
      <c r="BJ257" s="170" t="s">
        <v>24</v>
      </c>
      <c r="BK257" s="266">
        <f t="shared" si="283"/>
        <v>0</v>
      </c>
      <c r="BL257" s="170" t="s">
        <v>298</v>
      </c>
      <c r="BM257" s="170" t="s">
        <v>792</v>
      </c>
    </row>
    <row r="258" spans="2:47" s="84" customFormat="1" ht="13.5">
      <c r="B258" s="105"/>
      <c r="C258" s="174"/>
      <c r="D258" s="207" t="s">
        <v>173</v>
      </c>
      <c r="E258" s="174"/>
      <c r="F258" s="270" t="s">
        <v>3006</v>
      </c>
      <c r="G258" s="174"/>
      <c r="H258" s="174"/>
      <c r="I258" s="215"/>
      <c r="J258" s="174"/>
      <c r="K258" s="174"/>
      <c r="L258" s="214"/>
      <c r="M258" s="238"/>
      <c r="N258" s="106"/>
      <c r="O258" s="106"/>
      <c r="P258" s="106"/>
      <c r="Q258" s="106"/>
      <c r="R258" s="106"/>
      <c r="S258" s="106"/>
      <c r="T258" s="255"/>
      <c r="AT258" s="170" t="s">
        <v>173</v>
      </c>
      <c r="AU258" s="170" t="s">
        <v>81</v>
      </c>
    </row>
    <row r="259" spans="2:65" s="84" customFormat="1" ht="20.4" customHeight="1">
      <c r="B259" s="105"/>
      <c r="C259" s="189" t="s">
        <v>73</v>
      </c>
      <c r="D259" s="189" t="s">
        <v>166</v>
      </c>
      <c r="E259" s="190" t="s">
        <v>3007</v>
      </c>
      <c r="F259" s="191" t="s">
        <v>3008</v>
      </c>
      <c r="G259" s="192" t="s">
        <v>192</v>
      </c>
      <c r="H259" s="193">
        <v>255</v>
      </c>
      <c r="I259" s="233"/>
      <c r="J259" s="234">
        <f t="shared" si="285"/>
        <v>0</v>
      </c>
      <c r="K259" s="191" t="s">
        <v>22</v>
      </c>
      <c r="L259" s="214"/>
      <c r="M259" s="235" t="s">
        <v>22</v>
      </c>
      <c r="N259" s="236" t="s">
        <v>44</v>
      </c>
      <c r="O259" s="106"/>
      <c r="P259" s="237">
        <f aca="true" t="shared" si="286" ref="P259:P263">O259*H259</f>
        <v>0</v>
      </c>
      <c r="Q259" s="237">
        <v>0</v>
      </c>
      <c r="R259" s="237">
        <f aca="true" t="shared" si="287" ref="R259:R263">Q259*H259</f>
        <v>0</v>
      </c>
      <c r="S259" s="237">
        <v>0</v>
      </c>
      <c r="T259" s="254">
        <f aca="true" t="shared" si="288" ref="T259:T263">S259*H259</f>
        <v>0</v>
      </c>
      <c r="AR259" s="170" t="s">
        <v>298</v>
      </c>
      <c r="AT259" s="170" t="s">
        <v>166</v>
      </c>
      <c r="AU259" s="170" t="s">
        <v>81</v>
      </c>
      <c r="AY259" s="170" t="s">
        <v>164</v>
      </c>
      <c r="BE259" s="266">
        <f aca="true" t="shared" si="289" ref="BE259:BE263">IF(N259="základní",J259,0)</f>
        <v>0</v>
      </c>
      <c r="BF259" s="266">
        <f aca="true" t="shared" si="290" ref="BF259:BF263">IF(N259="snížená",J259,0)</f>
        <v>0</v>
      </c>
      <c r="BG259" s="266">
        <f aca="true" t="shared" si="291" ref="BG259:BG263">IF(N259="zákl. přenesená",J259,0)</f>
        <v>0</v>
      </c>
      <c r="BH259" s="266">
        <f aca="true" t="shared" si="292" ref="BH259:BH263">IF(N259="sníž. přenesená",J259,0)</f>
        <v>0</v>
      </c>
      <c r="BI259" s="266">
        <f aca="true" t="shared" si="293" ref="BI259:BI263">IF(N259="nulová",J259,0)</f>
        <v>0</v>
      </c>
      <c r="BJ259" s="170" t="s">
        <v>24</v>
      </c>
      <c r="BK259" s="266">
        <f aca="true" t="shared" si="294" ref="BK259:BK263">ROUND(I259*H259,2)</f>
        <v>0</v>
      </c>
      <c r="BL259" s="170" t="s">
        <v>298</v>
      </c>
      <c r="BM259" s="170" t="s">
        <v>797</v>
      </c>
    </row>
    <row r="260" spans="2:47" s="84" customFormat="1" ht="13.5">
      <c r="B260" s="105"/>
      <c r="C260" s="174"/>
      <c r="D260" s="207" t="s">
        <v>173</v>
      </c>
      <c r="E260" s="174"/>
      <c r="F260" s="270" t="s">
        <v>3008</v>
      </c>
      <c r="G260" s="174"/>
      <c r="H260" s="174"/>
      <c r="I260" s="215"/>
      <c r="J260" s="174"/>
      <c r="K260" s="174"/>
      <c r="L260" s="214"/>
      <c r="M260" s="238"/>
      <c r="N260" s="106"/>
      <c r="O260" s="106"/>
      <c r="P260" s="106"/>
      <c r="Q260" s="106"/>
      <c r="R260" s="106"/>
      <c r="S260" s="106"/>
      <c r="T260" s="255"/>
      <c r="AT260" s="170" t="s">
        <v>173</v>
      </c>
      <c r="AU260" s="170" t="s">
        <v>81</v>
      </c>
    </row>
    <row r="261" spans="2:65" s="84" customFormat="1" ht="20.4" customHeight="1">
      <c r="B261" s="105"/>
      <c r="C261" s="189" t="s">
        <v>73</v>
      </c>
      <c r="D261" s="189" t="s">
        <v>166</v>
      </c>
      <c r="E261" s="190" t="s">
        <v>3009</v>
      </c>
      <c r="F261" s="191" t="s">
        <v>3010</v>
      </c>
      <c r="G261" s="192" t="s">
        <v>192</v>
      </c>
      <c r="H261" s="193">
        <v>255</v>
      </c>
      <c r="I261" s="233"/>
      <c r="J261" s="234">
        <f t="shared" si="285"/>
        <v>0</v>
      </c>
      <c r="K261" s="191" t="s">
        <v>22</v>
      </c>
      <c r="L261" s="214"/>
      <c r="M261" s="235" t="s">
        <v>22</v>
      </c>
      <c r="N261" s="236" t="s">
        <v>44</v>
      </c>
      <c r="O261" s="106"/>
      <c r="P261" s="237">
        <f t="shared" si="286"/>
        <v>0</v>
      </c>
      <c r="Q261" s="237">
        <v>0</v>
      </c>
      <c r="R261" s="237">
        <f t="shared" si="287"/>
        <v>0</v>
      </c>
      <c r="S261" s="237">
        <v>0</v>
      </c>
      <c r="T261" s="254">
        <f t="shared" si="288"/>
        <v>0</v>
      </c>
      <c r="AR261" s="170" t="s">
        <v>298</v>
      </c>
      <c r="AT261" s="170" t="s">
        <v>166</v>
      </c>
      <c r="AU261" s="170" t="s">
        <v>81</v>
      </c>
      <c r="AY261" s="170" t="s">
        <v>164</v>
      </c>
      <c r="BE261" s="266">
        <f t="shared" si="289"/>
        <v>0</v>
      </c>
      <c r="BF261" s="266">
        <f t="shared" si="290"/>
        <v>0</v>
      </c>
      <c r="BG261" s="266">
        <f t="shared" si="291"/>
        <v>0</v>
      </c>
      <c r="BH261" s="266">
        <f t="shared" si="292"/>
        <v>0</v>
      </c>
      <c r="BI261" s="266">
        <f t="shared" si="293"/>
        <v>0</v>
      </c>
      <c r="BJ261" s="170" t="s">
        <v>24</v>
      </c>
      <c r="BK261" s="266">
        <f t="shared" si="294"/>
        <v>0</v>
      </c>
      <c r="BL261" s="170" t="s">
        <v>298</v>
      </c>
      <c r="BM261" s="170" t="s">
        <v>1532</v>
      </c>
    </row>
    <row r="262" spans="2:47" s="84" customFormat="1" ht="13.5">
      <c r="B262" s="105"/>
      <c r="C262" s="174"/>
      <c r="D262" s="207" t="s">
        <v>173</v>
      </c>
      <c r="E262" s="174"/>
      <c r="F262" s="270" t="s">
        <v>3010</v>
      </c>
      <c r="G262" s="174"/>
      <c r="H262" s="174"/>
      <c r="I262" s="215"/>
      <c r="J262" s="174"/>
      <c r="K262" s="174"/>
      <c r="L262" s="214"/>
      <c r="M262" s="238"/>
      <c r="N262" s="106"/>
      <c r="O262" s="106"/>
      <c r="P262" s="106"/>
      <c r="Q262" s="106"/>
      <c r="R262" s="106"/>
      <c r="S262" s="106"/>
      <c r="T262" s="255"/>
      <c r="AT262" s="170" t="s">
        <v>173</v>
      </c>
      <c r="AU262" s="170" t="s">
        <v>81</v>
      </c>
    </row>
    <row r="263" spans="2:65" s="84" customFormat="1" ht="20.4" customHeight="1">
      <c r="B263" s="105"/>
      <c r="C263" s="189" t="s">
        <v>73</v>
      </c>
      <c r="D263" s="189" t="s">
        <v>166</v>
      </c>
      <c r="E263" s="190" t="s">
        <v>3011</v>
      </c>
      <c r="F263" s="191" t="s">
        <v>3012</v>
      </c>
      <c r="G263" s="192" t="s">
        <v>169</v>
      </c>
      <c r="H263" s="193">
        <v>50</v>
      </c>
      <c r="I263" s="233"/>
      <c r="J263" s="234">
        <f aca="true" t="shared" si="295" ref="J263:J267">ROUND(I263*H263,2)</f>
        <v>0</v>
      </c>
      <c r="K263" s="191" t="s">
        <v>22</v>
      </c>
      <c r="L263" s="214"/>
      <c r="M263" s="235" t="s">
        <v>22</v>
      </c>
      <c r="N263" s="236" t="s">
        <v>44</v>
      </c>
      <c r="O263" s="106"/>
      <c r="P263" s="237">
        <f t="shared" si="286"/>
        <v>0</v>
      </c>
      <c r="Q263" s="237">
        <v>0</v>
      </c>
      <c r="R263" s="237">
        <f t="shared" si="287"/>
        <v>0</v>
      </c>
      <c r="S263" s="237">
        <v>0</v>
      </c>
      <c r="T263" s="254">
        <f t="shared" si="288"/>
        <v>0</v>
      </c>
      <c r="AR263" s="170" t="s">
        <v>298</v>
      </c>
      <c r="AT263" s="170" t="s">
        <v>166</v>
      </c>
      <c r="AU263" s="170" t="s">
        <v>81</v>
      </c>
      <c r="AY263" s="170" t="s">
        <v>164</v>
      </c>
      <c r="BE263" s="266">
        <f t="shared" si="289"/>
        <v>0</v>
      </c>
      <c r="BF263" s="266">
        <f t="shared" si="290"/>
        <v>0</v>
      </c>
      <c r="BG263" s="266">
        <f t="shared" si="291"/>
        <v>0</v>
      </c>
      <c r="BH263" s="266">
        <f t="shared" si="292"/>
        <v>0</v>
      </c>
      <c r="BI263" s="266">
        <f t="shared" si="293"/>
        <v>0</v>
      </c>
      <c r="BJ263" s="170" t="s">
        <v>24</v>
      </c>
      <c r="BK263" s="266">
        <f t="shared" si="294"/>
        <v>0</v>
      </c>
      <c r="BL263" s="170" t="s">
        <v>298</v>
      </c>
      <c r="BM263" s="170" t="s">
        <v>1538</v>
      </c>
    </row>
    <row r="264" spans="2:47" s="84" customFormat="1" ht="13.5">
      <c r="B264" s="105"/>
      <c r="C264" s="174"/>
      <c r="D264" s="207" t="s">
        <v>173</v>
      </c>
      <c r="E264" s="174"/>
      <c r="F264" s="270" t="s">
        <v>3012</v>
      </c>
      <c r="G264" s="174"/>
      <c r="H264" s="174"/>
      <c r="I264" s="215"/>
      <c r="J264" s="174"/>
      <c r="K264" s="174"/>
      <c r="L264" s="214"/>
      <c r="M264" s="238"/>
      <c r="N264" s="106"/>
      <c r="O264" s="106"/>
      <c r="P264" s="106"/>
      <c r="Q264" s="106"/>
      <c r="R264" s="106"/>
      <c r="S264" s="106"/>
      <c r="T264" s="255"/>
      <c r="AT264" s="170" t="s">
        <v>173</v>
      </c>
      <c r="AU264" s="170" t="s">
        <v>81</v>
      </c>
    </row>
    <row r="265" spans="2:65" s="84" customFormat="1" ht="20.4" customHeight="1">
      <c r="B265" s="105"/>
      <c r="C265" s="189" t="s">
        <v>73</v>
      </c>
      <c r="D265" s="189" t="s">
        <v>166</v>
      </c>
      <c r="E265" s="190" t="s">
        <v>3013</v>
      </c>
      <c r="F265" s="191" t="s">
        <v>3014</v>
      </c>
      <c r="G265" s="192" t="s">
        <v>169</v>
      </c>
      <c r="H265" s="193">
        <v>1</v>
      </c>
      <c r="I265" s="233"/>
      <c r="J265" s="234">
        <f t="shared" si="295"/>
        <v>0</v>
      </c>
      <c r="K265" s="191" t="s">
        <v>22</v>
      </c>
      <c r="L265" s="214"/>
      <c r="M265" s="235" t="s">
        <v>22</v>
      </c>
      <c r="N265" s="236" t="s">
        <v>44</v>
      </c>
      <c r="O265" s="106"/>
      <c r="P265" s="237">
        <f aca="true" t="shared" si="296" ref="P265:P269">O265*H265</f>
        <v>0</v>
      </c>
      <c r="Q265" s="237">
        <v>0</v>
      </c>
      <c r="R265" s="237">
        <f aca="true" t="shared" si="297" ref="R265:R269">Q265*H265</f>
        <v>0</v>
      </c>
      <c r="S265" s="237">
        <v>0</v>
      </c>
      <c r="T265" s="254">
        <f aca="true" t="shared" si="298" ref="T265:T269">S265*H265</f>
        <v>0</v>
      </c>
      <c r="AR265" s="170" t="s">
        <v>298</v>
      </c>
      <c r="AT265" s="170" t="s">
        <v>166</v>
      </c>
      <c r="AU265" s="170" t="s">
        <v>81</v>
      </c>
      <c r="AY265" s="170" t="s">
        <v>164</v>
      </c>
      <c r="BE265" s="266">
        <f aca="true" t="shared" si="299" ref="BE265:BE269">IF(N265="základní",J265,0)</f>
        <v>0</v>
      </c>
      <c r="BF265" s="266">
        <f aca="true" t="shared" si="300" ref="BF265:BF269">IF(N265="snížená",J265,0)</f>
        <v>0</v>
      </c>
      <c r="BG265" s="266">
        <f aca="true" t="shared" si="301" ref="BG265:BG269">IF(N265="zákl. přenesená",J265,0)</f>
        <v>0</v>
      </c>
      <c r="BH265" s="266">
        <f aca="true" t="shared" si="302" ref="BH265:BH269">IF(N265="sníž. přenesená",J265,0)</f>
        <v>0</v>
      </c>
      <c r="BI265" s="266">
        <f aca="true" t="shared" si="303" ref="BI265:BI269">IF(N265="nulová",J265,0)</f>
        <v>0</v>
      </c>
      <c r="BJ265" s="170" t="s">
        <v>24</v>
      </c>
      <c r="BK265" s="266">
        <f aca="true" t="shared" si="304" ref="BK265:BK269">ROUND(I265*H265,2)</f>
        <v>0</v>
      </c>
      <c r="BL265" s="170" t="s">
        <v>298</v>
      </c>
      <c r="BM265" s="170" t="s">
        <v>1544</v>
      </c>
    </row>
    <row r="266" spans="2:47" s="84" customFormat="1" ht="13.5">
      <c r="B266" s="105"/>
      <c r="C266" s="174"/>
      <c r="D266" s="207" t="s">
        <v>173</v>
      </c>
      <c r="E266" s="174"/>
      <c r="F266" s="270" t="s">
        <v>3014</v>
      </c>
      <c r="G266" s="174"/>
      <c r="H266" s="174"/>
      <c r="I266" s="215"/>
      <c r="J266" s="174"/>
      <c r="K266" s="174"/>
      <c r="L266" s="214"/>
      <c r="M266" s="238"/>
      <c r="N266" s="106"/>
      <c r="O266" s="106"/>
      <c r="P266" s="106"/>
      <c r="Q266" s="106"/>
      <c r="R266" s="106"/>
      <c r="S266" s="106"/>
      <c r="T266" s="255"/>
      <c r="AT266" s="170" t="s">
        <v>173</v>
      </c>
      <c r="AU266" s="170" t="s">
        <v>81</v>
      </c>
    </row>
    <row r="267" spans="2:65" s="84" customFormat="1" ht="20.4" customHeight="1">
      <c r="B267" s="105"/>
      <c r="C267" s="189" t="s">
        <v>73</v>
      </c>
      <c r="D267" s="189" t="s">
        <v>166</v>
      </c>
      <c r="E267" s="190" t="s">
        <v>3015</v>
      </c>
      <c r="F267" s="191" t="s">
        <v>3016</v>
      </c>
      <c r="G267" s="192" t="s">
        <v>169</v>
      </c>
      <c r="H267" s="193">
        <v>4</v>
      </c>
      <c r="I267" s="233"/>
      <c r="J267" s="234">
        <f t="shared" si="295"/>
        <v>0</v>
      </c>
      <c r="K267" s="191" t="s">
        <v>22</v>
      </c>
      <c r="L267" s="214"/>
      <c r="M267" s="235" t="s">
        <v>22</v>
      </c>
      <c r="N267" s="236" t="s">
        <v>44</v>
      </c>
      <c r="O267" s="106"/>
      <c r="P267" s="237">
        <f t="shared" si="296"/>
        <v>0</v>
      </c>
      <c r="Q267" s="237">
        <v>0</v>
      </c>
      <c r="R267" s="237">
        <f t="shared" si="297"/>
        <v>0</v>
      </c>
      <c r="S267" s="237">
        <v>0</v>
      </c>
      <c r="T267" s="254">
        <f t="shared" si="298"/>
        <v>0</v>
      </c>
      <c r="AR267" s="170" t="s">
        <v>298</v>
      </c>
      <c r="AT267" s="170" t="s">
        <v>166</v>
      </c>
      <c r="AU267" s="170" t="s">
        <v>81</v>
      </c>
      <c r="AY267" s="170" t="s">
        <v>164</v>
      </c>
      <c r="BE267" s="266">
        <f t="shared" si="299"/>
        <v>0</v>
      </c>
      <c r="BF267" s="266">
        <f t="shared" si="300"/>
        <v>0</v>
      </c>
      <c r="BG267" s="266">
        <f t="shared" si="301"/>
        <v>0</v>
      </c>
      <c r="BH267" s="266">
        <f t="shared" si="302"/>
        <v>0</v>
      </c>
      <c r="BI267" s="266">
        <f t="shared" si="303"/>
        <v>0</v>
      </c>
      <c r="BJ267" s="170" t="s">
        <v>24</v>
      </c>
      <c r="BK267" s="266">
        <f t="shared" si="304"/>
        <v>0</v>
      </c>
      <c r="BL267" s="170" t="s">
        <v>298</v>
      </c>
      <c r="BM267" s="170" t="s">
        <v>1549</v>
      </c>
    </row>
    <row r="268" spans="2:47" s="84" customFormat="1" ht="13.5">
      <c r="B268" s="105"/>
      <c r="C268" s="174"/>
      <c r="D268" s="207" t="s">
        <v>173</v>
      </c>
      <c r="E268" s="174"/>
      <c r="F268" s="270" t="s">
        <v>3016</v>
      </c>
      <c r="G268" s="174"/>
      <c r="H268" s="174"/>
      <c r="I268" s="215"/>
      <c r="J268" s="174"/>
      <c r="K268" s="174"/>
      <c r="L268" s="214"/>
      <c r="M268" s="238"/>
      <c r="N268" s="106"/>
      <c r="O268" s="106"/>
      <c r="P268" s="106"/>
      <c r="Q268" s="106"/>
      <c r="R268" s="106"/>
      <c r="S268" s="106"/>
      <c r="T268" s="255"/>
      <c r="AT268" s="170" t="s">
        <v>173</v>
      </c>
      <c r="AU268" s="170" t="s">
        <v>81</v>
      </c>
    </row>
    <row r="269" spans="2:65" s="84" customFormat="1" ht="20.4" customHeight="1">
      <c r="B269" s="105"/>
      <c r="C269" s="189" t="s">
        <v>73</v>
      </c>
      <c r="D269" s="189" t="s">
        <v>166</v>
      </c>
      <c r="E269" s="190" t="s">
        <v>3017</v>
      </c>
      <c r="F269" s="191" t="s">
        <v>3018</v>
      </c>
      <c r="G269" s="192" t="s">
        <v>169</v>
      </c>
      <c r="H269" s="193">
        <v>3</v>
      </c>
      <c r="I269" s="233"/>
      <c r="J269" s="234">
        <f aca="true" t="shared" si="305" ref="J269:J273">ROUND(I269*H269,2)</f>
        <v>0</v>
      </c>
      <c r="K269" s="191" t="s">
        <v>22</v>
      </c>
      <c r="L269" s="214"/>
      <c r="M269" s="235" t="s">
        <v>22</v>
      </c>
      <c r="N269" s="236" t="s">
        <v>44</v>
      </c>
      <c r="O269" s="106"/>
      <c r="P269" s="237">
        <f t="shared" si="296"/>
        <v>0</v>
      </c>
      <c r="Q269" s="237">
        <v>0</v>
      </c>
      <c r="R269" s="237">
        <f t="shared" si="297"/>
        <v>0</v>
      </c>
      <c r="S269" s="237">
        <v>0</v>
      </c>
      <c r="T269" s="254">
        <f t="shared" si="298"/>
        <v>0</v>
      </c>
      <c r="AR269" s="170" t="s">
        <v>298</v>
      </c>
      <c r="AT269" s="170" t="s">
        <v>166</v>
      </c>
      <c r="AU269" s="170" t="s">
        <v>81</v>
      </c>
      <c r="AY269" s="170" t="s">
        <v>164</v>
      </c>
      <c r="BE269" s="266">
        <f t="shared" si="299"/>
        <v>0</v>
      </c>
      <c r="BF269" s="266">
        <f t="shared" si="300"/>
        <v>0</v>
      </c>
      <c r="BG269" s="266">
        <f t="shared" si="301"/>
        <v>0</v>
      </c>
      <c r="BH269" s="266">
        <f t="shared" si="302"/>
        <v>0</v>
      </c>
      <c r="BI269" s="266">
        <f t="shared" si="303"/>
        <v>0</v>
      </c>
      <c r="BJ269" s="170" t="s">
        <v>24</v>
      </c>
      <c r="BK269" s="266">
        <f t="shared" si="304"/>
        <v>0</v>
      </c>
      <c r="BL269" s="170" t="s">
        <v>298</v>
      </c>
      <c r="BM269" s="170" t="s">
        <v>1553</v>
      </c>
    </row>
    <row r="270" spans="2:47" s="84" customFormat="1" ht="13.5">
      <c r="B270" s="105"/>
      <c r="C270" s="174"/>
      <c r="D270" s="207" t="s">
        <v>173</v>
      </c>
      <c r="E270" s="174"/>
      <c r="F270" s="270" t="s">
        <v>3018</v>
      </c>
      <c r="G270" s="174"/>
      <c r="H270" s="174"/>
      <c r="I270" s="215"/>
      <c r="J270" s="174"/>
      <c r="K270" s="174"/>
      <c r="L270" s="214"/>
      <c r="M270" s="238"/>
      <c r="N270" s="106"/>
      <c r="O270" s="106"/>
      <c r="P270" s="106"/>
      <c r="Q270" s="106"/>
      <c r="R270" s="106"/>
      <c r="S270" s="106"/>
      <c r="T270" s="255"/>
      <c r="AT270" s="170" t="s">
        <v>173</v>
      </c>
      <c r="AU270" s="170" t="s">
        <v>81</v>
      </c>
    </row>
    <row r="271" spans="2:65" s="84" customFormat="1" ht="20.4" customHeight="1">
      <c r="B271" s="105"/>
      <c r="C271" s="189" t="s">
        <v>73</v>
      </c>
      <c r="D271" s="189" t="s">
        <v>166</v>
      </c>
      <c r="E271" s="190" t="s">
        <v>3019</v>
      </c>
      <c r="F271" s="191" t="s">
        <v>3020</v>
      </c>
      <c r="G271" s="192" t="s">
        <v>169</v>
      </c>
      <c r="H271" s="193">
        <v>2</v>
      </c>
      <c r="I271" s="233"/>
      <c r="J271" s="234">
        <f t="shared" si="305"/>
        <v>0</v>
      </c>
      <c r="K271" s="191" t="s">
        <v>22</v>
      </c>
      <c r="L271" s="214"/>
      <c r="M271" s="235" t="s">
        <v>22</v>
      </c>
      <c r="N271" s="236" t="s">
        <v>44</v>
      </c>
      <c r="O271" s="106"/>
      <c r="P271" s="237">
        <f aca="true" t="shared" si="306" ref="P271:P275">O271*H271</f>
        <v>0</v>
      </c>
      <c r="Q271" s="237">
        <v>0</v>
      </c>
      <c r="R271" s="237">
        <f aca="true" t="shared" si="307" ref="R271:R275">Q271*H271</f>
        <v>0</v>
      </c>
      <c r="S271" s="237">
        <v>0</v>
      </c>
      <c r="T271" s="254">
        <f aca="true" t="shared" si="308" ref="T271:T275">S271*H271</f>
        <v>0</v>
      </c>
      <c r="AR271" s="170" t="s">
        <v>298</v>
      </c>
      <c r="AT271" s="170" t="s">
        <v>166</v>
      </c>
      <c r="AU271" s="170" t="s">
        <v>81</v>
      </c>
      <c r="AY271" s="170" t="s">
        <v>164</v>
      </c>
      <c r="BE271" s="266">
        <f aca="true" t="shared" si="309" ref="BE271:BE275">IF(N271="základní",J271,0)</f>
        <v>0</v>
      </c>
      <c r="BF271" s="266">
        <f aca="true" t="shared" si="310" ref="BF271:BF275">IF(N271="snížená",J271,0)</f>
        <v>0</v>
      </c>
      <c r="BG271" s="266">
        <f aca="true" t="shared" si="311" ref="BG271:BG275">IF(N271="zákl. přenesená",J271,0)</f>
        <v>0</v>
      </c>
      <c r="BH271" s="266">
        <f aca="true" t="shared" si="312" ref="BH271:BH275">IF(N271="sníž. přenesená",J271,0)</f>
        <v>0</v>
      </c>
      <c r="BI271" s="266">
        <f aca="true" t="shared" si="313" ref="BI271:BI275">IF(N271="nulová",J271,0)</f>
        <v>0</v>
      </c>
      <c r="BJ271" s="170" t="s">
        <v>24</v>
      </c>
      <c r="BK271" s="266">
        <f aca="true" t="shared" si="314" ref="BK271:BK275">ROUND(I271*H271,2)</f>
        <v>0</v>
      </c>
      <c r="BL271" s="170" t="s">
        <v>298</v>
      </c>
      <c r="BM271" s="170" t="s">
        <v>1557</v>
      </c>
    </row>
    <row r="272" spans="2:47" s="84" customFormat="1" ht="13.5">
      <c r="B272" s="105"/>
      <c r="C272" s="174"/>
      <c r="D272" s="207" t="s">
        <v>173</v>
      </c>
      <c r="E272" s="174"/>
      <c r="F272" s="270" t="s">
        <v>3020</v>
      </c>
      <c r="G272" s="174"/>
      <c r="H272" s="174"/>
      <c r="I272" s="215"/>
      <c r="J272" s="174"/>
      <c r="K272" s="174"/>
      <c r="L272" s="214"/>
      <c r="M272" s="238"/>
      <c r="N272" s="106"/>
      <c r="O272" s="106"/>
      <c r="P272" s="106"/>
      <c r="Q272" s="106"/>
      <c r="R272" s="106"/>
      <c r="S272" s="106"/>
      <c r="T272" s="255"/>
      <c r="AT272" s="170" t="s">
        <v>173</v>
      </c>
      <c r="AU272" s="170" t="s">
        <v>81</v>
      </c>
    </row>
    <row r="273" spans="2:65" s="84" customFormat="1" ht="20.4" customHeight="1">
      <c r="B273" s="105"/>
      <c r="C273" s="189" t="s">
        <v>73</v>
      </c>
      <c r="D273" s="189" t="s">
        <v>166</v>
      </c>
      <c r="E273" s="190" t="s">
        <v>3021</v>
      </c>
      <c r="F273" s="191" t="s">
        <v>3022</v>
      </c>
      <c r="G273" s="192" t="s">
        <v>169</v>
      </c>
      <c r="H273" s="193">
        <v>1</v>
      </c>
      <c r="I273" s="233"/>
      <c r="J273" s="234">
        <f t="shared" si="305"/>
        <v>0</v>
      </c>
      <c r="K273" s="191" t="s">
        <v>22</v>
      </c>
      <c r="L273" s="214"/>
      <c r="M273" s="235" t="s">
        <v>22</v>
      </c>
      <c r="N273" s="236" t="s">
        <v>44</v>
      </c>
      <c r="O273" s="106"/>
      <c r="P273" s="237">
        <f t="shared" si="306"/>
        <v>0</v>
      </c>
      <c r="Q273" s="237">
        <v>0</v>
      </c>
      <c r="R273" s="237">
        <f t="shared" si="307"/>
        <v>0</v>
      </c>
      <c r="S273" s="237">
        <v>0</v>
      </c>
      <c r="T273" s="254">
        <f t="shared" si="308"/>
        <v>0</v>
      </c>
      <c r="AR273" s="170" t="s">
        <v>298</v>
      </c>
      <c r="AT273" s="170" t="s">
        <v>166</v>
      </c>
      <c r="AU273" s="170" t="s">
        <v>81</v>
      </c>
      <c r="AY273" s="170" t="s">
        <v>164</v>
      </c>
      <c r="BE273" s="266">
        <f t="shared" si="309"/>
        <v>0</v>
      </c>
      <c r="BF273" s="266">
        <f t="shared" si="310"/>
        <v>0</v>
      </c>
      <c r="BG273" s="266">
        <f t="shared" si="311"/>
        <v>0</v>
      </c>
      <c r="BH273" s="266">
        <f t="shared" si="312"/>
        <v>0</v>
      </c>
      <c r="BI273" s="266">
        <f t="shared" si="313"/>
        <v>0</v>
      </c>
      <c r="BJ273" s="170" t="s">
        <v>24</v>
      </c>
      <c r="BK273" s="266">
        <f t="shared" si="314"/>
        <v>0</v>
      </c>
      <c r="BL273" s="170" t="s">
        <v>298</v>
      </c>
      <c r="BM273" s="170" t="s">
        <v>1561</v>
      </c>
    </row>
    <row r="274" spans="2:47" s="84" customFormat="1" ht="13.5">
      <c r="B274" s="105"/>
      <c r="C274" s="174"/>
      <c r="D274" s="207" t="s">
        <v>173</v>
      </c>
      <c r="E274" s="174"/>
      <c r="F274" s="270" t="s">
        <v>3022</v>
      </c>
      <c r="G274" s="174"/>
      <c r="H274" s="174"/>
      <c r="I274" s="215"/>
      <c r="J274" s="174"/>
      <c r="K274" s="174"/>
      <c r="L274" s="214"/>
      <c r="M274" s="238"/>
      <c r="N274" s="106"/>
      <c r="O274" s="106"/>
      <c r="P274" s="106"/>
      <c r="Q274" s="106"/>
      <c r="R274" s="106"/>
      <c r="S274" s="106"/>
      <c r="T274" s="255"/>
      <c r="AT274" s="170" t="s">
        <v>173</v>
      </c>
      <c r="AU274" s="170" t="s">
        <v>81</v>
      </c>
    </row>
    <row r="275" spans="2:65" s="84" customFormat="1" ht="20.4" customHeight="1">
      <c r="B275" s="105"/>
      <c r="C275" s="189" t="s">
        <v>73</v>
      </c>
      <c r="D275" s="189" t="s">
        <v>166</v>
      </c>
      <c r="E275" s="190" t="s">
        <v>3023</v>
      </c>
      <c r="F275" s="191" t="s">
        <v>3024</v>
      </c>
      <c r="G275" s="192" t="s">
        <v>169</v>
      </c>
      <c r="H275" s="193">
        <v>5</v>
      </c>
      <c r="I275" s="233"/>
      <c r="J275" s="234">
        <f aca="true" t="shared" si="315" ref="J275:J279">ROUND(I275*H275,2)</f>
        <v>0</v>
      </c>
      <c r="K275" s="191" t="s">
        <v>22</v>
      </c>
      <c r="L275" s="214"/>
      <c r="M275" s="235" t="s">
        <v>22</v>
      </c>
      <c r="N275" s="236" t="s">
        <v>44</v>
      </c>
      <c r="O275" s="106"/>
      <c r="P275" s="237">
        <f t="shared" si="306"/>
        <v>0</v>
      </c>
      <c r="Q275" s="237">
        <v>0</v>
      </c>
      <c r="R275" s="237">
        <f t="shared" si="307"/>
        <v>0</v>
      </c>
      <c r="S275" s="237">
        <v>0</v>
      </c>
      <c r="T275" s="254">
        <f t="shared" si="308"/>
        <v>0</v>
      </c>
      <c r="AR275" s="170" t="s">
        <v>298</v>
      </c>
      <c r="AT275" s="170" t="s">
        <v>166</v>
      </c>
      <c r="AU275" s="170" t="s">
        <v>81</v>
      </c>
      <c r="AY275" s="170" t="s">
        <v>164</v>
      </c>
      <c r="BE275" s="266">
        <f t="shared" si="309"/>
        <v>0</v>
      </c>
      <c r="BF275" s="266">
        <f t="shared" si="310"/>
        <v>0</v>
      </c>
      <c r="BG275" s="266">
        <f t="shared" si="311"/>
        <v>0</v>
      </c>
      <c r="BH275" s="266">
        <f t="shared" si="312"/>
        <v>0</v>
      </c>
      <c r="BI275" s="266">
        <f t="shared" si="313"/>
        <v>0</v>
      </c>
      <c r="BJ275" s="170" t="s">
        <v>24</v>
      </c>
      <c r="BK275" s="266">
        <f t="shared" si="314"/>
        <v>0</v>
      </c>
      <c r="BL275" s="170" t="s">
        <v>298</v>
      </c>
      <c r="BM275" s="170" t="s">
        <v>1567</v>
      </c>
    </row>
    <row r="276" spans="2:47" s="84" customFormat="1" ht="13.5">
      <c r="B276" s="105"/>
      <c r="C276" s="174"/>
      <c r="D276" s="207" t="s">
        <v>173</v>
      </c>
      <c r="E276" s="174"/>
      <c r="F276" s="270" t="s">
        <v>3024</v>
      </c>
      <c r="G276" s="174"/>
      <c r="H276" s="174"/>
      <c r="I276" s="215"/>
      <c r="J276" s="174"/>
      <c r="K276" s="174"/>
      <c r="L276" s="214"/>
      <c r="M276" s="238"/>
      <c r="N276" s="106"/>
      <c r="O276" s="106"/>
      <c r="P276" s="106"/>
      <c r="Q276" s="106"/>
      <c r="R276" s="106"/>
      <c r="S276" s="106"/>
      <c r="T276" s="255"/>
      <c r="AT276" s="170" t="s">
        <v>173</v>
      </c>
      <c r="AU276" s="170" t="s">
        <v>81</v>
      </c>
    </row>
    <row r="277" spans="2:65" s="84" customFormat="1" ht="20.4" customHeight="1">
      <c r="B277" s="105"/>
      <c r="C277" s="189" t="s">
        <v>73</v>
      </c>
      <c r="D277" s="189" t="s">
        <v>166</v>
      </c>
      <c r="E277" s="190" t="s">
        <v>3025</v>
      </c>
      <c r="F277" s="191" t="s">
        <v>3026</v>
      </c>
      <c r="G277" s="192" t="s">
        <v>169</v>
      </c>
      <c r="H277" s="193">
        <v>1</v>
      </c>
      <c r="I277" s="233"/>
      <c r="J277" s="234">
        <f t="shared" si="315"/>
        <v>0</v>
      </c>
      <c r="K277" s="191" t="s">
        <v>22</v>
      </c>
      <c r="L277" s="214"/>
      <c r="M277" s="235" t="s">
        <v>22</v>
      </c>
      <c r="N277" s="236" t="s">
        <v>44</v>
      </c>
      <c r="O277" s="106"/>
      <c r="P277" s="237">
        <f aca="true" t="shared" si="316" ref="P277:P281">O277*H277</f>
        <v>0</v>
      </c>
      <c r="Q277" s="237">
        <v>0</v>
      </c>
      <c r="R277" s="237">
        <f aca="true" t="shared" si="317" ref="R277:R281">Q277*H277</f>
        <v>0</v>
      </c>
      <c r="S277" s="237">
        <v>0</v>
      </c>
      <c r="T277" s="254">
        <f aca="true" t="shared" si="318" ref="T277:T281">S277*H277</f>
        <v>0</v>
      </c>
      <c r="AR277" s="170" t="s">
        <v>298</v>
      </c>
      <c r="AT277" s="170" t="s">
        <v>166</v>
      </c>
      <c r="AU277" s="170" t="s">
        <v>81</v>
      </c>
      <c r="AY277" s="170" t="s">
        <v>164</v>
      </c>
      <c r="BE277" s="266">
        <f aca="true" t="shared" si="319" ref="BE277:BE281">IF(N277="základní",J277,0)</f>
        <v>0</v>
      </c>
      <c r="BF277" s="266">
        <f aca="true" t="shared" si="320" ref="BF277:BF281">IF(N277="snížená",J277,0)</f>
        <v>0</v>
      </c>
      <c r="BG277" s="266">
        <f aca="true" t="shared" si="321" ref="BG277:BG281">IF(N277="zákl. přenesená",J277,0)</f>
        <v>0</v>
      </c>
      <c r="BH277" s="266">
        <f aca="true" t="shared" si="322" ref="BH277:BH281">IF(N277="sníž. přenesená",J277,0)</f>
        <v>0</v>
      </c>
      <c r="BI277" s="266">
        <f aca="true" t="shared" si="323" ref="BI277:BI281">IF(N277="nulová",J277,0)</f>
        <v>0</v>
      </c>
      <c r="BJ277" s="170" t="s">
        <v>24</v>
      </c>
      <c r="BK277" s="266">
        <f aca="true" t="shared" si="324" ref="BK277:BK281">ROUND(I277*H277,2)</f>
        <v>0</v>
      </c>
      <c r="BL277" s="170" t="s">
        <v>298</v>
      </c>
      <c r="BM277" s="170" t="s">
        <v>1573</v>
      </c>
    </row>
    <row r="278" spans="2:47" s="84" customFormat="1" ht="13.5">
      <c r="B278" s="105"/>
      <c r="C278" s="174"/>
      <c r="D278" s="207" t="s">
        <v>173</v>
      </c>
      <c r="E278" s="174"/>
      <c r="F278" s="270" t="s">
        <v>3026</v>
      </c>
      <c r="G278" s="174"/>
      <c r="H278" s="174"/>
      <c r="I278" s="215"/>
      <c r="J278" s="174"/>
      <c r="K278" s="174"/>
      <c r="L278" s="214"/>
      <c r="M278" s="238"/>
      <c r="N278" s="106"/>
      <c r="O278" s="106"/>
      <c r="P278" s="106"/>
      <c r="Q278" s="106"/>
      <c r="R278" s="106"/>
      <c r="S278" s="106"/>
      <c r="T278" s="255"/>
      <c r="AT278" s="170" t="s">
        <v>173</v>
      </c>
      <c r="AU278" s="170" t="s">
        <v>81</v>
      </c>
    </row>
    <row r="279" spans="2:65" s="84" customFormat="1" ht="20.4" customHeight="1">
      <c r="B279" s="105"/>
      <c r="C279" s="189" t="s">
        <v>73</v>
      </c>
      <c r="D279" s="189" t="s">
        <v>166</v>
      </c>
      <c r="E279" s="190" t="s">
        <v>3027</v>
      </c>
      <c r="F279" s="191" t="s">
        <v>3028</v>
      </c>
      <c r="G279" s="192" t="s">
        <v>169</v>
      </c>
      <c r="H279" s="193">
        <v>1</v>
      </c>
      <c r="I279" s="233"/>
      <c r="J279" s="234">
        <f t="shared" si="315"/>
        <v>0</v>
      </c>
      <c r="K279" s="191" t="s">
        <v>22</v>
      </c>
      <c r="L279" s="214"/>
      <c r="M279" s="235" t="s">
        <v>22</v>
      </c>
      <c r="N279" s="236" t="s">
        <v>44</v>
      </c>
      <c r="O279" s="106"/>
      <c r="P279" s="237">
        <f t="shared" si="316"/>
        <v>0</v>
      </c>
      <c r="Q279" s="237">
        <v>0</v>
      </c>
      <c r="R279" s="237">
        <f t="shared" si="317"/>
        <v>0</v>
      </c>
      <c r="S279" s="237">
        <v>0</v>
      </c>
      <c r="T279" s="254">
        <f t="shared" si="318"/>
        <v>0</v>
      </c>
      <c r="AR279" s="170" t="s">
        <v>298</v>
      </c>
      <c r="AT279" s="170" t="s">
        <v>166</v>
      </c>
      <c r="AU279" s="170" t="s">
        <v>81</v>
      </c>
      <c r="AY279" s="170" t="s">
        <v>164</v>
      </c>
      <c r="BE279" s="266">
        <f t="shared" si="319"/>
        <v>0</v>
      </c>
      <c r="BF279" s="266">
        <f t="shared" si="320"/>
        <v>0</v>
      </c>
      <c r="BG279" s="266">
        <f t="shared" si="321"/>
        <v>0</v>
      </c>
      <c r="BH279" s="266">
        <f t="shared" si="322"/>
        <v>0</v>
      </c>
      <c r="BI279" s="266">
        <f t="shared" si="323"/>
        <v>0</v>
      </c>
      <c r="BJ279" s="170" t="s">
        <v>24</v>
      </c>
      <c r="BK279" s="266">
        <f t="shared" si="324"/>
        <v>0</v>
      </c>
      <c r="BL279" s="170" t="s">
        <v>298</v>
      </c>
      <c r="BM279" s="170" t="s">
        <v>1578</v>
      </c>
    </row>
    <row r="280" spans="2:47" s="84" customFormat="1" ht="13.5">
      <c r="B280" s="105"/>
      <c r="C280" s="174"/>
      <c r="D280" s="207" t="s">
        <v>173</v>
      </c>
      <c r="E280" s="174"/>
      <c r="F280" s="270" t="s">
        <v>3028</v>
      </c>
      <c r="G280" s="174"/>
      <c r="H280" s="174"/>
      <c r="I280" s="215"/>
      <c r="J280" s="174"/>
      <c r="K280" s="174"/>
      <c r="L280" s="214"/>
      <c r="M280" s="238"/>
      <c r="N280" s="106"/>
      <c r="O280" s="106"/>
      <c r="P280" s="106"/>
      <c r="Q280" s="106"/>
      <c r="R280" s="106"/>
      <c r="S280" s="106"/>
      <c r="T280" s="255"/>
      <c r="AT280" s="170" t="s">
        <v>173</v>
      </c>
      <c r="AU280" s="170" t="s">
        <v>81</v>
      </c>
    </row>
    <row r="281" spans="2:65" s="84" customFormat="1" ht="20.4" customHeight="1">
      <c r="B281" s="105"/>
      <c r="C281" s="189" t="s">
        <v>73</v>
      </c>
      <c r="D281" s="189" t="s">
        <v>166</v>
      </c>
      <c r="E281" s="190" t="s">
        <v>3029</v>
      </c>
      <c r="F281" s="191" t="s">
        <v>3030</v>
      </c>
      <c r="G281" s="192" t="s">
        <v>169</v>
      </c>
      <c r="H281" s="193">
        <v>3</v>
      </c>
      <c r="I281" s="233"/>
      <c r="J281" s="234">
        <f aca="true" t="shared" si="325" ref="J281:J285">ROUND(I281*H281,2)</f>
        <v>0</v>
      </c>
      <c r="K281" s="191" t="s">
        <v>22</v>
      </c>
      <c r="L281" s="214"/>
      <c r="M281" s="235" t="s">
        <v>22</v>
      </c>
      <c r="N281" s="236" t="s">
        <v>44</v>
      </c>
      <c r="O281" s="106"/>
      <c r="P281" s="237">
        <f t="shared" si="316"/>
        <v>0</v>
      </c>
      <c r="Q281" s="237">
        <v>0</v>
      </c>
      <c r="R281" s="237">
        <f t="shared" si="317"/>
        <v>0</v>
      </c>
      <c r="S281" s="237">
        <v>0</v>
      </c>
      <c r="T281" s="254">
        <f t="shared" si="318"/>
        <v>0</v>
      </c>
      <c r="AR281" s="170" t="s">
        <v>298</v>
      </c>
      <c r="AT281" s="170" t="s">
        <v>166</v>
      </c>
      <c r="AU281" s="170" t="s">
        <v>81</v>
      </c>
      <c r="AY281" s="170" t="s">
        <v>164</v>
      </c>
      <c r="BE281" s="266">
        <f t="shared" si="319"/>
        <v>0</v>
      </c>
      <c r="BF281" s="266">
        <f t="shared" si="320"/>
        <v>0</v>
      </c>
      <c r="BG281" s="266">
        <f t="shared" si="321"/>
        <v>0</v>
      </c>
      <c r="BH281" s="266">
        <f t="shared" si="322"/>
        <v>0</v>
      </c>
      <c r="BI281" s="266">
        <f t="shared" si="323"/>
        <v>0</v>
      </c>
      <c r="BJ281" s="170" t="s">
        <v>24</v>
      </c>
      <c r="BK281" s="266">
        <f t="shared" si="324"/>
        <v>0</v>
      </c>
      <c r="BL281" s="170" t="s">
        <v>298</v>
      </c>
      <c r="BM281" s="170" t="s">
        <v>1582</v>
      </c>
    </row>
    <row r="282" spans="2:47" s="84" customFormat="1" ht="13.5">
      <c r="B282" s="105"/>
      <c r="C282" s="174"/>
      <c r="D282" s="207" t="s">
        <v>173</v>
      </c>
      <c r="E282" s="174"/>
      <c r="F282" s="270" t="s">
        <v>3030</v>
      </c>
      <c r="G282" s="174"/>
      <c r="H282" s="174"/>
      <c r="I282" s="215"/>
      <c r="J282" s="174"/>
      <c r="K282" s="174"/>
      <c r="L282" s="214"/>
      <c r="M282" s="238"/>
      <c r="N282" s="106"/>
      <c r="O282" s="106"/>
      <c r="P282" s="106"/>
      <c r="Q282" s="106"/>
      <c r="R282" s="106"/>
      <c r="S282" s="106"/>
      <c r="T282" s="255"/>
      <c r="AT282" s="170" t="s">
        <v>173</v>
      </c>
      <c r="AU282" s="170" t="s">
        <v>81</v>
      </c>
    </row>
    <row r="283" spans="2:65" s="84" customFormat="1" ht="20.4" customHeight="1">
      <c r="B283" s="105"/>
      <c r="C283" s="189" t="s">
        <v>73</v>
      </c>
      <c r="D283" s="189" t="s">
        <v>166</v>
      </c>
      <c r="E283" s="190" t="s">
        <v>3031</v>
      </c>
      <c r="F283" s="191" t="s">
        <v>3032</v>
      </c>
      <c r="G283" s="192" t="s">
        <v>169</v>
      </c>
      <c r="H283" s="193">
        <v>2</v>
      </c>
      <c r="I283" s="233"/>
      <c r="J283" s="234">
        <f t="shared" si="325"/>
        <v>0</v>
      </c>
      <c r="K283" s="191" t="s">
        <v>22</v>
      </c>
      <c r="L283" s="214"/>
      <c r="M283" s="235" t="s">
        <v>22</v>
      </c>
      <c r="N283" s="236" t="s">
        <v>44</v>
      </c>
      <c r="O283" s="106"/>
      <c r="P283" s="237">
        <f aca="true" t="shared" si="326" ref="P283:P288">O283*H283</f>
        <v>0</v>
      </c>
      <c r="Q283" s="237">
        <v>0</v>
      </c>
      <c r="R283" s="237">
        <f aca="true" t="shared" si="327" ref="R283:R288">Q283*H283</f>
        <v>0</v>
      </c>
      <c r="S283" s="237">
        <v>0</v>
      </c>
      <c r="T283" s="254">
        <f aca="true" t="shared" si="328" ref="T283:T288">S283*H283</f>
        <v>0</v>
      </c>
      <c r="AR283" s="170" t="s">
        <v>298</v>
      </c>
      <c r="AT283" s="170" t="s">
        <v>166</v>
      </c>
      <c r="AU283" s="170" t="s">
        <v>81</v>
      </c>
      <c r="AY283" s="170" t="s">
        <v>164</v>
      </c>
      <c r="BE283" s="266">
        <f aca="true" t="shared" si="329" ref="BE283:BE288">IF(N283="základní",J283,0)</f>
        <v>0</v>
      </c>
      <c r="BF283" s="266">
        <f aca="true" t="shared" si="330" ref="BF283:BF288">IF(N283="snížená",J283,0)</f>
        <v>0</v>
      </c>
      <c r="BG283" s="266">
        <f aca="true" t="shared" si="331" ref="BG283:BG288">IF(N283="zákl. přenesená",J283,0)</f>
        <v>0</v>
      </c>
      <c r="BH283" s="266">
        <f aca="true" t="shared" si="332" ref="BH283:BH288">IF(N283="sníž. přenesená",J283,0)</f>
        <v>0</v>
      </c>
      <c r="BI283" s="266">
        <f aca="true" t="shared" si="333" ref="BI283:BI288">IF(N283="nulová",J283,0)</f>
        <v>0</v>
      </c>
      <c r="BJ283" s="170" t="s">
        <v>24</v>
      </c>
      <c r="BK283" s="266">
        <f aca="true" t="shared" si="334" ref="BK283:BK288">ROUND(I283*H283,2)</f>
        <v>0</v>
      </c>
      <c r="BL283" s="170" t="s">
        <v>298</v>
      </c>
      <c r="BM283" s="170" t="s">
        <v>1586</v>
      </c>
    </row>
    <row r="284" spans="2:47" s="84" customFormat="1" ht="13.5">
      <c r="B284" s="105"/>
      <c r="C284" s="174"/>
      <c r="D284" s="207" t="s">
        <v>173</v>
      </c>
      <c r="E284" s="174"/>
      <c r="F284" s="270" t="s">
        <v>3032</v>
      </c>
      <c r="G284" s="174"/>
      <c r="H284" s="174"/>
      <c r="I284" s="215"/>
      <c r="J284" s="174"/>
      <c r="K284" s="174"/>
      <c r="L284" s="214"/>
      <c r="M284" s="238"/>
      <c r="N284" s="106"/>
      <c r="O284" s="106"/>
      <c r="P284" s="106"/>
      <c r="Q284" s="106"/>
      <c r="R284" s="106"/>
      <c r="S284" s="106"/>
      <c r="T284" s="255"/>
      <c r="AT284" s="170" t="s">
        <v>173</v>
      </c>
      <c r="AU284" s="170" t="s">
        <v>81</v>
      </c>
    </row>
    <row r="285" spans="2:65" s="84" customFormat="1" ht="20.4" customHeight="1">
      <c r="B285" s="105"/>
      <c r="C285" s="189" t="s">
        <v>73</v>
      </c>
      <c r="D285" s="189" t="s">
        <v>166</v>
      </c>
      <c r="E285" s="190" t="s">
        <v>3033</v>
      </c>
      <c r="F285" s="191" t="s">
        <v>3034</v>
      </c>
      <c r="G285" s="192" t="s">
        <v>169</v>
      </c>
      <c r="H285" s="193">
        <v>1</v>
      </c>
      <c r="I285" s="233"/>
      <c r="J285" s="234">
        <f t="shared" si="325"/>
        <v>0</v>
      </c>
      <c r="K285" s="191" t="s">
        <v>22</v>
      </c>
      <c r="L285" s="214"/>
      <c r="M285" s="235" t="s">
        <v>22</v>
      </c>
      <c r="N285" s="236" t="s">
        <v>44</v>
      </c>
      <c r="O285" s="106"/>
      <c r="P285" s="237">
        <f t="shared" si="326"/>
        <v>0</v>
      </c>
      <c r="Q285" s="237">
        <v>0</v>
      </c>
      <c r="R285" s="237">
        <f t="shared" si="327"/>
        <v>0</v>
      </c>
      <c r="S285" s="237">
        <v>0</v>
      </c>
      <c r="T285" s="254">
        <f t="shared" si="328"/>
        <v>0</v>
      </c>
      <c r="AR285" s="170" t="s">
        <v>298</v>
      </c>
      <c r="AT285" s="170" t="s">
        <v>166</v>
      </c>
      <c r="AU285" s="170" t="s">
        <v>81</v>
      </c>
      <c r="AY285" s="170" t="s">
        <v>164</v>
      </c>
      <c r="BE285" s="266">
        <f t="shared" si="329"/>
        <v>0</v>
      </c>
      <c r="BF285" s="266">
        <f t="shared" si="330"/>
        <v>0</v>
      </c>
      <c r="BG285" s="266">
        <f t="shared" si="331"/>
        <v>0</v>
      </c>
      <c r="BH285" s="266">
        <f t="shared" si="332"/>
        <v>0</v>
      </c>
      <c r="BI285" s="266">
        <f t="shared" si="333"/>
        <v>0</v>
      </c>
      <c r="BJ285" s="170" t="s">
        <v>24</v>
      </c>
      <c r="BK285" s="266">
        <f t="shared" si="334"/>
        <v>0</v>
      </c>
      <c r="BL285" s="170" t="s">
        <v>298</v>
      </c>
      <c r="BM285" s="170" t="s">
        <v>1590</v>
      </c>
    </row>
    <row r="286" spans="2:47" s="84" customFormat="1" ht="13.5">
      <c r="B286" s="105"/>
      <c r="C286" s="174"/>
      <c r="D286" s="194" t="s">
        <v>173</v>
      </c>
      <c r="E286" s="174"/>
      <c r="F286" s="195" t="s">
        <v>3034</v>
      </c>
      <c r="G286" s="174"/>
      <c r="H286" s="174"/>
      <c r="I286" s="215"/>
      <c r="J286" s="174"/>
      <c r="K286" s="174"/>
      <c r="L286" s="214"/>
      <c r="M286" s="238"/>
      <c r="N286" s="106"/>
      <c r="O286" s="106"/>
      <c r="P286" s="106"/>
      <c r="Q286" s="106"/>
      <c r="R286" s="106"/>
      <c r="S286" s="106"/>
      <c r="T286" s="255"/>
      <c r="AT286" s="170" t="s">
        <v>173</v>
      </c>
      <c r="AU286" s="170" t="s">
        <v>81</v>
      </c>
    </row>
    <row r="287" spans="2:63" s="89" customFormat="1" ht="29.9" customHeight="1">
      <c r="B287" s="183"/>
      <c r="C287" s="184"/>
      <c r="D287" s="187" t="s">
        <v>72</v>
      </c>
      <c r="E287" s="188" t="s">
        <v>1990</v>
      </c>
      <c r="F287" s="188" t="s">
        <v>1991</v>
      </c>
      <c r="G287" s="184"/>
      <c r="H287" s="184"/>
      <c r="I287" s="226"/>
      <c r="J287" s="232">
        <f>BK287</f>
        <v>0</v>
      </c>
      <c r="K287" s="184"/>
      <c r="L287" s="228"/>
      <c r="M287" s="229"/>
      <c r="N287" s="230"/>
      <c r="O287" s="230"/>
      <c r="P287" s="231">
        <f aca="true" t="shared" si="335" ref="P287:T287">SUM(P288:P293)</f>
        <v>0</v>
      </c>
      <c r="Q287" s="230"/>
      <c r="R287" s="231">
        <f t="shared" si="335"/>
        <v>0</v>
      </c>
      <c r="S287" s="230"/>
      <c r="T287" s="253">
        <f t="shared" si="335"/>
        <v>0</v>
      </c>
      <c r="AR287" s="259" t="s">
        <v>81</v>
      </c>
      <c r="AT287" s="260" t="s">
        <v>72</v>
      </c>
      <c r="AU287" s="260" t="s">
        <v>24</v>
      </c>
      <c r="AY287" s="259" t="s">
        <v>164</v>
      </c>
      <c r="BK287" s="265">
        <f>SUM(BK288:BK293)</f>
        <v>0</v>
      </c>
    </row>
    <row r="288" spans="2:65" s="84" customFormat="1" ht="28.8" customHeight="1">
      <c r="B288" s="105"/>
      <c r="C288" s="189" t="s">
        <v>73</v>
      </c>
      <c r="D288" s="189" t="s">
        <v>166</v>
      </c>
      <c r="E288" s="190" t="s">
        <v>3035</v>
      </c>
      <c r="F288" s="191" t="s">
        <v>3036</v>
      </c>
      <c r="G288" s="192" t="s">
        <v>465</v>
      </c>
      <c r="H288" s="193">
        <v>391</v>
      </c>
      <c r="I288" s="233"/>
      <c r="J288" s="234">
        <f aca="true" t="shared" si="336" ref="J288:J292">ROUND(I288*H288,2)</f>
        <v>0</v>
      </c>
      <c r="K288" s="191" t="s">
        <v>22</v>
      </c>
      <c r="L288" s="214"/>
      <c r="M288" s="235" t="s">
        <v>22</v>
      </c>
      <c r="N288" s="236" t="s">
        <v>44</v>
      </c>
      <c r="O288" s="106"/>
      <c r="P288" s="237">
        <f t="shared" si="326"/>
        <v>0</v>
      </c>
      <c r="Q288" s="237">
        <v>0</v>
      </c>
      <c r="R288" s="237">
        <f t="shared" si="327"/>
        <v>0</v>
      </c>
      <c r="S288" s="237">
        <v>0</v>
      </c>
      <c r="T288" s="254">
        <f t="shared" si="328"/>
        <v>0</v>
      </c>
      <c r="AR288" s="170" t="s">
        <v>298</v>
      </c>
      <c r="AT288" s="170" t="s">
        <v>166</v>
      </c>
      <c r="AU288" s="170" t="s">
        <v>81</v>
      </c>
      <c r="AY288" s="170" t="s">
        <v>164</v>
      </c>
      <c r="BE288" s="266">
        <f t="shared" si="329"/>
        <v>0</v>
      </c>
      <c r="BF288" s="266">
        <f t="shared" si="330"/>
        <v>0</v>
      </c>
      <c r="BG288" s="266">
        <f t="shared" si="331"/>
        <v>0</v>
      </c>
      <c r="BH288" s="266">
        <f t="shared" si="332"/>
        <v>0</v>
      </c>
      <c r="BI288" s="266">
        <f t="shared" si="333"/>
        <v>0</v>
      </c>
      <c r="BJ288" s="170" t="s">
        <v>24</v>
      </c>
      <c r="BK288" s="266">
        <f t="shared" si="334"/>
        <v>0</v>
      </c>
      <c r="BL288" s="170" t="s">
        <v>298</v>
      </c>
      <c r="BM288" s="170" t="s">
        <v>1595</v>
      </c>
    </row>
    <row r="289" spans="2:47" s="84" customFormat="1" ht="24">
      <c r="B289" s="105"/>
      <c r="C289" s="174"/>
      <c r="D289" s="207" t="s">
        <v>173</v>
      </c>
      <c r="E289" s="174"/>
      <c r="F289" s="270" t="s">
        <v>3036</v>
      </c>
      <c r="G289" s="174"/>
      <c r="H289" s="174"/>
      <c r="I289" s="215"/>
      <c r="J289" s="174"/>
      <c r="K289" s="174"/>
      <c r="L289" s="214"/>
      <c r="M289" s="238"/>
      <c r="N289" s="106"/>
      <c r="O289" s="106"/>
      <c r="P289" s="106"/>
      <c r="Q289" s="106"/>
      <c r="R289" s="106"/>
      <c r="S289" s="106"/>
      <c r="T289" s="255"/>
      <c r="AT289" s="170" t="s">
        <v>173</v>
      </c>
      <c r="AU289" s="170" t="s">
        <v>81</v>
      </c>
    </row>
    <row r="290" spans="2:65" s="84" customFormat="1" ht="20.4" customHeight="1">
      <c r="B290" s="105"/>
      <c r="C290" s="189" t="s">
        <v>73</v>
      </c>
      <c r="D290" s="189" t="s">
        <v>166</v>
      </c>
      <c r="E290" s="190" t="s">
        <v>3037</v>
      </c>
      <c r="F290" s="191" t="s">
        <v>3038</v>
      </c>
      <c r="G290" s="192" t="s">
        <v>465</v>
      </c>
      <c r="H290" s="193">
        <v>299</v>
      </c>
      <c r="I290" s="233"/>
      <c r="J290" s="234">
        <f t="shared" si="336"/>
        <v>0</v>
      </c>
      <c r="K290" s="191" t="s">
        <v>22</v>
      </c>
      <c r="L290" s="214"/>
      <c r="M290" s="235" t="s">
        <v>22</v>
      </c>
      <c r="N290" s="236" t="s">
        <v>44</v>
      </c>
      <c r="O290" s="106"/>
      <c r="P290" s="237">
        <f aca="true" t="shared" si="337" ref="P290:P295">O290*H290</f>
        <v>0</v>
      </c>
      <c r="Q290" s="237">
        <v>0</v>
      </c>
      <c r="R290" s="237">
        <f aca="true" t="shared" si="338" ref="R290:R295">Q290*H290</f>
        <v>0</v>
      </c>
      <c r="S290" s="237">
        <v>0</v>
      </c>
      <c r="T290" s="254">
        <f aca="true" t="shared" si="339" ref="T290:T295">S290*H290</f>
        <v>0</v>
      </c>
      <c r="AR290" s="170" t="s">
        <v>298</v>
      </c>
      <c r="AT290" s="170" t="s">
        <v>166</v>
      </c>
      <c r="AU290" s="170" t="s">
        <v>81</v>
      </c>
      <c r="AY290" s="170" t="s">
        <v>164</v>
      </c>
      <c r="BE290" s="266">
        <f aca="true" t="shared" si="340" ref="BE290:BE295">IF(N290="základní",J290,0)</f>
        <v>0</v>
      </c>
      <c r="BF290" s="266">
        <f aca="true" t="shared" si="341" ref="BF290:BF295">IF(N290="snížená",J290,0)</f>
        <v>0</v>
      </c>
      <c r="BG290" s="266">
        <f aca="true" t="shared" si="342" ref="BG290:BG295">IF(N290="zákl. přenesená",J290,0)</f>
        <v>0</v>
      </c>
      <c r="BH290" s="266">
        <f aca="true" t="shared" si="343" ref="BH290:BH295">IF(N290="sníž. přenesená",J290,0)</f>
        <v>0</v>
      </c>
      <c r="BI290" s="266">
        <f aca="true" t="shared" si="344" ref="BI290:BI295">IF(N290="nulová",J290,0)</f>
        <v>0</v>
      </c>
      <c r="BJ290" s="170" t="s">
        <v>24</v>
      </c>
      <c r="BK290" s="266">
        <f aca="true" t="shared" si="345" ref="BK290:BK295">ROUND(I290*H290,2)</f>
        <v>0</v>
      </c>
      <c r="BL290" s="170" t="s">
        <v>298</v>
      </c>
      <c r="BM290" s="170" t="s">
        <v>1599</v>
      </c>
    </row>
    <row r="291" spans="2:47" s="84" customFormat="1" ht="13.5">
      <c r="B291" s="105"/>
      <c r="C291" s="174"/>
      <c r="D291" s="207" t="s">
        <v>173</v>
      </c>
      <c r="E291" s="174"/>
      <c r="F291" s="270" t="s">
        <v>3038</v>
      </c>
      <c r="G291" s="174"/>
      <c r="H291" s="174"/>
      <c r="I291" s="215"/>
      <c r="J291" s="174"/>
      <c r="K291" s="174"/>
      <c r="L291" s="214"/>
      <c r="M291" s="238"/>
      <c r="N291" s="106"/>
      <c r="O291" s="106"/>
      <c r="P291" s="106"/>
      <c r="Q291" s="106"/>
      <c r="R291" s="106"/>
      <c r="S291" s="106"/>
      <c r="T291" s="255"/>
      <c r="AT291" s="170" t="s">
        <v>173</v>
      </c>
      <c r="AU291" s="170" t="s">
        <v>81</v>
      </c>
    </row>
    <row r="292" spans="2:65" s="84" customFormat="1" ht="20.4" customHeight="1">
      <c r="B292" s="105"/>
      <c r="C292" s="189" t="s">
        <v>73</v>
      </c>
      <c r="D292" s="189" t="s">
        <v>166</v>
      </c>
      <c r="E292" s="190" t="s">
        <v>3039</v>
      </c>
      <c r="F292" s="191" t="s">
        <v>3040</v>
      </c>
      <c r="G292" s="192" t="s">
        <v>465</v>
      </c>
      <c r="H292" s="193">
        <v>12</v>
      </c>
      <c r="I292" s="233"/>
      <c r="J292" s="234">
        <f t="shared" si="336"/>
        <v>0</v>
      </c>
      <c r="K292" s="191" t="s">
        <v>22</v>
      </c>
      <c r="L292" s="214"/>
      <c r="M292" s="235" t="s">
        <v>22</v>
      </c>
      <c r="N292" s="236" t="s">
        <v>44</v>
      </c>
      <c r="O292" s="106"/>
      <c r="P292" s="237">
        <f t="shared" si="337"/>
        <v>0</v>
      </c>
      <c r="Q292" s="237">
        <v>0</v>
      </c>
      <c r="R292" s="237">
        <f t="shared" si="338"/>
        <v>0</v>
      </c>
      <c r="S292" s="237">
        <v>0</v>
      </c>
      <c r="T292" s="254">
        <f t="shared" si="339"/>
        <v>0</v>
      </c>
      <c r="AR292" s="170" t="s">
        <v>298</v>
      </c>
      <c r="AT292" s="170" t="s">
        <v>166</v>
      </c>
      <c r="AU292" s="170" t="s">
        <v>81</v>
      </c>
      <c r="AY292" s="170" t="s">
        <v>164</v>
      </c>
      <c r="BE292" s="266">
        <f t="shared" si="340"/>
        <v>0</v>
      </c>
      <c r="BF292" s="266">
        <f t="shared" si="341"/>
        <v>0</v>
      </c>
      <c r="BG292" s="266">
        <f t="shared" si="342"/>
        <v>0</v>
      </c>
      <c r="BH292" s="266">
        <f t="shared" si="343"/>
        <v>0</v>
      </c>
      <c r="BI292" s="266">
        <f t="shared" si="344"/>
        <v>0</v>
      </c>
      <c r="BJ292" s="170" t="s">
        <v>24</v>
      </c>
      <c r="BK292" s="266">
        <f t="shared" si="345"/>
        <v>0</v>
      </c>
      <c r="BL292" s="170" t="s">
        <v>298</v>
      </c>
      <c r="BM292" s="170" t="s">
        <v>1603</v>
      </c>
    </row>
    <row r="293" spans="2:47" s="84" customFormat="1" ht="13.5">
      <c r="B293" s="105"/>
      <c r="C293" s="174"/>
      <c r="D293" s="194" t="s">
        <v>173</v>
      </c>
      <c r="E293" s="174"/>
      <c r="F293" s="195" t="s">
        <v>3040</v>
      </c>
      <c r="G293" s="174"/>
      <c r="H293" s="174"/>
      <c r="I293" s="215"/>
      <c r="J293" s="174"/>
      <c r="K293" s="174"/>
      <c r="L293" s="214"/>
      <c r="M293" s="238"/>
      <c r="N293" s="106"/>
      <c r="O293" s="106"/>
      <c r="P293" s="106"/>
      <c r="Q293" s="106"/>
      <c r="R293" s="106"/>
      <c r="S293" s="106"/>
      <c r="T293" s="255"/>
      <c r="AT293" s="170" t="s">
        <v>173</v>
      </c>
      <c r="AU293" s="170" t="s">
        <v>81</v>
      </c>
    </row>
    <row r="294" spans="2:63" s="89" customFormat="1" ht="29.9" customHeight="1">
      <c r="B294" s="183"/>
      <c r="C294" s="184"/>
      <c r="D294" s="187" t="s">
        <v>72</v>
      </c>
      <c r="E294" s="188" t="s">
        <v>3041</v>
      </c>
      <c r="F294" s="188" t="s">
        <v>3042</v>
      </c>
      <c r="G294" s="184"/>
      <c r="H294" s="184"/>
      <c r="I294" s="226"/>
      <c r="J294" s="232">
        <f>BK294</f>
        <v>0</v>
      </c>
      <c r="K294" s="184"/>
      <c r="L294" s="228"/>
      <c r="M294" s="229"/>
      <c r="N294" s="230"/>
      <c r="O294" s="230"/>
      <c r="P294" s="231">
        <f aca="true" t="shared" si="346" ref="P294:T294">SUM(P295:P298)</f>
        <v>0</v>
      </c>
      <c r="Q294" s="230"/>
      <c r="R294" s="231">
        <f t="shared" si="346"/>
        <v>0</v>
      </c>
      <c r="S294" s="230"/>
      <c r="T294" s="253">
        <f t="shared" si="346"/>
        <v>0</v>
      </c>
      <c r="AR294" s="259" t="s">
        <v>81</v>
      </c>
      <c r="AT294" s="260" t="s">
        <v>72</v>
      </c>
      <c r="AU294" s="260" t="s">
        <v>24</v>
      </c>
      <c r="AY294" s="259" t="s">
        <v>164</v>
      </c>
      <c r="BK294" s="265">
        <f>SUM(BK295:BK298)</f>
        <v>0</v>
      </c>
    </row>
    <row r="295" spans="2:65" s="84" customFormat="1" ht="20.4" customHeight="1">
      <c r="B295" s="105"/>
      <c r="C295" s="189" t="s">
        <v>73</v>
      </c>
      <c r="D295" s="189" t="s">
        <v>166</v>
      </c>
      <c r="E295" s="190" t="s">
        <v>3043</v>
      </c>
      <c r="F295" s="191" t="s">
        <v>3044</v>
      </c>
      <c r="G295" s="192" t="s">
        <v>3045</v>
      </c>
      <c r="H295" s="193">
        <v>34</v>
      </c>
      <c r="I295" s="233"/>
      <c r="J295" s="234">
        <f>ROUND(I295*H295,2)</f>
        <v>0</v>
      </c>
      <c r="K295" s="191" t="s">
        <v>22</v>
      </c>
      <c r="L295" s="214"/>
      <c r="M295" s="235" t="s">
        <v>22</v>
      </c>
      <c r="N295" s="236" t="s">
        <v>44</v>
      </c>
      <c r="O295" s="106"/>
      <c r="P295" s="237">
        <f t="shared" si="337"/>
        <v>0</v>
      </c>
      <c r="Q295" s="237">
        <v>0</v>
      </c>
      <c r="R295" s="237">
        <f t="shared" si="338"/>
        <v>0</v>
      </c>
      <c r="S295" s="237">
        <v>0</v>
      </c>
      <c r="T295" s="254">
        <f t="shared" si="339"/>
        <v>0</v>
      </c>
      <c r="AR295" s="170" t="s">
        <v>298</v>
      </c>
      <c r="AT295" s="170" t="s">
        <v>166</v>
      </c>
      <c r="AU295" s="170" t="s">
        <v>81</v>
      </c>
      <c r="AY295" s="170" t="s">
        <v>164</v>
      </c>
      <c r="BE295" s="266">
        <f t="shared" si="340"/>
        <v>0</v>
      </c>
      <c r="BF295" s="266">
        <f t="shared" si="341"/>
        <v>0</v>
      </c>
      <c r="BG295" s="266">
        <f t="shared" si="342"/>
        <v>0</v>
      </c>
      <c r="BH295" s="266">
        <f t="shared" si="343"/>
        <v>0</v>
      </c>
      <c r="BI295" s="266">
        <f t="shared" si="344"/>
        <v>0</v>
      </c>
      <c r="BJ295" s="170" t="s">
        <v>24</v>
      </c>
      <c r="BK295" s="266">
        <f t="shared" si="345"/>
        <v>0</v>
      </c>
      <c r="BL295" s="170" t="s">
        <v>298</v>
      </c>
      <c r="BM295" s="170" t="s">
        <v>1607</v>
      </c>
    </row>
    <row r="296" spans="2:47" s="84" customFormat="1" ht="13.5">
      <c r="B296" s="105"/>
      <c r="C296" s="174"/>
      <c r="D296" s="207" t="s">
        <v>173</v>
      </c>
      <c r="E296" s="174"/>
      <c r="F296" s="270" t="s">
        <v>3044</v>
      </c>
      <c r="G296" s="174"/>
      <c r="H296" s="174"/>
      <c r="I296" s="215"/>
      <c r="J296" s="174"/>
      <c r="K296" s="174"/>
      <c r="L296" s="214"/>
      <c r="M296" s="238"/>
      <c r="N296" s="106"/>
      <c r="O296" s="106"/>
      <c r="P296" s="106"/>
      <c r="Q296" s="106"/>
      <c r="R296" s="106"/>
      <c r="S296" s="106"/>
      <c r="T296" s="255"/>
      <c r="AT296" s="170" t="s">
        <v>173</v>
      </c>
      <c r="AU296" s="170" t="s">
        <v>81</v>
      </c>
    </row>
    <row r="297" spans="2:65" s="84" customFormat="1" ht="20.4" customHeight="1">
      <c r="B297" s="105"/>
      <c r="C297" s="189" t="s">
        <v>73</v>
      </c>
      <c r="D297" s="189" t="s">
        <v>166</v>
      </c>
      <c r="E297" s="190" t="s">
        <v>3046</v>
      </c>
      <c r="F297" s="191" t="s">
        <v>3047</v>
      </c>
      <c r="G297" s="192" t="s">
        <v>3045</v>
      </c>
      <c r="H297" s="193">
        <v>16</v>
      </c>
      <c r="I297" s="233"/>
      <c r="J297" s="234">
        <f>ROUND(I297*H297,2)</f>
        <v>0</v>
      </c>
      <c r="K297" s="191" t="s">
        <v>22</v>
      </c>
      <c r="L297" s="214"/>
      <c r="M297" s="235" t="s">
        <v>22</v>
      </c>
      <c r="N297" s="236" t="s">
        <v>44</v>
      </c>
      <c r="O297" s="106"/>
      <c r="P297" s="237">
        <f>O297*H297</f>
        <v>0</v>
      </c>
      <c r="Q297" s="237">
        <v>0</v>
      </c>
      <c r="R297" s="237">
        <f>Q297*H297</f>
        <v>0</v>
      </c>
      <c r="S297" s="237">
        <v>0</v>
      </c>
      <c r="T297" s="254">
        <f>S297*H297</f>
        <v>0</v>
      </c>
      <c r="AR297" s="170" t="s">
        <v>298</v>
      </c>
      <c r="AT297" s="170" t="s">
        <v>166</v>
      </c>
      <c r="AU297" s="170" t="s">
        <v>81</v>
      </c>
      <c r="AY297" s="170" t="s">
        <v>164</v>
      </c>
      <c r="BE297" s="266">
        <f>IF(N297="základní",J297,0)</f>
        <v>0</v>
      </c>
      <c r="BF297" s="266">
        <f>IF(N297="snížená",J297,0)</f>
        <v>0</v>
      </c>
      <c r="BG297" s="266">
        <f>IF(N297="zákl. přenesená",J297,0)</f>
        <v>0</v>
      </c>
      <c r="BH297" s="266">
        <f>IF(N297="sníž. přenesená",J297,0)</f>
        <v>0</v>
      </c>
      <c r="BI297" s="266">
        <f>IF(N297="nulová",J297,0)</f>
        <v>0</v>
      </c>
      <c r="BJ297" s="170" t="s">
        <v>24</v>
      </c>
      <c r="BK297" s="266">
        <f>ROUND(I297*H297,2)</f>
        <v>0</v>
      </c>
      <c r="BL297" s="170" t="s">
        <v>298</v>
      </c>
      <c r="BM297" s="170" t="s">
        <v>1611</v>
      </c>
    </row>
    <row r="298" spans="2:47" s="84" customFormat="1" ht="13.5">
      <c r="B298" s="105"/>
      <c r="C298" s="174"/>
      <c r="D298" s="194" t="s">
        <v>173</v>
      </c>
      <c r="E298" s="174"/>
      <c r="F298" s="195" t="s">
        <v>3047</v>
      </c>
      <c r="G298" s="174"/>
      <c r="H298" s="174"/>
      <c r="I298" s="215"/>
      <c r="J298" s="174"/>
      <c r="K298" s="174"/>
      <c r="L298" s="214"/>
      <c r="M298" s="277"/>
      <c r="N298" s="272"/>
      <c r="O298" s="272"/>
      <c r="P298" s="272"/>
      <c r="Q298" s="272"/>
      <c r="R298" s="272"/>
      <c r="S298" s="272"/>
      <c r="T298" s="278"/>
      <c r="AT298" s="170" t="s">
        <v>173</v>
      </c>
      <c r="AU298" s="170" t="s">
        <v>81</v>
      </c>
    </row>
    <row r="299" spans="2:12" s="84" customFormat="1" ht="6.95" customHeight="1">
      <c r="B299" s="122"/>
      <c r="C299" s="123"/>
      <c r="D299" s="123"/>
      <c r="E299" s="123"/>
      <c r="F299" s="123"/>
      <c r="G299" s="123"/>
      <c r="H299" s="123"/>
      <c r="I299" s="156"/>
      <c r="J299" s="123"/>
      <c r="K299" s="123"/>
      <c r="L299" s="214"/>
    </row>
  </sheetData>
  <sheetProtection password="CC35" sheet="1" objects="1" formatCells="0" formatColumns="0" formatRows="0" sort="0" autoFilter="0"/>
  <autoFilter ref="C83:K298"/>
  <mergeCells count="9">
    <mergeCell ref="G1:H1"/>
    <mergeCell ref="L2:V2"/>
    <mergeCell ref="E7:H7"/>
    <mergeCell ref="E9:H9"/>
    <mergeCell ref="E24:H24"/>
    <mergeCell ref="E45:H45"/>
    <mergeCell ref="E47:H47"/>
    <mergeCell ref="E74:H74"/>
    <mergeCell ref="E76:H76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2638888888889" right="0.582638888888889" top="0.582638888888889" bottom="0.582638888888889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R61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12.8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93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85" customHeight="1">
      <c r="A1" s="94"/>
      <c r="B1" s="95"/>
      <c r="C1" s="95"/>
      <c r="D1" s="96" t="s">
        <v>1</v>
      </c>
      <c r="E1" s="95"/>
      <c r="F1" s="97" t="s">
        <v>112</v>
      </c>
      <c r="G1" s="97" t="s">
        <v>113</v>
      </c>
      <c r="H1" s="97"/>
      <c r="I1" s="136"/>
      <c r="J1" s="97" t="s">
        <v>114</v>
      </c>
      <c r="K1" s="96" t="s">
        <v>115</v>
      </c>
      <c r="L1" s="97" t="s">
        <v>116</v>
      </c>
      <c r="M1" s="97"/>
      <c r="N1" s="97"/>
      <c r="O1" s="97"/>
      <c r="P1" s="97"/>
      <c r="Q1" s="97"/>
      <c r="R1" s="97"/>
      <c r="S1" s="97"/>
      <c r="T1" s="97"/>
      <c r="U1" s="169"/>
      <c r="V1" s="169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</row>
    <row r="2" spans="3:46" ht="36.95" customHeight="1">
      <c r="AT2" s="170" t="s">
        <v>103</v>
      </c>
    </row>
    <row r="3" spans="2:46" ht="6.95" customHeight="1">
      <c r="B3" s="98"/>
      <c r="C3" s="99"/>
      <c r="D3" s="99"/>
      <c r="E3" s="99"/>
      <c r="F3" s="99"/>
      <c r="G3" s="99"/>
      <c r="H3" s="99"/>
      <c r="I3" s="137"/>
      <c r="J3" s="99"/>
      <c r="K3" s="138"/>
      <c r="AT3" s="170" t="s">
        <v>81</v>
      </c>
    </row>
    <row r="4" spans="2:46" ht="36.95" customHeight="1">
      <c r="B4" s="100"/>
      <c r="C4" s="101"/>
      <c r="D4" s="102" t="s">
        <v>121</v>
      </c>
      <c r="E4" s="101"/>
      <c r="F4" s="101"/>
      <c r="G4" s="101"/>
      <c r="H4" s="101"/>
      <c r="I4" s="139"/>
      <c r="J4" s="101"/>
      <c r="K4" s="140"/>
      <c r="M4" s="141" t="s">
        <v>12</v>
      </c>
      <c r="AT4" s="170" t="s">
        <v>6</v>
      </c>
    </row>
    <row r="5" spans="2:11" ht="6.95" customHeight="1">
      <c r="B5" s="100"/>
      <c r="C5" s="101"/>
      <c r="D5" s="101"/>
      <c r="E5" s="101"/>
      <c r="F5" s="101"/>
      <c r="G5" s="101"/>
      <c r="H5" s="101"/>
      <c r="I5" s="139"/>
      <c r="J5" s="101"/>
      <c r="K5" s="140"/>
    </row>
    <row r="6" spans="2:11" ht="13.2">
      <c r="B6" s="100"/>
      <c r="C6" s="101"/>
      <c r="D6" s="103" t="s">
        <v>18</v>
      </c>
      <c r="E6" s="101"/>
      <c r="F6" s="101"/>
      <c r="G6" s="101"/>
      <c r="H6" s="101"/>
      <c r="I6" s="139"/>
      <c r="J6" s="101"/>
      <c r="K6" s="140"/>
    </row>
    <row r="7" spans="2:11" ht="20.4" customHeight="1">
      <c r="B7" s="100"/>
      <c r="C7" s="101"/>
      <c r="D7" s="101"/>
      <c r="E7" s="104" t="str">
        <f>'Rekapitulace stavby'!K6</f>
        <v>SPŠ, SOŠ a SOU Hradec Králové - nástavba školních dílen - konečné zadání</v>
      </c>
      <c r="F7" s="103"/>
      <c r="G7" s="103"/>
      <c r="H7" s="103"/>
      <c r="I7" s="139"/>
      <c r="J7" s="101"/>
      <c r="K7" s="140"/>
    </row>
    <row r="8" spans="2:11" s="84" customFormat="1" ht="13.2">
      <c r="B8" s="105"/>
      <c r="C8" s="106"/>
      <c r="D8" s="103" t="s">
        <v>122</v>
      </c>
      <c r="E8" s="106"/>
      <c r="F8" s="106"/>
      <c r="G8" s="106"/>
      <c r="H8" s="106"/>
      <c r="I8" s="142"/>
      <c r="J8" s="106"/>
      <c r="K8" s="143"/>
    </row>
    <row r="9" spans="2:11" s="84" customFormat="1" ht="36.95" customHeight="1">
      <c r="B9" s="105"/>
      <c r="C9" s="106"/>
      <c r="D9" s="106"/>
      <c r="E9" s="107" t="s">
        <v>3048</v>
      </c>
      <c r="F9" s="106"/>
      <c r="G9" s="106"/>
      <c r="H9" s="106"/>
      <c r="I9" s="142"/>
      <c r="J9" s="106"/>
      <c r="K9" s="143"/>
    </row>
    <row r="10" spans="2:11" s="84" customFormat="1" ht="13.5">
      <c r="B10" s="105"/>
      <c r="C10" s="106"/>
      <c r="D10" s="106"/>
      <c r="E10" s="106"/>
      <c r="F10" s="106"/>
      <c r="G10" s="106"/>
      <c r="H10" s="106"/>
      <c r="I10" s="142"/>
      <c r="J10" s="106"/>
      <c r="K10" s="143"/>
    </row>
    <row r="11" spans="2:11" s="84" customFormat="1" ht="14.4" customHeight="1">
      <c r="B11" s="105"/>
      <c r="C11" s="106"/>
      <c r="D11" s="103" t="s">
        <v>21</v>
      </c>
      <c r="E11" s="106"/>
      <c r="F11" s="108" t="s">
        <v>22</v>
      </c>
      <c r="G11" s="106"/>
      <c r="H11" s="106"/>
      <c r="I11" s="144" t="s">
        <v>23</v>
      </c>
      <c r="J11" s="108" t="s">
        <v>22</v>
      </c>
      <c r="K11" s="143"/>
    </row>
    <row r="12" spans="2:11" s="84" customFormat="1" ht="14.4" customHeight="1">
      <c r="B12" s="105"/>
      <c r="C12" s="106"/>
      <c r="D12" s="103" t="s">
        <v>25</v>
      </c>
      <c r="E12" s="106"/>
      <c r="F12" s="108" t="s">
        <v>26</v>
      </c>
      <c r="G12" s="106"/>
      <c r="H12" s="106"/>
      <c r="I12" s="144" t="s">
        <v>27</v>
      </c>
      <c r="J12" s="145" t="str">
        <f>'Rekapitulace stavby'!AN8</f>
        <v>30.1.2017</v>
      </c>
      <c r="K12" s="143"/>
    </row>
    <row r="13" spans="2:11" s="84" customFormat="1" ht="10.8" customHeight="1">
      <c r="B13" s="105"/>
      <c r="C13" s="106"/>
      <c r="D13" s="106"/>
      <c r="E13" s="106"/>
      <c r="F13" s="106"/>
      <c r="G13" s="106"/>
      <c r="H13" s="106"/>
      <c r="I13" s="142"/>
      <c r="J13" s="106"/>
      <c r="K13" s="143"/>
    </row>
    <row r="14" spans="2:11" s="84" customFormat="1" ht="14.4" customHeight="1">
      <c r="B14" s="105"/>
      <c r="C14" s="106"/>
      <c r="D14" s="103" t="s">
        <v>29</v>
      </c>
      <c r="E14" s="106"/>
      <c r="F14" s="106"/>
      <c r="G14" s="106"/>
      <c r="H14" s="106"/>
      <c r="I14" s="144" t="s">
        <v>30</v>
      </c>
      <c r="J14" s="108" t="s">
        <v>22</v>
      </c>
      <c r="K14" s="143"/>
    </row>
    <row r="15" spans="2:11" s="84" customFormat="1" ht="18" customHeight="1">
      <c r="B15" s="105"/>
      <c r="C15" s="106"/>
      <c r="D15" s="106"/>
      <c r="E15" s="108" t="s">
        <v>31</v>
      </c>
      <c r="F15" s="106"/>
      <c r="G15" s="106"/>
      <c r="H15" s="106"/>
      <c r="I15" s="144" t="s">
        <v>32</v>
      </c>
      <c r="J15" s="108" t="s">
        <v>22</v>
      </c>
      <c r="K15" s="143"/>
    </row>
    <row r="16" spans="2:11" s="84" customFormat="1" ht="6.95" customHeight="1">
      <c r="B16" s="105"/>
      <c r="C16" s="106"/>
      <c r="D16" s="106"/>
      <c r="E16" s="106"/>
      <c r="F16" s="106"/>
      <c r="G16" s="106"/>
      <c r="H16" s="106"/>
      <c r="I16" s="142"/>
      <c r="J16" s="106"/>
      <c r="K16" s="143"/>
    </row>
    <row r="17" spans="2:11" s="84" customFormat="1" ht="14.4" customHeight="1">
      <c r="B17" s="105"/>
      <c r="C17" s="106"/>
      <c r="D17" s="103" t="s">
        <v>33</v>
      </c>
      <c r="E17" s="106"/>
      <c r="F17" s="106"/>
      <c r="G17" s="106"/>
      <c r="H17" s="106"/>
      <c r="I17" s="144" t="s">
        <v>30</v>
      </c>
      <c r="J17" s="108" t="str">
        <f>IF('Rekapitulace stavby'!AN13="Vyplň údaj","",IF('Rekapitulace stavby'!AN13="","",'Rekapitulace stavby'!AN13))</f>
        <v/>
      </c>
      <c r="K17" s="143"/>
    </row>
    <row r="18" spans="2:11" s="84" customFormat="1" ht="18" customHeight="1">
      <c r="B18" s="105"/>
      <c r="C18" s="106"/>
      <c r="D18" s="106"/>
      <c r="E18" s="108" t="str">
        <f>IF('Rekapitulace stavby'!E14="Vyplň údaj","",IF('Rekapitulace stavby'!E14="","",'Rekapitulace stavby'!E14))</f>
        <v/>
      </c>
      <c r="F18" s="106"/>
      <c r="G18" s="106"/>
      <c r="H18" s="106"/>
      <c r="I18" s="144" t="s">
        <v>32</v>
      </c>
      <c r="J18" s="108" t="str">
        <f>IF('Rekapitulace stavby'!AN14="Vyplň údaj","",IF('Rekapitulace stavby'!AN14="","",'Rekapitulace stavby'!AN14))</f>
        <v/>
      </c>
      <c r="K18" s="143"/>
    </row>
    <row r="19" spans="2:11" s="84" customFormat="1" ht="6.95" customHeight="1">
      <c r="B19" s="105"/>
      <c r="C19" s="106"/>
      <c r="D19" s="106"/>
      <c r="E19" s="106"/>
      <c r="F19" s="106"/>
      <c r="G19" s="106"/>
      <c r="H19" s="106"/>
      <c r="I19" s="142"/>
      <c r="J19" s="106"/>
      <c r="K19" s="143"/>
    </row>
    <row r="20" spans="2:11" s="84" customFormat="1" ht="14.4" customHeight="1">
      <c r="B20" s="105"/>
      <c r="C20" s="106"/>
      <c r="D20" s="103" t="s">
        <v>35</v>
      </c>
      <c r="E20" s="106"/>
      <c r="F20" s="106"/>
      <c r="G20" s="106"/>
      <c r="H20" s="106"/>
      <c r="I20" s="144" t="s">
        <v>30</v>
      </c>
      <c r="J20" s="108" t="s">
        <v>22</v>
      </c>
      <c r="K20" s="143"/>
    </row>
    <row r="21" spans="2:11" s="84" customFormat="1" ht="18" customHeight="1">
      <c r="B21" s="105"/>
      <c r="C21" s="106"/>
      <c r="D21" s="106"/>
      <c r="E21" s="108" t="s">
        <v>126</v>
      </c>
      <c r="F21" s="106"/>
      <c r="G21" s="106"/>
      <c r="H21" s="106"/>
      <c r="I21" s="144" t="s">
        <v>32</v>
      </c>
      <c r="J21" s="108" t="s">
        <v>22</v>
      </c>
      <c r="K21" s="143"/>
    </row>
    <row r="22" spans="2:11" s="84" customFormat="1" ht="6.95" customHeight="1">
      <c r="B22" s="105"/>
      <c r="C22" s="106"/>
      <c r="D22" s="106"/>
      <c r="E22" s="106"/>
      <c r="F22" s="106"/>
      <c r="G22" s="106"/>
      <c r="H22" s="106"/>
      <c r="I22" s="142"/>
      <c r="J22" s="106"/>
      <c r="K22" s="143"/>
    </row>
    <row r="23" spans="2:11" s="84" customFormat="1" ht="14.4" customHeight="1">
      <c r="B23" s="105"/>
      <c r="C23" s="106"/>
      <c r="D23" s="103" t="s">
        <v>38</v>
      </c>
      <c r="E23" s="106"/>
      <c r="F23" s="106"/>
      <c r="G23" s="106"/>
      <c r="H23" s="106"/>
      <c r="I23" s="142"/>
      <c r="J23" s="106"/>
      <c r="K23" s="143"/>
    </row>
    <row r="24" spans="2:11" s="85" customFormat="1" ht="31.2" customHeight="1">
      <c r="B24" s="109"/>
      <c r="C24" s="110"/>
      <c r="D24" s="110"/>
      <c r="E24" s="111" t="s">
        <v>3049</v>
      </c>
      <c r="F24" s="111"/>
      <c r="G24" s="111"/>
      <c r="H24" s="111"/>
      <c r="I24" s="146"/>
      <c r="J24" s="110"/>
      <c r="K24" s="147"/>
    </row>
    <row r="25" spans="2:11" s="84" customFormat="1" ht="6.95" customHeight="1">
      <c r="B25" s="105"/>
      <c r="C25" s="106"/>
      <c r="D25" s="106"/>
      <c r="E25" s="106"/>
      <c r="F25" s="106"/>
      <c r="G25" s="106"/>
      <c r="H25" s="106"/>
      <c r="I25" s="142"/>
      <c r="J25" s="106"/>
      <c r="K25" s="143"/>
    </row>
    <row r="26" spans="2:11" s="84" customFormat="1" ht="6.95" customHeight="1">
      <c r="B26" s="105"/>
      <c r="C26" s="106"/>
      <c r="D26" s="112"/>
      <c r="E26" s="112"/>
      <c r="F26" s="112"/>
      <c r="G26" s="112"/>
      <c r="H26" s="112"/>
      <c r="I26" s="148"/>
      <c r="J26" s="112"/>
      <c r="K26" s="149"/>
    </row>
    <row r="27" spans="2:11" s="84" customFormat="1" ht="25.5" customHeight="1">
      <c r="B27" s="105"/>
      <c r="C27" s="106"/>
      <c r="D27" s="113" t="s">
        <v>39</v>
      </c>
      <c r="E27" s="106"/>
      <c r="F27" s="106"/>
      <c r="G27" s="106"/>
      <c r="H27" s="106"/>
      <c r="I27" s="142"/>
      <c r="J27" s="150">
        <f>ROUND(J93,2)</f>
        <v>0</v>
      </c>
      <c r="K27" s="143"/>
    </row>
    <row r="28" spans="2:11" s="84" customFormat="1" ht="6.95" customHeight="1">
      <c r="B28" s="105"/>
      <c r="C28" s="106"/>
      <c r="D28" s="112"/>
      <c r="E28" s="112"/>
      <c r="F28" s="112"/>
      <c r="G28" s="112"/>
      <c r="H28" s="112"/>
      <c r="I28" s="148"/>
      <c r="J28" s="112"/>
      <c r="K28" s="149"/>
    </row>
    <row r="29" spans="2:11" s="84" customFormat="1" ht="14.4" customHeight="1">
      <c r="B29" s="105"/>
      <c r="C29" s="106"/>
      <c r="D29" s="106"/>
      <c r="E29" s="106"/>
      <c r="F29" s="114" t="s">
        <v>41</v>
      </c>
      <c r="G29" s="106"/>
      <c r="H29" s="106"/>
      <c r="I29" s="151" t="s">
        <v>40</v>
      </c>
      <c r="J29" s="114" t="s">
        <v>42</v>
      </c>
      <c r="K29" s="143"/>
    </row>
    <row r="30" spans="2:11" s="84" customFormat="1" ht="14.4" customHeight="1">
      <c r="B30" s="105"/>
      <c r="C30" s="106"/>
      <c r="D30" s="115" t="s">
        <v>43</v>
      </c>
      <c r="E30" s="115" t="s">
        <v>44</v>
      </c>
      <c r="F30" s="116">
        <f>ROUND(SUM(BE93:BE612),2)</f>
        <v>0</v>
      </c>
      <c r="G30" s="106"/>
      <c r="H30" s="106"/>
      <c r="I30" s="152">
        <v>0.21</v>
      </c>
      <c r="J30" s="116">
        <f>ROUND(ROUND((SUM(BE93:BE612)),2)*I30,2)</f>
        <v>0</v>
      </c>
      <c r="K30" s="143"/>
    </row>
    <row r="31" spans="2:11" s="84" customFormat="1" ht="14.4" customHeight="1">
      <c r="B31" s="105"/>
      <c r="C31" s="106"/>
      <c r="D31" s="106"/>
      <c r="E31" s="115" t="s">
        <v>45</v>
      </c>
      <c r="F31" s="116">
        <f>ROUND(SUM(BF93:BF612),2)</f>
        <v>0</v>
      </c>
      <c r="G31" s="106"/>
      <c r="H31" s="106"/>
      <c r="I31" s="152">
        <v>0.15</v>
      </c>
      <c r="J31" s="116">
        <f>ROUND(ROUND((SUM(BF93:BF612)),2)*I31,2)</f>
        <v>0</v>
      </c>
      <c r="K31" s="143"/>
    </row>
    <row r="32" spans="2:11" s="84" customFormat="1" ht="14.4" customHeight="1" hidden="1">
      <c r="B32" s="105"/>
      <c r="C32" s="106"/>
      <c r="D32" s="106"/>
      <c r="E32" s="115" t="s">
        <v>46</v>
      </c>
      <c r="F32" s="116">
        <f>ROUND(SUM(BG93:BG612),2)</f>
        <v>0</v>
      </c>
      <c r="G32" s="106"/>
      <c r="H32" s="106"/>
      <c r="I32" s="152">
        <v>0.21</v>
      </c>
      <c r="J32" s="116">
        <v>0</v>
      </c>
      <c r="K32" s="143"/>
    </row>
    <row r="33" spans="2:11" s="84" customFormat="1" ht="14.4" customHeight="1" hidden="1">
      <c r="B33" s="105"/>
      <c r="C33" s="106"/>
      <c r="D33" s="106"/>
      <c r="E33" s="115" t="s">
        <v>47</v>
      </c>
      <c r="F33" s="116">
        <f>ROUND(SUM(BH93:BH612),2)</f>
        <v>0</v>
      </c>
      <c r="G33" s="106"/>
      <c r="H33" s="106"/>
      <c r="I33" s="152">
        <v>0.15</v>
      </c>
      <c r="J33" s="116">
        <v>0</v>
      </c>
      <c r="K33" s="143"/>
    </row>
    <row r="34" spans="2:11" s="84" customFormat="1" ht="14.4" customHeight="1" hidden="1">
      <c r="B34" s="105"/>
      <c r="C34" s="106"/>
      <c r="D34" s="106"/>
      <c r="E34" s="115" t="s">
        <v>48</v>
      </c>
      <c r="F34" s="116">
        <f>ROUND(SUM(BI93:BI612),2)</f>
        <v>0</v>
      </c>
      <c r="G34" s="106"/>
      <c r="H34" s="106"/>
      <c r="I34" s="152">
        <v>0</v>
      </c>
      <c r="J34" s="116">
        <v>0</v>
      </c>
      <c r="K34" s="143"/>
    </row>
    <row r="35" spans="2:11" s="84" customFormat="1" ht="6.95" customHeight="1">
      <c r="B35" s="105"/>
      <c r="C35" s="106"/>
      <c r="D35" s="106"/>
      <c r="E35" s="106"/>
      <c r="F35" s="106"/>
      <c r="G35" s="106"/>
      <c r="H35" s="106"/>
      <c r="I35" s="142"/>
      <c r="J35" s="106"/>
      <c r="K35" s="143"/>
    </row>
    <row r="36" spans="2:11" s="84" customFormat="1" ht="25.5" customHeight="1">
      <c r="B36" s="105"/>
      <c r="C36" s="117"/>
      <c r="D36" s="118" t="s">
        <v>49</v>
      </c>
      <c r="E36" s="119"/>
      <c r="F36" s="119"/>
      <c r="G36" s="120" t="s">
        <v>50</v>
      </c>
      <c r="H36" s="121" t="s">
        <v>51</v>
      </c>
      <c r="I36" s="153"/>
      <c r="J36" s="154">
        <f>SUM(J27:J34)</f>
        <v>0</v>
      </c>
      <c r="K36" s="155"/>
    </row>
    <row r="37" spans="2:11" s="84" customFormat="1" ht="14.4" customHeight="1">
      <c r="B37" s="122"/>
      <c r="C37" s="123"/>
      <c r="D37" s="123"/>
      <c r="E37" s="123"/>
      <c r="F37" s="123"/>
      <c r="G37" s="123"/>
      <c r="H37" s="123"/>
      <c r="I37" s="156"/>
      <c r="J37" s="123"/>
      <c r="K37" s="157"/>
    </row>
    <row r="41" spans="2:11" s="84" customFormat="1" ht="6.95" customHeight="1">
      <c r="B41" s="124"/>
      <c r="C41" s="125"/>
      <c r="D41" s="125"/>
      <c r="E41" s="125"/>
      <c r="F41" s="125"/>
      <c r="G41" s="125"/>
      <c r="H41" s="125"/>
      <c r="I41" s="158"/>
      <c r="J41" s="125"/>
      <c r="K41" s="159"/>
    </row>
    <row r="42" spans="2:11" s="84" customFormat="1" ht="36.95" customHeight="1">
      <c r="B42" s="105"/>
      <c r="C42" s="102" t="s">
        <v>127</v>
      </c>
      <c r="D42" s="106"/>
      <c r="E42" s="106"/>
      <c r="F42" s="106"/>
      <c r="G42" s="106"/>
      <c r="H42" s="106"/>
      <c r="I42" s="142"/>
      <c r="J42" s="106"/>
      <c r="K42" s="143"/>
    </row>
    <row r="43" spans="2:11" s="84" customFormat="1" ht="6.95" customHeight="1">
      <c r="B43" s="105"/>
      <c r="C43" s="106"/>
      <c r="D43" s="106"/>
      <c r="E43" s="106"/>
      <c r="F43" s="106"/>
      <c r="G43" s="106"/>
      <c r="H43" s="106"/>
      <c r="I43" s="142"/>
      <c r="J43" s="106"/>
      <c r="K43" s="143"/>
    </row>
    <row r="44" spans="2:11" s="84" customFormat="1" ht="14.4" customHeight="1">
      <c r="B44" s="105"/>
      <c r="C44" s="103" t="s">
        <v>18</v>
      </c>
      <c r="D44" s="106"/>
      <c r="E44" s="106"/>
      <c r="F44" s="106"/>
      <c r="G44" s="106"/>
      <c r="H44" s="106"/>
      <c r="I44" s="142"/>
      <c r="J44" s="106"/>
      <c r="K44" s="143"/>
    </row>
    <row r="45" spans="2:11" s="84" customFormat="1" ht="20.4" customHeight="1">
      <c r="B45" s="105"/>
      <c r="C45" s="106"/>
      <c r="D45" s="106"/>
      <c r="E45" s="104" t="str">
        <f>E7</f>
        <v>SPŠ, SOŠ a SOU Hradec Králové - nástavba školních dílen - konečné zadání</v>
      </c>
      <c r="F45" s="103"/>
      <c r="G45" s="103"/>
      <c r="H45" s="103"/>
      <c r="I45" s="142"/>
      <c r="J45" s="106"/>
      <c r="K45" s="143"/>
    </row>
    <row r="46" spans="2:11" s="84" customFormat="1" ht="14.4" customHeight="1">
      <c r="B46" s="105"/>
      <c r="C46" s="103" t="s">
        <v>122</v>
      </c>
      <c r="D46" s="106"/>
      <c r="E46" s="106"/>
      <c r="F46" s="106"/>
      <c r="G46" s="106"/>
      <c r="H46" s="106"/>
      <c r="I46" s="142"/>
      <c r="J46" s="106"/>
      <c r="K46" s="143"/>
    </row>
    <row r="47" spans="2:11" s="84" customFormat="1" ht="22.2" customHeight="1">
      <c r="B47" s="105"/>
      <c r="C47" s="106"/>
      <c r="D47" s="106"/>
      <c r="E47" s="107" t="str">
        <f>E9</f>
        <v>04 - VZT</v>
      </c>
      <c r="F47" s="106"/>
      <c r="G47" s="106"/>
      <c r="H47" s="106"/>
      <c r="I47" s="142"/>
      <c r="J47" s="106"/>
      <c r="K47" s="143"/>
    </row>
    <row r="48" spans="2:11" s="84" customFormat="1" ht="6.95" customHeight="1">
      <c r="B48" s="105"/>
      <c r="C48" s="106"/>
      <c r="D48" s="106"/>
      <c r="E48" s="106"/>
      <c r="F48" s="106"/>
      <c r="G48" s="106"/>
      <c r="H48" s="106"/>
      <c r="I48" s="142"/>
      <c r="J48" s="106"/>
      <c r="K48" s="143"/>
    </row>
    <row r="49" spans="2:11" s="84" customFormat="1" ht="18" customHeight="1">
      <c r="B49" s="105"/>
      <c r="C49" s="103" t="s">
        <v>25</v>
      </c>
      <c r="D49" s="106"/>
      <c r="E49" s="106"/>
      <c r="F49" s="108" t="str">
        <f>F12</f>
        <v>Hradecká p.č.st. 1780</v>
      </c>
      <c r="G49" s="106"/>
      <c r="H49" s="106"/>
      <c r="I49" s="144" t="s">
        <v>27</v>
      </c>
      <c r="J49" s="145" t="str">
        <f>IF(J12="","",J12)</f>
        <v>30.1.2017</v>
      </c>
      <c r="K49" s="143"/>
    </row>
    <row r="50" spans="2:11" s="84" customFormat="1" ht="6.95" customHeight="1">
      <c r="B50" s="105"/>
      <c r="C50" s="106"/>
      <c r="D50" s="106"/>
      <c r="E50" s="106"/>
      <c r="F50" s="106"/>
      <c r="G50" s="106"/>
      <c r="H50" s="106"/>
      <c r="I50" s="142"/>
      <c r="J50" s="106"/>
      <c r="K50" s="143"/>
    </row>
    <row r="51" spans="2:11" s="84" customFormat="1" ht="13.2">
      <c r="B51" s="105"/>
      <c r="C51" s="103" t="s">
        <v>29</v>
      </c>
      <c r="D51" s="106"/>
      <c r="E51" s="106"/>
      <c r="F51" s="108" t="str">
        <f>E15</f>
        <v>SPŠ, SOŠ a SOU HK - Hradební 1029</v>
      </c>
      <c r="G51" s="106"/>
      <c r="H51" s="106"/>
      <c r="I51" s="144" t="s">
        <v>35</v>
      </c>
      <c r="J51" s="108" t="str">
        <f>E21</f>
        <v>Ing. Pavel Pich</v>
      </c>
      <c r="K51" s="143"/>
    </row>
    <row r="52" spans="2:11" s="84" customFormat="1" ht="14.4" customHeight="1">
      <c r="B52" s="105"/>
      <c r="C52" s="103" t="s">
        <v>33</v>
      </c>
      <c r="D52" s="106"/>
      <c r="E52" s="106"/>
      <c r="F52" s="108" t="str">
        <f>IF(E18="","",E18)</f>
        <v/>
      </c>
      <c r="G52" s="106"/>
      <c r="H52" s="106"/>
      <c r="I52" s="142"/>
      <c r="J52" s="106"/>
      <c r="K52" s="143"/>
    </row>
    <row r="53" spans="2:11" s="84" customFormat="1" ht="10.3" customHeight="1">
      <c r="B53" s="105"/>
      <c r="C53" s="106"/>
      <c r="D53" s="106"/>
      <c r="E53" s="106"/>
      <c r="F53" s="106"/>
      <c r="G53" s="106"/>
      <c r="H53" s="106"/>
      <c r="I53" s="142"/>
      <c r="J53" s="106"/>
      <c r="K53" s="143"/>
    </row>
    <row r="54" spans="2:11" s="84" customFormat="1" ht="29.3" customHeight="1">
      <c r="B54" s="105"/>
      <c r="C54" s="126" t="s">
        <v>128</v>
      </c>
      <c r="D54" s="117"/>
      <c r="E54" s="117"/>
      <c r="F54" s="117"/>
      <c r="G54" s="117"/>
      <c r="H54" s="117"/>
      <c r="I54" s="160"/>
      <c r="J54" s="161" t="s">
        <v>129</v>
      </c>
      <c r="K54" s="162"/>
    </row>
    <row r="55" spans="2:11" s="84" customFormat="1" ht="10.3" customHeight="1">
      <c r="B55" s="105"/>
      <c r="C55" s="106"/>
      <c r="D55" s="106"/>
      <c r="E55" s="106"/>
      <c r="F55" s="106"/>
      <c r="G55" s="106"/>
      <c r="H55" s="106"/>
      <c r="I55" s="142"/>
      <c r="J55" s="106"/>
      <c r="K55" s="143"/>
    </row>
    <row r="56" spans="2:47" s="84" customFormat="1" ht="29.3" customHeight="1">
      <c r="B56" s="105"/>
      <c r="C56" s="127" t="s">
        <v>130</v>
      </c>
      <c r="D56" s="106"/>
      <c r="E56" s="106"/>
      <c r="F56" s="106"/>
      <c r="G56" s="106"/>
      <c r="H56" s="106"/>
      <c r="I56" s="142"/>
      <c r="J56" s="150">
        <f>J93</f>
        <v>0</v>
      </c>
      <c r="K56" s="143"/>
      <c r="AU56" s="170" t="s">
        <v>131</v>
      </c>
    </row>
    <row r="57" spans="2:11" s="86" customFormat="1" ht="24.95" customHeight="1">
      <c r="B57" s="128"/>
      <c r="C57" s="129"/>
      <c r="D57" s="130" t="s">
        <v>3050</v>
      </c>
      <c r="E57" s="131"/>
      <c r="F57" s="131"/>
      <c r="G57" s="131"/>
      <c r="H57" s="131"/>
      <c r="I57" s="163"/>
      <c r="J57" s="164">
        <f>J94</f>
        <v>0</v>
      </c>
      <c r="K57" s="165"/>
    </row>
    <row r="58" spans="2:11" s="87" customFormat="1" ht="19.9" customHeight="1">
      <c r="B58" s="132"/>
      <c r="C58" s="133"/>
      <c r="D58" s="134" t="s">
        <v>3051</v>
      </c>
      <c r="E58" s="135"/>
      <c r="F58" s="135"/>
      <c r="G58" s="135"/>
      <c r="H58" s="135"/>
      <c r="I58" s="166"/>
      <c r="J58" s="167">
        <f>J137</f>
        <v>0</v>
      </c>
      <c r="K58" s="168"/>
    </row>
    <row r="59" spans="2:11" s="87" customFormat="1" ht="19.9" customHeight="1">
      <c r="B59" s="132"/>
      <c r="C59" s="133"/>
      <c r="D59" s="134" t="s">
        <v>3052</v>
      </c>
      <c r="E59" s="135"/>
      <c r="F59" s="135"/>
      <c r="G59" s="135"/>
      <c r="H59" s="135"/>
      <c r="I59" s="166"/>
      <c r="J59" s="167">
        <f>J213</f>
        <v>0</v>
      </c>
      <c r="K59" s="168"/>
    </row>
    <row r="60" spans="2:11" s="87" customFormat="1" ht="19.9" customHeight="1">
      <c r="B60" s="132"/>
      <c r="C60" s="133"/>
      <c r="D60" s="134" t="s">
        <v>3053</v>
      </c>
      <c r="E60" s="135"/>
      <c r="F60" s="135"/>
      <c r="G60" s="135"/>
      <c r="H60" s="135"/>
      <c r="I60" s="166"/>
      <c r="J60" s="167">
        <f>J316</f>
        <v>0</v>
      </c>
      <c r="K60" s="168"/>
    </row>
    <row r="61" spans="2:11" s="87" customFormat="1" ht="19.9" customHeight="1">
      <c r="B61" s="132"/>
      <c r="C61" s="133"/>
      <c r="D61" s="134" t="s">
        <v>3054</v>
      </c>
      <c r="E61" s="135"/>
      <c r="F61" s="135"/>
      <c r="G61" s="135"/>
      <c r="H61" s="135"/>
      <c r="I61" s="166"/>
      <c r="J61" s="167">
        <f>J338</f>
        <v>0</v>
      </c>
      <c r="K61" s="168"/>
    </row>
    <row r="62" spans="2:11" s="87" customFormat="1" ht="19.9" customHeight="1">
      <c r="B62" s="132"/>
      <c r="C62" s="133"/>
      <c r="D62" s="134" t="s">
        <v>3055</v>
      </c>
      <c r="E62" s="135"/>
      <c r="F62" s="135"/>
      <c r="G62" s="135"/>
      <c r="H62" s="135"/>
      <c r="I62" s="166"/>
      <c r="J62" s="167">
        <f>J354</f>
        <v>0</v>
      </c>
      <c r="K62" s="168"/>
    </row>
    <row r="63" spans="2:11" s="87" customFormat="1" ht="19.9" customHeight="1">
      <c r="B63" s="132"/>
      <c r="C63" s="133"/>
      <c r="D63" s="134" t="s">
        <v>3056</v>
      </c>
      <c r="E63" s="135"/>
      <c r="F63" s="135"/>
      <c r="G63" s="135"/>
      <c r="H63" s="135"/>
      <c r="I63" s="166"/>
      <c r="J63" s="167">
        <f>J364</f>
        <v>0</v>
      </c>
      <c r="K63" s="168"/>
    </row>
    <row r="64" spans="2:11" s="87" customFormat="1" ht="19.9" customHeight="1">
      <c r="B64" s="132"/>
      <c r="C64" s="133"/>
      <c r="D64" s="134" t="s">
        <v>3057</v>
      </c>
      <c r="E64" s="135"/>
      <c r="F64" s="135"/>
      <c r="G64" s="135"/>
      <c r="H64" s="135"/>
      <c r="I64" s="166"/>
      <c r="J64" s="167">
        <f>J377</f>
        <v>0</v>
      </c>
      <c r="K64" s="168"/>
    </row>
    <row r="65" spans="2:11" s="87" customFormat="1" ht="19.9" customHeight="1">
      <c r="B65" s="132"/>
      <c r="C65" s="133"/>
      <c r="D65" s="134" t="s">
        <v>3058</v>
      </c>
      <c r="E65" s="135"/>
      <c r="F65" s="135"/>
      <c r="G65" s="135"/>
      <c r="H65" s="135"/>
      <c r="I65" s="166"/>
      <c r="J65" s="167">
        <f>J387</f>
        <v>0</v>
      </c>
      <c r="K65" s="168"/>
    </row>
    <row r="66" spans="2:11" s="86" customFormat="1" ht="24.95" customHeight="1">
      <c r="B66" s="128"/>
      <c r="C66" s="129"/>
      <c r="D66" s="130" t="s">
        <v>3059</v>
      </c>
      <c r="E66" s="131"/>
      <c r="F66" s="131"/>
      <c r="G66" s="131"/>
      <c r="H66" s="131"/>
      <c r="I66" s="163"/>
      <c r="J66" s="164">
        <f>J394</f>
        <v>0</v>
      </c>
      <c r="K66" s="165"/>
    </row>
    <row r="67" spans="2:11" s="86" customFormat="1" ht="24.95" customHeight="1">
      <c r="B67" s="128"/>
      <c r="C67" s="129"/>
      <c r="D67" s="130" t="s">
        <v>3060</v>
      </c>
      <c r="E67" s="131"/>
      <c r="F67" s="131"/>
      <c r="G67" s="131"/>
      <c r="H67" s="131"/>
      <c r="I67" s="163"/>
      <c r="J67" s="164">
        <f>J404</f>
        <v>0</v>
      </c>
      <c r="K67" s="165"/>
    </row>
    <row r="68" spans="2:11" s="86" customFormat="1" ht="24.95" customHeight="1">
      <c r="B68" s="128"/>
      <c r="C68" s="129"/>
      <c r="D68" s="130" t="s">
        <v>3061</v>
      </c>
      <c r="E68" s="131"/>
      <c r="F68" s="131"/>
      <c r="G68" s="131"/>
      <c r="H68" s="131"/>
      <c r="I68" s="163"/>
      <c r="J68" s="164">
        <f>J414</f>
        <v>0</v>
      </c>
      <c r="K68" s="165"/>
    </row>
    <row r="69" spans="2:11" s="86" customFormat="1" ht="24.95" customHeight="1">
      <c r="B69" s="128"/>
      <c r="C69" s="129"/>
      <c r="D69" s="130" t="s">
        <v>3062</v>
      </c>
      <c r="E69" s="131"/>
      <c r="F69" s="131"/>
      <c r="G69" s="131"/>
      <c r="H69" s="131"/>
      <c r="I69" s="163"/>
      <c r="J69" s="164">
        <f>J490</f>
        <v>0</v>
      </c>
      <c r="K69" s="165"/>
    </row>
    <row r="70" spans="2:11" s="86" customFormat="1" ht="24.95" customHeight="1">
      <c r="B70" s="128"/>
      <c r="C70" s="129"/>
      <c r="D70" s="130" t="s">
        <v>3063</v>
      </c>
      <c r="E70" s="131"/>
      <c r="F70" s="131"/>
      <c r="G70" s="131"/>
      <c r="H70" s="131"/>
      <c r="I70" s="163"/>
      <c r="J70" s="164">
        <f>J530</f>
        <v>0</v>
      </c>
      <c r="K70" s="165"/>
    </row>
    <row r="71" spans="2:11" s="86" customFormat="1" ht="24.95" customHeight="1">
      <c r="B71" s="128"/>
      <c r="C71" s="129"/>
      <c r="D71" s="130" t="s">
        <v>3064</v>
      </c>
      <c r="E71" s="131"/>
      <c r="F71" s="131"/>
      <c r="G71" s="131"/>
      <c r="H71" s="131"/>
      <c r="I71" s="163"/>
      <c r="J71" s="164">
        <f>J534</f>
        <v>0</v>
      </c>
      <c r="K71" s="165"/>
    </row>
    <row r="72" spans="2:11" s="86" customFormat="1" ht="24.95" customHeight="1">
      <c r="B72" s="128"/>
      <c r="C72" s="129"/>
      <c r="D72" s="130" t="s">
        <v>3065</v>
      </c>
      <c r="E72" s="131"/>
      <c r="F72" s="131"/>
      <c r="G72" s="131"/>
      <c r="H72" s="131"/>
      <c r="I72" s="163"/>
      <c r="J72" s="164">
        <f>J565</f>
        <v>0</v>
      </c>
      <c r="K72" s="165"/>
    </row>
    <row r="73" spans="2:11" s="86" customFormat="1" ht="24.95" customHeight="1">
      <c r="B73" s="128"/>
      <c r="C73" s="129"/>
      <c r="D73" s="130" t="s">
        <v>3066</v>
      </c>
      <c r="E73" s="131"/>
      <c r="F73" s="131"/>
      <c r="G73" s="131"/>
      <c r="H73" s="131"/>
      <c r="I73" s="163"/>
      <c r="J73" s="164">
        <f>J583</f>
        <v>0</v>
      </c>
      <c r="K73" s="165"/>
    </row>
    <row r="74" spans="2:11" s="84" customFormat="1" ht="21.85" customHeight="1">
      <c r="B74" s="105"/>
      <c r="C74" s="106"/>
      <c r="D74" s="106"/>
      <c r="E74" s="106"/>
      <c r="F74" s="106"/>
      <c r="G74" s="106"/>
      <c r="H74" s="106"/>
      <c r="I74" s="142"/>
      <c r="J74" s="106"/>
      <c r="K74" s="143"/>
    </row>
    <row r="75" spans="2:11" s="84" customFormat="1" ht="6.95" customHeight="1">
      <c r="B75" s="122"/>
      <c r="C75" s="123"/>
      <c r="D75" s="123"/>
      <c r="E75" s="123"/>
      <c r="F75" s="123"/>
      <c r="G75" s="123"/>
      <c r="H75" s="123"/>
      <c r="I75" s="156"/>
      <c r="J75" s="123"/>
      <c r="K75" s="157"/>
    </row>
    <row r="79" spans="2:12" s="84" customFormat="1" ht="6.95" customHeight="1">
      <c r="B79" s="171"/>
      <c r="C79" s="172"/>
      <c r="D79" s="172"/>
      <c r="E79" s="172"/>
      <c r="F79" s="172"/>
      <c r="G79" s="172"/>
      <c r="H79" s="172"/>
      <c r="I79" s="158"/>
      <c r="J79" s="172"/>
      <c r="K79" s="172"/>
      <c r="L79" s="214"/>
    </row>
    <row r="80" spans="2:12" s="84" customFormat="1" ht="36.95" customHeight="1">
      <c r="B80" s="105"/>
      <c r="C80" s="173" t="s">
        <v>148</v>
      </c>
      <c r="D80" s="174"/>
      <c r="E80" s="174"/>
      <c r="F80" s="174"/>
      <c r="G80" s="174"/>
      <c r="H80" s="174"/>
      <c r="I80" s="215"/>
      <c r="J80" s="174"/>
      <c r="K80" s="174"/>
      <c r="L80" s="214"/>
    </row>
    <row r="81" spans="2:12" s="84" customFormat="1" ht="6.95" customHeight="1">
      <c r="B81" s="105"/>
      <c r="C81" s="174"/>
      <c r="D81" s="174"/>
      <c r="E81" s="174"/>
      <c r="F81" s="174"/>
      <c r="G81" s="174"/>
      <c r="H81" s="174"/>
      <c r="I81" s="215"/>
      <c r="J81" s="174"/>
      <c r="K81" s="174"/>
      <c r="L81" s="214"/>
    </row>
    <row r="82" spans="2:12" s="84" customFormat="1" ht="14.4" customHeight="1">
      <c r="B82" s="105"/>
      <c r="C82" s="175" t="s">
        <v>18</v>
      </c>
      <c r="D82" s="174"/>
      <c r="E82" s="174"/>
      <c r="F82" s="174"/>
      <c r="G82" s="174"/>
      <c r="H82" s="174"/>
      <c r="I82" s="215"/>
      <c r="J82" s="174"/>
      <c r="K82" s="174"/>
      <c r="L82" s="214"/>
    </row>
    <row r="83" spans="2:12" s="84" customFormat="1" ht="20.4" customHeight="1">
      <c r="B83" s="105"/>
      <c r="C83" s="174"/>
      <c r="D83" s="174"/>
      <c r="E83" s="176" t="str">
        <f>E7</f>
        <v>SPŠ, SOŠ a SOU Hradec Králové - nástavba školních dílen - konečné zadání</v>
      </c>
      <c r="F83" s="175"/>
      <c r="G83" s="175"/>
      <c r="H83" s="175"/>
      <c r="I83" s="215"/>
      <c r="J83" s="174"/>
      <c r="K83" s="174"/>
      <c r="L83" s="214"/>
    </row>
    <row r="84" spans="2:12" s="84" customFormat="1" ht="14.4" customHeight="1">
      <c r="B84" s="105"/>
      <c r="C84" s="175" t="s">
        <v>122</v>
      </c>
      <c r="D84" s="174"/>
      <c r="E84" s="174"/>
      <c r="F84" s="174"/>
      <c r="G84" s="174"/>
      <c r="H84" s="174"/>
      <c r="I84" s="215"/>
      <c r="J84" s="174"/>
      <c r="K84" s="174"/>
      <c r="L84" s="214"/>
    </row>
    <row r="85" spans="2:12" s="84" customFormat="1" ht="22.2" customHeight="1">
      <c r="B85" s="105"/>
      <c r="C85" s="174"/>
      <c r="D85" s="174"/>
      <c r="E85" s="177" t="str">
        <f>E9</f>
        <v>04 - VZT</v>
      </c>
      <c r="F85" s="174"/>
      <c r="G85" s="174"/>
      <c r="H85" s="174"/>
      <c r="I85" s="215"/>
      <c r="J85" s="174"/>
      <c r="K85" s="174"/>
      <c r="L85" s="214"/>
    </row>
    <row r="86" spans="2:12" s="84" customFormat="1" ht="6.95" customHeight="1">
      <c r="B86" s="105"/>
      <c r="C86" s="174"/>
      <c r="D86" s="174"/>
      <c r="E86" s="174"/>
      <c r="F86" s="174"/>
      <c r="G86" s="174"/>
      <c r="H86" s="174"/>
      <c r="I86" s="215"/>
      <c r="J86" s="174"/>
      <c r="K86" s="174"/>
      <c r="L86" s="214"/>
    </row>
    <row r="87" spans="2:12" s="84" customFormat="1" ht="18" customHeight="1">
      <c r="B87" s="105"/>
      <c r="C87" s="175" t="s">
        <v>25</v>
      </c>
      <c r="D87" s="174"/>
      <c r="E87" s="174"/>
      <c r="F87" s="178" t="str">
        <f>F12</f>
        <v>Hradecká p.č.st. 1780</v>
      </c>
      <c r="G87" s="174"/>
      <c r="H87" s="174"/>
      <c r="I87" s="216" t="s">
        <v>27</v>
      </c>
      <c r="J87" s="217" t="str">
        <f>IF(J12="","",J12)</f>
        <v>30.1.2017</v>
      </c>
      <c r="K87" s="174"/>
      <c r="L87" s="214"/>
    </row>
    <row r="88" spans="2:12" s="84" customFormat="1" ht="6.95" customHeight="1">
      <c r="B88" s="105"/>
      <c r="C88" s="174"/>
      <c r="D88" s="174"/>
      <c r="E88" s="174"/>
      <c r="F88" s="174"/>
      <c r="G88" s="174"/>
      <c r="H88" s="174"/>
      <c r="I88" s="215"/>
      <c r="J88" s="174"/>
      <c r="K88" s="174"/>
      <c r="L88" s="214"/>
    </row>
    <row r="89" spans="2:12" s="84" customFormat="1" ht="13.2">
      <c r="B89" s="105"/>
      <c r="C89" s="175" t="s">
        <v>29</v>
      </c>
      <c r="D89" s="174"/>
      <c r="E89" s="174"/>
      <c r="F89" s="178" t="str">
        <f>E15</f>
        <v>SPŠ, SOŠ a SOU HK - Hradební 1029</v>
      </c>
      <c r="G89" s="174"/>
      <c r="H89" s="174"/>
      <c r="I89" s="216" t="s">
        <v>35</v>
      </c>
      <c r="J89" s="178" t="str">
        <f>E21</f>
        <v>Ing. Pavel Pich</v>
      </c>
      <c r="K89" s="174"/>
      <c r="L89" s="214"/>
    </row>
    <row r="90" spans="2:12" s="84" customFormat="1" ht="14.4" customHeight="1">
      <c r="B90" s="105"/>
      <c r="C90" s="175" t="s">
        <v>33</v>
      </c>
      <c r="D90" s="174"/>
      <c r="E90" s="174"/>
      <c r="F90" s="178" t="str">
        <f>IF(E18="","",E18)</f>
        <v/>
      </c>
      <c r="G90" s="174"/>
      <c r="H90" s="174"/>
      <c r="I90" s="215"/>
      <c r="J90" s="174"/>
      <c r="K90" s="174"/>
      <c r="L90" s="214"/>
    </row>
    <row r="91" spans="2:12" s="84" customFormat="1" ht="10.3" customHeight="1">
      <c r="B91" s="105"/>
      <c r="C91" s="174"/>
      <c r="D91" s="174"/>
      <c r="E91" s="174"/>
      <c r="F91" s="174"/>
      <c r="G91" s="174"/>
      <c r="H91" s="174"/>
      <c r="I91" s="215"/>
      <c r="J91" s="174"/>
      <c r="K91" s="174"/>
      <c r="L91" s="214"/>
    </row>
    <row r="92" spans="2:20" s="88" customFormat="1" ht="29.3" customHeight="1">
      <c r="B92" s="179"/>
      <c r="C92" s="180" t="s">
        <v>149</v>
      </c>
      <c r="D92" s="181" t="s">
        <v>58</v>
      </c>
      <c r="E92" s="181" t="s">
        <v>54</v>
      </c>
      <c r="F92" s="181" t="s">
        <v>150</v>
      </c>
      <c r="G92" s="181" t="s">
        <v>151</v>
      </c>
      <c r="H92" s="181" t="s">
        <v>152</v>
      </c>
      <c r="I92" s="218" t="s">
        <v>153</v>
      </c>
      <c r="J92" s="181" t="s">
        <v>129</v>
      </c>
      <c r="K92" s="219" t="s">
        <v>154</v>
      </c>
      <c r="L92" s="220"/>
      <c r="M92" s="221" t="s">
        <v>155</v>
      </c>
      <c r="N92" s="222" t="s">
        <v>43</v>
      </c>
      <c r="O92" s="222" t="s">
        <v>156</v>
      </c>
      <c r="P92" s="222" t="s">
        <v>157</v>
      </c>
      <c r="Q92" s="222" t="s">
        <v>158</v>
      </c>
      <c r="R92" s="222" t="s">
        <v>159</v>
      </c>
      <c r="S92" s="222" t="s">
        <v>160</v>
      </c>
      <c r="T92" s="251" t="s">
        <v>161</v>
      </c>
    </row>
    <row r="93" spans="2:63" s="84" customFormat="1" ht="29.3" customHeight="1">
      <c r="B93" s="105"/>
      <c r="C93" s="182" t="s">
        <v>130</v>
      </c>
      <c r="D93" s="174"/>
      <c r="E93" s="174"/>
      <c r="F93" s="174"/>
      <c r="G93" s="174"/>
      <c r="H93" s="174"/>
      <c r="I93" s="215"/>
      <c r="J93" s="223">
        <f>BK93</f>
        <v>0</v>
      </c>
      <c r="K93" s="174"/>
      <c r="L93" s="214"/>
      <c r="M93" s="224"/>
      <c r="N93" s="112"/>
      <c r="O93" s="112"/>
      <c r="P93" s="225">
        <f aca="true" t="shared" si="0" ref="P93:T93">P94+P394+P404+P414+P490+P530+P534+P565+P583</f>
        <v>0</v>
      </c>
      <c r="Q93" s="112"/>
      <c r="R93" s="225">
        <f t="shared" si="0"/>
        <v>0</v>
      </c>
      <c r="S93" s="112"/>
      <c r="T93" s="252">
        <f t="shared" si="0"/>
        <v>0</v>
      </c>
      <c r="AT93" s="170" t="s">
        <v>72</v>
      </c>
      <c r="AU93" s="170" t="s">
        <v>131</v>
      </c>
      <c r="BK93" s="264">
        <f>BK94+BK394+BK404+BK414+BK490+BK530+BK534+BK565+BK583</f>
        <v>0</v>
      </c>
    </row>
    <row r="94" spans="2:63" s="89" customFormat="1" ht="37.5" customHeight="1">
      <c r="B94" s="183"/>
      <c r="C94" s="184"/>
      <c r="D94" s="187" t="s">
        <v>72</v>
      </c>
      <c r="E94" s="275" t="s">
        <v>24</v>
      </c>
      <c r="F94" s="275" t="s">
        <v>3067</v>
      </c>
      <c r="G94" s="184"/>
      <c r="H94" s="184"/>
      <c r="I94" s="226"/>
      <c r="J94" s="276">
        <f>BK94</f>
        <v>0</v>
      </c>
      <c r="K94" s="184"/>
      <c r="L94" s="228"/>
      <c r="M94" s="229"/>
      <c r="N94" s="230"/>
      <c r="O94" s="230"/>
      <c r="P94" s="231">
        <f aca="true" t="shared" si="1" ref="P94:T94">P95+SUM(P96:P137)+P213+P316+P338+P354+P364+P377+P387</f>
        <v>0</v>
      </c>
      <c r="Q94" s="230"/>
      <c r="R94" s="231">
        <f t="shared" si="1"/>
        <v>0</v>
      </c>
      <c r="S94" s="230"/>
      <c r="T94" s="253">
        <f t="shared" si="1"/>
        <v>0</v>
      </c>
      <c r="AR94" s="259" t="s">
        <v>24</v>
      </c>
      <c r="AT94" s="260" t="s">
        <v>72</v>
      </c>
      <c r="AU94" s="260" t="s">
        <v>73</v>
      </c>
      <c r="AY94" s="259" t="s">
        <v>164</v>
      </c>
      <c r="BK94" s="265">
        <f>BK95+SUM(BK96:BK137)+BK213+BK316+BK338+BK354+BK364+BK377+BK387</f>
        <v>0</v>
      </c>
    </row>
    <row r="95" spans="2:65" s="84" customFormat="1" ht="20.4" customHeight="1">
      <c r="B95" s="105"/>
      <c r="C95" s="189" t="s">
        <v>81</v>
      </c>
      <c r="D95" s="189" t="s">
        <v>166</v>
      </c>
      <c r="E95" s="190" t="s">
        <v>3068</v>
      </c>
      <c r="F95" s="191" t="s">
        <v>3069</v>
      </c>
      <c r="G95" s="192" t="s">
        <v>579</v>
      </c>
      <c r="H95" s="193">
        <v>1</v>
      </c>
      <c r="I95" s="233"/>
      <c r="J95" s="234">
        <f>ROUND(I95*H95,2)</f>
        <v>0</v>
      </c>
      <c r="K95" s="191" t="s">
        <v>22</v>
      </c>
      <c r="L95" s="214"/>
      <c r="M95" s="235" t="s">
        <v>22</v>
      </c>
      <c r="N95" s="236" t="s">
        <v>44</v>
      </c>
      <c r="O95" s="106"/>
      <c r="P95" s="237">
        <f>O95*H95</f>
        <v>0</v>
      </c>
      <c r="Q95" s="237">
        <v>0</v>
      </c>
      <c r="R95" s="237">
        <f>Q95*H95</f>
        <v>0</v>
      </c>
      <c r="S95" s="237">
        <v>0</v>
      </c>
      <c r="T95" s="254">
        <f>S95*H95</f>
        <v>0</v>
      </c>
      <c r="AR95" s="170" t="s">
        <v>171</v>
      </c>
      <c r="AT95" s="170" t="s">
        <v>166</v>
      </c>
      <c r="AU95" s="170" t="s">
        <v>24</v>
      </c>
      <c r="AY95" s="170" t="s">
        <v>164</v>
      </c>
      <c r="BE95" s="266">
        <f>IF(N95="základní",J95,0)</f>
        <v>0</v>
      </c>
      <c r="BF95" s="266">
        <f>IF(N95="snížená",J95,0)</f>
        <v>0</v>
      </c>
      <c r="BG95" s="266">
        <f>IF(N95="zákl. přenesená",J95,0)</f>
        <v>0</v>
      </c>
      <c r="BH95" s="266">
        <f>IF(N95="sníž. přenesená",J95,0)</f>
        <v>0</v>
      </c>
      <c r="BI95" s="266">
        <f>IF(N95="nulová",J95,0)</f>
        <v>0</v>
      </c>
      <c r="BJ95" s="170" t="s">
        <v>24</v>
      </c>
      <c r="BK95" s="266">
        <v>0</v>
      </c>
      <c r="BL95" s="170" t="s">
        <v>171</v>
      </c>
      <c r="BM95" s="170" t="s">
        <v>3070</v>
      </c>
    </row>
    <row r="96" spans="2:47" s="84" customFormat="1" ht="13.5">
      <c r="B96" s="105"/>
      <c r="C96" s="174"/>
      <c r="D96" s="194" t="s">
        <v>173</v>
      </c>
      <c r="E96" s="174"/>
      <c r="F96" s="195" t="s">
        <v>3069</v>
      </c>
      <c r="G96" s="174"/>
      <c r="H96" s="174"/>
      <c r="I96" s="215"/>
      <c r="J96" s="174"/>
      <c r="K96" s="174"/>
      <c r="L96" s="214"/>
      <c r="M96" s="238"/>
      <c r="N96" s="106"/>
      <c r="O96" s="106"/>
      <c r="P96" s="106"/>
      <c r="Q96" s="106"/>
      <c r="R96" s="106"/>
      <c r="S96" s="106"/>
      <c r="T96" s="255"/>
      <c r="AT96" s="170" t="s">
        <v>173</v>
      </c>
      <c r="AU96" s="170" t="s">
        <v>24</v>
      </c>
    </row>
    <row r="97" spans="2:47" s="84" customFormat="1" ht="36">
      <c r="B97" s="105"/>
      <c r="C97" s="174"/>
      <c r="D97" s="207" t="s">
        <v>1077</v>
      </c>
      <c r="E97" s="174"/>
      <c r="F97" s="280" t="s">
        <v>3071</v>
      </c>
      <c r="G97" s="174"/>
      <c r="H97" s="174"/>
      <c r="I97" s="215"/>
      <c r="J97" s="174"/>
      <c r="K97" s="174"/>
      <c r="L97" s="214"/>
      <c r="M97" s="238"/>
      <c r="N97" s="106"/>
      <c r="O97" s="106"/>
      <c r="P97" s="106"/>
      <c r="Q97" s="106"/>
      <c r="R97" s="106"/>
      <c r="S97" s="106"/>
      <c r="T97" s="255"/>
      <c r="AT97" s="170" t="s">
        <v>1077</v>
      </c>
      <c r="AU97" s="170" t="s">
        <v>24</v>
      </c>
    </row>
    <row r="98" spans="2:65" s="84" customFormat="1" ht="20.4" customHeight="1">
      <c r="B98" s="105"/>
      <c r="C98" s="189" t="s">
        <v>120</v>
      </c>
      <c r="D98" s="189" t="s">
        <v>166</v>
      </c>
      <c r="E98" s="190" t="s">
        <v>3072</v>
      </c>
      <c r="F98" s="191" t="s">
        <v>3073</v>
      </c>
      <c r="G98" s="192" t="s">
        <v>579</v>
      </c>
      <c r="H98" s="193">
        <v>10</v>
      </c>
      <c r="I98" s="233"/>
      <c r="J98" s="234">
        <f>ROUND(I98*H98,2)</f>
        <v>0</v>
      </c>
      <c r="K98" s="191" t="s">
        <v>22</v>
      </c>
      <c r="L98" s="214"/>
      <c r="M98" s="235" t="s">
        <v>22</v>
      </c>
      <c r="N98" s="236" t="s">
        <v>44</v>
      </c>
      <c r="O98" s="106"/>
      <c r="P98" s="237">
        <f>O98*H98</f>
        <v>0</v>
      </c>
      <c r="Q98" s="237">
        <v>0</v>
      </c>
      <c r="R98" s="237">
        <f>Q98*H98</f>
        <v>0</v>
      </c>
      <c r="S98" s="237">
        <v>0</v>
      </c>
      <c r="T98" s="254">
        <f>S98*H98</f>
        <v>0</v>
      </c>
      <c r="AR98" s="170" t="s">
        <v>171</v>
      </c>
      <c r="AT98" s="170" t="s">
        <v>166</v>
      </c>
      <c r="AU98" s="170" t="s">
        <v>24</v>
      </c>
      <c r="AY98" s="170" t="s">
        <v>164</v>
      </c>
      <c r="BE98" s="266">
        <f>IF(N98="základní",J98,0)</f>
        <v>0</v>
      </c>
      <c r="BF98" s="266">
        <f>IF(N98="snížená",J98,0)</f>
        <v>0</v>
      </c>
      <c r="BG98" s="266">
        <v>0</v>
      </c>
      <c r="BH98" s="266">
        <f>IF(N98="sníž. přenesená",J98,0)</f>
        <v>0</v>
      </c>
      <c r="BI98" s="266">
        <f>IF(N98="nulová",J98,0)</f>
        <v>0</v>
      </c>
      <c r="BJ98" s="170" t="s">
        <v>24</v>
      </c>
      <c r="BK98" s="266">
        <f>ROUND(I98*H98,2)</f>
        <v>0</v>
      </c>
      <c r="BL98" s="170" t="s">
        <v>171</v>
      </c>
      <c r="BM98" s="170" t="s">
        <v>3074</v>
      </c>
    </row>
    <row r="99" spans="2:47" s="84" customFormat="1" ht="13.5">
      <c r="B99" s="105"/>
      <c r="C99" s="174"/>
      <c r="D99" s="194" t="s">
        <v>173</v>
      </c>
      <c r="E99" s="174"/>
      <c r="F99" s="195" t="s">
        <v>3073</v>
      </c>
      <c r="G99" s="174"/>
      <c r="H99" s="174"/>
      <c r="I99" s="215"/>
      <c r="J99" s="174"/>
      <c r="K99" s="174"/>
      <c r="L99" s="214"/>
      <c r="M99" s="238"/>
      <c r="N99" s="106"/>
      <c r="O99" s="106"/>
      <c r="P99" s="106"/>
      <c r="Q99" s="106"/>
      <c r="R99" s="106"/>
      <c r="S99" s="106"/>
      <c r="T99" s="255"/>
      <c r="AT99" s="170" t="s">
        <v>173</v>
      </c>
      <c r="AU99" s="170" t="s">
        <v>24</v>
      </c>
    </row>
    <row r="100" spans="2:47" s="84" customFormat="1" ht="24">
      <c r="B100" s="105"/>
      <c r="C100" s="174"/>
      <c r="D100" s="207" t="s">
        <v>1077</v>
      </c>
      <c r="E100" s="174"/>
      <c r="F100" s="280" t="s">
        <v>3075</v>
      </c>
      <c r="G100" s="174"/>
      <c r="H100" s="174"/>
      <c r="I100" s="215"/>
      <c r="J100" s="174"/>
      <c r="K100" s="174"/>
      <c r="L100" s="214"/>
      <c r="M100" s="238"/>
      <c r="N100" s="106"/>
      <c r="O100" s="106"/>
      <c r="P100" s="106"/>
      <c r="Q100" s="106"/>
      <c r="R100" s="106"/>
      <c r="S100" s="106"/>
      <c r="T100" s="255"/>
      <c r="AT100" s="170" t="s">
        <v>1077</v>
      </c>
      <c r="AU100" s="170" t="s">
        <v>24</v>
      </c>
    </row>
    <row r="101" spans="2:65" s="84" customFormat="1" ht="20.4" customHeight="1">
      <c r="B101" s="105"/>
      <c r="C101" s="189" t="s">
        <v>171</v>
      </c>
      <c r="D101" s="189" t="s">
        <v>166</v>
      </c>
      <c r="E101" s="190" t="s">
        <v>3076</v>
      </c>
      <c r="F101" s="191" t="s">
        <v>3073</v>
      </c>
      <c r="G101" s="192" t="s">
        <v>579</v>
      </c>
      <c r="H101" s="193">
        <v>5</v>
      </c>
      <c r="I101" s="233"/>
      <c r="J101" s="234">
        <f>ROUND(I101*H101,2)</f>
        <v>0</v>
      </c>
      <c r="K101" s="191" t="s">
        <v>22</v>
      </c>
      <c r="L101" s="214"/>
      <c r="M101" s="235" t="s">
        <v>22</v>
      </c>
      <c r="N101" s="236" t="s">
        <v>44</v>
      </c>
      <c r="O101" s="106"/>
      <c r="P101" s="237">
        <f>O101*H101</f>
        <v>0</v>
      </c>
      <c r="Q101" s="237">
        <v>0</v>
      </c>
      <c r="R101" s="237">
        <f>Q101*H101</f>
        <v>0</v>
      </c>
      <c r="S101" s="237">
        <v>0</v>
      </c>
      <c r="T101" s="254">
        <f>S101*H101</f>
        <v>0</v>
      </c>
      <c r="AR101" s="170" t="s">
        <v>171</v>
      </c>
      <c r="AT101" s="170" t="s">
        <v>166</v>
      </c>
      <c r="AU101" s="170" t="s">
        <v>24</v>
      </c>
      <c r="AY101" s="170" t="s">
        <v>164</v>
      </c>
      <c r="BE101" s="266">
        <f>IF(N101="základní",J101,0)</f>
        <v>0</v>
      </c>
      <c r="BF101" s="266">
        <f>IF(N101="snížená",J101,0)</f>
        <v>0</v>
      </c>
      <c r="BG101" s="266">
        <f>IF(N101="zákl. přenesená",J101,0)</f>
        <v>0</v>
      </c>
      <c r="BH101" s="266">
        <f>IF(N101="sníž. přenesená",J101,0)</f>
        <v>0</v>
      </c>
      <c r="BI101" s="266">
        <v>0</v>
      </c>
      <c r="BJ101" s="170" t="s">
        <v>24</v>
      </c>
      <c r="BK101" s="266">
        <f>ROUND(I101*H101,2)</f>
        <v>0</v>
      </c>
      <c r="BL101" s="170" t="s">
        <v>171</v>
      </c>
      <c r="BM101" s="170" t="s">
        <v>3077</v>
      </c>
    </row>
    <row r="102" spans="2:47" s="84" customFormat="1" ht="13.5">
      <c r="B102" s="105"/>
      <c r="C102" s="174"/>
      <c r="D102" s="194" t="s">
        <v>173</v>
      </c>
      <c r="E102" s="174"/>
      <c r="F102" s="195" t="s">
        <v>3073</v>
      </c>
      <c r="G102" s="174"/>
      <c r="H102" s="174"/>
      <c r="I102" s="215"/>
      <c r="J102" s="174"/>
      <c r="K102" s="174"/>
      <c r="L102" s="214"/>
      <c r="M102" s="238"/>
      <c r="N102" s="106"/>
      <c r="O102" s="106"/>
      <c r="P102" s="106"/>
      <c r="Q102" s="106"/>
      <c r="R102" s="106"/>
      <c r="S102" s="106"/>
      <c r="T102" s="255"/>
      <c r="AT102" s="170" t="s">
        <v>173</v>
      </c>
      <c r="AU102" s="170" t="s">
        <v>24</v>
      </c>
    </row>
    <row r="103" spans="2:47" s="84" customFormat="1" ht="24">
      <c r="B103" s="105"/>
      <c r="C103" s="174"/>
      <c r="D103" s="207" t="s">
        <v>1077</v>
      </c>
      <c r="E103" s="174"/>
      <c r="F103" s="280" t="s">
        <v>3078</v>
      </c>
      <c r="G103" s="174"/>
      <c r="H103" s="174"/>
      <c r="I103" s="215"/>
      <c r="J103" s="174"/>
      <c r="K103" s="174"/>
      <c r="L103" s="214"/>
      <c r="M103" s="238"/>
      <c r="N103" s="106"/>
      <c r="O103" s="106"/>
      <c r="P103" s="106"/>
      <c r="Q103" s="106"/>
      <c r="R103" s="106"/>
      <c r="S103" s="106"/>
      <c r="T103" s="255"/>
      <c r="AT103" s="170" t="s">
        <v>1077</v>
      </c>
      <c r="AU103" s="170" t="s">
        <v>24</v>
      </c>
    </row>
    <row r="104" spans="2:65" s="84" customFormat="1" ht="20.4" customHeight="1">
      <c r="B104" s="105"/>
      <c r="C104" s="189" t="s">
        <v>202</v>
      </c>
      <c r="D104" s="189" t="s">
        <v>166</v>
      </c>
      <c r="E104" s="190" t="s">
        <v>3079</v>
      </c>
      <c r="F104" s="191" t="s">
        <v>3080</v>
      </c>
      <c r="G104" s="192" t="s">
        <v>579</v>
      </c>
      <c r="H104" s="193">
        <v>1</v>
      </c>
      <c r="I104" s="233"/>
      <c r="J104" s="234">
        <f>ROUND(I104*H104,2)</f>
        <v>0</v>
      </c>
      <c r="K104" s="191" t="s">
        <v>22</v>
      </c>
      <c r="L104" s="214"/>
      <c r="M104" s="235" t="s">
        <v>22</v>
      </c>
      <c r="N104" s="236" t="s">
        <v>44</v>
      </c>
      <c r="O104" s="106"/>
      <c r="P104" s="237">
        <f>O104*H104</f>
        <v>0</v>
      </c>
      <c r="Q104" s="237">
        <v>0</v>
      </c>
      <c r="R104" s="237">
        <f>Q104*H104</f>
        <v>0</v>
      </c>
      <c r="S104" s="237">
        <v>0</v>
      </c>
      <c r="T104" s="254">
        <f>S104*H104</f>
        <v>0</v>
      </c>
      <c r="AR104" s="170" t="s">
        <v>171</v>
      </c>
      <c r="AT104" s="170" t="s">
        <v>166</v>
      </c>
      <c r="AU104" s="170" t="s">
        <v>24</v>
      </c>
      <c r="AY104" s="170" t="s">
        <v>164</v>
      </c>
      <c r="BE104" s="266">
        <f>IF(N104="základní",J104,0)</f>
        <v>0</v>
      </c>
      <c r="BF104" s="266">
        <v>0</v>
      </c>
      <c r="BG104" s="266">
        <f>IF(N104="zákl. přenesená",J104,0)</f>
        <v>0</v>
      </c>
      <c r="BH104" s="266">
        <f>IF(N104="sníž. přenesená",J104,0)</f>
        <v>0</v>
      </c>
      <c r="BI104" s="266">
        <f>IF(N104="nulová",J104,0)</f>
        <v>0</v>
      </c>
      <c r="BJ104" s="170" t="s">
        <v>24</v>
      </c>
      <c r="BK104" s="266">
        <f>ROUND(I104*H104,2)</f>
        <v>0</v>
      </c>
      <c r="BL104" s="170" t="s">
        <v>171</v>
      </c>
      <c r="BM104" s="170" t="s">
        <v>3081</v>
      </c>
    </row>
    <row r="105" spans="2:47" s="84" customFormat="1" ht="13.5">
      <c r="B105" s="105"/>
      <c r="C105" s="174"/>
      <c r="D105" s="194" t="s">
        <v>173</v>
      </c>
      <c r="E105" s="174"/>
      <c r="F105" s="195" t="s">
        <v>3080</v>
      </c>
      <c r="G105" s="174"/>
      <c r="H105" s="174"/>
      <c r="I105" s="215"/>
      <c r="J105" s="174"/>
      <c r="K105" s="174"/>
      <c r="L105" s="214"/>
      <c r="M105" s="238"/>
      <c r="N105" s="106"/>
      <c r="O105" s="106"/>
      <c r="P105" s="106"/>
      <c r="Q105" s="106"/>
      <c r="R105" s="106"/>
      <c r="S105" s="106"/>
      <c r="T105" s="255"/>
      <c r="AT105" s="170" t="s">
        <v>173</v>
      </c>
      <c r="AU105" s="170" t="s">
        <v>24</v>
      </c>
    </row>
    <row r="106" spans="2:47" s="84" customFormat="1" ht="24">
      <c r="B106" s="105"/>
      <c r="C106" s="174"/>
      <c r="D106" s="207" t="s">
        <v>1077</v>
      </c>
      <c r="E106" s="174"/>
      <c r="F106" s="280" t="s">
        <v>3078</v>
      </c>
      <c r="G106" s="174"/>
      <c r="H106" s="174"/>
      <c r="I106" s="215"/>
      <c r="J106" s="174"/>
      <c r="K106" s="174"/>
      <c r="L106" s="214"/>
      <c r="M106" s="238"/>
      <c r="N106" s="106"/>
      <c r="O106" s="106"/>
      <c r="P106" s="106"/>
      <c r="Q106" s="106"/>
      <c r="R106" s="106"/>
      <c r="S106" s="106"/>
      <c r="T106" s="255"/>
      <c r="AT106" s="170" t="s">
        <v>1077</v>
      </c>
      <c r="AU106" s="170" t="s">
        <v>24</v>
      </c>
    </row>
    <row r="107" spans="2:65" s="84" customFormat="1" ht="20.4" customHeight="1">
      <c r="B107" s="105"/>
      <c r="C107" s="189" t="s">
        <v>188</v>
      </c>
      <c r="D107" s="189" t="s">
        <v>166</v>
      </c>
      <c r="E107" s="190" t="s">
        <v>3082</v>
      </c>
      <c r="F107" s="191" t="s">
        <v>3083</v>
      </c>
      <c r="G107" s="192" t="s">
        <v>579</v>
      </c>
      <c r="H107" s="193">
        <v>1</v>
      </c>
      <c r="I107" s="233"/>
      <c r="J107" s="234">
        <f>ROUND(I107*H107,2)</f>
        <v>0</v>
      </c>
      <c r="K107" s="191" t="s">
        <v>22</v>
      </c>
      <c r="L107" s="214"/>
      <c r="M107" s="235" t="s">
        <v>22</v>
      </c>
      <c r="N107" s="236" t="s">
        <v>44</v>
      </c>
      <c r="O107" s="106"/>
      <c r="P107" s="237">
        <f>O107*H107</f>
        <v>0</v>
      </c>
      <c r="Q107" s="237">
        <v>0</v>
      </c>
      <c r="R107" s="237">
        <f>Q107*H107</f>
        <v>0</v>
      </c>
      <c r="S107" s="237">
        <v>0</v>
      </c>
      <c r="T107" s="254">
        <f>S107*H107</f>
        <v>0</v>
      </c>
      <c r="AR107" s="170" t="s">
        <v>171</v>
      </c>
      <c r="AT107" s="170" t="s">
        <v>166</v>
      </c>
      <c r="AU107" s="170" t="s">
        <v>24</v>
      </c>
      <c r="AY107" s="170" t="s">
        <v>164</v>
      </c>
      <c r="BE107" s="266">
        <f>IF(N107="základní",J107,0)</f>
        <v>0</v>
      </c>
      <c r="BF107" s="266">
        <f>IF(N107="snížená",J107,0)</f>
        <v>0</v>
      </c>
      <c r="BG107" s="266">
        <f>IF(N107="zákl. přenesená",J107,0)</f>
        <v>0</v>
      </c>
      <c r="BH107" s="266">
        <f>IF(N107="sníž. přenesená",J107,0)</f>
        <v>0</v>
      </c>
      <c r="BI107" s="266">
        <f>IF(N107="nulová",J107,0)</f>
        <v>0</v>
      </c>
      <c r="BJ107" s="170" t="s">
        <v>24</v>
      </c>
      <c r="BK107" s="266">
        <f>ROUND(I107*H107,2)</f>
        <v>0</v>
      </c>
      <c r="BL107" s="170" t="s">
        <v>171</v>
      </c>
      <c r="BM107" s="170" t="s">
        <v>3084</v>
      </c>
    </row>
    <row r="108" spans="2:47" s="84" customFormat="1" ht="13.5">
      <c r="B108" s="105"/>
      <c r="C108" s="174"/>
      <c r="D108" s="194" t="s">
        <v>173</v>
      </c>
      <c r="E108" s="174"/>
      <c r="F108" s="195" t="s">
        <v>3083</v>
      </c>
      <c r="G108" s="174"/>
      <c r="H108" s="174"/>
      <c r="I108" s="215"/>
      <c r="J108" s="174"/>
      <c r="K108" s="174"/>
      <c r="L108" s="214"/>
      <c r="M108" s="238"/>
      <c r="N108" s="106"/>
      <c r="O108" s="106"/>
      <c r="P108" s="106"/>
      <c r="Q108" s="106"/>
      <c r="R108" s="106"/>
      <c r="S108" s="106"/>
      <c r="T108" s="255"/>
      <c r="AT108" s="170" t="s">
        <v>173</v>
      </c>
      <c r="AU108" s="170" t="s">
        <v>24</v>
      </c>
    </row>
    <row r="109" spans="2:47" s="84" customFormat="1" ht="24">
      <c r="B109" s="105"/>
      <c r="C109" s="174"/>
      <c r="D109" s="207" t="s">
        <v>1077</v>
      </c>
      <c r="E109" s="174"/>
      <c r="F109" s="280" t="s">
        <v>3078</v>
      </c>
      <c r="G109" s="174"/>
      <c r="H109" s="174"/>
      <c r="I109" s="215"/>
      <c r="J109" s="174"/>
      <c r="K109" s="174"/>
      <c r="L109" s="214"/>
      <c r="M109" s="238"/>
      <c r="N109" s="106"/>
      <c r="O109" s="106"/>
      <c r="P109" s="106"/>
      <c r="Q109" s="106"/>
      <c r="R109" s="106"/>
      <c r="S109" s="106"/>
      <c r="T109" s="255"/>
      <c r="AT109" s="170" t="s">
        <v>1077</v>
      </c>
      <c r="AU109" s="170" t="s">
        <v>24</v>
      </c>
    </row>
    <row r="110" spans="2:65" s="84" customFormat="1" ht="20.4" customHeight="1">
      <c r="B110" s="105"/>
      <c r="C110" s="189" t="s">
        <v>212</v>
      </c>
      <c r="D110" s="189" t="s">
        <v>166</v>
      </c>
      <c r="E110" s="190" t="s">
        <v>3085</v>
      </c>
      <c r="F110" s="191" t="s">
        <v>3086</v>
      </c>
      <c r="G110" s="192" t="s">
        <v>579</v>
      </c>
      <c r="H110" s="193">
        <v>1</v>
      </c>
      <c r="I110" s="233"/>
      <c r="J110" s="234">
        <f>ROUND(I110*H110,2)</f>
        <v>0</v>
      </c>
      <c r="K110" s="191" t="s">
        <v>22</v>
      </c>
      <c r="L110" s="214"/>
      <c r="M110" s="235" t="s">
        <v>22</v>
      </c>
      <c r="N110" s="236" t="s">
        <v>44</v>
      </c>
      <c r="O110" s="106"/>
      <c r="P110" s="237">
        <f>O110*H110</f>
        <v>0</v>
      </c>
      <c r="Q110" s="237">
        <v>0</v>
      </c>
      <c r="R110" s="237">
        <f>Q110*H110</f>
        <v>0</v>
      </c>
      <c r="S110" s="237">
        <v>0</v>
      </c>
      <c r="T110" s="254">
        <f>S110*H110</f>
        <v>0</v>
      </c>
      <c r="AR110" s="170" t="s">
        <v>171</v>
      </c>
      <c r="AT110" s="170" t="s">
        <v>166</v>
      </c>
      <c r="AU110" s="170" t="s">
        <v>24</v>
      </c>
      <c r="AY110" s="170" t="s">
        <v>164</v>
      </c>
      <c r="BE110" s="266">
        <f>IF(N110="základní",J110,0)</f>
        <v>0</v>
      </c>
      <c r="BF110" s="266">
        <f>IF(N110="snížená",J110,0)</f>
        <v>0</v>
      </c>
      <c r="BG110" s="266">
        <f>IF(N110="zákl. přenesená",J110,0)</f>
        <v>0</v>
      </c>
      <c r="BH110" s="266">
        <f>IF(N110="sníž. přenesená",J110,0)</f>
        <v>0</v>
      </c>
      <c r="BI110" s="266">
        <f>IF(N110="nulová",J110,0)</f>
        <v>0</v>
      </c>
      <c r="BJ110" s="170" t="s">
        <v>24</v>
      </c>
      <c r="BK110" s="266">
        <f>ROUND(I110*H110,2)</f>
        <v>0</v>
      </c>
      <c r="BL110" s="170" t="s">
        <v>171</v>
      </c>
      <c r="BM110" s="170" t="s">
        <v>3087</v>
      </c>
    </row>
    <row r="111" spans="2:47" s="84" customFormat="1" ht="13.5">
      <c r="B111" s="105"/>
      <c r="C111" s="174"/>
      <c r="D111" s="194" t="s">
        <v>173</v>
      </c>
      <c r="E111" s="174"/>
      <c r="F111" s="195" t="s">
        <v>3086</v>
      </c>
      <c r="G111" s="174"/>
      <c r="H111" s="174"/>
      <c r="I111" s="215"/>
      <c r="J111" s="174"/>
      <c r="K111" s="174"/>
      <c r="L111" s="214"/>
      <c r="M111" s="238"/>
      <c r="N111" s="106"/>
      <c r="O111" s="106"/>
      <c r="P111" s="106"/>
      <c r="Q111" s="106"/>
      <c r="R111" s="106"/>
      <c r="S111" s="106"/>
      <c r="T111" s="255"/>
      <c r="AT111" s="170" t="s">
        <v>173</v>
      </c>
      <c r="AU111" s="170" t="s">
        <v>24</v>
      </c>
    </row>
    <row r="112" spans="2:47" s="84" customFormat="1" ht="24">
      <c r="B112" s="105"/>
      <c r="C112" s="174"/>
      <c r="D112" s="207" t="s">
        <v>1077</v>
      </c>
      <c r="E112" s="174"/>
      <c r="F112" s="280" t="s">
        <v>3078</v>
      </c>
      <c r="G112" s="174"/>
      <c r="H112" s="174"/>
      <c r="I112" s="215"/>
      <c r="J112" s="174"/>
      <c r="K112" s="174"/>
      <c r="L112" s="214"/>
      <c r="M112" s="238"/>
      <c r="N112" s="106"/>
      <c r="O112" s="106"/>
      <c r="P112" s="106"/>
      <c r="Q112" s="106"/>
      <c r="R112" s="106"/>
      <c r="S112" s="106"/>
      <c r="T112" s="255"/>
      <c r="AT112" s="170" t="s">
        <v>1077</v>
      </c>
      <c r="AU112" s="170" t="s">
        <v>24</v>
      </c>
    </row>
    <row r="113" spans="2:65" s="84" customFormat="1" ht="20.4" customHeight="1">
      <c r="B113" s="105"/>
      <c r="C113" s="189" t="s">
        <v>217</v>
      </c>
      <c r="D113" s="189" t="s">
        <v>166</v>
      </c>
      <c r="E113" s="190" t="s">
        <v>3088</v>
      </c>
      <c r="F113" s="191" t="s">
        <v>3089</v>
      </c>
      <c r="G113" s="192" t="s">
        <v>579</v>
      </c>
      <c r="H113" s="193">
        <v>1</v>
      </c>
      <c r="I113" s="233"/>
      <c r="J113" s="234">
        <f>ROUND(I113*H113,2)</f>
        <v>0</v>
      </c>
      <c r="K113" s="191" t="s">
        <v>22</v>
      </c>
      <c r="L113" s="214"/>
      <c r="M113" s="235" t="s">
        <v>22</v>
      </c>
      <c r="N113" s="236" t="s">
        <v>44</v>
      </c>
      <c r="O113" s="106"/>
      <c r="P113" s="237">
        <f>O113*H113</f>
        <v>0</v>
      </c>
      <c r="Q113" s="237">
        <v>0</v>
      </c>
      <c r="R113" s="237">
        <f>Q113*H113</f>
        <v>0</v>
      </c>
      <c r="S113" s="237">
        <v>0</v>
      </c>
      <c r="T113" s="254">
        <f>S113*H113</f>
        <v>0</v>
      </c>
      <c r="AR113" s="170" t="s">
        <v>171</v>
      </c>
      <c r="AT113" s="170" t="s">
        <v>166</v>
      </c>
      <c r="AU113" s="170" t="s">
        <v>24</v>
      </c>
      <c r="AY113" s="170" t="s">
        <v>164</v>
      </c>
      <c r="BE113" s="266">
        <f>IF(N113="základní",J113,0)</f>
        <v>0</v>
      </c>
      <c r="BF113" s="266">
        <f>IF(N113="snížená",J113,0)</f>
        <v>0</v>
      </c>
      <c r="BG113" s="266">
        <f>IF(N113="zákl. přenesená",J113,0)</f>
        <v>0</v>
      </c>
      <c r="BH113" s="266">
        <f>IF(N113="sníž. přenesená",J113,0)</f>
        <v>0</v>
      </c>
      <c r="BI113" s="266">
        <f>IF(N113="nulová",J113,0)</f>
        <v>0</v>
      </c>
      <c r="BJ113" s="170" t="s">
        <v>24</v>
      </c>
      <c r="BK113" s="266">
        <f>ROUND(I113*H113,2)</f>
        <v>0</v>
      </c>
      <c r="BL113" s="170" t="s">
        <v>171</v>
      </c>
      <c r="BM113" s="170" t="s">
        <v>3090</v>
      </c>
    </row>
    <row r="114" spans="2:47" s="84" customFormat="1" ht="13.5">
      <c r="B114" s="105"/>
      <c r="C114" s="174"/>
      <c r="D114" s="194" t="s">
        <v>173</v>
      </c>
      <c r="E114" s="174"/>
      <c r="F114" s="195" t="s">
        <v>3089</v>
      </c>
      <c r="G114" s="174"/>
      <c r="H114" s="174"/>
      <c r="I114" s="215"/>
      <c r="J114" s="174"/>
      <c r="K114" s="174"/>
      <c r="L114" s="214"/>
      <c r="M114" s="238"/>
      <c r="N114" s="106"/>
      <c r="O114" s="106"/>
      <c r="P114" s="106"/>
      <c r="Q114" s="106"/>
      <c r="R114" s="106"/>
      <c r="S114" s="106"/>
      <c r="T114" s="255"/>
      <c r="AT114" s="170" t="s">
        <v>173</v>
      </c>
      <c r="AU114" s="170" t="s">
        <v>24</v>
      </c>
    </row>
    <row r="115" spans="2:47" s="84" customFormat="1" ht="24">
      <c r="B115" s="105"/>
      <c r="C115" s="174"/>
      <c r="D115" s="207" t="s">
        <v>1077</v>
      </c>
      <c r="E115" s="174"/>
      <c r="F115" s="280" t="s">
        <v>3078</v>
      </c>
      <c r="G115" s="174"/>
      <c r="H115" s="174"/>
      <c r="I115" s="215"/>
      <c r="J115" s="174"/>
      <c r="K115" s="174"/>
      <c r="L115" s="214"/>
      <c r="M115" s="238"/>
      <c r="N115" s="106"/>
      <c r="O115" s="106"/>
      <c r="P115" s="106"/>
      <c r="Q115" s="106"/>
      <c r="R115" s="106"/>
      <c r="S115" s="106"/>
      <c r="T115" s="255"/>
      <c r="AT115" s="170" t="s">
        <v>1077</v>
      </c>
      <c r="AU115" s="170" t="s">
        <v>24</v>
      </c>
    </row>
    <row r="116" spans="2:65" s="84" customFormat="1" ht="20.4" customHeight="1">
      <c r="B116" s="105"/>
      <c r="C116" s="189" t="s">
        <v>200</v>
      </c>
      <c r="D116" s="189" t="s">
        <v>166</v>
      </c>
      <c r="E116" s="190" t="s">
        <v>3091</v>
      </c>
      <c r="F116" s="191" t="s">
        <v>3092</v>
      </c>
      <c r="G116" s="192" t="s">
        <v>579</v>
      </c>
      <c r="H116" s="193">
        <v>1</v>
      </c>
      <c r="I116" s="233"/>
      <c r="J116" s="234">
        <f>ROUND(I116*H116,2)</f>
        <v>0</v>
      </c>
      <c r="K116" s="191" t="s">
        <v>22</v>
      </c>
      <c r="L116" s="214"/>
      <c r="M116" s="235" t="s">
        <v>22</v>
      </c>
      <c r="N116" s="236" t="s">
        <v>44</v>
      </c>
      <c r="O116" s="106"/>
      <c r="P116" s="237">
        <f>O116*H116</f>
        <v>0</v>
      </c>
      <c r="Q116" s="237">
        <v>0</v>
      </c>
      <c r="R116" s="237">
        <f>Q116*H116</f>
        <v>0</v>
      </c>
      <c r="S116" s="237">
        <v>0</v>
      </c>
      <c r="T116" s="254">
        <f>S116*H116</f>
        <v>0</v>
      </c>
      <c r="AR116" s="170" t="s">
        <v>171</v>
      </c>
      <c r="AT116" s="170" t="s">
        <v>166</v>
      </c>
      <c r="AU116" s="170" t="s">
        <v>24</v>
      </c>
      <c r="AY116" s="170" t="s">
        <v>164</v>
      </c>
      <c r="BE116" s="266">
        <f>IF(N116="základní",J116,0)</f>
        <v>0</v>
      </c>
      <c r="BF116" s="266">
        <f>IF(N116="snížená",J116,0)</f>
        <v>0</v>
      </c>
      <c r="BG116" s="266">
        <f>IF(N116="zákl. přenesená",J116,0)</f>
        <v>0</v>
      </c>
      <c r="BH116" s="266">
        <f>IF(N116="sníž. přenesená",J116,0)</f>
        <v>0</v>
      </c>
      <c r="BI116" s="266">
        <f>IF(N116="nulová",J116,0)</f>
        <v>0</v>
      </c>
      <c r="BJ116" s="170" t="s">
        <v>24</v>
      </c>
      <c r="BK116" s="266">
        <f>ROUND(I116*H116,2)</f>
        <v>0</v>
      </c>
      <c r="BL116" s="170" t="s">
        <v>171</v>
      </c>
      <c r="BM116" s="170" t="s">
        <v>3093</v>
      </c>
    </row>
    <row r="117" spans="2:47" s="84" customFormat="1" ht="13.5">
      <c r="B117" s="105"/>
      <c r="C117" s="174"/>
      <c r="D117" s="194" t="s">
        <v>173</v>
      </c>
      <c r="E117" s="174"/>
      <c r="F117" s="195" t="s">
        <v>3092</v>
      </c>
      <c r="G117" s="174"/>
      <c r="H117" s="174"/>
      <c r="I117" s="215"/>
      <c r="J117" s="174"/>
      <c r="K117" s="174"/>
      <c r="L117" s="214"/>
      <c r="M117" s="238"/>
      <c r="N117" s="106"/>
      <c r="O117" s="106"/>
      <c r="P117" s="106"/>
      <c r="Q117" s="106"/>
      <c r="R117" s="106"/>
      <c r="S117" s="106"/>
      <c r="T117" s="255"/>
      <c r="AT117" s="170" t="s">
        <v>173</v>
      </c>
      <c r="AU117" s="170" t="s">
        <v>24</v>
      </c>
    </row>
    <row r="118" spans="2:47" s="84" customFormat="1" ht="24">
      <c r="B118" s="105"/>
      <c r="C118" s="174"/>
      <c r="D118" s="207" t="s">
        <v>1077</v>
      </c>
      <c r="E118" s="174"/>
      <c r="F118" s="280" t="s">
        <v>3078</v>
      </c>
      <c r="G118" s="174"/>
      <c r="H118" s="174"/>
      <c r="I118" s="215"/>
      <c r="J118" s="174"/>
      <c r="K118" s="174"/>
      <c r="L118" s="214"/>
      <c r="M118" s="238"/>
      <c r="N118" s="106"/>
      <c r="O118" s="106"/>
      <c r="P118" s="106"/>
      <c r="Q118" s="106"/>
      <c r="R118" s="106"/>
      <c r="S118" s="106"/>
      <c r="T118" s="255"/>
      <c r="AT118" s="170" t="s">
        <v>1077</v>
      </c>
      <c r="AU118" s="170" t="s">
        <v>24</v>
      </c>
    </row>
    <row r="119" spans="2:65" s="84" customFormat="1" ht="20.4" customHeight="1">
      <c r="B119" s="105"/>
      <c r="C119" s="189" t="s">
        <v>240</v>
      </c>
      <c r="D119" s="189" t="s">
        <v>166</v>
      </c>
      <c r="E119" s="190" t="s">
        <v>3094</v>
      </c>
      <c r="F119" s="191" t="s">
        <v>3095</v>
      </c>
      <c r="G119" s="192" t="s">
        <v>192</v>
      </c>
      <c r="H119" s="193">
        <v>73</v>
      </c>
      <c r="I119" s="233"/>
      <c r="J119" s="234">
        <f>ROUND(I119*H119,2)</f>
        <v>0</v>
      </c>
      <c r="K119" s="191" t="s">
        <v>22</v>
      </c>
      <c r="L119" s="214"/>
      <c r="M119" s="235" t="s">
        <v>22</v>
      </c>
      <c r="N119" s="236" t="s">
        <v>44</v>
      </c>
      <c r="O119" s="106"/>
      <c r="P119" s="237">
        <f>O119*H119</f>
        <v>0</v>
      </c>
      <c r="Q119" s="237">
        <v>0</v>
      </c>
      <c r="R119" s="237">
        <f>Q119*H119</f>
        <v>0</v>
      </c>
      <c r="S119" s="237">
        <v>0</v>
      </c>
      <c r="T119" s="254">
        <f>S119*H119</f>
        <v>0</v>
      </c>
      <c r="AR119" s="170" t="s">
        <v>171</v>
      </c>
      <c r="AT119" s="170" t="s">
        <v>166</v>
      </c>
      <c r="AU119" s="170" t="s">
        <v>24</v>
      </c>
      <c r="AY119" s="170" t="s">
        <v>164</v>
      </c>
      <c r="BE119" s="266">
        <f>IF(N119="základní",J119,0)</f>
        <v>0</v>
      </c>
      <c r="BF119" s="266">
        <f>IF(N119="snížená",J119,0)</f>
        <v>0</v>
      </c>
      <c r="BG119" s="266">
        <f>IF(N119="zákl. přenesená",J119,0)</f>
        <v>0</v>
      </c>
      <c r="BH119" s="266">
        <f>IF(N119="sníž. přenesená",J119,0)</f>
        <v>0</v>
      </c>
      <c r="BI119" s="266">
        <f>IF(N119="nulová",J119,0)</f>
        <v>0</v>
      </c>
      <c r="BJ119" s="170" t="s">
        <v>24</v>
      </c>
      <c r="BK119" s="266">
        <f>ROUND(I119*H119,2)</f>
        <v>0</v>
      </c>
      <c r="BL119" s="170" t="s">
        <v>171</v>
      </c>
      <c r="BM119" s="170" t="s">
        <v>3096</v>
      </c>
    </row>
    <row r="120" spans="2:47" s="84" customFormat="1" ht="13.5">
      <c r="B120" s="105"/>
      <c r="C120" s="174"/>
      <c r="D120" s="194" t="s">
        <v>173</v>
      </c>
      <c r="E120" s="174"/>
      <c r="F120" s="195" t="s">
        <v>3095</v>
      </c>
      <c r="G120" s="174"/>
      <c r="H120" s="174"/>
      <c r="I120" s="215"/>
      <c r="J120" s="174"/>
      <c r="K120" s="174"/>
      <c r="L120" s="214"/>
      <c r="M120" s="238"/>
      <c r="N120" s="106"/>
      <c r="O120" s="106"/>
      <c r="P120" s="106"/>
      <c r="Q120" s="106"/>
      <c r="R120" s="106"/>
      <c r="S120" s="106"/>
      <c r="T120" s="255"/>
      <c r="AT120" s="170" t="s">
        <v>173</v>
      </c>
      <c r="AU120" s="170" t="s">
        <v>24</v>
      </c>
    </row>
    <row r="121" spans="2:47" s="84" customFormat="1" ht="24">
      <c r="B121" s="105"/>
      <c r="C121" s="174"/>
      <c r="D121" s="207" t="s">
        <v>1077</v>
      </c>
      <c r="E121" s="174"/>
      <c r="F121" s="280" t="s">
        <v>3097</v>
      </c>
      <c r="G121" s="174"/>
      <c r="H121" s="174"/>
      <c r="I121" s="215"/>
      <c r="J121" s="174"/>
      <c r="K121" s="174"/>
      <c r="L121" s="214"/>
      <c r="M121" s="238"/>
      <c r="N121" s="106"/>
      <c r="O121" s="106"/>
      <c r="P121" s="106"/>
      <c r="Q121" s="106"/>
      <c r="R121" s="106"/>
      <c r="S121" s="106"/>
      <c r="T121" s="255"/>
      <c r="AT121" s="170" t="s">
        <v>1077</v>
      </c>
      <c r="AU121" s="170" t="s">
        <v>24</v>
      </c>
    </row>
    <row r="122" spans="2:65" s="84" customFormat="1" ht="20.4" customHeight="1">
      <c r="B122" s="105"/>
      <c r="C122" s="189" t="s">
        <v>260</v>
      </c>
      <c r="D122" s="189" t="s">
        <v>166</v>
      </c>
      <c r="E122" s="190" t="s">
        <v>3098</v>
      </c>
      <c r="F122" s="191" t="s">
        <v>3099</v>
      </c>
      <c r="G122" s="192" t="s">
        <v>192</v>
      </c>
      <c r="H122" s="193">
        <v>54</v>
      </c>
      <c r="I122" s="233"/>
      <c r="J122" s="234">
        <f>ROUND(I122*H122,2)</f>
        <v>0</v>
      </c>
      <c r="K122" s="191" t="s">
        <v>22</v>
      </c>
      <c r="L122" s="214"/>
      <c r="M122" s="235" t="s">
        <v>22</v>
      </c>
      <c r="N122" s="236" t="s">
        <v>44</v>
      </c>
      <c r="O122" s="106"/>
      <c r="P122" s="237">
        <f>O122*H122</f>
        <v>0</v>
      </c>
      <c r="Q122" s="237">
        <v>0</v>
      </c>
      <c r="R122" s="237">
        <f>Q122*H122</f>
        <v>0</v>
      </c>
      <c r="S122" s="237">
        <v>0</v>
      </c>
      <c r="T122" s="254">
        <f>S122*H122</f>
        <v>0</v>
      </c>
      <c r="AR122" s="170" t="s">
        <v>171</v>
      </c>
      <c r="AT122" s="170" t="s">
        <v>166</v>
      </c>
      <c r="AU122" s="170" t="s">
        <v>24</v>
      </c>
      <c r="AY122" s="170" t="s">
        <v>164</v>
      </c>
      <c r="BE122" s="266">
        <f>IF(N122="základní",J122,0)</f>
        <v>0</v>
      </c>
      <c r="BF122" s="266">
        <f>IF(N122="snížená",J122,0)</f>
        <v>0</v>
      </c>
      <c r="BG122" s="266">
        <f>IF(N122="zákl. přenesená",J122,0)</f>
        <v>0</v>
      </c>
      <c r="BH122" s="266">
        <f>IF(N122="sníž. přenesená",J122,0)</f>
        <v>0</v>
      </c>
      <c r="BI122" s="266">
        <f>IF(N122="nulová",J122,0)</f>
        <v>0</v>
      </c>
      <c r="BJ122" s="170" t="s">
        <v>24</v>
      </c>
      <c r="BK122" s="266">
        <v>0</v>
      </c>
      <c r="BL122" s="170" t="s">
        <v>171</v>
      </c>
      <c r="BM122" s="170" t="s">
        <v>3100</v>
      </c>
    </row>
    <row r="123" spans="2:47" s="84" customFormat="1" ht="13.5">
      <c r="B123" s="105"/>
      <c r="C123" s="174"/>
      <c r="D123" s="194" t="s">
        <v>173</v>
      </c>
      <c r="E123" s="174"/>
      <c r="F123" s="195" t="s">
        <v>3099</v>
      </c>
      <c r="G123" s="174"/>
      <c r="H123" s="174"/>
      <c r="I123" s="215"/>
      <c r="J123" s="174"/>
      <c r="K123" s="174"/>
      <c r="L123" s="214"/>
      <c r="M123" s="238"/>
      <c r="N123" s="106"/>
      <c r="O123" s="106"/>
      <c r="P123" s="106"/>
      <c r="Q123" s="106"/>
      <c r="R123" s="106"/>
      <c r="S123" s="106"/>
      <c r="T123" s="255"/>
      <c r="AT123" s="170" t="s">
        <v>173</v>
      </c>
      <c r="AU123" s="170" t="s">
        <v>24</v>
      </c>
    </row>
    <row r="124" spans="2:47" s="84" customFormat="1" ht="24">
      <c r="B124" s="105"/>
      <c r="C124" s="174"/>
      <c r="D124" s="207" t="s">
        <v>1077</v>
      </c>
      <c r="E124" s="174"/>
      <c r="F124" s="280" t="s">
        <v>3101</v>
      </c>
      <c r="G124" s="174"/>
      <c r="H124" s="174"/>
      <c r="I124" s="215"/>
      <c r="J124" s="174"/>
      <c r="K124" s="174"/>
      <c r="L124" s="214"/>
      <c r="M124" s="238"/>
      <c r="N124" s="106"/>
      <c r="O124" s="106"/>
      <c r="P124" s="106"/>
      <c r="Q124" s="106"/>
      <c r="R124" s="106"/>
      <c r="S124" s="106"/>
      <c r="T124" s="255"/>
      <c r="AT124" s="170" t="s">
        <v>1077</v>
      </c>
      <c r="AU124" s="170" t="s">
        <v>24</v>
      </c>
    </row>
    <row r="125" spans="2:65" s="84" customFormat="1" ht="20.4" customHeight="1">
      <c r="B125" s="105"/>
      <c r="C125" s="189" t="s">
        <v>269</v>
      </c>
      <c r="D125" s="189" t="s">
        <v>166</v>
      </c>
      <c r="E125" s="190" t="s">
        <v>3102</v>
      </c>
      <c r="F125" s="191" t="s">
        <v>3103</v>
      </c>
      <c r="G125" s="192" t="s">
        <v>192</v>
      </c>
      <c r="H125" s="193">
        <v>116</v>
      </c>
      <c r="I125" s="233"/>
      <c r="J125" s="234">
        <f>ROUND(I125*H125,2)</f>
        <v>0</v>
      </c>
      <c r="K125" s="191" t="s">
        <v>22</v>
      </c>
      <c r="L125" s="214"/>
      <c r="M125" s="235" t="s">
        <v>22</v>
      </c>
      <c r="N125" s="236" t="s">
        <v>44</v>
      </c>
      <c r="O125" s="106"/>
      <c r="P125" s="237">
        <f>O125*H125</f>
        <v>0</v>
      </c>
      <c r="Q125" s="237">
        <v>0</v>
      </c>
      <c r="R125" s="237">
        <f>Q125*H125</f>
        <v>0</v>
      </c>
      <c r="S125" s="237">
        <v>0</v>
      </c>
      <c r="T125" s="254">
        <f>S125*H125</f>
        <v>0</v>
      </c>
      <c r="AR125" s="170" t="s">
        <v>171</v>
      </c>
      <c r="AT125" s="170" t="s">
        <v>166</v>
      </c>
      <c r="AU125" s="170" t="s">
        <v>24</v>
      </c>
      <c r="AY125" s="170" t="s">
        <v>164</v>
      </c>
      <c r="BE125" s="266">
        <f>IF(N125="základní",J125,0)</f>
        <v>0</v>
      </c>
      <c r="BF125" s="266">
        <f>IF(N125="snížená",J125,0)</f>
        <v>0</v>
      </c>
      <c r="BG125" s="266">
        <f>IF(N125="zákl. přenesená",J125,0)</f>
        <v>0</v>
      </c>
      <c r="BH125" s="266">
        <f>IF(N125="sníž. přenesená",J125,0)</f>
        <v>0</v>
      </c>
      <c r="BI125" s="266">
        <f>IF(N125="nulová",J125,0)</f>
        <v>0</v>
      </c>
      <c r="BJ125" s="170" t="s">
        <v>24</v>
      </c>
      <c r="BK125" s="266">
        <f>ROUND(I125*H125,2)</f>
        <v>0</v>
      </c>
      <c r="BL125" s="170" t="s">
        <v>171</v>
      </c>
      <c r="BM125" s="170" t="s">
        <v>3104</v>
      </c>
    </row>
    <row r="126" spans="2:47" s="84" customFormat="1" ht="13.5">
      <c r="B126" s="105"/>
      <c r="C126" s="174"/>
      <c r="D126" s="194" t="s">
        <v>173</v>
      </c>
      <c r="E126" s="174"/>
      <c r="F126" s="195" t="s">
        <v>3103</v>
      </c>
      <c r="G126" s="174"/>
      <c r="H126" s="174"/>
      <c r="I126" s="215"/>
      <c r="J126" s="174"/>
      <c r="K126" s="174"/>
      <c r="L126" s="214"/>
      <c r="M126" s="238"/>
      <c r="N126" s="106"/>
      <c r="O126" s="106"/>
      <c r="P126" s="106"/>
      <c r="Q126" s="106"/>
      <c r="R126" s="106"/>
      <c r="S126" s="106"/>
      <c r="T126" s="255"/>
      <c r="AT126" s="170" t="s">
        <v>173</v>
      </c>
      <c r="AU126" s="170" t="s">
        <v>24</v>
      </c>
    </row>
    <row r="127" spans="2:47" s="84" customFormat="1" ht="24">
      <c r="B127" s="105"/>
      <c r="C127" s="174"/>
      <c r="D127" s="207" t="s">
        <v>1077</v>
      </c>
      <c r="E127" s="174"/>
      <c r="F127" s="280" t="s">
        <v>3105</v>
      </c>
      <c r="G127" s="174"/>
      <c r="H127" s="174"/>
      <c r="I127" s="215"/>
      <c r="J127" s="174"/>
      <c r="K127" s="174"/>
      <c r="L127" s="214"/>
      <c r="M127" s="238"/>
      <c r="N127" s="106"/>
      <c r="O127" s="106"/>
      <c r="P127" s="106"/>
      <c r="Q127" s="106"/>
      <c r="R127" s="106"/>
      <c r="S127" s="106"/>
      <c r="T127" s="255"/>
      <c r="AT127" s="170" t="s">
        <v>1077</v>
      </c>
      <c r="AU127" s="170" t="s">
        <v>24</v>
      </c>
    </row>
    <row r="128" spans="2:65" s="84" customFormat="1" ht="20.4" customHeight="1">
      <c r="B128" s="105"/>
      <c r="C128" s="189" t="s">
        <v>275</v>
      </c>
      <c r="D128" s="189" t="s">
        <v>166</v>
      </c>
      <c r="E128" s="190" t="s">
        <v>3106</v>
      </c>
      <c r="F128" s="191" t="s">
        <v>3107</v>
      </c>
      <c r="G128" s="192" t="s">
        <v>192</v>
      </c>
      <c r="H128" s="193">
        <v>15</v>
      </c>
      <c r="I128" s="233"/>
      <c r="J128" s="234">
        <f>ROUND(I128*H128,2)</f>
        <v>0</v>
      </c>
      <c r="K128" s="191" t="s">
        <v>22</v>
      </c>
      <c r="L128" s="214"/>
      <c r="M128" s="235" t="s">
        <v>22</v>
      </c>
      <c r="N128" s="236" t="s">
        <v>44</v>
      </c>
      <c r="O128" s="106"/>
      <c r="P128" s="237">
        <f>O128*H128</f>
        <v>0</v>
      </c>
      <c r="Q128" s="237">
        <v>0</v>
      </c>
      <c r="R128" s="237">
        <f>Q128*H128</f>
        <v>0</v>
      </c>
      <c r="S128" s="237">
        <v>0</v>
      </c>
      <c r="T128" s="254">
        <f>S128*H128</f>
        <v>0</v>
      </c>
      <c r="AR128" s="170" t="s">
        <v>171</v>
      </c>
      <c r="AT128" s="170" t="s">
        <v>166</v>
      </c>
      <c r="AU128" s="170" t="s">
        <v>24</v>
      </c>
      <c r="AY128" s="170" t="s">
        <v>164</v>
      </c>
      <c r="BE128" s="266">
        <f>IF(N128="základní",J128,0)</f>
        <v>0</v>
      </c>
      <c r="BF128" s="266">
        <f>IF(N128="snížená",J128,0)</f>
        <v>0</v>
      </c>
      <c r="BG128" s="266">
        <f>IF(N128="zákl. přenesená",J128,0)</f>
        <v>0</v>
      </c>
      <c r="BH128" s="266">
        <f>IF(N128="sníž. přenesená",J128,0)</f>
        <v>0</v>
      </c>
      <c r="BI128" s="266">
        <f>IF(N128="nulová",J128,0)</f>
        <v>0</v>
      </c>
      <c r="BJ128" s="170" t="s">
        <v>24</v>
      </c>
      <c r="BK128" s="266">
        <f>ROUND(I128*H128,2)</f>
        <v>0</v>
      </c>
      <c r="BL128" s="170" t="s">
        <v>171</v>
      </c>
      <c r="BM128" s="170" t="s">
        <v>3108</v>
      </c>
    </row>
    <row r="129" spans="2:47" s="84" customFormat="1" ht="13.5">
      <c r="B129" s="105"/>
      <c r="C129" s="174"/>
      <c r="D129" s="194" t="s">
        <v>173</v>
      </c>
      <c r="E129" s="174"/>
      <c r="F129" s="195" t="s">
        <v>3107</v>
      </c>
      <c r="G129" s="174"/>
      <c r="H129" s="174"/>
      <c r="I129" s="215"/>
      <c r="J129" s="174"/>
      <c r="K129" s="174"/>
      <c r="L129" s="214"/>
      <c r="M129" s="238"/>
      <c r="N129" s="106"/>
      <c r="O129" s="106"/>
      <c r="P129" s="106"/>
      <c r="Q129" s="106"/>
      <c r="R129" s="106"/>
      <c r="S129" s="106"/>
      <c r="T129" s="255"/>
      <c r="AT129" s="170" t="s">
        <v>173</v>
      </c>
      <c r="AU129" s="170" t="s">
        <v>24</v>
      </c>
    </row>
    <row r="130" spans="2:47" s="84" customFormat="1" ht="24">
      <c r="B130" s="105"/>
      <c r="C130" s="174"/>
      <c r="D130" s="207" t="s">
        <v>1077</v>
      </c>
      <c r="E130" s="174"/>
      <c r="F130" s="280" t="s">
        <v>3109</v>
      </c>
      <c r="G130" s="174"/>
      <c r="H130" s="174"/>
      <c r="I130" s="215"/>
      <c r="J130" s="174"/>
      <c r="K130" s="174"/>
      <c r="L130" s="214"/>
      <c r="M130" s="238"/>
      <c r="N130" s="106"/>
      <c r="O130" s="106"/>
      <c r="P130" s="106"/>
      <c r="Q130" s="106"/>
      <c r="R130" s="106"/>
      <c r="S130" s="106"/>
      <c r="T130" s="255"/>
      <c r="AT130" s="170" t="s">
        <v>1077</v>
      </c>
      <c r="AU130" s="170" t="s">
        <v>24</v>
      </c>
    </row>
    <row r="131" spans="2:65" s="84" customFormat="1" ht="20.4" customHeight="1">
      <c r="B131" s="105"/>
      <c r="C131" s="189" t="s">
        <v>281</v>
      </c>
      <c r="D131" s="189" t="s">
        <v>166</v>
      </c>
      <c r="E131" s="190" t="s">
        <v>3110</v>
      </c>
      <c r="F131" s="191" t="s">
        <v>3111</v>
      </c>
      <c r="G131" s="192" t="s">
        <v>192</v>
      </c>
      <c r="H131" s="193">
        <v>114</v>
      </c>
      <c r="I131" s="233"/>
      <c r="J131" s="234">
        <f>ROUND(I131*H131,2)</f>
        <v>0</v>
      </c>
      <c r="K131" s="191" t="s">
        <v>22</v>
      </c>
      <c r="L131" s="214"/>
      <c r="M131" s="235" t="s">
        <v>22</v>
      </c>
      <c r="N131" s="236" t="s">
        <v>44</v>
      </c>
      <c r="O131" s="106"/>
      <c r="P131" s="237">
        <f>O131*H131</f>
        <v>0</v>
      </c>
      <c r="Q131" s="237">
        <v>0</v>
      </c>
      <c r="R131" s="237">
        <f>Q131*H131</f>
        <v>0</v>
      </c>
      <c r="S131" s="237">
        <v>0</v>
      </c>
      <c r="T131" s="254">
        <f>S131*H131</f>
        <v>0</v>
      </c>
      <c r="AR131" s="170" t="s">
        <v>171</v>
      </c>
      <c r="AT131" s="170" t="s">
        <v>166</v>
      </c>
      <c r="AU131" s="170" t="s">
        <v>24</v>
      </c>
      <c r="AY131" s="170" t="s">
        <v>164</v>
      </c>
      <c r="BE131" s="266">
        <f>IF(N131="základní",J131,0)</f>
        <v>0</v>
      </c>
      <c r="BF131" s="266">
        <f>IF(N131="snížená",J131,0)</f>
        <v>0</v>
      </c>
      <c r="BG131" s="266">
        <f>IF(N131="zákl. přenesená",J131,0)</f>
        <v>0</v>
      </c>
      <c r="BH131" s="266">
        <f>IF(N131="sníž. přenesená",J131,0)</f>
        <v>0</v>
      </c>
      <c r="BI131" s="266">
        <f>IF(N131="nulová",J131,0)</f>
        <v>0</v>
      </c>
      <c r="BJ131" s="170" t="s">
        <v>24</v>
      </c>
      <c r="BK131" s="266">
        <f>ROUND(I131*H131,2)</f>
        <v>0</v>
      </c>
      <c r="BL131" s="170" t="s">
        <v>171</v>
      </c>
      <c r="BM131" s="170" t="s">
        <v>3112</v>
      </c>
    </row>
    <row r="132" spans="2:47" s="84" customFormat="1" ht="13.5">
      <c r="B132" s="105"/>
      <c r="C132" s="174"/>
      <c r="D132" s="194" t="s">
        <v>173</v>
      </c>
      <c r="E132" s="174"/>
      <c r="F132" s="195" t="s">
        <v>3111</v>
      </c>
      <c r="G132" s="174"/>
      <c r="H132" s="174"/>
      <c r="I132" s="215"/>
      <c r="J132" s="174"/>
      <c r="K132" s="174"/>
      <c r="L132" s="214"/>
      <c r="M132" s="238"/>
      <c r="N132" s="106"/>
      <c r="O132" s="106"/>
      <c r="P132" s="106"/>
      <c r="Q132" s="106"/>
      <c r="R132" s="106"/>
      <c r="S132" s="106"/>
      <c r="T132" s="255"/>
      <c r="AT132" s="170" t="s">
        <v>173</v>
      </c>
      <c r="AU132" s="170" t="s">
        <v>24</v>
      </c>
    </row>
    <row r="133" spans="2:47" s="84" customFormat="1" ht="24">
      <c r="B133" s="105"/>
      <c r="C133" s="174"/>
      <c r="D133" s="207" t="s">
        <v>1077</v>
      </c>
      <c r="E133" s="174"/>
      <c r="F133" s="280" t="s">
        <v>3113</v>
      </c>
      <c r="G133" s="174"/>
      <c r="H133" s="174"/>
      <c r="I133" s="215"/>
      <c r="J133" s="174"/>
      <c r="K133" s="174"/>
      <c r="L133" s="214"/>
      <c r="M133" s="238"/>
      <c r="N133" s="106"/>
      <c r="O133" s="106"/>
      <c r="P133" s="106"/>
      <c r="Q133" s="106"/>
      <c r="R133" s="106"/>
      <c r="S133" s="106"/>
      <c r="T133" s="255"/>
      <c r="AT133" s="170" t="s">
        <v>1077</v>
      </c>
      <c r="AU133" s="170" t="s">
        <v>24</v>
      </c>
    </row>
    <row r="134" spans="2:65" s="84" customFormat="1" ht="28.8" customHeight="1">
      <c r="B134" s="105"/>
      <c r="C134" s="189" t="s">
        <v>10</v>
      </c>
      <c r="D134" s="189" t="s">
        <v>166</v>
      </c>
      <c r="E134" s="190" t="s">
        <v>3114</v>
      </c>
      <c r="F134" s="191" t="s">
        <v>3115</v>
      </c>
      <c r="G134" s="192" t="s">
        <v>3116</v>
      </c>
      <c r="H134" s="193">
        <v>30</v>
      </c>
      <c r="I134" s="233"/>
      <c r="J134" s="234">
        <f>ROUND(I134*H134,2)</f>
        <v>0</v>
      </c>
      <c r="K134" s="191" t="s">
        <v>22</v>
      </c>
      <c r="L134" s="214"/>
      <c r="M134" s="235" t="s">
        <v>22</v>
      </c>
      <c r="N134" s="236" t="s">
        <v>44</v>
      </c>
      <c r="O134" s="106"/>
      <c r="P134" s="237">
        <f>O134*H134</f>
        <v>0</v>
      </c>
      <c r="Q134" s="237">
        <v>0</v>
      </c>
      <c r="R134" s="237">
        <f>Q134*H134</f>
        <v>0</v>
      </c>
      <c r="S134" s="237">
        <v>0</v>
      </c>
      <c r="T134" s="254">
        <f>S134*H134</f>
        <v>0</v>
      </c>
      <c r="AR134" s="170" t="s">
        <v>171</v>
      </c>
      <c r="AT134" s="170" t="s">
        <v>166</v>
      </c>
      <c r="AU134" s="170" t="s">
        <v>24</v>
      </c>
      <c r="AY134" s="170" t="s">
        <v>164</v>
      </c>
      <c r="BE134" s="266">
        <f>IF(N134="základní",J134,0)</f>
        <v>0</v>
      </c>
      <c r="BF134" s="266">
        <f>IF(N134="snížená",J134,0)</f>
        <v>0</v>
      </c>
      <c r="BG134" s="266">
        <f>IF(N134="zákl. přenesená",J134,0)</f>
        <v>0</v>
      </c>
      <c r="BH134" s="266">
        <f>IF(N134="sníž. přenesená",J134,0)</f>
        <v>0</v>
      </c>
      <c r="BI134" s="266">
        <f>IF(N134="nulová",J134,0)</f>
        <v>0</v>
      </c>
      <c r="BJ134" s="170" t="s">
        <v>24</v>
      </c>
      <c r="BK134" s="266">
        <f>ROUND(I134*H134,2)</f>
        <v>0</v>
      </c>
      <c r="BL134" s="170" t="s">
        <v>171</v>
      </c>
      <c r="BM134" s="170" t="s">
        <v>3117</v>
      </c>
    </row>
    <row r="135" spans="2:47" s="84" customFormat="1" ht="13.5">
      <c r="B135" s="105"/>
      <c r="C135" s="174"/>
      <c r="D135" s="194" t="s">
        <v>173</v>
      </c>
      <c r="E135" s="174"/>
      <c r="F135" s="195" t="s">
        <v>3118</v>
      </c>
      <c r="G135" s="174"/>
      <c r="H135" s="174"/>
      <c r="I135" s="215"/>
      <c r="J135" s="174"/>
      <c r="K135" s="174"/>
      <c r="L135" s="214"/>
      <c r="M135" s="238"/>
      <c r="N135" s="106"/>
      <c r="O135" s="106"/>
      <c r="P135" s="106"/>
      <c r="Q135" s="106"/>
      <c r="R135" s="106"/>
      <c r="S135" s="106"/>
      <c r="T135" s="255"/>
      <c r="AT135" s="170" t="s">
        <v>173</v>
      </c>
      <c r="AU135" s="170" t="s">
        <v>24</v>
      </c>
    </row>
    <row r="136" spans="2:47" s="84" customFormat="1" ht="24">
      <c r="B136" s="105"/>
      <c r="C136" s="174"/>
      <c r="D136" s="194" t="s">
        <v>1077</v>
      </c>
      <c r="E136" s="174"/>
      <c r="F136" s="279" t="s">
        <v>3119</v>
      </c>
      <c r="G136" s="174"/>
      <c r="H136" s="174"/>
      <c r="I136" s="215"/>
      <c r="J136" s="174"/>
      <c r="K136" s="174"/>
      <c r="L136" s="214"/>
      <c r="M136" s="238"/>
      <c r="N136" s="106"/>
      <c r="O136" s="106"/>
      <c r="P136" s="106"/>
      <c r="Q136" s="106"/>
      <c r="R136" s="106"/>
      <c r="S136" s="106"/>
      <c r="T136" s="255"/>
      <c r="AT136" s="170" t="s">
        <v>1077</v>
      </c>
      <c r="AU136" s="170" t="s">
        <v>24</v>
      </c>
    </row>
    <row r="137" spans="2:63" s="89" customFormat="1" ht="29.9" customHeight="1">
      <c r="B137" s="183"/>
      <c r="C137" s="184"/>
      <c r="D137" s="187" t="s">
        <v>72</v>
      </c>
      <c r="E137" s="188" t="s">
        <v>81</v>
      </c>
      <c r="F137" s="188" t="s">
        <v>3120</v>
      </c>
      <c r="G137" s="184"/>
      <c r="H137" s="184"/>
      <c r="I137" s="226"/>
      <c r="J137" s="232">
        <f>BK137</f>
        <v>0</v>
      </c>
      <c r="K137" s="184"/>
      <c r="L137" s="228"/>
      <c r="M137" s="229"/>
      <c r="N137" s="230"/>
      <c r="O137" s="230"/>
      <c r="P137" s="231">
        <f aca="true" t="shared" si="2" ref="P137:T137">SUM(P138:P212)</f>
        <v>0</v>
      </c>
      <c r="Q137" s="230"/>
      <c r="R137" s="231">
        <f t="shared" si="2"/>
        <v>0</v>
      </c>
      <c r="S137" s="230"/>
      <c r="T137" s="253">
        <f t="shared" si="2"/>
        <v>0</v>
      </c>
      <c r="AR137" s="259" t="s">
        <v>24</v>
      </c>
      <c r="AT137" s="260" t="s">
        <v>72</v>
      </c>
      <c r="AU137" s="260" t="s">
        <v>24</v>
      </c>
      <c r="AY137" s="259" t="s">
        <v>164</v>
      </c>
      <c r="BK137" s="265">
        <f>SUM(BK138:BK212)</f>
        <v>0</v>
      </c>
    </row>
    <row r="138" spans="2:65" s="84" customFormat="1" ht="20.4" customHeight="1">
      <c r="B138" s="105"/>
      <c r="C138" s="189" t="s">
        <v>298</v>
      </c>
      <c r="D138" s="189" t="s">
        <v>166</v>
      </c>
      <c r="E138" s="190" t="s">
        <v>3121</v>
      </c>
      <c r="F138" s="191" t="s">
        <v>3122</v>
      </c>
      <c r="G138" s="192" t="s">
        <v>579</v>
      </c>
      <c r="H138" s="193">
        <v>1</v>
      </c>
      <c r="I138" s="233"/>
      <c r="J138" s="234">
        <f>ROUND(I138*H138,2)</f>
        <v>0</v>
      </c>
      <c r="K138" s="191" t="s">
        <v>22</v>
      </c>
      <c r="L138" s="214"/>
      <c r="M138" s="235" t="s">
        <v>22</v>
      </c>
      <c r="N138" s="236" t="s">
        <v>44</v>
      </c>
      <c r="O138" s="106"/>
      <c r="P138" s="237">
        <f>O138*H138</f>
        <v>0</v>
      </c>
      <c r="Q138" s="237">
        <v>0</v>
      </c>
      <c r="R138" s="237">
        <f>Q138*H138</f>
        <v>0</v>
      </c>
      <c r="S138" s="237">
        <v>0</v>
      </c>
      <c r="T138" s="254">
        <f>S138*H138</f>
        <v>0</v>
      </c>
      <c r="AR138" s="170" t="s">
        <v>171</v>
      </c>
      <c r="AT138" s="170" t="s">
        <v>166</v>
      </c>
      <c r="AU138" s="170" t="s">
        <v>81</v>
      </c>
      <c r="AY138" s="170" t="s">
        <v>164</v>
      </c>
      <c r="BE138" s="266">
        <f>IF(N138="základní",J138,0)</f>
        <v>0</v>
      </c>
      <c r="BF138" s="266">
        <f>IF(N138="snížená",J138,0)</f>
        <v>0</v>
      </c>
      <c r="BG138" s="266">
        <f>IF(N138="zákl. přenesená",J138,0)</f>
        <v>0</v>
      </c>
      <c r="BH138" s="266">
        <f>IF(N138="sníž. přenesená",J138,0)</f>
        <v>0</v>
      </c>
      <c r="BI138" s="266">
        <f>IF(N138="nulová",J138,0)</f>
        <v>0</v>
      </c>
      <c r="BJ138" s="170" t="s">
        <v>24</v>
      </c>
      <c r="BK138" s="266">
        <f>ROUND(I138*H138,2)</f>
        <v>0</v>
      </c>
      <c r="BL138" s="170" t="s">
        <v>171</v>
      </c>
      <c r="BM138" s="170" t="s">
        <v>3123</v>
      </c>
    </row>
    <row r="139" spans="2:47" s="84" customFormat="1" ht="13.5">
      <c r="B139" s="105"/>
      <c r="C139" s="174"/>
      <c r="D139" s="194" t="s">
        <v>173</v>
      </c>
      <c r="E139" s="174"/>
      <c r="F139" s="195" t="s">
        <v>3122</v>
      </c>
      <c r="G139" s="174"/>
      <c r="H139" s="174"/>
      <c r="I139" s="215"/>
      <c r="J139" s="174"/>
      <c r="K139" s="174"/>
      <c r="L139" s="214"/>
      <c r="M139" s="238"/>
      <c r="N139" s="106"/>
      <c r="O139" s="106"/>
      <c r="P139" s="106"/>
      <c r="Q139" s="106"/>
      <c r="R139" s="106"/>
      <c r="S139" s="106"/>
      <c r="T139" s="255"/>
      <c r="AT139" s="170" t="s">
        <v>173</v>
      </c>
      <c r="AU139" s="170" t="s">
        <v>81</v>
      </c>
    </row>
    <row r="140" spans="2:47" s="84" customFormat="1" ht="36">
      <c r="B140" s="105"/>
      <c r="C140" s="174"/>
      <c r="D140" s="207" t="s">
        <v>1077</v>
      </c>
      <c r="E140" s="174"/>
      <c r="F140" s="280" t="s">
        <v>3124</v>
      </c>
      <c r="G140" s="174"/>
      <c r="H140" s="174"/>
      <c r="I140" s="215"/>
      <c r="J140" s="174"/>
      <c r="K140" s="174"/>
      <c r="L140" s="214"/>
      <c r="M140" s="238"/>
      <c r="N140" s="106"/>
      <c r="O140" s="106"/>
      <c r="P140" s="106"/>
      <c r="Q140" s="106"/>
      <c r="R140" s="106"/>
      <c r="S140" s="106"/>
      <c r="T140" s="255"/>
      <c r="AT140" s="170" t="s">
        <v>1077</v>
      </c>
      <c r="AU140" s="170" t="s">
        <v>81</v>
      </c>
    </row>
    <row r="141" spans="2:65" s="84" customFormat="1" ht="20.4" customHeight="1">
      <c r="B141" s="105"/>
      <c r="C141" s="189" t="s">
        <v>305</v>
      </c>
      <c r="D141" s="189" t="s">
        <v>166</v>
      </c>
      <c r="E141" s="190" t="s">
        <v>3125</v>
      </c>
      <c r="F141" s="191" t="s">
        <v>3126</v>
      </c>
      <c r="G141" s="192" t="s">
        <v>579</v>
      </c>
      <c r="H141" s="193">
        <v>1</v>
      </c>
      <c r="I141" s="233"/>
      <c r="J141" s="234">
        <f>ROUND(I141*H141,2)</f>
        <v>0</v>
      </c>
      <c r="K141" s="191" t="s">
        <v>22</v>
      </c>
      <c r="L141" s="214"/>
      <c r="M141" s="235" t="s">
        <v>22</v>
      </c>
      <c r="N141" s="236" t="s">
        <v>44</v>
      </c>
      <c r="O141" s="106"/>
      <c r="P141" s="237">
        <f>O141*H141</f>
        <v>0</v>
      </c>
      <c r="Q141" s="237">
        <v>0</v>
      </c>
      <c r="R141" s="237">
        <f>Q141*H141</f>
        <v>0</v>
      </c>
      <c r="S141" s="237">
        <v>0</v>
      </c>
      <c r="T141" s="254">
        <f>S141*H141</f>
        <v>0</v>
      </c>
      <c r="AR141" s="170" t="s">
        <v>171</v>
      </c>
      <c r="AT141" s="170" t="s">
        <v>166</v>
      </c>
      <c r="AU141" s="170" t="s">
        <v>81</v>
      </c>
      <c r="AY141" s="170" t="s">
        <v>164</v>
      </c>
      <c r="BE141" s="266">
        <f>IF(N141="základní",J141,0)</f>
        <v>0</v>
      </c>
      <c r="BF141" s="266">
        <f>IF(N141="snížená",J141,0)</f>
        <v>0</v>
      </c>
      <c r="BG141" s="266">
        <f>IF(N141="zákl. přenesená",J141,0)</f>
        <v>0</v>
      </c>
      <c r="BH141" s="266">
        <f>IF(N141="sníž. přenesená",J141,0)</f>
        <v>0</v>
      </c>
      <c r="BI141" s="266">
        <f>IF(N141="nulová",J141,0)</f>
        <v>0</v>
      </c>
      <c r="BJ141" s="170" t="s">
        <v>24</v>
      </c>
      <c r="BK141" s="266">
        <f>ROUND(I141*H141,2)</f>
        <v>0</v>
      </c>
      <c r="BL141" s="170" t="s">
        <v>171</v>
      </c>
      <c r="BM141" s="170" t="s">
        <v>3127</v>
      </c>
    </row>
    <row r="142" spans="2:47" s="84" customFormat="1" ht="13.5">
      <c r="B142" s="105"/>
      <c r="C142" s="174"/>
      <c r="D142" s="194" t="s">
        <v>173</v>
      </c>
      <c r="E142" s="174"/>
      <c r="F142" s="195" t="s">
        <v>3126</v>
      </c>
      <c r="G142" s="174"/>
      <c r="H142" s="174"/>
      <c r="I142" s="215"/>
      <c r="J142" s="174"/>
      <c r="K142" s="174"/>
      <c r="L142" s="214"/>
      <c r="M142" s="238"/>
      <c r="N142" s="106"/>
      <c r="O142" s="106"/>
      <c r="P142" s="106"/>
      <c r="Q142" s="106"/>
      <c r="R142" s="106"/>
      <c r="S142" s="106"/>
      <c r="T142" s="255"/>
      <c r="AT142" s="170" t="s">
        <v>173</v>
      </c>
      <c r="AU142" s="170" t="s">
        <v>81</v>
      </c>
    </row>
    <row r="143" spans="2:47" s="84" customFormat="1" ht="36">
      <c r="B143" s="105"/>
      <c r="C143" s="174"/>
      <c r="D143" s="207" t="s">
        <v>1077</v>
      </c>
      <c r="E143" s="174"/>
      <c r="F143" s="280" t="s">
        <v>3128</v>
      </c>
      <c r="G143" s="174"/>
      <c r="H143" s="174"/>
      <c r="I143" s="215"/>
      <c r="J143" s="174"/>
      <c r="K143" s="174"/>
      <c r="L143" s="214"/>
      <c r="M143" s="238"/>
      <c r="N143" s="106"/>
      <c r="O143" s="106"/>
      <c r="P143" s="106"/>
      <c r="Q143" s="106"/>
      <c r="R143" s="106"/>
      <c r="S143" s="106"/>
      <c r="T143" s="255"/>
      <c r="AT143" s="170" t="s">
        <v>1077</v>
      </c>
      <c r="AU143" s="170" t="s">
        <v>81</v>
      </c>
    </row>
    <row r="144" spans="2:65" s="84" customFormat="1" ht="20.4" customHeight="1">
      <c r="B144" s="105"/>
      <c r="C144" s="189" t="s">
        <v>321</v>
      </c>
      <c r="D144" s="189" t="s">
        <v>166</v>
      </c>
      <c r="E144" s="190" t="s">
        <v>3129</v>
      </c>
      <c r="F144" s="191" t="s">
        <v>3130</v>
      </c>
      <c r="G144" s="192" t="s">
        <v>579</v>
      </c>
      <c r="H144" s="193">
        <v>1</v>
      </c>
      <c r="I144" s="233"/>
      <c r="J144" s="234">
        <f>ROUND(I144*H144,2)</f>
        <v>0</v>
      </c>
      <c r="K144" s="191" t="s">
        <v>22</v>
      </c>
      <c r="L144" s="214"/>
      <c r="M144" s="235" t="s">
        <v>22</v>
      </c>
      <c r="N144" s="236" t="s">
        <v>44</v>
      </c>
      <c r="O144" s="106"/>
      <c r="P144" s="237">
        <f>O144*H144</f>
        <v>0</v>
      </c>
      <c r="Q144" s="237">
        <v>0</v>
      </c>
      <c r="R144" s="237">
        <f>Q144*H144</f>
        <v>0</v>
      </c>
      <c r="S144" s="237">
        <v>0</v>
      </c>
      <c r="T144" s="254">
        <f>S144*H144</f>
        <v>0</v>
      </c>
      <c r="AR144" s="170" t="s">
        <v>171</v>
      </c>
      <c r="AT144" s="170" t="s">
        <v>166</v>
      </c>
      <c r="AU144" s="170" t="s">
        <v>81</v>
      </c>
      <c r="AY144" s="170" t="s">
        <v>164</v>
      </c>
      <c r="BE144" s="266">
        <f>IF(N144="základní",J144,0)</f>
        <v>0</v>
      </c>
      <c r="BF144" s="266">
        <f>IF(N144="snížená",J144,0)</f>
        <v>0</v>
      </c>
      <c r="BG144" s="266">
        <f>IF(N144="zákl. přenesená",J144,0)</f>
        <v>0</v>
      </c>
      <c r="BH144" s="266">
        <f>IF(N144="sníž. přenesená",J144,0)</f>
        <v>0</v>
      </c>
      <c r="BI144" s="266">
        <f>IF(N144="nulová",J144,0)</f>
        <v>0</v>
      </c>
      <c r="BJ144" s="170" t="s">
        <v>24</v>
      </c>
      <c r="BK144" s="266">
        <f>ROUND(I144*H144,2)</f>
        <v>0</v>
      </c>
      <c r="BL144" s="170" t="s">
        <v>171</v>
      </c>
      <c r="BM144" s="170" t="s">
        <v>3131</v>
      </c>
    </row>
    <row r="145" spans="2:47" s="84" customFormat="1" ht="13.5">
      <c r="B145" s="105"/>
      <c r="C145" s="174"/>
      <c r="D145" s="194" t="s">
        <v>173</v>
      </c>
      <c r="E145" s="174"/>
      <c r="F145" s="195" t="s">
        <v>3130</v>
      </c>
      <c r="G145" s="174"/>
      <c r="H145" s="174"/>
      <c r="I145" s="215"/>
      <c r="J145" s="174"/>
      <c r="K145" s="174"/>
      <c r="L145" s="214"/>
      <c r="M145" s="238"/>
      <c r="N145" s="106"/>
      <c r="O145" s="106"/>
      <c r="P145" s="106"/>
      <c r="Q145" s="106"/>
      <c r="R145" s="106"/>
      <c r="S145" s="106"/>
      <c r="T145" s="255"/>
      <c r="AT145" s="170" t="s">
        <v>173</v>
      </c>
      <c r="AU145" s="170" t="s">
        <v>81</v>
      </c>
    </row>
    <row r="146" spans="2:47" s="84" customFormat="1" ht="24">
      <c r="B146" s="105"/>
      <c r="C146" s="174"/>
      <c r="D146" s="207" t="s">
        <v>1077</v>
      </c>
      <c r="E146" s="174"/>
      <c r="F146" s="280" t="s">
        <v>3132</v>
      </c>
      <c r="G146" s="174"/>
      <c r="H146" s="174"/>
      <c r="I146" s="215"/>
      <c r="J146" s="174"/>
      <c r="K146" s="174"/>
      <c r="L146" s="214"/>
      <c r="M146" s="238"/>
      <c r="N146" s="106"/>
      <c r="O146" s="106"/>
      <c r="P146" s="106"/>
      <c r="Q146" s="106"/>
      <c r="R146" s="106"/>
      <c r="S146" s="106"/>
      <c r="T146" s="255"/>
      <c r="AT146" s="170" t="s">
        <v>1077</v>
      </c>
      <c r="AU146" s="170" t="s">
        <v>81</v>
      </c>
    </row>
    <row r="147" spans="2:65" s="84" customFormat="1" ht="20.4" customHeight="1">
      <c r="B147" s="105"/>
      <c r="C147" s="189" t="s">
        <v>332</v>
      </c>
      <c r="D147" s="189" t="s">
        <v>166</v>
      </c>
      <c r="E147" s="190" t="s">
        <v>3133</v>
      </c>
      <c r="F147" s="191" t="s">
        <v>3134</v>
      </c>
      <c r="G147" s="192" t="s">
        <v>579</v>
      </c>
      <c r="H147" s="193">
        <v>1</v>
      </c>
      <c r="I147" s="233"/>
      <c r="J147" s="234">
        <f>ROUND(I147*H147,2)</f>
        <v>0</v>
      </c>
      <c r="K147" s="191" t="s">
        <v>22</v>
      </c>
      <c r="L147" s="214"/>
      <c r="M147" s="235" t="s">
        <v>22</v>
      </c>
      <c r="N147" s="236" t="s">
        <v>44</v>
      </c>
      <c r="O147" s="106"/>
      <c r="P147" s="237">
        <f>O147*H147</f>
        <v>0</v>
      </c>
      <c r="Q147" s="237">
        <v>0</v>
      </c>
      <c r="R147" s="237">
        <f>Q147*H147</f>
        <v>0</v>
      </c>
      <c r="S147" s="237">
        <v>0</v>
      </c>
      <c r="T147" s="254">
        <f>S147*H147</f>
        <v>0</v>
      </c>
      <c r="AR147" s="170" t="s">
        <v>171</v>
      </c>
      <c r="AT147" s="170" t="s">
        <v>166</v>
      </c>
      <c r="AU147" s="170" t="s">
        <v>81</v>
      </c>
      <c r="AY147" s="170" t="s">
        <v>164</v>
      </c>
      <c r="BE147" s="266">
        <f>IF(N147="základní",J147,0)</f>
        <v>0</v>
      </c>
      <c r="BF147" s="266">
        <f>IF(N147="snížená",J147,0)</f>
        <v>0</v>
      </c>
      <c r="BG147" s="266">
        <f>IF(N147="zákl. přenesená",J147,0)</f>
        <v>0</v>
      </c>
      <c r="BH147" s="266">
        <f>IF(N147="sníž. přenesená",J147,0)</f>
        <v>0</v>
      </c>
      <c r="BI147" s="266">
        <f>IF(N147="nulová",J147,0)</f>
        <v>0</v>
      </c>
      <c r="BJ147" s="170" t="s">
        <v>24</v>
      </c>
      <c r="BK147" s="266">
        <f>ROUND(I147*H147,2)</f>
        <v>0</v>
      </c>
      <c r="BL147" s="170" t="s">
        <v>171</v>
      </c>
      <c r="BM147" s="170" t="s">
        <v>3135</v>
      </c>
    </row>
    <row r="148" spans="2:47" s="84" customFormat="1" ht="13.5">
      <c r="B148" s="105"/>
      <c r="C148" s="174"/>
      <c r="D148" s="194" t="s">
        <v>173</v>
      </c>
      <c r="E148" s="174"/>
      <c r="F148" s="195" t="s">
        <v>3134</v>
      </c>
      <c r="G148" s="174"/>
      <c r="H148" s="174"/>
      <c r="I148" s="215"/>
      <c r="J148" s="174"/>
      <c r="K148" s="174"/>
      <c r="L148" s="214"/>
      <c r="M148" s="238"/>
      <c r="N148" s="106"/>
      <c r="O148" s="106"/>
      <c r="P148" s="106"/>
      <c r="Q148" s="106"/>
      <c r="R148" s="106"/>
      <c r="S148" s="106"/>
      <c r="T148" s="255"/>
      <c r="AT148" s="170" t="s">
        <v>173</v>
      </c>
      <c r="AU148" s="170" t="s">
        <v>81</v>
      </c>
    </row>
    <row r="149" spans="2:47" s="84" customFormat="1" ht="24">
      <c r="B149" s="105"/>
      <c r="C149" s="174"/>
      <c r="D149" s="207" t="s">
        <v>1077</v>
      </c>
      <c r="E149" s="174"/>
      <c r="F149" s="280" t="s">
        <v>3136</v>
      </c>
      <c r="G149" s="174"/>
      <c r="H149" s="174"/>
      <c r="I149" s="215"/>
      <c r="J149" s="174"/>
      <c r="K149" s="174"/>
      <c r="L149" s="214"/>
      <c r="M149" s="238"/>
      <c r="N149" s="106"/>
      <c r="O149" s="106"/>
      <c r="P149" s="106"/>
      <c r="Q149" s="106"/>
      <c r="R149" s="106"/>
      <c r="S149" s="106"/>
      <c r="T149" s="255"/>
      <c r="AT149" s="170" t="s">
        <v>1077</v>
      </c>
      <c r="AU149" s="170" t="s">
        <v>81</v>
      </c>
    </row>
    <row r="150" spans="2:65" s="84" customFormat="1" ht="20.4" customHeight="1">
      <c r="B150" s="105"/>
      <c r="C150" s="189" t="s">
        <v>338</v>
      </c>
      <c r="D150" s="189" t="s">
        <v>166</v>
      </c>
      <c r="E150" s="190" t="s">
        <v>3137</v>
      </c>
      <c r="F150" s="191" t="s">
        <v>3073</v>
      </c>
      <c r="G150" s="192" t="s">
        <v>579</v>
      </c>
      <c r="H150" s="193">
        <v>4</v>
      </c>
      <c r="I150" s="233"/>
      <c r="J150" s="234">
        <f>ROUND(I150*H150,2)</f>
        <v>0</v>
      </c>
      <c r="K150" s="191" t="s">
        <v>22</v>
      </c>
      <c r="L150" s="214"/>
      <c r="M150" s="235" t="s">
        <v>22</v>
      </c>
      <c r="N150" s="236" t="s">
        <v>44</v>
      </c>
      <c r="O150" s="106"/>
      <c r="P150" s="237">
        <f>O150*H150</f>
        <v>0</v>
      </c>
      <c r="Q150" s="237">
        <v>0</v>
      </c>
      <c r="R150" s="237">
        <f>Q150*H150</f>
        <v>0</v>
      </c>
      <c r="S150" s="237">
        <v>0</v>
      </c>
      <c r="T150" s="254">
        <f>S150*H150</f>
        <v>0</v>
      </c>
      <c r="AR150" s="170" t="s">
        <v>171</v>
      </c>
      <c r="AT150" s="170" t="s">
        <v>166</v>
      </c>
      <c r="AU150" s="170" t="s">
        <v>81</v>
      </c>
      <c r="AY150" s="170" t="s">
        <v>164</v>
      </c>
      <c r="BE150" s="266">
        <f>IF(N150="základní",J150,0)</f>
        <v>0</v>
      </c>
      <c r="BF150" s="266">
        <f>IF(N150="snížená",J150,0)</f>
        <v>0</v>
      </c>
      <c r="BG150" s="266">
        <f>IF(N150="zákl. přenesená",J150,0)</f>
        <v>0</v>
      </c>
      <c r="BH150" s="266">
        <f>IF(N150="sníž. přenesená",J150,0)</f>
        <v>0</v>
      </c>
      <c r="BI150" s="266">
        <f>IF(N150="nulová",J150,0)</f>
        <v>0</v>
      </c>
      <c r="BJ150" s="170" t="s">
        <v>24</v>
      </c>
      <c r="BK150" s="266">
        <f>ROUND(I150*H150,2)</f>
        <v>0</v>
      </c>
      <c r="BL150" s="170" t="s">
        <v>171</v>
      </c>
      <c r="BM150" s="170" t="s">
        <v>3138</v>
      </c>
    </row>
    <row r="151" spans="2:47" s="84" customFormat="1" ht="13.5">
      <c r="B151" s="105"/>
      <c r="C151" s="174"/>
      <c r="D151" s="194" t="s">
        <v>173</v>
      </c>
      <c r="E151" s="174"/>
      <c r="F151" s="195" t="s">
        <v>3073</v>
      </c>
      <c r="G151" s="174"/>
      <c r="H151" s="174"/>
      <c r="I151" s="215"/>
      <c r="J151" s="174"/>
      <c r="K151" s="174"/>
      <c r="L151" s="214"/>
      <c r="M151" s="238"/>
      <c r="N151" s="106"/>
      <c r="O151" s="106"/>
      <c r="P151" s="106"/>
      <c r="Q151" s="106"/>
      <c r="R151" s="106"/>
      <c r="S151" s="106"/>
      <c r="T151" s="255"/>
      <c r="AT151" s="170" t="s">
        <v>173</v>
      </c>
      <c r="AU151" s="170" t="s">
        <v>81</v>
      </c>
    </row>
    <row r="152" spans="2:47" s="84" customFormat="1" ht="24">
      <c r="B152" s="105"/>
      <c r="C152" s="174"/>
      <c r="D152" s="207" t="s">
        <v>1077</v>
      </c>
      <c r="E152" s="174"/>
      <c r="F152" s="280" t="s">
        <v>3078</v>
      </c>
      <c r="G152" s="174"/>
      <c r="H152" s="174"/>
      <c r="I152" s="215"/>
      <c r="J152" s="174"/>
      <c r="K152" s="174"/>
      <c r="L152" s="214"/>
      <c r="M152" s="238"/>
      <c r="N152" s="106"/>
      <c r="O152" s="106"/>
      <c r="P152" s="106"/>
      <c r="Q152" s="106"/>
      <c r="R152" s="106"/>
      <c r="S152" s="106"/>
      <c r="T152" s="255"/>
      <c r="AT152" s="170" t="s">
        <v>1077</v>
      </c>
      <c r="AU152" s="170" t="s">
        <v>81</v>
      </c>
    </row>
    <row r="153" spans="2:65" s="84" customFormat="1" ht="20.4" customHeight="1">
      <c r="B153" s="105"/>
      <c r="C153" s="189" t="s">
        <v>9</v>
      </c>
      <c r="D153" s="189" t="s">
        <v>166</v>
      </c>
      <c r="E153" s="190" t="s">
        <v>3139</v>
      </c>
      <c r="F153" s="191" t="s">
        <v>3140</v>
      </c>
      <c r="G153" s="192" t="s">
        <v>579</v>
      </c>
      <c r="H153" s="193">
        <v>4</v>
      </c>
      <c r="I153" s="233"/>
      <c r="J153" s="234">
        <f>ROUND(I153*H153,2)</f>
        <v>0</v>
      </c>
      <c r="K153" s="191" t="s">
        <v>22</v>
      </c>
      <c r="L153" s="214"/>
      <c r="M153" s="235" t="s">
        <v>22</v>
      </c>
      <c r="N153" s="236" t="s">
        <v>44</v>
      </c>
      <c r="O153" s="106"/>
      <c r="P153" s="237">
        <f>O153*H153</f>
        <v>0</v>
      </c>
      <c r="Q153" s="237">
        <v>0</v>
      </c>
      <c r="R153" s="237">
        <f>Q153*H153</f>
        <v>0</v>
      </c>
      <c r="S153" s="237">
        <v>0</v>
      </c>
      <c r="T153" s="254">
        <f>S153*H153</f>
        <v>0</v>
      </c>
      <c r="AR153" s="170" t="s">
        <v>171</v>
      </c>
      <c r="AT153" s="170" t="s">
        <v>166</v>
      </c>
      <c r="AU153" s="170" t="s">
        <v>81</v>
      </c>
      <c r="AY153" s="170" t="s">
        <v>164</v>
      </c>
      <c r="BE153" s="266">
        <f>IF(N153="základní",J153,0)</f>
        <v>0</v>
      </c>
      <c r="BF153" s="266">
        <f>IF(N153="snížená",J153,0)</f>
        <v>0</v>
      </c>
      <c r="BG153" s="266">
        <f>IF(N153="zákl. přenesená",J153,0)</f>
        <v>0</v>
      </c>
      <c r="BH153" s="266">
        <f>IF(N153="sníž. přenesená",J153,0)</f>
        <v>0</v>
      </c>
      <c r="BI153" s="266">
        <f>IF(N153="nulová",J153,0)</f>
        <v>0</v>
      </c>
      <c r="BJ153" s="170" t="s">
        <v>24</v>
      </c>
      <c r="BK153" s="266">
        <f>ROUND(I153*H153,2)</f>
        <v>0</v>
      </c>
      <c r="BL153" s="170" t="s">
        <v>171</v>
      </c>
      <c r="BM153" s="170" t="s">
        <v>3141</v>
      </c>
    </row>
    <row r="154" spans="2:47" s="84" customFormat="1" ht="13.5">
      <c r="B154" s="105"/>
      <c r="C154" s="174"/>
      <c r="D154" s="194" t="s">
        <v>173</v>
      </c>
      <c r="E154" s="174"/>
      <c r="F154" s="195" t="s">
        <v>3140</v>
      </c>
      <c r="G154" s="174"/>
      <c r="H154" s="174"/>
      <c r="I154" s="215"/>
      <c r="J154" s="174"/>
      <c r="K154" s="174"/>
      <c r="L154" s="214"/>
      <c r="M154" s="238"/>
      <c r="N154" s="106"/>
      <c r="O154" s="106"/>
      <c r="P154" s="106"/>
      <c r="Q154" s="106"/>
      <c r="R154" s="106"/>
      <c r="S154" s="106"/>
      <c r="T154" s="255"/>
      <c r="AT154" s="170" t="s">
        <v>173</v>
      </c>
      <c r="AU154" s="170" t="s">
        <v>81</v>
      </c>
    </row>
    <row r="155" spans="2:47" s="84" customFormat="1" ht="24">
      <c r="B155" s="105"/>
      <c r="C155" s="174"/>
      <c r="D155" s="207" t="s">
        <v>1077</v>
      </c>
      <c r="E155" s="174"/>
      <c r="F155" s="280" t="s">
        <v>3142</v>
      </c>
      <c r="G155" s="174"/>
      <c r="H155" s="174"/>
      <c r="I155" s="215"/>
      <c r="J155" s="174"/>
      <c r="K155" s="174"/>
      <c r="L155" s="214"/>
      <c r="M155" s="238"/>
      <c r="N155" s="106"/>
      <c r="O155" s="106"/>
      <c r="P155" s="106"/>
      <c r="Q155" s="106"/>
      <c r="R155" s="106"/>
      <c r="S155" s="106"/>
      <c r="T155" s="255"/>
      <c r="AT155" s="170" t="s">
        <v>1077</v>
      </c>
      <c r="AU155" s="170" t="s">
        <v>81</v>
      </c>
    </row>
    <row r="156" spans="2:65" s="84" customFormat="1" ht="20.4" customHeight="1">
      <c r="B156" s="105"/>
      <c r="C156" s="189" t="s">
        <v>363</v>
      </c>
      <c r="D156" s="189" t="s">
        <v>166</v>
      </c>
      <c r="E156" s="190" t="s">
        <v>3143</v>
      </c>
      <c r="F156" s="191" t="s">
        <v>3144</v>
      </c>
      <c r="G156" s="192" t="s">
        <v>579</v>
      </c>
      <c r="H156" s="193">
        <v>4</v>
      </c>
      <c r="I156" s="233"/>
      <c r="J156" s="234">
        <f>ROUND(I156*H156,2)</f>
        <v>0</v>
      </c>
      <c r="K156" s="191" t="s">
        <v>22</v>
      </c>
      <c r="L156" s="214"/>
      <c r="M156" s="235" t="s">
        <v>22</v>
      </c>
      <c r="N156" s="236" t="s">
        <v>44</v>
      </c>
      <c r="O156" s="106"/>
      <c r="P156" s="237">
        <f>O156*H156</f>
        <v>0</v>
      </c>
      <c r="Q156" s="237">
        <v>0</v>
      </c>
      <c r="R156" s="237">
        <f>Q156*H156</f>
        <v>0</v>
      </c>
      <c r="S156" s="237">
        <v>0</v>
      </c>
      <c r="T156" s="254">
        <f>S156*H156</f>
        <v>0</v>
      </c>
      <c r="AR156" s="170" t="s">
        <v>171</v>
      </c>
      <c r="AT156" s="170" t="s">
        <v>166</v>
      </c>
      <c r="AU156" s="170" t="s">
        <v>81</v>
      </c>
      <c r="AY156" s="170" t="s">
        <v>164</v>
      </c>
      <c r="BE156" s="266">
        <f>IF(N156="základní",J156,0)</f>
        <v>0</v>
      </c>
      <c r="BF156" s="266">
        <f>IF(N156="snížená",J156,0)</f>
        <v>0</v>
      </c>
      <c r="BG156" s="266">
        <f>IF(N156="zákl. přenesená",J156,0)</f>
        <v>0</v>
      </c>
      <c r="BH156" s="266">
        <f>IF(N156="sníž. přenesená",J156,0)</f>
        <v>0</v>
      </c>
      <c r="BI156" s="266">
        <f>IF(N156="nulová",J156,0)</f>
        <v>0</v>
      </c>
      <c r="BJ156" s="170" t="s">
        <v>24</v>
      </c>
      <c r="BK156" s="266">
        <f>ROUND(I156*H156,2)</f>
        <v>0</v>
      </c>
      <c r="BL156" s="170" t="s">
        <v>171</v>
      </c>
      <c r="BM156" s="170" t="s">
        <v>3145</v>
      </c>
    </row>
    <row r="157" spans="2:47" s="84" customFormat="1" ht="13.5">
      <c r="B157" s="105"/>
      <c r="C157" s="174"/>
      <c r="D157" s="194" t="s">
        <v>173</v>
      </c>
      <c r="E157" s="174"/>
      <c r="F157" s="195" t="s">
        <v>3144</v>
      </c>
      <c r="G157" s="174"/>
      <c r="H157" s="174"/>
      <c r="I157" s="215"/>
      <c r="J157" s="174"/>
      <c r="K157" s="174"/>
      <c r="L157" s="214"/>
      <c r="M157" s="238"/>
      <c r="N157" s="106"/>
      <c r="O157" s="106"/>
      <c r="P157" s="106"/>
      <c r="Q157" s="106"/>
      <c r="R157" s="106"/>
      <c r="S157" s="106"/>
      <c r="T157" s="255"/>
      <c r="AT157" s="170" t="s">
        <v>173</v>
      </c>
      <c r="AU157" s="170" t="s">
        <v>81</v>
      </c>
    </row>
    <row r="158" spans="2:47" s="84" customFormat="1" ht="24">
      <c r="B158" s="105"/>
      <c r="C158" s="174"/>
      <c r="D158" s="207" t="s">
        <v>1077</v>
      </c>
      <c r="E158" s="174"/>
      <c r="F158" s="280" t="s">
        <v>3142</v>
      </c>
      <c r="G158" s="174"/>
      <c r="H158" s="174"/>
      <c r="I158" s="215"/>
      <c r="J158" s="174"/>
      <c r="K158" s="174"/>
      <c r="L158" s="214"/>
      <c r="M158" s="238"/>
      <c r="N158" s="106"/>
      <c r="O158" s="106"/>
      <c r="P158" s="106"/>
      <c r="Q158" s="106"/>
      <c r="R158" s="106"/>
      <c r="S158" s="106"/>
      <c r="T158" s="255"/>
      <c r="AT158" s="170" t="s">
        <v>1077</v>
      </c>
      <c r="AU158" s="170" t="s">
        <v>81</v>
      </c>
    </row>
    <row r="159" spans="2:65" s="84" customFormat="1" ht="20.4" customHeight="1">
      <c r="B159" s="105"/>
      <c r="C159" s="189" t="s">
        <v>371</v>
      </c>
      <c r="D159" s="189" t="s">
        <v>166</v>
      </c>
      <c r="E159" s="190" t="s">
        <v>3146</v>
      </c>
      <c r="F159" s="191" t="s">
        <v>3073</v>
      </c>
      <c r="G159" s="192" t="s">
        <v>579</v>
      </c>
      <c r="H159" s="193">
        <v>1</v>
      </c>
      <c r="I159" s="233"/>
      <c r="J159" s="234">
        <f>ROUND(I159*H159,2)</f>
        <v>0</v>
      </c>
      <c r="K159" s="191" t="s">
        <v>22</v>
      </c>
      <c r="L159" s="214"/>
      <c r="M159" s="235" t="s">
        <v>22</v>
      </c>
      <c r="N159" s="236" t="s">
        <v>44</v>
      </c>
      <c r="O159" s="106"/>
      <c r="P159" s="237">
        <f>O159*H159</f>
        <v>0</v>
      </c>
      <c r="Q159" s="237">
        <v>0</v>
      </c>
      <c r="R159" s="237">
        <f>Q159*H159</f>
        <v>0</v>
      </c>
      <c r="S159" s="237">
        <v>0</v>
      </c>
      <c r="T159" s="254">
        <f>S159*H159</f>
        <v>0</v>
      </c>
      <c r="AR159" s="170" t="s">
        <v>171</v>
      </c>
      <c r="AT159" s="170" t="s">
        <v>166</v>
      </c>
      <c r="AU159" s="170" t="s">
        <v>81</v>
      </c>
      <c r="AY159" s="170" t="s">
        <v>164</v>
      </c>
      <c r="BE159" s="266">
        <f>IF(N159="základní",J159,0)</f>
        <v>0</v>
      </c>
      <c r="BF159" s="266">
        <f>IF(N159="snížená",J159,0)</f>
        <v>0</v>
      </c>
      <c r="BG159" s="266">
        <f>IF(N159="zákl. přenesená",J159,0)</f>
        <v>0</v>
      </c>
      <c r="BH159" s="266">
        <f>IF(N159="sníž. přenesená",J159,0)</f>
        <v>0</v>
      </c>
      <c r="BI159" s="266">
        <f>IF(N159="nulová",J159,0)</f>
        <v>0</v>
      </c>
      <c r="BJ159" s="170" t="s">
        <v>24</v>
      </c>
      <c r="BK159" s="266">
        <f>ROUND(I159*H159,2)</f>
        <v>0</v>
      </c>
      <c r="BL159" s="170" t="s">
        <v>171</v>
      </c>
      <c r="BM159" s="170" t="s">
        <v>3147</v>
      </c>
    </row>
    <row r="160" spans="2:47" s="84" customFormat="1" ht="13.5">
      <c r="B160" s="105"/>
      <c r="C160" s="174"/>
      <c r="D160" s="194" t="s">
        <v>173</v>
      </c>
      <c r="E160" s="174"/>
      <c r="F160" s="195" t="s">
        <v>3073</v>
      </c>
      <c r="G160" s="174"/>
      <c r="H160" s="174"/>
      <c r="I160" s="215"/>
      <c r="J160" s="174"/>
      <c r="K160" s="174"/>
      <c r="L160" s="214"/>
      <c r="M160" s="238"/>
      <c r="N160" s="106"/>
      <c r="O160" s="106"/>
      <c r="P160" s="106"/>
      <c r="Q160" s="106"/>
      <c r="R160" s="106"/>
      <c r="S160" s="106"/>
      <c r="T160" s="255"/>
      <c r="AT160" s="170" t="s">
        <v>173</v>
      </c>
      <c r="AU160" s="170" t="s">
        <v>81</v>
      </c>
    </row>
    <row r="161" spans="2:47" s="84" customFormat="1" ht="24">
      <c r="B161" s="105"/>
      <c r="C161" s="174"/>
      <c r="D161" s="207" t="s">
        <v>1077</v>
      </c>
      <c r="E161" s="174"/>
      <c r="F161" s="280" t="s">
        <v>3078</v>
      </c>
      <c r="G161" s="174"/>
      <c r="H161" s="174"/>
      <c r="I161" s="215"/>
      <c r="J161" s="174"/>
      <c r="K161" s="174"/>
      <c r="L161" s="214"/>
      <c r="M161" s="238"/>
      <c r="N161" s="106"/>
      <c r="O161" s="106"/>
      <c r="P161" s="106"/>
      <c r="Q161" s="106"/>
      <c r="R161" s="106"/>
      <c r="S161" s="106"/>
      <c r="T161" s="255"/>
      <c r="AT161" s="170" t="s">
        <v>1077</v>
      </c>
      <c r="AU161" s="170" t="s">
        <v>81</v>
      </c>
    </row>
    <row r="162" spans="2:65" s="84" customFormat="1" ht="20.4" customHeight="1">
      <c r="B162" s="105"/>
      <c r="C162" s="189" t="s">
        <v>376</v>
      </c>
      <c r="D162" s="189" t="s">
        <v>166</v>
      </c>
      <c r="E162" s="190" t="s">
        <v>3148</v>
      </c>
      <c r="F162" s="191" t="s">
        <v>3149</v>
      </c>
      <c r="G162" s="192" t="s">
        <v>579</v>
      </c>
      <c r="H162" s="193">
        <v>1</v>
      </c>
      <c r="I162" s="233"/>
      <c r="J162" s="234">
        <f>ROUND(I162*H162,2)</f>
        <v>0</v>
      </c>
      <c r="K162" s="191" t="s">
        <v>22</v>
      </c>
      <c r="L162" s="214"/>
      <c r="M162" s="235" t="s">
        <v>22</v>
      </c>
      <c r="N162" s="236" t="s">
        <v>44</v>
      </c>
      <c r="O162" s="106"/>
      <c r="P162" s="237">
        <f>O162*H162</f>
        <v>0</v>
      </c>
      <c r="Q162" s="237">
        <v>0</v>
      </c>
      <c r="R162" s="237">
        <f>Q162*H162</f>
        <v>0</v>
      </c>
      <c r="S162" s="237">
        <v>0</v>
      </c>
      <c r="T162" s="254">
        <f>S162*H162</f>
        <v>0</v>
      </c>
      <c r="AR162" s="170" t="s">
        <v>171</v>
      </c>
      <c r="AT162" s="170" t="s">
        <v>166</v>
      </c>
      <c r="AU162" s="170" t="s">
        <v>81</v>
      </c>
      <c r="AY162" s="170" t="s">
        <v>164</v>
      </c>
      <c r="BE162" s="266">
        <f>IF(N162="základní",J162,0)</f>
        <v>0</v>
      </c>
      <c r="BF162" s="266">
        <f>IF(N162="snížená",J162,0)</f>
        <v>0</v>
      </c>
      <c r="BG162" s="266">
        <f>IF(N162="zákl. přenesená",J162,0)</f>
        <v>0</v>
      </c>
      <c r="BH162" s="266">
        <f>IF(N162="sníž. přenesená",J162,0)</f>
        <v>0</v>
      </c>
      <c r="BI162" s="266">
        <f>IF(N162="nulová",J162,0)</f>
        <v>0</v>
      </c>
      <c r="BJ162" s="170" t="s">
        <v>24</v>
      </c>
      <c r="BK162" s="266">
        <f>ROUND(I162*H162,2)</f>
        <v>0</v>
      </c>
      <c r="BL162" s="170" t="s">
        <v>171</v>
      </c>
      <c r="BM162" s="170" t="s">
        <v>3150</v>
      </c>
    </row>
    <row r="163" spans="2:47" s="84" customFormat="1" ht="13.5">
      <c r="B163" s="105"/>
      <c r="C163" s="174"/>
      <c r="D163" s="194" t="s">
        <v>173</v>
      </c>
      <c r="E163" s="174"/>
      <c r="F163" s="195" t="s">
        <v>3149</v>
      </c>
      <c r="G163" s="174"/>
      <c r="H163" s="174"/>
      <c r="I163" s="215"/>
      <c r="J163" s="174"/>
      <c r="K163" s="174"/>
      <c r="L163" s="214"/>
      <c r="M163" s="238"/>
      <c r="N163" s="106"/>
      <c r="O163" s="106"/>
      <c r="P163" s="106"/>
      <c r="Q163" s="106"/>
      <c r="R163" s="106"/>
      <c r="S163" s="106"/>
      <c r="T163" s="255"/>
      <c r="AT163" s="170" t="s">
        <v>173</v>
      </c>
      <c r="AU163" s="170" t="s">
        <v>81</v>
      </c>
    </row>
    <row r="164" spans="2:47" s="84" customFormat="1" ht="24">
      <c r="B164" s="105"/>
      <c r="C164" s="174"/>
      <c r="D164" s="207" t="s">
        <v>1077</v>
      </c>
      <c r="E164" s="174"/>
      <c r="F164" s="280" t="s">
        <v>3078</v>
      </c>
      <c r="G164" s="174"/>
      <c r="H164" s="174"/>
      <c r="I164" s="215"/>
      <c r="J164" s="174"/>
      <c r="K164" s="174"/>
      <c r="L164" s="214"/>
      <c r="M164" s="238"/>
      <c r="N164" s="106"/>
      <c r="O164" s="106"/>
      <c r="P164" s="106"/>
      <c r="Q164" s="106"/>
      <c r="R164" s="106"/>
      <c r="S164" s="106"/>
      <c r="T164" s="255"/>
      <c r="AT164" s="170" t="s">
        <v>1077</v>
      </c>
      <c r="AU164" s="170" t="s">
        <v>81</v>
      </c>
    </row>
    <row r="165" spans="2:65" s="84" customFormat="1" ht="20.4" customHeight="1">
      <c r="B165" s="105"/>
      <c r="C165" s="189" t="s">
        <v>382</v>
      </c>
      <c r="D165" s="189" t="s">
        <v>166</v>
      </c>
      <c r="E165" s="190" t="s">
        <v>3151</v>
      </c>
      <c r="F165" s="191" t="s">
        <v>3086</v>
      </c>
      <c r="G165" s="192" t="s">
        <v>579</v>
      </c>
      <c r="H165" s="193">
        <v>1</v>
      </c>
      <c r="I165" s="233"/>
      <c r="J165" s="234">
        <f>ROUND(I165*H165,2)</f>
        <v>0</v>
      </c>
      <c r="K165" s="191" t="s">
        <v>22</v>
      </c>
      <c r="L165" s="214"/>
      <c r="M165" s="235" t="s">
        <v>22</v>
      </c>
      <c r="N165" s="236" t="s">
        <v>44</v>
      </c>
      <c r="O165" s="106"/>
      <c r="P165" s="237">
        <f>O165*H165</f>
        <v>0</v>
      </c>
      <c r="Q165" s="237">
        <v>0</v>
      </c>
      <c r="R165" s="237">
        <f>Q165*H165</f>
        <v>0</v>
      </c>
      <c r="S165" s="237">
        <v>0</v>
      </c>
      <c r="T165" s="254">
        <f>S165*H165</f>
        <v>0</v>
      </c>
      <c r="AR165" s="170" t="s">
        <v>171</v>
      </c>
      <c r="AT165" s="170" t="s">
        <v>166</v>
      </c>
      <c r="AU165" s="170" t="s">
        <v>81</v>
      </c>
      <c r="AY165" s="170" t="s">
        <v>164</v>
      </c>
      <c r="BE165" s="266">
        <f>IF(N165="základní",J165,0)</f>
        <v>0</v>
      </c>
      <c r="BF165" s="266">
        <f>IF(N165="snížená",J165,0)</f>
        <v>0</v>
      </c>
      <c r="BG165" s="266">
        <f>IF(N165="zákl. přenesená",J165,0)</f>
        <v>0</v>
      </c>
      <c r="BH165" s="266">
        <f>IF(N165="sníž. přenesená",J165,0)</f>
        <v>0</v>
      </c>
      <c r="BI165" s="266">
        <f>IF(N165="nulová",J165,0)</f>
        <v>0</v>
      </c>
      <c r="BJ165" s="170" t="s">
        <v>24</v>
      </c>
      <c r="BK165" s="266">
        <f>ROUND(I165*H165,2)</f>
        <v>0</v>
      </c>
      <c r="BL165" s="170" t="s">
        <v>171</v>
      </c>
      <c r="BM165" s="170" t="s">
        <v>3152</v>
      </c>
    </row>
    <row r="166" spans="2:47" s="84" customFormat="1" ht="13.5">
      <c r="B166" s="105"/>
      <c r="C166" s="174"/>
      <c r="D166" s="194" t="s">
        <v>173</v>
      </c>
      <c r="E166" s="174"/>
      <c r="F166" s="195" t="s">
        <v>3086</v>
      </c>
      <c r="G166" s="174"/>
      <c r="H166" s="174"/>
      <c r="I166" s="215"/>
      <c r="J166" s="174"/>
      <c r="K166" s="174"/>
      <c r="L166" s="214"/>
      <c r="M166" s="238"/>
      <c r="N166" s="106"/>
      <c r="O166" s="106"/>
      <c r="P166" s="106"/>
      <c r="Q166" s="106"/>
      <c r="R166" s="106"/>
      <c r="S166" s="106"/>
      <c r="T166" s="255"/>
      <c r="AT166" s="170" t="s">
        <v>173</v>
      </c>
      <c r="AU166" s="170" t="s">
        <v>81</v>
      </c>
    </row>
    <row r="167" spans="2:47" s="84" customFormat="1" ht="24">
      <c r="B167" s="105"/>
      <c r="C167" s="174"/>
      <c r="D167" s="207" t="s">
        <v>1077</v>
      </c>
      <c r="E167" s="174"/>
      <c r="F167" s="280" t="s">
        <v>3078</v>
      </c>
      <c r="G167" s="174"/>
      <c r="H167" s="174"/>
      <c r="I167" s="215"/>
      <c r="J167" s="174"/>
      <c r="K167" s="174"/>
      <c r="L167" s="214"/>
      <c r="M167" s="238"/>
      <c r="N167" s="106"/>
      <c r="O167" s="106"/>
      <c r="P167" s="106"/>
      <c r="Q167" s="106"/>
      <c r="R167" s="106"/>
      <c r="S167" s="106"/>
      <c r="T167" s="255"/>
      <c r="AT167" s="170" t="s">
        <v>1077</v>
      </c>
      <c r="AU167" s="170" t="s">
        <v>81</v>
      </c>
    </row>
    <row r="168" spans="2:65" s="84" customFormat="1" ht="20.4" customHeight="1">
      <c r="B168" s="105"/>
      <c r="C168" s="189" t="s">
        <v>390</v>
      </c>
      <c r="D168" s="189" t="s">
        <v>166</v>
      </c>
      <c r="E168" s="190" t="s">
        <v>3153</v>
      </c>
      <c r="F168" s="191" t="s">
        <v>3154</v>
      </c>
      <c r="G168" s="192" t="s">
        <v>579</v>
      </c>
      <c r="H168" s="193">
        <v>2</v>
      </c>
      <c r="I168" s="233"/>
      <c r="J168" s="234">
        <f>ROUND(I168*H168,2)</f>
        <v>0</v>
      </c>
      <c r="K168" s="191" t="s">
        <v>22</v>
      </c>
      <c r="L168" s="214"/>
      <c r="M168" s="235" t="s">
        <v>22</v>
      </c>
      <c r="N168" s="236" t="s">
        <v>44</v>
      </c>
      <c r="O168" s="106"/>
      <c r="P168" s="237">
        <f>O168*H168</f>
        <v>0</v>
      </c>
      <c r="Q168" s="237">
        <v>0</v>
      </c>
      <c r="R168" s="237">
        <f>Q168*H168</f>
        <v>0</v>
      </c>
      <c r="S168" s="237">
        <v>0</v>
      </c>
      <c r="T168" s="254">
        <f>S168*H168</f>
        <v>0</v>
      </c>
      <c r="AR168" s="170" t="s">
        <v>171</v>
      </c>
      <c r="AT168" s="170" t="s">
        <v>166</v>
      </c>
      <c r="AU168" s="170" t="s">
        <v>81</v>
      </c>
      <c r="AY168" s="170" t="s">
        <v>164</v>
      </c>
      <c r="BE168" s="266">
        <f>IF(N168="základní",J168,0)</f>
        <v>0</v>
      </c>
      <c r="BF168" s="266">
        <f>IF(N168="snížená",J168,0)</f>
        <v>0</v>
      </c>
      <c r="BG168" s="266">
        <f>IF(N168="zákl. přenesená",J168,0)</f>
        <v>0</v>
      </c>
      <c r="BH168" s="266">
        <f>IF(N168="sníž. přenesená",J168,0)</f>
        <v>0</v>
      </c>
      <c r="BI168" s="266">
        <f>IF(N168="nulová",J168,0)</f>
        <v>0</v>
      </c>
      <c r="BJ168" s="170" t="s">
        <v>24</v>
      </c>
      <c r="BK168" s="266">
        <f>ROUND(I168*H168,2)</f>
        <v>0</v>
      </c>
      <c r="BL168" s="170" t="s">
        <v>171</v>
      </c>
      <c r="BM168" s="170" t="s">
        <v>3155</v>
      </c>
    </row>
    <row r="169" spans="2:47" s="84" customFormat="1" ht="13.5">
      <c r="B169" s="105"/>
      <c r="C169" s="174"/>
      <c r="D169" s="194" t="s">
        <v>173</v>
      </c>
      <c r="E169" s="174"/>
      <c r="F169" s="195" t="s">
        <v>3154</v>
      </c>
      <c r="G169" s="174"/>
      <c r="H169" s="174"/>
      <c r="I169" s="215"/>
      <c r="J169" s="174"/>
      <c r="K169" s="174"/>
      <c r="L169" s="214"/>
      <c r="M169" s="238"/>
      <c r="N169" s="106"/>
      <c r="O169" s="106"/>
      <c r="P169" s="106"/>
      <c r="Q169" s="106"/>
      <c r="R169" s="106"/>
      <c r="S169" s="106"/>
      <c r="T169" s="255"/>
      <c r="AT169" s="170" t="s">
        <v>173</v>
      </c>
      <c r="AU169" s="170" t="s">
        <v>81</v>
      </c>
    </row>
    <row r="170" spans="2:47" s="84" customFormat="1" ht="24">
      <c r="B170" s="105"/>
      <c r="C170" s="174"/>
      <c r="D170" s="207" t="s">
        <v>1077</v>
      </c>
      <c r="E170" s="174"/>
      <c r="F170" s="280" t="s">
        <v>3078</v>
      </c>
      <c r="G170" s="174"/>
      <c r="H170" s="174"/>
      <c r="I170" s="215"/>
      <c r="J170" s="174"/>
      <c r="K170" s="174"/>
      <c r="L170" s="214"/>
      <c r="M170" s="238"/>
      <c r="N170" s="106"/>
      <c r="O170" s="106"/>
      <c r="P170" s="106"/>
      <c r="Q170" s="106"/>
      <c r="R170" s="106"/>
      <c r="S170" s="106"/>
      <c r="T170" s="255"/>
      <c r="AT170" s="170" t="s">
        <v>1077</v>
      </c>
      <c r="AU170" s="170" t="s">
        <v>81</v>
      </c>
    </row>
    <row r="171" spans="2:65" s="84" customFormat="1" ht="20.4" customHeight="1">
      <c r="B171" s="105"/>
      <c r="C171" s="189" t="s">
        <v>395</v>
      </c>
      <c r="D171" s="189" t="s">
        <v>166</v>
      </c>
      <c r="E171" s="190" t="s">
        <v>3156</v>
      </c>
      <c r="F171" s="191" t="s">
        <v>3157</v>
      </c>
      <c r="G171" s="192" t="s">
        <v>579</v>
      </c>
      <c r="H171" s="193">
        <v>1</v>
      </c>
      <c r="I171" s="233"/>
      <c r="J171" s="234">
        <f>ROUND(I171*H171,2)</f>
        <v>0</v>
      </c>
      <c r="K171" s="191" t="s">
        <v>22</v>
      </c>
      <c r="L171" s="214"/>
      <c r="M171" s="235" t="s">
        <v>22</v>
      </c>
      <c r="N171" s="236" t="s">
        <v>44</v>
      </c>
      <c r="O171" s="106"/>
      <c r="P171" s="237">
        <f>O171*H171</f>
        <v>0</v>
      </c>
      <c r="Q171" s="237">
        <v>0</v>
      </c>
      <c r="R171" s="237">
        <f>Q171*H171</f>
        <v>0</v>
      </c>
      <c r="S171" s="237">
        <v>0</v>
      </c>
      <c r="T171" s="254">
        <f>S171*H171</f>
        <v>0</v>
      </c>
      <c r="AR171" s="170" t="s">
        <v>171</v>
      </c>
      <c r="AT171" s="170" t="s">
        <v>166</v>
      </c>
      <c r="AU171" s="170" t="s">
        <v>81</v>
      </c>
      <c r="AY171" s="170" t="s">
        <v>164</v>
      </c>
      <c r="BE171" s="266">
        <f>IF(N171="základní",J171,0)</f>
        <v>0</v>
      </c>
      <c r="BF171" s="266">
        <f>IF(N171="snížená",J171,0)</f>
        <v>0</v>
      </c>
      <c r="BG171" s="266">
        <f>IF(N171="zákl. přenesená",J171,0)</f>
        <v>0</v>
      </c>
      <c r="BH171" s="266">
        <f>IF(N171="sníž. přenesená",J171,0)</f>
        <v>0</v>
      </c>
      <c r="BI171" s="266">
        <f>IF(N171="nulová",J171,0)</f>
        <v>0</v>
      </c>
      <c r="BJ171" s="170" t="s">
        <v>24</v>
      </c>
      <c r="BK171" s="266">
        <f>ROUND(I171*H171,2)</f>
        <v>0</v>
      </c>
      <c r="BL171" s="170" t="s">
        <v>171</v>
      </c>
      <c r="BM171" s="170" t="s">
        <v>3158</v>
      </c>
    </row>
    <row r="172" spans="2:47" s="84" customFormat="1" ht="13.5">
      <c r="B172" s="105"/>
      <c r="C172" s="174"/>
      <c r="D172" s="194" t="s">
        <v>173</v>
      </c>
      <c r="E172" s="174"/>
      <c r="F172" s="195" t="s">
        <v>3157</v>
      </c>
      <c r="G172" s="174"/>
      <c r="H172" s="174"/>
      <c r="I172" s="215"/>
      <c r="J172" s="174"/>
      <c r="K172" s="174"/>
      <c r="L172" s="214"/>
      <c r="M172" s="238"/>
      <c r="N172" s="106"/>
      <c r="O172" s="106"/>
      <c r="P172" s="106"/>
      <c r="Q172" s="106"/>
      <c r="R172" s="106"/>
      <c r="S172" s="106"/>
      <c r="T172" s="255"/>
      <c r="AT172" s="170" t="s">
        <v>173</v>
      </c>
      <c r="AU172" s="170" t="s">
        <v>81</v>
      </c>
    </row>
    <row r="173" spans="2:47" s="84" customFormat="1" ht="24">
      <c r="B173" s="105"/>
      <c r="C173" s="174"/>
      <c r="D173" s="207" t="s">
        <v>1077</v>
      </c>
      <c r="E173" s="174"/>
      <c r="F173" s="280" t="s">
        <v>3159</v>
      </c>
      <c r="G173" s="174"/>
      <c r="H173" s="174"/>
      <c r="I173" s="215"/>
      <c r="J173" s="174"/>
      <c r="K173" s="174"/>
      <c r="L173" s="214"/>
      <c r="M173" s="238"/>
      <c r="N173" s="106"/>
      <c r="O173" s="106"/>
      <c r="P173" s="106"/>
      <c r="Q173" s="106"/>
      <c r="R173" s="106"/>
      <c r="S173" s="106"/>
      <c r="T173" s="255"/>
      <c r="AT173" s="170" t="s">
        <v>1077</v>
      </c>
      <c r="AU173" s="170" t="s">
        <v>81</v>
      </c>
    </row>
    <row r="174" spans="2:65" s="84" customFormat="1" ht="20.4" customHeight="1">
      <c r="B174" s="105"/>
      <c r="C174" s="189" t="s">
        <v>403</v>
      </c>
      <c r="D174" s="189" t="s">
        <v>166</v>
      </c>
      <c r="E174" s="190" t="s">
        <v>3160</v>
      </c>
      <c r="F174" s="191" t="s">
        <v>3161</v>
      </c>
      <c r="G174" s="192" t="s">
        <v>579</v>
      </c>
      <c r="H174" s="193">
        <v>1</v>
      </c>
      <c r="I174" s="233"/>
      <c r="J174" s="234">
        <f>ROUND(I174*H174,2)</f>
        <v>0</v>
      </c>
      <c r="K174" s="191" t="s">
        <v>22</v>
      </c>
      <c r="L174" s="214"/>
      <c r="M174" s="235" t="s">
        <v>22</v>
      </c>
      <c r="N174" s="236" t="s">
        <v>44</v>
      </c>
      <c r="O174" s="106"/>
      <c r="P174" s="237">
        <f>O174*H174</f>
        <v>0</v>
      </c>
      <c r="Q174" s="237">
        <v>0</v>
      </c>
      <c r="R174" s="237">
        <f>Q174*H174</f>
        <v>0</v>
      </c>
      <c r="S174" s="237">
        <v>0</v>
      </c>
      <c r="T174" s="254">
        <f>S174*H174</f>
        <v>0</v>
      </c>
      <c r="AR174" s="170" t="s">
        <v>171</v>
      </c>
      <c r="AT174" s="170" t="s">
        <v>166</v>
      </c>
      <c r="AU174" s="170" t="s">
        <v>81</v>
      </c>
      <c r="AY174" s="170" t="s">
        <v>164</v>
      </c>
      <c r="BE174" s="266">
        <f>IF(N174="základní",J174,0)</f>
        <v>0</v>
      </c>
      <c r="BF174" s="266">
        <f>IF(N174="snížená",J174,0)</f>
        <v>0</v>
      </c>
      <c r="BG174" s="266">
        <f>IF(N174="zákl. přenesená",J174,0)</f>
        <v>0</v>
      </c>
      <c r="BH174" s="266">
        <f>IF(N174="sníž. přenesená",J174,0)</f>
        <v>0</v>
      </c>
      <c r="BI174" s="266">
        <f>IF(N174="nulová",J174,0)</f>
        <v>0</v>
      </c>
      <c r="BJ174" s="170" t="s">
        <v>24</v>
      </c>
      <c r="BK174" s="266">
        <f>ROUND(I174*H174,2)</f>
        <v>0</v>
      </c>
      <c r="BL174" s="170" t="s">
        <v>171</v>
      </c>
      <c r="BM174" s="170" t="s">
        <v>3162</v>
      </c>
    </row>
    <row r="175" spans="2:47" s="84" customFormat="1" ht="13.5">
      <c r="B175" s="105"/>
      <c r="C175" s="174"/>
      <c r="D175" s="194" t="s">
        <v>173</v>
      </c>
      <c r="E175" s="174"/>
      <c r="F175" s="195" t="s">
        <v>3161</v>
      </c>
      <c r="G175" s="174"/>
      <c r="H175" s="174"/>
      <c r="I175" s="215"/>
      <c r="J175" s="174"/>
      <c r="K175" s="174"/>
      <c r="L175" s="214"/>
      <c r="M175" s="238"/>
      <c r="N175" s="106"/>
      <c r="O175" s="106"/>
      <c r="P175" s="106"/>
      <c r="Q175" s="106"/>
      <c r="R175" s="106"/>
      <c r="S175" s="106"/>
      <c r="T175" s="255"/>
      <c r="AT175" s="170" t="s">
        <v>173</v>
      </c>
      <c r="AU175" s="170" t="s">
        <v>81</v>
      </c>
    </row>
    <row r="176" spans="2:47" s="84" customFormat="1" ht="24">
      <c r="B176" s="105"/>
      <c r="C176" s="174"/>
      <c r="D176" s="207" t="s">
        <v>1077</v>
      </c>
      <c r="E176" s="174"/>
      <c r="F176" s="280" t="s">
        <v>3078</v>
      </c>
      <c r="G176" s="174"/>
      <c r="H176" s="174"/>
      <c r="I176" s="215"/>
      <c r="J176" s="174"/>
      <c r="K176" s="174"/>
      <c r="L176" s="214"/>
      <c r="M176" s="238"/>
      <c r="N176" s="106"/>
      <c r="O176" s="106"/>
      <c r="P176" s="106"/>
      <c r="Q176" s="106"/>
      <c r="R176" s="106"/>
      <c r="S176" s="106"/>
      <c r="T176" s="255"/>
      <c r="AT176" s="170" t="s">
        <v>1077</v>
      </c>
      <c r="AU176" s="170" t="s">
        <v>81</v>
      </c>
    </row>
    <row r="177" spans="2:65" s="84" customFormat="1" ht="20.4" customHeight="1">
      <c r="B177" s="105"/>
      <c r="C177" s="189" t="s">
        <v>409</v>
      </c>
      <c r="D177" s="189" t="s">
        <v>166</v>
      </c>
      <c r="E177" s="190" t="s">
        <v>3163</v>
      </c>
      <c r="F177" s="191" t="s">
        <v>3164</v>
      </c>
      <c r="G177" s="192" t="s">
        <v>579</v>
      </c>
      <c r="H177" s="193">
        <v>1</v>
      </c>
      <c r="I177" s="233"/>
      <c r="J177" s="234">
        <f>ROUND(I177*H177,2)</f>
        <v>0</v>
      </c>
      <c r="K177" s="191" t="s">
        <v>22</v>
      </c>
      <c r="L177" s="214"/>
      <c r="M177" s="235" t="s">
        <v>22</v>
      </c>
      <c r="N177" s="236" t="s">
        <v>44</v>
      </c>
      <c r="O177" s="106"/>
      <c r="P177" s="237">
        <f>O177*H177</f>
        <v>0</v>
      </c>
      <c r="Q177" s="237">
        <v>0</v>
      </c>
      <c r="R177" s="237">
        <f>Q177*H177</f>
        <v>0</v>
      </c>
      <c r="S177" s="237">
        <v>0</v>
      </c>
      <c r="T177" s="254">
        <f>S177*H177</f>
        <v>0</v>
      </c>
      <c r="AR177" s="170" t="s">
        <v>171</v>
      </c>
      <c r="AT177" s="170" t="s">
        <v>166</v>
      </c>
      <c r="AU177" s="170" t="s">
        <v>81</v>
      </c>
      <c r="AY177" s="170" t="s">
        <v>164</v>
      </c>
      <c r="BE177" s="266">
        <f>IF(N177="základní",J177,0)</f>
        <v>0</v>
      </c>
      <c r="BF177" s="266">
        <f>IF(N177="snížená",J177,0)</f>
        <v>0</v>
      </c>
      <c r="BG177" s="266">
        <f>IF(N177="zákl. přenesená",J177,0)</f>
        <v>0</v>
      </c>
      <c r="BH177" s="266">
        <f>IF(N177="sníž. přenesená",J177,0)</f>
        <v>0</v>
      </c>
      <c r="BI177" s="266">
        <f>IF(N177="nulová",J177,0)</f>
        <v>0</v>
      </c>
      <c r="BJ177" s="170" t="s">
        <v>24</v>
      </c>
      <c r="BK177" s="266">
        <f>ROUND(I177*H177,2)</f>
        <v>0</v>
      </c>
      <c r="BL177" s="170" t="s">
        <v>171</v>
      </c>
      <c r="BM177" s="170" t="s">
        <v>3165</v>
      </c>
    </row>
    <row r="178" spans="2:47" s="84" customFormat="1" ht="13.5">
      <c r="B178" s="105"/>
      <c r="C178" s="174"/>
      <c r="D178" s="194" t="s">
        <v>173</v>
      </c>
      <c r="E178" s="174"/>
      <c r="F178" s="195" t="s">
        <v>3164</v>
      </c>
      <c r="G178" s="174"/>
      <c r="H178" s="174"/>
      <c r="I178" s="215"/>
      <c r="J178" s="174"/>
      <c r="K178" s="174"/>
      <c r="L178" s="214"/>
      <c r="M178" s="238"/>
      <c r="N178" s="106"/>
      <c r="O178" s="106"/>
      <c r="P178" s="106"/>
      <c r="Q178" s="106"/>
      <c r="R178" s="106"/>
      <c r="S178" s="106"/>
      <c r="T178" s="255"/>
      <c r="AT178" s="170" t="s">
        <v>173</v>
      </c>
      <c r="AU178" s="170" t="s">
        <v>81</v>
      </c>
    </row>
    <row r="179" spans="2:47" s="84" customFormat="1" ht="24">
      <c r="B179" s="105"/>
      <c r="C179" s="174"/>
      <c r="D179" s="207" t="s">
        <v>1077</v>
      </c>
      <c r="E179" s="174"/>
      <c r="F179" s="280" t="s">
        <v>3166</v>
      </c>
      <c r="G179" s="174"/>
      <c r="H179" s="174"/>
      <c r="I179" s="215"/>
      <c r="J179" s="174"/>
      <c r="K179" s="174"/>
      <c r="L179" s="214"/>
      <c r="M179" s="238"/>
      <c r="N179" s="106"/>
      <c r="O179" s="106"/>
      <c r="P179" s="106"/>
      <c r="Q179" s="106"/>
      <c r="R179" s="106"/>
      <c r="S179" s="106"/>
      <c r="T179" s="255"/>
      <c r="AT179" s="170" t="s">
        <v>1077</v>
      </c>
      <c r="AU179" s="170" t="s">
        <v>81</v>
      </c>
    </row>
    <row r="180" spans="2:65" s="84" customFormat="1" ht="20.4" customHeight="1">
      <c r="B180" s="105"/>
      <c r="C180" s="189" t="s">
        <v>414</v>
      </c>
      <c r="D180" s="189" t="s">
        <v>166</v>
      </c>
      <c r="E180" s="190" t="s">
        <v>3167</v>
      </c>
      <c r="F180" s="191" t="s">
        <v>3168</v>
      </c>
      <c r="G180" s="192" t="s">
        <v>579</v>
      </c>
      <c r="H180" s="193">
        <v>1</v>
      </c>
      <c r="I180" s="233"/>
      <c r="J180" s="234">
        <f>ROUND(I180*H180,2)</f>
        <v>0</v>
      </c>
      <c r="K180" s="191" t="s">
        <v>22</v>
      </c>
      <c r="L180" s="214"/>
      <c r="M180" s="235" t="s">
        <v>22</v>
      </c>
      <c r="N180" s="236" t="s">
        <v>44</v>
      </c>
      <c r="O180" s="106"/>
      <c r="P180" s="237">
        <f>O180*H180</f>
        <v>0</v>
      </c>
      <c r="Q180" s="237">
        <v>0</v>
      </c>
      <c r="R180" s="237">
        <f>Q180*H180</f>
        <v>0</v>
      </c>
      <c r="S180" s="237">
        <v>0</v>
      </c>
      <c r="T180" s="254">
        <f>S180*H180</f>
        <v>0</v>
      </c>
      <c r="AR180" s="170" t="s">
        <v>171</v>
      </c>
      <c r="AT180" s="170" t="s">
        <v>166</v>
      </c>
      <c r="AU180" s="170" t="s">
        <v>81</v>
      </c>
      <c r="AY180" s="170" t="s">
        <v>164</v>
      </c>
      <c r="BE180" s="266">
        <f>IF(N180="základní",J180,0)</f>
        <v>0</v>
      </c>
      <c r="BF180" s="266">
        <f>IF(N180="snížená",J180,0)</f>
        <v>0</v>
      </c>
      <c r="BG180" s="266">
        <f>IF(N180="zákl. přenesená",J180,0)</f>
        <v>0</v>
      </c>
      <c r="BH180" s="266">
        <f>IF(N180="sníž. přenesená",J180,0)</f>
        <v>0</v>
      </c>
      <c r="BI180" s="266">
        <f>IF(N180="nulová",J180,0)</f>
        <v>0</v>
      </c>
      <c r="BJ180" s="170" t="s">
        <v>24</v>
      </c>
      <c r="BK180" s="266">
        <f>ROUND(I180*H180,2)</f>
        <v>0</v>
      </c>
      <c r="BL180" s="170" t="s">
        <v>171</v>
      </c>
      <c r="BM180" s="170" t="s">
        <v>3169</v>
      </c>
    </row>
    <row r="181" spans="2:47" s="84" customFormat="1" ht="13.5">
      <c r="B181" s="105"/>
      <c r="C181" s="174"/>
      <c r="D181" s="194" t="s">
        <v>173</v>
      </c>
      <c r="E181" s="174"/>
      <c r="F181" s="195" t="s">
        <v>3168</v>
      </c>
      <c r="G181" s="174"/>
      <c r="H181" s="174"/>
      <c r="I181" s="215"/>
      <c r="J181" s="174"/>
      <c r="K181" s="174"/>
      <c r="L181" s="214"/>
      <c r="M181" s="238"/>
      <c r="N181" s="106"/>
      <c r="O181" s="106"/>
      <c r="P181" s="106"/>
      <c r="Q181" s="106"/>
      <c r="R181" s="106"/>
      <c r="S181" s="106"/>
      <c r="T181" s="255"/>
      <c r="AT181" s="170" t="s">
        <v>173</v>
      </c>
      <c r="AU181" s="170" t="s">
        <v>81</v>
      </c>
    </row>
    <row r="182" spans="2:47" s="84" customFormat="1" ht="24">
      <c r="B182" s="105"/>
      <c r="C182" s="174"/>
      <c r="D182" s="207" t="s">
        <v>1077</v>
      </c>
      <c r="E182" s="174"/>
      <c r="F182" s="280" t="s">
        <v>3078</v>
      </c>
      <c r="G182" s="174"/>
      <c r="H182" s="174"/>
      <c r="I182" s="215"/>
      <c r="J182" s="174"/>
      <c r="K182" s="174"/>
      <c r="L182" s="214"/>
      <c r="M182" s="238"/>
      <c r="N182" s="106"/>
      <c r="O182" s="106"/>
      <c r="P182" s="106"/>
      <c r="Q182" s="106"/>
      <c r="R182" s="106"/>
      <c r="S182" s="106"/>
      <c r="T182" s="255"/>
      <c r="AT182" s="170" t="s">
        <v>1077</v>
      </c>
      <c r="AU182" s="170" t="s">
        <v>81</v>
      </c>
    </row>
    <row r="183" spans="2:65" s="84" customFormat="1" ht="20.4" customHeight="1">
      <c r="B183" s="105"/>
      <c r="C183" s="189" t="s">
        <v>419</v>
      </c>
      <c r="D183" s="189" t="s">
        <v>166</v>
      </c>
      <c r="E183" s="190" t="s">
        <v>3170</v>
      </c>
      <c r="F183" s="191" t="s">
        <v>3171</v>
      </c>
      <c r="G183" s="192" t="s">
        <v>579</v>
      </c>
      <c r="H183" s="193">
        <v>1</v>
      </c>
      <c r="I183" s="233"/>
      <c r="J183" s="234">
        <f>ROUND(I183*H183,2)</f>
        <v>0</v>
      </c>
      <c r="K183" s="191" t="s">
        <v>22</v>
      </c>
      <c r="L183" s="214"/>
      <c r="M183" s="235" t="s">
        <v>22</v>
      </c>
      <c r="N183" s="236" t="s">
        <v>44</v>
      </c>
      <c r="O183" s="106"/>
      <c r="P183" s="237">
        <f>O183*H183</f>
        <v>0</v>
      </c>
      <c r="Q183" s="237">
        <v>0</v>
      </c>
      <c r="R183" s="237">
        <f>Q183*H183</f>
        <v>0</v>
      </c>
      <c r="S183" s="237">
        <v>0</v>
      </c>
      <c r="T183" s="254">
        <f>S183*H183</f>
        <v>0</v>
      </c>
      <c r="AR183" s="170" t="s">
        <v>171</v>
      </c>
      <c r="AT183" s="170" t="s">
        <v>166</v>
      </c>
      <c r="AU183" s="170" t="s">
        <v>81</v>
      </c>
      <c r="AY183" s="170" t="s">
        <v>164</v>
      </c>
      <c r="BE183" s="266">
        <f>IF(N183="základní",J183,0)</f>
        <v>0</v>
      </c>
      <c r="BF183" s="266">
        <f>IF(N183="snížená",J183,0)</f>
        <v>0</v>
      </c>
      <c r="BG183" s="266">
        <f>IF(N183="zákl. přenesená",J183,0)</f>
        <v>0</v>
      </c>
      <c r="BH183" s="266">
        <f>IF(N183="sníž. přenesená",J183,0)</f>
        <v>0</v>
      </c>
      <c r="BI183" s="266">
        <f>IF(N183="nulová",J183,0)</f>
        <v>0</v>
      </c>
      <c r="BJ183" s="170" t="s">
        <v>24</v>
      </c>
      <c r="BK183" s="266">
        <f>ROUND(I183*H183,2)</f>
        <v>0</v>
      </c>
      <c r="BL183" s="170" t="s">
        <v>171</v>
      </c>
      <c r="BM183" s="170" t="s">
        <v>3172</v>
      </c>
    </row>
    <row r="184" spans="2:47" s="84" customFormat="1" ht="13.5">
      <c r="B184" s="105"/>
      <c r="C184" s="174"/>
      <c r="D184" s="194" t="s">
        <v>173</v>
      </c>
      <c r="E184" s="174"/>
      <c r="F184" s="195" t="s">
        <v>3171</v>
      </c>
      <c r="G184" s="174"/>
      <c r="H184" s="174"/>
      <c r="I184" s="215"/>
      <c r="J184" s="174"/>
      <c r="K184" s="174"/>
      <c r="L184" s="214"/>
      <c r="M184" s="238"/>
      <c r="N184" s="106"/>
      <c r="O184" s="106"/>
      <c r="P184" s="106"/>
      <c r="Q184" s="106"/>
      <c r="R184" s="106"/>
      <c r="S184" s="106"/>
      <c r="T184" s="255"/>
      <c r="AT184" s="170" t="s">
        <v>173</v>
      </c>
      <c r="AU184" s="170" t="s">
        <v>81</v>
      </c>
    </row>
    <row r="185" spans="2:47" s="84" customFormat="1" ht="24">
      <c r="B185" s="105"/>
      <c r="C185" s="174"/>
      <c r="D185" s="207" t="s">
        <v>1077</v>
      </c>
      <c r="E185" s="174"/>
      <c r="F185" s="280" t="s">
        <v>3078</v>
      </c>
      <c r="G185" s="174"/>
      <c r="H185" s="174"/>
      <c r="I185" s="215"/>
      <c r="J185" s="174"/>
      <c r="K185" s="174"/>
      <c r="L185" s="214"/>
      <c r="M185" s="238"/>
      <c r="N185" s="106"/>
      <c r="O185" s="106"/>
      <c r="P185" s="106"/>
      <c r="Q185" s="106"/>
      <c r="R185" s="106"/>
      <c r="S185" s="106"/>
      <c r="T185" s="255"/>
      <c r="AT185" s="170" t="s">
        <v>1077</v>
      </c>
      <c r="AU185" s="170" t="s">
        <v>81</v>
      </c>
    </row>
    <row r="186" spans="2:65" s="84" customFormat="1" ht="20.4" customHeight="1">
      <c r="B186" s="105"/>
      <c r="C186" s="189" t="s">
        <v>425</v>
      </c>
      <c r="D186" s="189" t="s">
        <v>166</v>
      </c>
      <c r="E186" s="190" t="s">
        <v>3173</v>
      </c>
      <c r="F186" s="191" t="s">
        <v>3174</v>
      </c>
      <c r="G186" s="192" t="s">
        <v>579</v>
      </c>
      <c r="H186" s="193">
        <v>6</v>
      </c>
      <c r="I186" s="233"/>
      <c r="J186" s="234">
        <f>ROUND(I186*H186,2)</f>
        <v>0</v>
      </c>
      <c r="K186" s="191" t="s">
        <v>22</v>
      </c>
      <c r="L186" s="214"/>
      <c r="M186" s="235" t="s">
        <v>22</v>
      </c>
      <c r="N186" s="236" t="s">
        <v>44</v>
      </c>
      <c r="O186" s="106"/>
      <c r="P186" s="237">
        <f>O186*H186</f>
        <v>0</v>
      </c>
      <c r="Q186" s="237">
        <v>0</v>
      </c>
      <c r="R186" s="237">
        <f>Q186*H186</f>
        <v>0</v>
      </c>
      <c r="S186" s="237">
        <v>0</v>
      </c>
      <c r="T186" s="254">
        <f>S186*H186</f>
        <v>0</v>
      </c>
      <c r="AR186" s="170" t="s">
        <v>171</v>
      </c>
      <c r="AT186" s="170" t="s">
        <v>166</v>
      </c>
      <c r="AU186" s="170" t="s">
        <v>81</v>
      </c>
      <c r="AY186" s="170" t="s">
        <v>164</v>
      </c>
      <c r="BE186" s="266">
        <f>IF(N186="základní",J186,0)</f>
        <v>0</v>
      </c>
      <c r="BF186" s="266">
        <f>IF(N186="snížená",J186,0)</f>
        <v>0</v>
      </c>
      <c r="BG186" s="266">
        <f>IF(N186="zákl. přenesená",J186,0)</f>
        <v>0</v>
      </c>
      <c r="BH186" s="266">
        <f>IF(N186="sníž. přenesená",J186,0)</f>
        <v>0</v>
      </c>
      <c r="BI186" s="266">
        <f>IF(N186="nulová",J186,0)</f>
        <v>0</v>
      </c>
      <c r="BJ186" s="170" t="s">
        <v>24</v>
      </c>
      <c r="BK186" s="266">
        <f>ROUND(I186*H186,2)</f>
        <v>0</v>
      </c>
      <c r="BL186" s="170" t="s">
        <v>171</v>
      </c>
      <c r="BM186" s="170" t="s">
        <v>3175</v>
      </c>
    </row>
    <row r="187" spans="2:47" s="84" customFormat="1" ht="13.5">
      <c r="B187" s="105"/>
      <c r="C187" s="174"/>
      <c r="D187" s="194" t="s">
        <v>173</v>
      </c>
      <c r="E187" s="174"/>
      <c r="F187" s="195" t="s">
        <v>3174</v>
      </c>
      <c r="G187" s="174"/>
      <c r="H187" s="174"/>
      <c r="I187" s="215"/>
      <c r="J187" s="174"/>
      <c r="K187" s="174"/>
      <c r="L187" s="214"/>
      <c r="M187" s="238"/>
      <c r="N187" s="106"/>
      <c r="O187" s="106"/>
      <c r="P187" s="106"/>
      <c r="Q187" s="106"/>
      <c r="R187" s="106"/>
      <c r="S187" s="106"/>
      <c r="T187" s="255"/>
      <c r="AT187" s="170" t="s">
        <v>173</v>
      </c>
      <c r="AU187" s="170" t="s">
        <v>81</v>
      </c>
    </row>
    <row r="188" spans="2:47" s="84" customFormat="1" ht="24">
      <c r="B188" s="105"/>
      <c r="C188" s="174"/>
      <c r="D188" s="207" t="s">
        <v>1077</v>
      </c>
      <c r="E188" s="174"/>
      <c r="F188" s="280" t="s">
        <v>3176</v>
      </c>
      <c r="G188" s="174"/>
      <c r="H188" s="174"/>
      <c r="I188" s="215"/>
      <c r="J188" s="174"/>
      <c r="K188" s="174"/>
      <c r="L188" s="214"/>
      <c r="M188" s="238"/>
      <c r="N188" s="106"/>
      <c r="O188" s="106"/>
      <c r="P188" s="106"/>
      <c r="Q188" s="106"/>
      <c r="R188" s="106"/>
      <c r="S188" s="106"/>
      <c r="T188" s="255"/>
      <c r="AT188" s="170" t="s">
        <v>1077</v>
      </c>
      <c r="AU188" s="170" t="s">
        <v>81</v>
      </c>
    </row>
    <row r="189" spans="2:65" s="84" customFormat="1" ht="20.4" customHeight="1">
      <c r="B189" s="105"/>
      <c r="C189" s="189" t="s">
        <v>431</v>
      </c>
      <c r="D189" s="189" t="s">
        <v>166</v>
      </c>
      <c r="E189" s="190" t="s">
        <v>3177</v>
      </c>
      <c r="F189" s="191" t="s">
        <v>3095</v>
      </c>
      <c r="G189" s="192" t="s">
        <v>192</v>
      </c>
      <c r="H189" s="193">
        <v>50</v>
      </c>
      <c r="I189" s="233"/>
      <c r="J189" s="234">
        <f>ROUND(I189*H189,2)</f>
        <v>0</v>
      </c>
      <c r="K189" s="191" t="s">
        <v>22</v>
      </c>
      <c r="L189" s="214"/>
      <c r="M189" s="235" t="s">
        <v>22</v>
      </c>
      <c r="N189" s="236" t="s">
        <v>44</v>
      </c>
      <c r="O189" s="106"/>
      <c r="P189" s="237">
        <f>O189*H189</f>
        <v>0</v>
      </c>
      <c r="Q189" s="237">
        <v>0</v>
      </c>
      <c r="R189" s="237">
        <f>Q189*H189</f>
        <v>0</v>
      </c>
      <c r="S189" s="237">
        <v>0</v>
      </c>
      <c r="T189" s="254">
        <f>S189*H189</f>
        <v>0</v>
      </c>
      <c r="AR189" s="170" t="s">
        <v>171</v>
      </c>
      <c r="AT189" s="170" t="s">
        <v>166</v>
      </c>
      <c r="AU189" s="170" t="s">
        <v>81</v>
      </c>
      <c r="AY189" s="170" t="s">
        <v>164</v>
      </c>
      <c r="BE189" s="266">
        <f>IF(N189="základní",J189,0)</f>
        <v>0</v>
      </c>
      <c r="BF189" s="266">
        <f>IF(N189="snížená",J189,0)</f>
        <v>0</v>
      </c>
      <c r="BG189" s="266">
        <f>IF(N189="zákl. přenesená",J189,0)</f>
        <v>0</v>
      </c>
      <c r="BH189" s="266">
        <f>IF(N189="sníž. přenesená",J189,0)</f>
        <v>0</v>
      </c>
      <c r="BI189" s="266">
        <f>IF(N189="nulová",J189,0)</f>
        <v>0</v>
      </c>
      <c r="BJ189" s="170" t="s">
        <v>24</v>
      </c>
      <c r="BK189" s="266">
        <f>ROUND(I189*H189,2)</f>
        <v>0</v>
      </c>
      <c r="BL189" s="170" t="s">
        <v>171</v>
      </c>
      <c r="BM189" s="170" t="s">
        <v>3178</v>
      </c>
    </row>
    <row r="190" spans="2:47" s="84" customFormat="1" ht="13.5">
      <c r="B190" s="105"/>
      <c r="C190" s="174"/>
      <c r="D190" s="194" t="s">
        <v>173</v>
      </c>
      <c r="E190" s="174"/>
      <c r="F190" s="195" t="s">
        <v>3095</v>
      </c>
      <c r="G190" s="174"/>
      <c r="H190" s="174"/>
      <c r="I190" s="215"/>
      <c r="J190" s="174"/>
      <c r="K190" s="174"/>
      <c r="L190" s="214"/>
      <c r="M190" s="238"/>
      <c r="N190" s="106"/>
      <c r="O190" s="106"/>
      <c r="P190" s="106"/>
      <c r="Q190" s="106"/>
      <c r="R190" s="106"/>
      <c r="S190" s="106"/>
      <c r="T190" s="255"/>
      <c r="AT190" s="170" t="s">
        <v>173</v>
      </c>
      <c r="AU190" s="170" t="s">
        <v>81</v>
      </c>
    </row>
    <row r="191" spans="2:47" s="84" customFormat="1" ht="24">
      <c r="B191" s="105"/>
      <c r="C191" s="174"/>
      <c r="D191" s="207" t="s">
        <v>1077</v>
      </c>
      <c r="E191" s="174"/>
      <c r="F191" s="280" t="s">
        <v>3101</v>
      </c>
      <c r="G191" s="174"/>
      <c r="H191" s="174"/>
      <c r="I191" s="215"/>
      <c r="J191" s="174"/>
      <c r="K191" s="174"/>
      <c r="L191" s="214"/>
      <c r="M191" s="238"/>
      <c r="N191" s="106"/>
      <c r="O191" s="106"/>
      <c r="P191" s="106"/>
      <c r="Q191" s="106"/>
      <c r="R191" s="106"/>
      <c r="S191" s="106"/>
      <c r="T191" s="255"/>
      <c r="AT191" s="170" t="s">
        <v>1077</v>
      </c>
      <c r="AU191" s="170" t="s">
        <v>81</v>
      </c>
    </row>
    <row r="192" spans="2:65" s="84" customFormat="1" ht="20.4" customHeight="1">
      <c r="B192" s="105"/>
      <c r="C192" s="189" t="s">
        <v>438</v>
      </c>
      <c r="D192" s="189" t="s">
        <v>166</v>
      </c>
      <c r="E192" s="190" t="s">
        <v>3179</v>
      </c>
      <c r="F192" s="191" t="s">
        <v>3180</v>
      </c>
      <c r="G192" s="192" t="s">
        <v>192</v>
      </c>
      <c r="H192" s="193">
        <v>79</v>
      </c>
      <c r="I192" s="233"/>
      <c r="J192" s="234">
        <f>ROUND(I192*H192,2)</f>
        <v>0</v>
      </c>
      <c r="K192" s="191" t="s">
        <v>22</v>
      </c>
      <c r="L192" s="214"/>
      <c r="M192" s="235" t="s">
        <v>22</v>
      </c>
      <c r="N192" s="236" t="s">
        <v>44</v>
      </c>
      <c r="O192" s="106"/>
      <c r="P192" s="237">
        <f>O192*H192</f>
        <v>0</v>
      </c>
      <c r="Q192" s="237">
        <v>0</v>
      </c>
      <c r="R192" s="237">
        <f>Q192*H192</f>
        <v>0</v>
      </c>
      <c r="S192" s="237">
        <v>0</v>
      </c>
      <c r="T192" s="254">
        <f>S192*H192</f>
        <v>0</v>
      </c>
      <c r="AR192" s="170" t="s">
        <v>171</v>
      </c>
      <c r="AT192" s="170" t="s">
        <v>166</v>
      </c>
      <c r="AU192" s="170" t="s">
        <v>81</v>
      </c>
      <c r="AY192" s="170" t="s">
        <v>164</v>
      </c>
      <c r="BE192" s="266">
        <f>IF(N192="základní",J192,0)</f>
        <v>0</v>
      </c>
      <c r="BF192" s="266">
        <v>0</v>
      </c>
      <c r="BG192" s="266">
        <f>IF(N192="zákl. přenesená",J192,0)</f>
        <v>0</v>
      </c>
      <c r="BH192" s="266">
        <f>IF(N192="sníž. přenesená",J192,0)</f>
        <v>0</v>
      </c>
      <c r="BI192" s="266">
        <f>IF(N192="nulová",J192,0)</f>
        <v>0</v>
      </c>
      <c r="BJ192" s="170" t="s">
        <v>24</v>
      </c>
      <c r="BK192" s="266">
        <f>ROUND(I192*H192,2)</f>
        <v>0</v>
      </c>
      <c r="BL192" s="170" t="s">
        <v>171</v>
      </c>
      <c r="BM192" s="170" t="s">
        <v>3181</v>
      </c>
    </row>
    <row r="193" spans="2:47" s="84" customFormat="1" ht="13.5">
      <c r="B193" s="105"/>
      <c r="C193" s="174"/>
      <c r="D193" s="194" t="s">
        <v>173</v>
      </c>
      <c r="E193" s="174"/>
      <c r="F193" s="195" t="s">
        <v>3180</v>
      </c>
      <c r="G193" s="174"/>
      <c r="H193" s="174"/>
      <c r="I193" s="215"/>
      <c r="J193" s="174"/>
      <c r="K193" s="174"/>
      <c r="L193" s="214"/>
      <c r="M193" s="238"/>
      <c r="N193" s="106"/>
      <c r="O193" s="106"/>
      <c r="P193" s="106"/>
      <c r="Q193" s="106"/>
      <c r="R193" s="106"/>
      <c r="S193" s="106"/>
      <c r="T193" s="255"/>
      <c r="AT193" s="170" t="s">
        <v>173</v>
      </c>
      <c r="AU193" s="170" t="s">
        <v>81</v>
      </c>
    </row>
    <row r="194" spans="2:47" s="84" customFormat="1" ht="36">
      <c r="B194" s="105"/>
      <c r="C194" s="174"/>
      <c r="D194" s="207" t="s">
        <v>1077</v>
      </c>
      <c r="E194" s="174"/>
      <c r="F194" s="280" t="s">
        <v>3182</v>
      </c>
      <c r="G194" s="174"/>
      <c r="H194" s="174"/>
      <c r="I194" s="215"/>
      <c r="J194" s="174"/>
      <c r="K194" s="174"/>
      <c r="L194" s="214"/>
      <c r="M194" s="238"/>
      <c r="N194" s="106"/>
      <c r="O194" s="106"/>
      <c r="P194" s="106"/>
      <c r="Q194" s="106"/>
      <c r="R194" s="106"/>
      <c r="S194" s="106"/>
      <c r="T194" s="255"/>
      <c r="AT194" s="170" t="s">
        <v>1077</v>
      </c>
      <c r="AU194" s="170" t="s">
        <v>81</v>
      </c>
    </row>
    <row r="195" spans="2:65" s="84" customFormat="1" ht="20.4" customHeight="1">
      <c r="B195" s="105"/>
      <c r="C195" s="189" t="s">
        <v>444</v>
      </c>
      <c r="D195" s="189" t="s">
        <v>166</v>
      </c>
      <c r="E195" s="190" t="s">
        <v>3183</v>
      </c>
      <c r="F195" s="191" t="s">
        <v>3184</v>
      </c>
      <c r="G195" s="192" t="s">
        <v>192</v>
      </c>
      <c r="H195" s="193">
        <v>49</v>
      </c>
      <c r="I195" s="233"/>
      <c r="J195" s="234">
        <f>ROUND(I195*H195,2)</f>
        <v>0</v>
      </c>
      <c r="K195" s="191" t="s">
        <v>22</v>
      </c>
      <c r="L195" s="214"/>
      <c r="M195" s="235" t="s">
        <v>22</v>
      </c>
      <c r="N195" s="236" t="s">
        <v>44</v>
      </c>
      <c r="O195" s="106"/>
      <c r="P195" s="237">
        <f>O195*H195</f>
        <v>0</v>
      </c>
      <c r="Q195" s="237">
        <v>0</v>
      </c>
      <c r="R195" s="237">
        <f>Q195*H195</f>
        <v>0</v>
      </c>
      <c r="S195" s="237">
        <v>0</v>
      </c>
      <c r="T195" s="254">
        <f>S195*H195</f>
        <v>0</v>
      </c>
      <c r="AR195" s="170" t="s">
        <v>171</v>
      </c>
      <c r="AT195" s="170" t="s">
        <v>166</v>
      </c>
      <c r="AU195" s="170" t="s">
        <v>81</v>
      </c>
      <c r="AY195" s="170" t="s">
        <v>164</v>
      </c>
      <c r="BE195" s="266">
        <f>IF(N195="základní",J195,0)</f>
        <v>0</v>
      </c>
      <c r="BF195" s="266">
        <f>IF(N195="snížená",J195,0)</f>
        <v>0</v>
      </c>
      <c r="BG195" s="266">
        <f>IF(N195="zákl. přenesená",J195,0)</f>
        <v>0</v>
      </c>
      <c r="BH195" s="266">
        <f>IF(N195="sníž. přenesená",J195,0)</f>
        <v>0</v>
      </c>
      <c r="BI195" s="266">
        <v>0</v>
      </c>
      <c r="BJ195" s="170" t="s">
        <v>24</v>
      </c>
      <c r="BK195" s="266">
        <f>ROUND(I195*H195,2)</f>
        <v>0</v>
      </c>
      <c r="BL195" s="170" t="s">
        <v>171</v>
      </c>
      <c r="BM195" s="170" t="s">
        <v>3185</v>
      </c>
    </row>
    <row r="196" spans="2:47" s="84" customFormat="1" ht="13.5">
      <c r="B196" s="105"/>
      <c r="C196" s="174"/>
      <c r="D196" s="194" t="s">
        <v>173</v>
      </c>
      <c r="E196" s="174"/>
      <c r="F196" s="195" t="s">
        <v>3184</v>
      </c>
      <c r="G196" s="174"/>
      <c r="H196" s="174"/>
      <c r="I196" s="215"/>
      <c r="J196" s="174"/>
      <c r="K196" s="174"/>
      <c r="L196" s="214"/>
      <c r="M196" s="238"/>
      <c r="N196" s="106"/>
      <c r="O196" s="106"/>
      <c r="P196" s="106"/>
      <c r="Q196" s="106"/>
      <c r="R196" s="106"/>
      <c r="S196" s="106"/>
      <c r="T196" s="255"/>
      <c r="AT196" s="170" t="s">
        <v>173</v>
      </c>
      <c r="AU196" s="170" t="s">
        <v>81</v>
      </c>
    </row>
    <row r="197" spans="2:47" s="84" customFormat="1" ht="36">
      <c r="B197" s="105"/>
      <c r="C197" s="174"/>
      <c r="D197" s="207" t="s">
        <v>1077</v>
      </c>
      <c r="E197" s="174"/>
      <c r="F197" s="280" t="s">
        <v>3186</v>
      </c>
      <c r="G197" s="174"/>
      <c r="H197" s="174"/>
      <c r="I197" s="215"/>
      <c r="J197" s="174"/>
      <c r="K197" s="174"/>
      <c r="L197" s="214"/>
      <c r="M197" s="238"/>
      <c r="N197" s="106"/>
      <c r="O197" s="106"/>
      <c r="P197" s="106"/>
      <c r="Q197" s="106"/>
      <c r="R197" s="106"/>
      <c r="S197" s="106"/>
      <c r="T197" s="255"/>
      <c r="AT197" s="170" t="s">
        <v>1077</v>
      </c>
      <c r="AU197" s="170" t="s">
        <v>81</v>
      </c>
    </row>
    <row r="198" spans="2:65" s="84" customFormat="1" ht="20.4" customHeight="1">
      <c r="B198" s="105"/>
      <c r="C198" s="189" t="s">
        <v>449</v>
      </c>
      <c r="D198" s="189" t="s">
        <v>166</v>
      </c>
      <c r="E198" s="190" t="s">
        <v>3187</v>
      </c>
      <c r="F198" s="191" t="s">
        <v>3188</v>
      </c>
      <c r="G198" s="192" t="s">
        <v>192</v>
      </c>
      <c r="H198" s="193">
        <v>8</v>
      </c>
      <c r="I198" s="233"/>
      <c r="J198" s="234">
        <f>ROUND(I198*H198,2)</f>
        <v>0</v>
      </c>
      <c r="K198" s="191" t="s">
        <v>22</v>
      </c>
      <c r="L198" s="214"/>
      <c r="M198" s="235" t="s">
        <v>22</v>
      </c>
      <c r="N198" s="236" t="s">
        <v>44</v>
      </c>
      <c r="O198" s="106"/>
      <c r="P198" s="237">
        <f>O198*H198</f>
        <v>0</v>
      </c>
      <c r="Q198" s="237">
        <v>0</v>
      </c>
      <c r="R198" s="237">
        <f>Q198*H198</f>
        <v>0</v>
      </c>
      <c r="S198" s="237">
        <v>0</v>
      </c>
      <c r="T198" s="254">
        <f>S198*H198</f>
        <v>0</v>
      </c>
      <c r="AR198" s="170" t="s">
        <v>171</v>
      </c>
      <c r="AT198" s="170" t="s">
        <v>166</v>
      </c>
      <c r="AU198" s="170" t="s">
        <v>81</v>
      </c>
      <c r="AY198" s="170" t="s">
        <v>164</v>
      </c>
      <c r="BE198" s="266">
        <f>IF(N198="základní",J198,0)</f>
        <v>0</v>
      </c>
      <c r="BF198" s="266">
        <f>IF(N198="snížená",J198,0)</f>
        <v>0</v>
      </c>
      <c r="BG198" s="266">
        <f>IF(N198="zákl. přenesená",J198,0)</f>
        <v>0</v>
      </c>
      <c r="BH198" s="266">
        <f>IF(N198="sníž. přenesená",J198,0)</f>
        <v>0</v>
      </c>
      <c r="BI198" s="266">
        <f>IF(N198="nulová",J198,0)</f>
        <v>0</v>
      </c>
      <c r="BJ198" s="170" t="s">
        <v>24</v>
      </c>
      <c r="BK198" s="266">
        <f>ROUND(I198*H198,2)</f>
        <v>0</v>
      </c>
      <c r="BL198" s="170" t="s">
        <v>171</v>
      </c>
      <c r="BM198" s="170" t="s">
        <v>3189</v>
      </c>
    </row>
    <row r="199" spans="2:47" s="84" customFormat="1" ht="13.5">
      <c r="B199" s="105"/>
      <c r="C199" s="174"/>
      <c r="D199" s="194" t="s">
        <v>173</v>
      </c>
      <c r="E199" s="174"/>
      <c r="F199" s="195" t="s">
        <v>3188</v>
      </c>
      <c r="G199" s="174"/>
      <c r="H199" s="174"/>
      <c r="I199" s="215"/>
      <c r="J199" s="174"/>
      <c r="K199" s="174"/>
      <c r="L199" s="214"/>
      <c r="M199" s="238"/>
      <c r="N199" s="106"/>
      <c r="O199" s="106"/>
      <c r="P199" s="106"/>
      <c r="Q199" s="106"/>
      <c r="R199" s="106"/>
      <c r="S199" s="106"/>
      <c r="T199" s="255"/>
      <c r="AT199" s="170" t="s">
        <v>173</v>
      </c>
      <c r="AU199" s="170" t="s">
        <v>81</v>
      </c>
    </row>
    <row r="200" spans="2:47" s="84" customFormat="1" ht="36">
      <c r="B200" s="105"/>
      <c r="C200" s="174"/>
      <c r="D200" s="207" t="s">
        <v>1077</v>
      </c>
      <c r="E200" s="174"/>
      <c r="F200" s="280" t="s">
        <v>3190</v>
      </c>
      <c r="G200" s="174"/>
      <c r="H200" s="174"/>
      <c r="I200" s="215"/>
      <c r="J200" s="174"/>
      <c r="K200" s="174"/>
      <c r="L200" s="214"/>
      <c r="M200" s="238"/>
      <c r="N200" s="106"/>
      <c r="O200" s="106"/>
      <c r="P200" s="106"/>
      <c r="Q200" s="106"/>
      <c r="R200" s="106"/>
      <c r="S200" s="106"/>
      <c r="T200" s="255"/>
      <c r="AT200" s="170" t="s">
        <v>1077</v>
      </c>
      <c r="AU200" s="170" t="s">
        <v>81</v>
      </c>
    </row>
    <row r="201" spans="2:65" s="84" customFormat="1" ht="20.4" customHeight="1">
      <c r="B201" s="105"/>
      <c r="C201" s="189" t="s">
        <v>457</v>
      </c>
      <c r="D201" s="189" t="s">
        <v>166</v>
      </c>
      <c r="E201" s="190" t="s">
        <v>3191</v>
      </c>
      <c r="F201" s="191" t="s">
        <v>3192</v>
      </c>
      <c r="G201" s="192" t="s">
        <v>192</v>
      </c>
      <c r="H201" s="193">
        <v>71</v>
      </c>
      <c r="I201" s="233"/>
      <c r="J201" s="234">
        <f>ROUND(I201*H201,2)</f>
        <v>0</v>
      </c>
      <c r="K201" s="191" t="s">
        <v>22</v>
      </c>
      <c r="L201" s="214"/>
      <c r="M201" s="235" t="s">
        <v>22</v>
      </c>
      <c r="N201" s="236" t="s">
        <v>44</v>
      </c>
      <c r="O201" s="106"/>
      <c r="P201" s="237">
        <f>O201*H201</f>
        <v>0</v>
      </c>
      <c r="Q201" s="237">
        <v>0</v>
      </c>
      <c r="R201" s="237">
        <f>Q201*H201</f>
        <v>0</v>
      </c>
      <c r="S201" s="237">
        <v>0</v>
      </c>
      <c r="T201" s="254">
        <f>S201*H201</f>
        <v>0</v>
      </c>
      <c r="AR201" s="170" t="s">
        <v>171</v>
      </c>
      <c r="AT201" s="170" t="s">
        <v>166</v>
      </c>
      <c r="AU201" s="170" t="s">
        <v>81</v>
      </c>
      <c r="AY201" s="170" t="s">
        <v>164</v>
      </c>
      <c r="BE201" s="266">
        <f>IF(N201="základní",J201,0)</f>
        <v>0</v>
      </c>
      <c r="BF201" s="266">
        <f>IF(N201="snížená",J201,0)</f>
        <v>0</v>
      </c>
      <c r="BG201" s="266">
        <f>IF(N201="zákl. přenesená",J201,0)</f>
        <v>0</v>
      </c>
      <c r="BH201" s="266">
        <f>IF(N201="sníž. přenesená",J201,0)</f>
        <v>0</v>
      </c>
      <c r="BI201" s="266">
        <f>IF(N201="nulová",J201,0)</f>
        <v>0</v>
      </c>
      <c r="BJ201" s="170" t="s">
        <v>24</v>
      </c>
      <c r="BK201" s="266">
        <f>ROUND(I201*H201,2)</f>
        <v>0</v>
      </c>
      <c r="BL201" s="170" t="s">
        <v>171</v>
      </c>
      <c r="BM201" s="170" t="s">
        <v>3193</v>
      </c>
    </row>
    <row r="202" spans="2:47" s="84" customFormat="1" ht="13.5">
      <c r="B202" s="105"/>
      <c r="C202" s="174"/>
      <c r="D202" s="194" t="s">
        <v>173</v>
      </c>
      <c r="E202" s="174"/>
      <c r="F202" s="195" t="s">
        <v>3192</v>
      </c>
      <c r="G202" s="174"/>
      <c r="H202" s="174"/>
      <c r="I202" s="215"/>
      <c r="J202" s="174"/>
      <c r="K202" s="174"/>
      <c r="L202" s="214"/>
      <c r="M202" s="238"/>
      <c r="N202" s="106"/>
      <c r="O202" s="106"/>
      <c r="P202" s="106"/>
      <c r="Q202" s="106"/>
      <c r="R202" s="106"/>
      <c r="S202" s="106"/>
      <c r="T202" s="255"/>
      <c r="AT202" s="170" t="s">
        <v>173</v>
      </c>
      <c r="AU202" s="170" t="s">
        <v>81</v>
      </c>
    </row>
    <row r="203" spans="2:47" s="84" customFormat="1" ht="24">
      <c r="B203" s="105"/>
      <c r="C203" s="174"/>
      <c r="D203" s="207" t="s">
        <v>1077</v>
      </c>
      <c r="E203" s="174"/>
      <c r="F203" s="280" t="s">
        <v>3194</v>
      </c>
      <c r="G203" s="174"/>
      <c r="H203" s="174"/>
      <c r="I203" s="215"/>
      <c r="J203" s="174"/>
      <c r="K203" s="174"/>
      <c r="L203" s="214"/>
      <c r="M203" s="238"/>
      <c r="N203" s="106"/>
      <c r="O203" s="106"/>
      <c r="P203" s="106"/>
      <c r="Q203" s="106"/>
      <c r="R203" s="106"/>
      <c r="S203" s="106"/>
      <c r="T203" s="255"/>
      <c r="AT203" s="170" t="s">
        <v>1077</v>
      </c>
      <c r="AU203" s="170" t="s">
        <v>81</v>
      </c>
    </row>
    <row r="204" spans="2:65" s="84" customFormat="1" ht="20.4" customHeight="1">
      <c r="B204" s="105"/>
      <c r="C204" s="189" t="s">
        <v>462</v>
      </c>
      <c r="D204" s="189" t="s">
        <v>166</v>
      </c>
      <c r="E204" s="190" t="s">
        <v>3195</v>
      </c>
      <c r="F204" s="191" t="s">
        <v>3192</v>
      </c>
      <c r="G204" s="192" t="s">
        <v>192</v>
      </c>
      <c r="H204" s="193">
        <v>120</v>
      </c>
      <c r="I204" s="233"/>
      <c r="J204" s="234">
        <f>ROUND(I204*H204,2)</f>
        <v>0</v>
      </c>
      <c r="K204" s="191" t="s">
        <v>22</v>
      </c>
      <c r="L204" s="214"/>
      <c r="M204" s="235" t="s">
        <v>22</v>
      </c>
      <c r="N204" s="236" t="s">
        <v>44</v>
      </c>
      <c r="O204" s="106"/>
      <c r="P204" s="237">
        <f>O204*H204</f>
        <v>0</v>
      </c>
      <c r="Q204" s="237">
        <v>0</v>
      </c>
      <c r="R204" s="237">
        <f>Q204*H204</f>
        <v>0</v>
      </c>
      <c r="S204" s="237">
        <v>0</v>
      </c>
      <c r="T204" s="254">
        <f>S204*H204</f>
        <v>0</v>
      </c>
      <c r="AR204" s="170" t="s">
        <v>171</v>
      </c>
      <c r="AT204" s="170" t="s">
        <v>166</v>
      </c>
      <c r="AU204" s="170" t="s">
        <v>81</v>
      </c>
      <c r="AY204" s="170" t="s">
        <v>164</v>
      </c>
      <c r="BE204" s="266">
        <f>IF(N204="základní",J204,0)</f>
        <v>0</v>
      </c>
      <c r="BF204" s="266">
        <f>IF(N204="snížená",J204,0)</f>
        <v>0</v>
      </c>
      <c r="BG204" s="266">
        <f>IF(N204="zákl. přenesená",J204,0)</f>
        <v>0</v>
      </c>
      <c r="BH204" s="266">
        <f>IF(N204="sníž. přenesená",J204,0)</f>
        <v>0</v>
      </c>
      <c r="BI204" s="266">
        <f>IF(N204="nulová",J204,0)</f>
        <v>0</v>
      </c>
      <c r="BJ204" s="170" t="s">
        <v>24</v>
      </c>
      <c r="BK204" s="266">
        <f>ROUND(I204*H204,2)</f>
        <v>0</v>
      </c>
      <c r="BL204" s="170" t="s">
        <v>171</v>
      </c>
      <c r="BM204" s="170" t="s">
        <v>3196</v>
      </c>
    </row>
    <row r="205" spans="2:47" s="84" customFormat="1" ht="13.5">
      <c r="B205" s="105"/>
      <c r="C205" s="174"/>
      <c r="D205" s="194" t="s">
        <v>173</v>
      </c>
      <c r="E205" s="174"/>
      <c r="F205" s="195" t="s">
        <v>3192</v>
      </c>
      <c r="G205" s="174"/>
      <c r="H205" s="174"/>
      <c r="I205" s="215"/>
      <c r="J205" s="174"/>
      <c r="K205" s="174"/>
      <c r="L205" s="214"/>
      <c r="M205" s="238"/>
      <c r="N205" s="106"/>
      <c r="O205" s="106"/>
      <c r="P205" s="106"/>
      <c r="Q205" s="106"/>
      <c r="R205" s="106"/>
      <c r="S205" s="106"/>
      <c r="T205" s="255"/>
      <c r="AT205" s="170" t="s">
        <v>173</v>
      </c>
      <c r="AU205" s="170" t="s">
        <v>81</v>
      </c>
    </row>
    <row r="206" spans="2:47" s="84" customFormat="1" ht="24">
      <c r="B206" s="105"/>
      <c r="C206" s="174"/>
      <c r="D206" s="207" t="s">
        <v>1077</v>
      </c>
      <c r="E206" s="174"/>
      <c r="F206" s="280" t="s">
        <v>3105</v>
      </c>
      <c r="G206" s="174"/>
      <c r="H206" s="174"/>
      <c r="I206" s="215"/>
      <c r="J206" s="174"/>
      <c r="K206" s="174"/>
      <c r="L206" s="214"/>
      <c r="M206" s="238"/>
      <c r="N206" s="106"/>
      <c r="O206" s="106"/>
      <c r="P206" s="106"/>
      <c r="Q206" s="106"/>
      <c r="R206" s="106"/>
      <c r="S206" s="106"/>
      <c r="T206" s="255"/>
      <c r="AT206" s="170" t="s">
        <v>1077</v>
      </c>
      <c r="AU206" s="170" t="s">
        <v>81</v>
      </c>
    </row>
    <row r="207" spans="2:65" s="84" customFormat="1" ht="20.4" customHeight="1">
      <c r="B207" s="105"/>
      <c r="C207" s="189" t="s">
        <v>472</v>
      </c>
      <c r="D207" s="189" t="s">
        <v>166</v>
      </c>
      <c r="E207" s="190" t="s">
        <v>3197</v>
      </c>
      <c r="F207" s="191" t="s">
        <v>3107</v>
      </c>
      <c r="G207" s="192" t="s">
        <v>192</v>
      </c>
      <c r="H207" s="193">
        <v>8</v>
      </c>
      <c r="I207" s="233"/>
      <c r="J207" s="234">
        <f>ROUND(I207*H207,2)</f>
        <v>0</v>
      </c>
      <c r="K207" s="191" t="s">
        <v>22</v>
      </c>
      <c r="L207" s="214"/>
      <c r="M207" s="235" t="s">
        <v>22</v>
      </c>
      <c r="N207" s="236" t="s">
        <v>44</v>
      </c>
      <c r="O207" s="106"/>
      <c r="P207" s="237">
        <f>O207*H207</f>
        <v>0</v>
      </c>
      <c r="Q207" s="237">
        <v>0</v>
      </c>
      <c r="R207" s="237">
        <f>Q207*H207</f>
        <v>0</v>
      </c>
      <c r="S207" s="237">
        <v>0</v>
      </c>
      <c r="T207" s="254">
        <f>S207*H207</f>
        <v>0</v>
      </c>
      <c r="AR207" s="170" t="s">
        <v>171</v>
      </c>
      <c r="AT207" s="170" t="s">
        <v>166</v>
      </c>
      <c r="AU207" s="170" t="s">
        <v>81</v>
      </c>
      <c r="AY207" s="170" t="s">
        <v>164</v>
      </c>
      <c r="BE207" s="266">
        <f>IF(N207="základní",J207,0)</f>
        <v>0</v>
      </c>
      <c r="BF207" s="266">
        <f>IF(N207="snížená",J207,0)</f>
        <v>0</v>
      </c>
      <c r="BG207" s="266">
        <f>IF(N207="zákl. přenesená",J207,0)</f>
        <v>0</v>
      </c>
      <c r="BH207" s="266">
        <f>IF(N207="sníž. přenesená",J207,0)</f>
        <v>0</v>
      </c>
      <c r="BI207" s="266">
        <f>IF(N207="nulová",J207,0)</f>
        <v>0</v>
      </c>
      <c r="BJ207" s="170" t="s">
        <v>24</v>
      </c>
      <c r="BK207" s="266">
        <f>ROUND(I207*H207,2)</f>
        <v>0</v>
      </c>
      <c r="BL207" s="170" t="s">
        <v>171</v>
      </c>
      <c r="BM207" s="170" t="s">
        <v>3198</v>
      </c>
    </row>
    <row r="208" spans="2:47" s="84" customFormat="1" ht="13.5">
      <c r="B208" s="105"/>
      <c r="C208" s="174"/>
      <c r="D208" s="194" t="s">
        <v>173</v>
      </c>
      <c r="E208" s="174"/>
      <c r="F208" s="195" t="s">
        <v>3107</v>
      </c>
      <c r="G208" s="174"/>
      <c r="H208" s="174"/>
      <c r="I208" s="215"/>
      <c r="J208" s="174"/>
      <c r="K208" s="174"/>
      <c r="L208" s="214"/>
      <c r="M208" s="238"/>
      <c r="N208" s="106"/>
      <c r="O208" s="106"/>
      <c r="P208" s="106"/>
      <c r="Q208" s="106"/>
      <c r="R208" s="106"/>
      <c r="S208" s="106"/>
      <c r="T208" s="255"/>
      <c r="AT208" s="170" t="s">
        <v>173</v>
      </c>
      <c r="AU208" s="170" t="s">
        <v>81</v>
      </c>
    </row>
    <row r="209" spans="2:47" s="84" customFormat="1" ht="24">
      <c r="B209" s="105"/>
      <c r="C209" s="174"/>
      <c r="D209" s="207" t="s">
        <v>1077</v>
      </c>
      <c r="E209" s="174"/>
      <c r="F209" s="280" t="s">
        <v>3109</v>
      </c>
      <c r="G209" s="174"/>
      <c r="H209" s="174"/>
      <c r="I209" s="215"/>
      <c r="J209" s="174"/>
      <c r="K209" s="174"/>
      <c r="L209" s="214"/>
      <c r="M209" s="238"/>
      <c r="N209" s="106"/>
      <c r="O209" s="106"/>
      <c r="P209" s="106"/>
      <c r="Q209" s="106"/>
      <c r="R209" s="106"/>
      <c r="S209" s="106"/>
      <c r="T209" s="255"/>
      <c r="AT209" s="170" t="s">
        <v>1077</v>
      </c>
      <c r="AU209" s="170" t="s">
        <v>81</v>
      </c>
    </row>
    <row r="210" spans="2:65" s="84" customFormat="1" ht="20.4" customHeight="1">
      <c r="B210" s="105"/>
      <c r="C210" s="189" t="s">
        <v>477</v>
      </c>
      <c r="D210" s="189" t="s">
        <v>166</v>
      </c>
      <c r="E210" s="190" t="s">
        <v>3199</v>
      </c>
      <c r="F210" s="191" t="s">
        <v>3200</v>
      </c>
      <c r="G210" s="192" t="s">
        <v>192</v>
      </c>
      <c r="H210" s="193">
        <v>12</v>
      </c>
      <c r="I210" s="233"/>
      <c r="J210" s="234">
        <f>ROUND(I210*H210,2)</f>
        <v>0</v>
      </c>
      <c r="K210" s="191" t="s">
        <v>22</v>
      </c>
      <c r="L210" s="214"/>
      <c r="M210" s="235" t="s">
        <v>22</v>
      </c>
      <c r="N210" s="236" t="s">
        <v>44</v>
      </c>
      <c r="O210" s="106"/>
      <c r="P210" s="237">
        <f>O210*H210</f>
        <v>0</v>
      </c>
      <c r="Q210" s="237">
        <v>0</v>
      </c>
      <c r="R210" s="237">
        <f>Q210*H210</f>
        <v>0</v>
      </c>
      <c r="S210" s="237">
        <v>0</v>
      </c>
      <c r="T210" s="254">
        <f>S210*H210</f>
        <v>0</v>
      </c>
      <c r="AR210" s="170" t="s">
        <v>171</v>
      </c>
      <c r="AT210" s="170" t="s">
        <v>166</v>
      </c>
      <c r="AU210" s="170" t="s">
        <v>81</v>
      </c>
      <c r="AY210" s="170" t="s">
        <v>164</v>
      </c>
      <c r="BE210" s="266">
        <f>IF(N210="základní",J210,0)</f>
        <v>0</v>
      </c>
      <c r="BF210" s="266">
        <f>IF(N210="snížená",J210,0)</f>
        <v>0</v>
      </c>
      <c r="BG210" s="266">
        <f>IF(N210="zákl. přenesená",J210,0)</f>
        <v>0</v>
      </c>
      <c r="BH210" s="266">
        <f>IF(N210="sníž. přenesená",J210,0)</f>
        <v>0</v>
      </c>
      <c r="BI210" s="266">
        <f>IF(N210="nulová",J210,0)</f>
        <v>0</v>
      </c>
      <c r="BJ210" s="170" t="s">
        <v>24</v>
      </c>
      <c r="BK210" s="266">
        <f>ROUND(I210*H210,2)</f>
        <v>0</v>
      </c>
      <c r="BL210" s="170" t="s">
        <v>171</v>
      </c>
      <c r="BM210" s="170" t="s">
        <v>3201</v>
      </c>
    </row>
    <row r="211" spans="2:47" s="84" customFormat="1" ht="13.5">
      <c r="B211" s="105"/>
      <c r="C211" s="174"/>
      <c r="D211" s="194" t="s">
        <v>173</v>
      </c>
      <c r="E211" s="174"/>
      <c r="F211" s="195" t="s">
        <v>3200</v>
      </c>
      <c r="G211" s="174"/>
      <c r="H211" s="174"/>
      <c r="I211" s="215"/>
      <c r="J211" s="174"/>
      <c r="K211" s="174"/>
      <c r="L211" s="214"/>
      <c r="M211" s="238"/>
      <c r="N211" s="106"/>
      <c r="O211" s="106"/>
      <c r="P211" s="106"/>
      <c r="Q211" s="106"/>
      <c r="R211" s="106"/>
      <c r="S211" s="106"/>
      <c r="T211" s="255"/>
      <c r="AT211" s="170" t="s">
        <v>173</v>
      </c>
      <c r="AU211" s="170" t="s">
        <v>81</v>
      </c>
    </row>
    <row r="212" spans="2:47" s="84" customFormat="1" ht="24">
      <c r="B212" s="105"/>
      <c r="C212" s="174"/>
      <c r="D212" s="194" t="s">
        <v>1077</v>
      </c>
      <c r="E212" s="174"/>
      <c r="F212" s="279" t="s">
        <v>3109</v>
      </c>
      <c r="G212" s="174"/>
      <c r="H212" s="174"/>
      <c r="I212" s="215"/>
      <c r="J212" s="174"/>
      <c r="K212" s="174"/>
      <c r="L212" s="214"/>
      <c r="M212" s="238"/>
      <c r="N212" s="106"/>
      <c r="O212" s="106"/>
      <c r="P212" s="106"/>
      <c r="Q212" s="106"/>
      <c r="R212" s="106"/>
      <c r="S212" s="106"/>
      <c r="T212" s="255"/>
      <c r="AT212" s="170" t="s">
        <v>1077</v>
      </c>
      <c r="AU212" s="170" t="s">
        <v>81</v>
      </c>
    </row>
    <row r="213" spans="2:63" s="89" customFormat="1" ht="29.9" customHeight="1">
      <c r="B213" s="183"/>
      <c r="C213" s="184"/>
      <c r="D213" s="187" t="s">
        <v>72</v>
      </c>
      <c r="E213" s="188" t="s">
        <v>120</v>
      </c>
      <c r="F213" s="188" t="s">
        <v>3202</v>
      </c>
      <c r="G213" s="184"/>
      <c r="H213" s="184"/>
      <c r="I213" s="226"/>
      <c r="J213" s="232">
        <f>BK213</f>
        <v>0</v>
      </c>
      <c r="K213" s="184"/>
      <c r="L213" s="228"/>
      <c r="M213" s="229"/>
      <c r="N213" s="230"/>
      <c r="O213" s="230"/>
      <c r="P213" s="231">
        <f aca="true" t="shared" si="3" ref="P213:T213">SUM(P214:P315)</f>
        <v>0</v>
      </c>
      <c r="Q213" s="230"/>
      <c r="R213" s="231">
        <f t="shared" si="3"/>
        <v>0</v>
      </c>
      <c r="S213" s="230"/>
      <c r="T213" s="253">
        <f t="shared" si="3"/>
        <v>0</v>
      </c>
      <c r="AR213" s="259" t="s">
        <v>24</v>
      </c>
      <c r="AT213" s="260" t="s">
        <v>72</v>
      </c>
      <c r="AU213" s="260" t="s">
        <v>24</v>
      </c>
      <c r="AY213" s="259" t="s">
        <v>164</v>
      </c>
      <c r="BK213" s="265">
        <f>SUM(BK214:BK315)</f>
        <v>0</v>
      </c>
    </row>
    <row r="214" spans="2:65" s="84" customFormat="1" ht="20.4" customHeight="1">
      <c r="B214" s="105"/>
      <c r="C214" s="189" t="s">
        <v>483</v>
      </c>
      <c r="D214" s="189" t="s">
        <v>166</v>
      </c>
      <c r="E214" s="190" t="s">
        <v>3203</v>
      </c>
      <c r="F214" s="191" t="s">
        <v>3204</v>
      </c>
      <c r="G214" s="192" t="s">
        <v>579</v>
      </c>
      <c r="H214" s="193">
        <v>1</v>
      </c>
      <c r="I214" s="233"/>
      <c r="J214" s="234">
        <f>ROUND(I214*H214,2)</f>
        <v>0</v>
      </c>
      <c r="K214" s="191" t="s">
        <v>22</v>
      </c>
      <c r="L214" s="214"/>
      <c r="M214" s="235" t="s">
        <v>22</v>
      </c>
      <c r="N214" s="236" t="s">
        <v>44</v>
      </c>
      <c r="O214" s="106"/>
      <c r="P214" s="237">
        <f>O214*H214</f>
        <v>0</v>
      </c>
      <c r="Q214" s="237">
        <v>0</v>
      </c>
      <c r="R214" s="237">
        <f>Q214*H214</f>
        <v>0</v>
      </c>
      <c r="S214" s="237">
        <v>0</v>
      </c>
      <c r="T214" s="254">
        <f>S214*H214</f>
        <v>0</v>
      </c>
      <c r="AR214" s="170" t="s">
        <v>171</v>
      </c>
      <c r="AT214" s="170" t="s">
        <v>166</v>
      </c>
      <c r="AU214" s="170" t="s">
        <v>81</v>
      </c>
      <c r="AY214" s="170" t="s">
        <v>164</v>
      </c>
      <c r="BE214" s="266">
        <f>IF(N214="základní",J214,0)</f>
        <v>0</v>
      </c>
      <c r="BF214" s="266">
        <f>IF(N214="snížená",J214,0)</f>
        <v>0</v>
      </c>
      <c r="BG214" s="266">
        <f>IF(N214="zákl. přenesená",J214,0)</f>
        <v>0</v>
      </c>
      <c r="BH214" s="266">
        <f>IF(N214="sníž. přenesená",J214,0)</f>
        <v>0</v>
      </c>
      <c r="BI214" s="266">
        <f>IF(N214="nulová",J214,0)</f>
        <v>0</v>
      </c>
      <c r="BJ214" s="170" t="s">
        <v>24</v>
      </c>
      <c r="BK214" s="266">
        <f>ROUND(I214*H214,2)</f>
        <v>0</v>
      </c>
      <c r="BL214" s="170" t="s">
        <v>171</v>
      </c>
      <c r="BM214" s="170" t="s">
        <v>3205</v>
      </c>
    </row>
    <row r="215" spans="2:47" s="84" customFormat="1" ht="13.5">
      <c r="B215" s="105"/>
      <c r="C215" s="174"/>
      <c r="D215" s="194" t="s">
        <v>173</v>
      </c>
      <c r="E215" s="174"/>
      <c r="F215" s="195" t="s">
        <v>3204</v>
      </c>
      <c r="G215" s="174"/>
      <c r="H215" s="174"/>
      <c r="I215" s="215"/>
      <c r="J215" s="174"/>
      <c r="K215" s="174"/>
      <c r="L215" s="214"/>
      <c r="M215" s="238"/>
      <c r="N215" s="106"/>
      <c r="O215" s="106"/>
      <c r="P215" s="106"/>
      <c r="Q215" s="106"/>
      <c r="R215" s="106"/>
      <c r="S215" s="106"/>
      <c r="T215" s="255"/>
      <c r="AT215" s="170" t="s">
        <v>173</v>
      </c>
      <c r="AU215" s="170" t="s">
        <v>81</v>
      </c>
    </row>
    <row r="216" spans="2:47" s="84" customFormat="1" ht="36">
      <c r="B216" s="105"/>
      <c r="C216" s="174"/>
      <c r="D216" s="207" t="s">
        <v>1077</v>
      </c>
      <c r="E216" s="174"/>
      <c r="F216" s="280" t="s">
        <v>3206</v>
      </c>
      <c r="G216" s="174"/>
      <c r="H216" s="174"/>
      <c r="I216" s="215"/>
      <c r="J216" s="174"/>
      <c r="K216" s="174"/>
      <c r="L216" s="214"/>
      <c r="M216" s="238"/>
      <c r="N216" s="106"/>
      <c r="O216" s="106"/>
      <c r="P216" s="106"/>
      <c r="Q216" s="106"/>
      <c r="R216" s="106"/>
      <c r="S216" s="106"/>
      <c r="T216" s="255"/>
      <c r="AT216" s="170" t="s">
        <v>1077</v>
      </c>
      <c r="AU216" s="170" t="s">
        <v>81</v>
      </c>
    </row>
    <row r="217" spans="2:65" s="84" customFormat="1" ht="20.4" customHeight="1">
      <c r="B217" s="105"/>
      <c r="C217" s="189" t="s">
        <v>489</v>
      </c>
      <c r="D217" s="189" t="s">
        <v>166</v>
      </c>
      <c r="E217" s="190" t="s">
        <v>3207</v>
      </c>
      <c r="F217" s="191" t="s">
        <v>3208</v>
      </c>
      <c r="G217" s="192" t="s">
        <v>579</v>
      </c>
      <c r="H217" s="193">
        <v>8</v>
      </c>
      <c r="I217" s="233"/>
      <c r="J217" s="234">
        <f>ROUND(I217*H217,2)</f>
        <v>0</v>
      </c>
      <c r="K217" s="191" t="s">
        <v>22</v>
      </c>
      <c r="L217" s="214"/>
      <c r="M217" s="235" t="s">
        <v>22</v>
      </c>
      <c r="N217" s="236" t="s">
        <v>44</v>
      </c>
      <c r="O217" s="106"/>
      <c r="P217" s="237">
        <f>O217*H217</f>
        <v>0</v>
      </c>
      <c r="Q217" s="237">
        <v>0</v>
      </c>
      <c r="R217" s="237">
        <f>Q217*H217</f>
        <v>0</v>
      </c>
      <c r="S217" s="237">
        <v>0</v>
      </c>
      <c r="T217" s="254">
        <f>S217*H217</f>
        <v>0</v>
      </c>
      <c r="AR217" s="170" t="s">
        <v>171</v>
      </c>
      <c r="AT217" s="170" t="s">
        <v>166</v>
      </c>
      <c r="AU217" s="170" t="s">
        <v>81</v>
      </c>
      <c r="AY217" s="170" t="s">
        <v>164</v>
      </c>
      <c r="BE217" s="266">
        <f>IF(N217="základní",J217,0)</f>
        <v>0</v>
      </c>
      <c r="BF217" s="266">
        <f>IF(N217="snížená",J217,0)</f>
        <v>0</v>
      </c>
      <c r="BG217" s="266">
        <f>IF(N217="zákl. přenesená",J217,0)</f>
        <v>0</v>
      </c>
      <c r="BH217" s="266">
        <f>IF(N217="sníž. přenesená",J217,0)</f>
        <v>0</v>
      </c>
      <c r="BI217" s="266">
        <f>IF(N217="nulová",J217,0)</f>
        <v>0</v>
      </c>
      <c r="BJ217" s="170" t="s">
        <v>24</v>
      </c>
      <c r="BK217" s="266">
        <f>ROUND(I217*H217,2)</f>
        <v>0</v>
      </c>
      <c r="BL217" s="170" t="s">
        <v>171</v>
      </c>
      <c r="BM217" s="170" t="s">
        <v>3209</v>
      </c>
    </row>
    <row r="218" spans="2:47" s="84" customFormat="1" ht="13.5">
      <c r="B218" s="105"/>
      <c r="C218" s="174"/>
      <c r="D218" s="194" t="s">
        <v>173</v>
      </c>
      <c r="E218" s="174"/>
      <c r="F218" s="195" t="s">
        <v>3208</v>
      </c>
      <c r="G218" s="174"/>
      <c r="H218" s="174"/>
      <c r="I218" s="215"/>
      <c r="J218" s="174"/>
      <c r="K218" s="174"/>
      <c r="L218" s="214"/>
      <c r="M218" s="238"/>
      <c r="N218" s="106"/>
      <c r="O218" s="106"/>
      <c r="P218" s="106"/>
      <c r="Q218" s="106"/>
      <c r="R218" s="106"/>
      <c r="S218" s="106"/>
      <c r="T218" s="255"/>
      <c r="AT218" s="170" t="s">
        <v>173</v>
      </c>
      <c r="AU218" s="170" t="s">
        <v>81</v>
      </c>
    </row>
    <row r="219" spans="2:47" s="84" customFormat="1" ht="24">
      <c r="B219" s="105"/>
      <c r="C219" s="174"/>
      <c r="D219" s="207" t="s">
        <v>1077</v>
      </c>
      <c r="E219" s="174"/>
      <c r="F219" s="280" t="s">
        <v>3078</v>
      </c>
      <c r="G219" s="174"/>
      <c r="H219" s="174"/>
      <c r="I219" s="215"/>
      <c r="J219" s="174"/>
      <c r="K219" s="174"/>
      <c r="L219" s="214"/>
      <c r="M219" s="238"/>
      <c r="N219" s="106"/>
      <c r="O219" s="106"/>
      <c r="P219" s="106"/>
      <c r="Q219" s="106"/>
      <c r="R219" s="106"/>
      <c r="S219" s="106"/>
      <c r="T219" s="255"/>
      <c r="AT219" s="170" t="s">
        <v>1077</v>
      </c>
      <c r="AU219" s="170" t="s">
        <v>81</v>
      </c>
    </row>
    <row r="220" spans="2:65" s="84" customFormat="1" ht="20.4" customHeight="1">
      <c r="B220" s="105"/>
      <c r="C220" s="189" t="s">
        <v>495</v>
      </c>
      <c r="D220" s="189" t="s">
        <v>166</v>
      </c>
      <c r="E220" s="190" t="s">
        <v>3210</v>
      </c>
      <c r="F220" s="191" t="s">
        <v>3211</v>
      </c>
      <c r="G220" s="192" t="s">
        <v>579</v>
      </c>
      <c r="H220" s="193">
        <v>8</v>
      </c>
      <c r="I220" s="233"/>
      <c r="J220" s="234">
        <f>ROUND(I220*H220,2)</f>
        <v>0</v>
      </c>
      <c r="K220" s="191" t="s">
        <v>22</v>
      </c>
      <c r="L220" s="214"/>
      <c r="M220" s="235" t="s">
        <v>22</v>
      </c>
      <c r="N220" s="236" t="s">
        <v>44</v>
      </c>
      <c r="O220" s="106"/>
      <c r="P220" s="237">
        <f>O220*H220</f>
        <v>0</v>
      </c>
      <c r="Q220" s="237">
        <v>0</v>
      </c>
      <c r="R220" s="237">
        <f>Q220*H220</f>
        <v>0</v>
      </c>
      <c r="S220" s="237">
        <v>0</v>
      </c>
      <c r="T220" s="254">
        <f>S220*H220</f>
        <v>0</v>
      </c>
      <c r="AR220" s="170" t="s">
        <v>171</v>
      </c>
      <c r="AT220" s="170" t="s">
        <v>166</v>
      </c>
      <c r="AU220" s="170" t="s">
        <v>81</v>
      </c>
      <c r="AY220" s="170" t="s">
        <v>164</v>
      </c>
      <c r="BE220" s="266">
        <f>IF(N220="základní",J220,0)</f>
        <v>0</v>
      </c>
      <c r="BF220" s="266">
        <f>IF(N220="snížená",J220,0)</f>
        <v>0</v>
      </c>
      <c r="BG220" s="266">
        <f>IF(N220="zákl. přenesená",J220,0)</f>
        <v>0</v>
      </c>
      <c r="BH220" s="266">
        <f>IF(N220="sníž. přenesená",J220,0)</f>
        <v>0</v>
      </c>
      <c r="BI220" s="266">
        <f>IF(N220="nulová",J220,0)</f>
        <v>0</v>
      </c>
      <c r="BJ220" s="170" t="s">
        <v>24</v>
      </c>
      <c r="BK220" s="266">
        <f>ROUND(I220*H220,2)</f>
        <v>0</v>
      </c>
      <c r="BL220" s="170" t="s">
        <v>171</v>
      </c>
      <c r="BM220" s="170" t="s">
        <v>3212</v>
      </c>
    </row>
    <row r="221" spans="2:47" s="84" customFormat="1" ht="13.5">
      <c r="B221" s="105"/>
      <c r="C221" s="174"/>
      <c r="D221" s="194" t="s">
        <v>173</v>
      </c>
      <c r="E221" s="174"/>
      <c r="F221" s="195" t="s">
        <v>3211</v>
      </c>
      <c r="G221" s="174"/>
      <c r="H221" s="174"/>
      <c r="I221" s="215"/>
      <c r="J221" s="174"/>
      <c r="K221" s="174"/>
      <c r="L221" s="214"/>
      <c r="M221" s="238"/>
      <c r="N221" s="106"/>
      <c r="O221" s="106"/>
      <c r="P221" s="106"/>
      <c r="Q221" s="106"/>
      <c r="R221" s="106"/>
      <c r="S221" s="106"/>
      <c r="T221" s="255"/>
      <c r="AT221" s="170" t="s">
        <v>173</v>
      </c>
      <c r="AU221" s="170" t="s">
        <v>81</v>
      </c>
    </row>
    <row r="222" spans="2:47" s="84" customFormat="1" ht="24">
      <c r="B222" s="105"/>
      <c r="C222" s="174"/>
      <c r="D222" s="207" t="s">
        <v>1077</v>
      </c>
      <c r="E222" s="174"/>
      <c r="F222" s="280" t="s">
        <v>3078</v>
      </c>
      <c r="G222" s="174"/>
      <c r="H222" s="174"/>
      <c r="I222" s="215"/>
      <c r="J222" s="174"/>
      <c r="K222" s="174"/>
      <c r="L222" s="214"/>
      <c r="M222" s="238"/>
      <c r="N222" s="106"/>
      <c r="O222" s="106"/>
      <c r="P222" s="106"/>
      <c r="Q222" s="106"/>
      <c r="R222" s="106"/>
      <c r="S222" s="106"/>
      <c r="T222" s="255"/>
      <c r="AT222" s="170" t="s">
        <v>1077</v>
      </c>
      <c r="AU222" s="170" t="s">
        <v>81</v>
      </c>
    </row>
    <row r="223" spans="2:65" s="84" customFormat="1" ht="20.4" customHeight="1">
      <c r="B223" s="105"/>
      <c r="C223" s="189" t="s">
        <v>504</v>
      </c>
      <c r="D223" s="189" t="s">
        <v>166</v>
      </c>
      <c r="E223" s="190" t="s">
        <v>3213</v>
      </c>
      <c r="F223" s="191" t="s">
        <v>3214</v>
      </c>
      <c r="G223" s="192" t="s">
        <v>579</v>
      </c>
      <c r="H223" s="193">
        <v>12</v>
      </c>
      <c r="I223" s="233"/>
      <c r="J223" s="234">
        <f>ROUND(I223*H223,2)</f>
        <v>0</v>
      </c>
      <c r="K223" s="191" t="s">
        <v>22</v>
      </c>
      <c r="L223" s="214"/>
      <c r="M223" s="235" t="s">
        <v>22</v>
      </c>
      <c r="N223" s="236" t="s">
        <v>44</v>
      </c>
      <c r="O223" s="106"/>
      <c r="P223" s="237">
        <f>O223*H223</f>
        <v>0</v>
      </c>
      <c r="Q223" s="237">
        <v>0</v>
      </c>
      <c r="R223" s="237">
        <f>Q223*H223</f>
        <v>0</v>
      </c>
      <c r="S223" s="237">
        <v>0</v>
      </c>
      <c r="T223" s="254">
        <f>S223*H223</f>
        <v>0</v>
      </c>
      <c r="AR223" s="170" t="s">
        <v>171</v>
      </c>
      <c r="AT223" s="170" t="s">
        <v>166</v>
      </c>
      <c r="AU223" s="170" t="s">
        <v>81</v>
      </c>
      <c r="AY223" s="170" t="s">
        <v>164</v>
      </c>
      <c r="BE223" s="266">
        <f>IF(N223="základní",J223,0)</f>
        <v>0</v>
      </c>
      <c r="BF223" s="266">
        <f>IF(N223="snížená",J223,0)</f>
        <v>0</v>
      </c>
      <c r="BG223" s="266">
        <f>IF(N223="zákl. přenesená",J223,0)</f>
        <v>0</v>
      </c>
      <c r="BH223" s="266">
        <f>IF(N223="sníž. přenesená",J223,0)</f>
        <v>0</v>
      </c>
      <c r="BI223" s="266">
        <f>IF(N223="nulová",J223,0)</f>
        <v>0</v>
      </c>
      <c r="BJ223" s="170" t="s">
        <v>24</v>
      </c>
      <c r="BK223" s="266">
        <f>ROUND(I223*H223,2)</f>
        <v>0</v>
      </c>
      <c r="BL223" s="170" t="s">
        <v>171</v>
      </c>
      <c r="BM223" s="170" t="s">
        <v>3215</v>
      </c>
    </row>
    <row r="224" spans="2:47" s="84" customFormat="1" ht="13.5">
      <c r="B224" s="105"/>
      <c r="C224" s="174"/>
      <c r="D224" s="194" t="s">
        <v>173</v>
      </c>
      <c r="E224" s="174"/>
      <c r="F224" s="195" t="s">
        <v>3214</v>
      </c>
      <c r="G224" s="174"/>
      <c r="H224" s="174"/>
      <c r="I224" s="215"/>
      <c r="J224" s="174"/>
      <c r="K224" s="174"/>
      <c r="L224" s="214"/>
      <c r="M224" s="238"/>
      <c r="N224" s="106"/>
      <c r="O224" s="106"/>
      <c r="P224" s="106"/>
      <c r="Q224" s="106"/>
      <c r="R224" s="106"/>
      <c r="S224" s="106"/>
      <c r="T224" s="255"/>
      <c r="AT224" s="170" t="s">
        <v>173</v>
      </c>
      <c r="AU224" s="170" t="s">
        <v>81</v>
      </c>
    </row>
    <row r="225" spans="2:47" s="84" customFormat="1" ht="24">
      <c r="B225" s="105"/>
      <c r="C225" s="174"/>
      <c r="D225" s="207" t="s">
        <v>1077</v>
      </c>
      <c r="E225" s="174"/>
      <c r="F225" s="280" t="s">
        <v>3078</v>
      </c>
      <c r="G225" s="174"/>
      <c r="H225" s="174"/>
      <c r="I225" s="215"/>
      <c r="J225" s="174"/>
      <c r="K225" s="174"/>
      <c r="L225" s="214"/>
      <c r="M225" s="238"/>
      <c r="N225" s="106"/>
      <c r="O225" s="106"/>
      <c r="P225" s="106"/>
      <c r="Q225" s="106"/>
      <c r="R225" s="106"/>
      <c r="S225" s="106"/>
      <c r="T225" s="255"/>
      <c r="AT225" s="170" t="s">
        <v>1077</v>
      </c>
      <c r="AU225" s="170" t="s">
        <v>81</v>
      </c>
    </row>
    <row r="226" spans="2:65" s="84" customFormat="1" ht="20.4" customHeight="1">
      <c r="B226" s="105"/>
      <c r="C226" s="189" t="s">
        <v>509</v>
      </c>
      <c r="D226" s="189" t="s">
        <v>166</v>
      </c>
      <c r="E226" s="190" t="s">
        <v>3216</v>
      </c>
      <c r="F226" s="191" t="s">
        <v>3217</v>
      </c>
      <c r="G226" s="192" t="s">
        <v>579</v>
      </c>
      <c r="H226" s="193">
        <v>4</v>
      </c>
      <c r="I226" s="233"/>
      <c r="J226" s="234">
        <f>ROUND(I226*H226,2)</f>
        <v>0</v>
      </c>
      <c r="K226" s="191" t="s">
        <v>22</v>
      </c>
      <c r="L226" s="214"/>
      <c r="M226" s="235" t="s">
        <v>22</v>
      </c>
      <c r="N226" s="236" t="s">
        <v>44</v>
      </c>
      <c r="O226" s="106"/>
      <c r="P226" s="237">
        <f>O226*H226</f>
        <v>0</v>
      </c>
      <c r="Q226" s="237">
        <v>0</v>
      </c>
      <c r="R226" s="237">
        <f>Q226*H226</f>
        <v>0</v>
      </c>
      <c r="S226" s="237">
        <v>0</v>
      </c>
      <c r="T226" s="254">
        <f>S226*H226</f>
        <v>0</v>
      </c>
      <c r="AR226" s="170" t="s">
        <v>171</v>
      </c>
      <c r="AT226" s="170" t="s">
        <v>166</v>
      </c>
      <c r="AU226" s="170" t="s">
        <v>81</v>
      </c>
      <c r="AY226" s="170" t="s">
        <v>164</v>
      </c>
      <c r="BE226" s="266">
        <f>IF(N226="základní",J226,0)</f>
        <v>0</v>
      </c>
      <c r="BF226" s="266">
        <f>IF(N226="snížená",J226,0)</f>
        <v>0</v>
      </c>
      <c r="BG226" s="266">
        <f>IF(N226="zákl. přenesená",J226,0)</f>
        <v>0</v>
      </c>
      <c r="BH226" s="266">
        <f>IF(N226="sníž. přenesená",J226,0)</f>
        <v>0</v>
      </c>
      <c r="BI226" s="266">
        <f>IF(N226="nulová",J226,0)</f>
        <v>0</v>
      </c>
      <c r="BJ226" s="170" t="s">
        <v>24</v>
      </c>
      <c r="BK226" s="266">
        <f>ROUND(I226*H226,2)</f>
        <v>0</v>
      </c>
      <c r="BL226" s="170" t="s">
        <v>171</v>
      </c>
      <c r="BM226" s="170" t="s">
        <v>3218</v>
      </c>
    </row>
    <row r="227" spans="2:47" s="84" customFormat="1" ht="13.5">
      <c r="B227" s="105"/>
      <c r="C227" s="174"/>
      <c r="D227" s="194" t="s">
        <v>173</v>
      </c>
      <c r="E227" s="174"/>
      <c r="F227" s="195" t="s">
        <v>3217</v>
      </c>
      <c r="G227" s="174"/>
      <c r="H227" s="174"/>
      <c r="I227" s="215"/>
      <c r="J227" s="174"/>
      <c r="K227" s="174"/>
      <c r="L227" s="214"/>
      <c r="M227" s="238"/>
      <c r="N227" s="106"/>
      <c r="O227" s="106"/>
      <c r="P227" s="106"/>
      <c r="Q227" s="106"/>
      <c r="R227" s="106"/>
      <c r="S227" s="106"/>
      <c r="T227" s="255"/>
      <c r="AT227" s="170" t="s">
        <v>173</v>
      </c>
      <c r="AU227" s="170" t="s">
        <v>81</v>
      </c>
    </row>
    <row r="228" spans="2:47" s="84" customFormat="1" ht="24">
      <c r="B228" s="105"/>
      <c r="C228" s="174"/>
      <c r="D228" s="207" t="s">
        <v>1077</v>
      </c>
      <c r="E228" s="174"/>
      <c r="F228" s="280" t="s">
        <v>3075</v>
      </c>
      <c r="G228" s="174"/>
      <c r="H228" s="174"/>
      <c r="I228" s="215"/>
      <c r="J228" s="174"/>
      <c r="K228" s="174"/>
      <c r="L228" s="214"/>
      <c r="M228" s="238"/>
      <c r="N228" s="106"/>
      <c r="O228" s="106"/>
      <c r="P228" s="106"/>
      <c r="Q228" s="106"/>
      <c r="R228" s="106"/>
      <c r="S228" s="106"/>
      <c r="T228" s="255"/>
      <c r="AT228" s="170" t="s">
        <v>1077</v>
      </c>
      <c r="AU228" s="170" t="s">
        <v>81</v>
      </c>
    </row>
    <row r="229" spans="2:65" s="84" customFormat="1" ht="20.4" customHeight="1">
      <c r="B229" s="105"/>
      <c r="C229" s="189" t="s">
        <v>517</v>
      </c>
      <c r="D229" s="189" t="s">
        <v>166</v>
      </c>
      <c r="E229" s="190" t="s">
        <v>3219</v>
      </c>
      <c r="F229" s="191" t="s">
        <v>3220</v>
      </c>
      <c r="G229" s="192" t="s">
        <v>579</v>
      </c>
      <c r="H229" s="193">
        <v>4</v>
      </c>
      <c r="I229" s="233"/>
      <c r="J229" s="234">
        <f>ROUND(I229*H229,2)</f>
        <v>0</v>
      </c>
      <c r="K229" s="191" t="s">
        <v>22</v>
      </c>
      <c r="L229" s="214"/>
      <c r="M229" s="235" t="s">
        <v>22</v>
      </c>
      <c r="N229" s="236" t="s">
        <v>44</v>
      </c>
      <c r="O229" s="106"/>
      <c r="P229" s="237">
        <f>O229*H229</f>
        <v>0</v>
      </c>
      <c r="Q229" s="237">
        <v>0</v>
      </c>
      <c r="R229" s="237">
        <f>Q229*H229</f>
        <v>0</v>
      </c>
      <c r="S229" s="237">
        <v>0</v>
      </c>
      <c r="T229" s="254">
        <f>S229*H229</f>
        <v>0</v>
      </c>
      <c r="AR229" s="170" t="s">
        <v>171</v>
      </c>
      <c r="AT229" s="170" t="s">
        <v>166</v>
      </c>
      <c r="AU229" s="170" t="s">
        <v>81</v>
      </c>
      <c r="AY229" s="170" t="s">
        <v>164</v>
      </c>
      <c r="BE229" s="266">
        <f>IF(N229="základní",J229,0)</f>
        <v>0</v>
      </c>
      <c r="BF229" s="266">
        <f>IF(N229="snížená",J229,0)</f>
        <v>0</v>
      </c>
      <c r="BG229" s="266">
        <f>IF(N229="zákl. přenesená",J229,0)</f>
        <v>0</v>
      </c>
      <c r="BH229" s="266">
        <f>IF(N229="sníž. přenesená",J229,0)</f>
        <v>0</v>
      </c>
      <c r="BI229" s="266">
        <f>IF(N229="nulová",J229,0)</f>
        <v>0</v>
      </c>
      <c r="BJ229" s="170" t="s">
        <v>24</v>
      </c>
      <c r="BK229" s="266">
        <f>ROUND(I229*H229,2)</f>
        <v>0</v>
      </c>
      <c r="BL229" s="170" t="s">
        <v>171</v>
      </c>
      <c r="BM229" s="170" t="s">
        <v>3221</v>
      </c>
    </row>
    <row r="230" spans="2:47" s="84" customFormat="1" ht="13.5">
      <c r="B230" s="105"/>
      <c r="C230" s="174"/>
      <c r="D230" s="194" t="s">
        <v>173</v>
      </c>
      <c r="E230" s="174"/>
      <c r="F230" s="195" t="s">
        <v>3220</v>
      </c>
      <c r="G230" s="174"/>
      <c r="H230" s="174"/>
      <c r="I230" s="215"/>
      <c r="J230" s="174"/>
      <c r="K230" s="174"/>
      <c r="L230" s="214"/>
      <c r="M230" s="238"/>
      <c r="N230" s="106"/>
      <c r="O230" s="106"/>
      <c r="P230" s="106"/>
      <c r="Q230" s="106"/>
      <c r="R230" s="106"/>
      <c r="S230" s="106"/>
      <c r="T230" s="255"/>
      <c r="AT230" s="170" t="s">
        <v>173</v>
      </c>
      <c r="AU230" s="170" t="s">
        <v>81</v>
      </c>
    </row>
    <row r="231" spans="2:47" s="84" customFormat="1" ht="24">
      <c r="B231" s="105"/>
      <c r="C231" s="174"/>
      <c r="D231" s="207" t="s">
        <v>1077</v>
      </c>
      <c r="E231" s="174"/>
      <c r="F231" s="280" t="s">
        <v>3078</v>
      </c>
      <c r="G231" s="174"/>
      <c r="H231" s="174"/>
      <c r="I231" s="215"/>
      <c r="J231" s="174"/>
      <c r="K231" s="174"/>
      <c r="L231" s="214"/>
      <c r="M231" s="238"/>
      <c r="N231" s="106"/>
      <c r="O231" s="106"/>
      <c r="P231" s="106"/>
      <c r="Q231" s="106"/>
      <c r="R231" s="106"/>
      <c r="S231" s="106"/>
      <c r="T231" s="255"/>
      <c r="AT231" s="170" t="s">
        <v>1077</v>
      </c>
      <c r="AU231" s="170" t="s">
        <v>81</v>
      </c>
    </row>
    <row r="232" spans="2:65" s="84" customFormat="1" ht="20.4" customHeight="1">
      <c r="B232" s="105"/>
      <c r="C232" s="189" t="s">
        <v>524</v>
      </c>
      <c r="D232" s="189" t="s">
        <v>166</v>
      </c>
      <c r="E232" s="190" t="s">
        <v>3222</v>
      </c>
      <c r="F232" s="191" t="s">
        <v>3223</v>
      </c>
      <c r="G232" s="192" t="s">
        <v>579</v>
      </c>
      <c r="H232" s="193">
        <v>2</v>
      </c>
      <c r="I232" s="233"/>
      <c r="J232" s="234">
        <f>ROUND(I232*H232,2)</f>
        <v>0</v>
      </c>
      <c r="K232" s="191" t="s">
        <v>22</v>
      </c>
      <c r="L232" s="214"/>
      <c r="M232" s="235" t="s">
        <v>22</v>
      </c>
      <c r="N232" s="236" t="s">
        <v>44</v>
      </c>
      <c r="O232" s="106"/>
      <c r="P232" s="237">
        <f>O232*H232</f>
        <v>0</v>
      </c>
      <c r="Q232" s="237">
        <v>0</v>
      </c>
      <c r="R232" s="237">
        <f>Q232*H232</f>
        <v>0</v>
      </c>
      <c r="S232" s="237">
        <v>0</v>
      </c>
      <c r="T232" s="254">
        <f>S232*H232</f>
        <v>0</v>
      </c>
      <c r="AR232" s="170" t="s">
        <v>171</v>
      </c>
      <c r="AT232" s="170" t="s">
        <v>166</v>
      </c>
      <c r="AU232" s="170" t="s">
        <v>81</v>
      </c>
      <c r="AY232" s="170" t="s">
        <v>164</v>
      </c>
      <c r="BE232" s="266">
        <f>IF(N232="základní",J232,0)</f>
        <v>0</v>
      </c>
      <c r="BF232" s="266">
        <f>IF(N232="snížená",J232,0)</f>
        <v>0</v>
      </c>
      <c r="BG232" s="266">
        <f>IF(N232="zákl. přenesená",J232,0)</f>
        <v>0</v>
      </c>
      <c r="BH232" s="266">
        <f>IF(N232="sníž. přenesená",J232,0)</f>
        <v>0</v>
      </c>
      <c r="BI232" s="266">
        <f>IF(N232="nulová",J232,0)</f>
        <v>0</v>
      </c>
      <c r="BJ232" s="170" t="s">
        <v>24</v>
      </c>
      <c r="BK232" s="266">
        <f>ROUND(I232*H232,2)</f>
        <v>0</v>
      </c>
      <c r="BL232" s="170" t="s">
        <v>171</v>
      </c>
      <c r="BM232" s="170" t="s">
        <v>3224</v>
      </c>
    </row>
    <row r="233" spans="2:47" s="84" customFormat="1" ht="13.5">
      <c r="B233" s="105"/>
      <c r="C233" s="174"/>
      <c r="D233" s="194" t="s">
        <v>173</v>
      </c>
      <c r="E233" s="174"/>
      <c r="F233" s="195" t="s">
        <v>3223</v>
      </c>
      <c r="G233" s="174"/>
      <c r="H233" s="174"/>
      <c r="I233" s="215"/>
      <c r="J233" s="174"/>
      <c r="K233" s="174"/>
      <c r="L233" s="214"/>
      <c r="M233" s="238"/>
      <c r="N233" s="106"/>
      <c r="O233" s="106"/>
      <c r="P233" s="106"/>
      <c r="Q233" s="106"/>
      <c r="R233" s="106"/>
      <c r="S233" s="106"/>
      <c r="T233" s="255"/>
      <c r="AT233" s="170" t="s">
        <v>173</v>
      </c>
      <c r="AU233" s="170" t="s">
        <v>81</v>
      </c>
    </row>
    <row r="234" spans="2:47" s="84" customFormat="1" ht="24">
      <c r="B234" s="105"/>
      <c r="C234" s="174"/>
      <c r="D234" s="207" t="s">
        <v>1077</v>
      </c>
      <c r="E234" s="174"/>
      <c r="F234" s="280" t="s">
        <v>3225</v>
      </c>
      <c r="G234" s="174"/>
      <c r="H234" s="174"/>
      <c r="I234" s="215"/>
      <c r="J234" s="174"/>
      <c r="K234" s="174"/>
      <c r="L234" s="214"/>
      <c r="M234" s="238"/>
      <c r="N234" s="106"/>
      <c r="O234" s="106"/>
      <c r="P234" s="106"/>
      <c r="Q234" s="106"/>
      <c r="R234" s="106"/>
      <c r="S234" s="106"/>
      <c r="T234" s="255"/>
      <c r="AT234" s="170" t="s">
        <v>1077</v>
      </c>
      <c r="AU234" s="170" t="s">
        <v>81</v>
      </c>
    </row>
    <row r="235" spans="2:65" s="84" customFormat="1" ht="20.4" customHeight="1">
      <c r="B235" s="105"/>
      <c r="C235" s="189" t="s">
        <v>545</v>
      </c>
      <c r="D235" s="189" t="s">
        <v>166</v>
      </c>
      <c r="E235" s="190" t="s">
        <v>3226</v>
      </c>
      <c r="F235" s="191" t="s">
        <v>3227</v>
      </c>
      <c r="G235" s="192" t="s">
        <v>579</v>
      </c>
      <c r="H235" s="193">
        <v>2</v>
      </c>
      <c r="I235" s="233"/>
      <c r="J235" s="234">
        <f>ROUND(I235*H235,2)</f>
        <v>0</v>
      </c>
      <c r="K235" s="191" t="s">
        <v>22</v>
      </c>
      <c r="L235" s="214"/>
      <c r="M235" s="235" t="s">
        <v>22</v>
      </c>
      <c r="N235" s="236" t="s">
        <v>44</v>
      </c>
      <c r="O235" s="106"/>
      <c r="P235" s="237">
        <f>O235*H235</f>
        <v>0</v>
      </c>
      <c r="Q235" s="237">
        <v>0</v>
      </c>
      <c r="R235" s="237">
        <f>Q235*H235</f>
        <v>0</v>
      </c>
      <c r="S235" s="237">
        <v>0</v>
      </c>
      <c r="T235" s="254">
        <f>S235*H235</f>
        <v>0</v>
      </c>
      <c r="AR235" s="170" t="s">
        <v>171</v>
      </c>
      <c r="AT235" s="170" t="s">
        <v>166</v>
      </c>
      <c r="AU235" s="170" t="s">
        <v>81</v>
      </c>
      <c r="AY235" s="170" t="s">
        <v>164</v>
      </c>
      <c r="BE235" s="266">
        <f>IF(N235="základní",J235,0)</f>
        <v>0</v>
      </c>
      <c r="BF235" s="266">
        <f>IF(N235="snížená",J235,0)</f>
        <v>0</v>
      </c>
      <c r="BG235" s="266">
        <f>IF(N235="zákl. přenesená",J235,0)</f>
        <v>0</v>
      </c>
      <c r="BH235" s="266">
        <f>IF(N235="sníž. přenesená",J235,0)</f>
        <v>0</v>
      </c>
      <c r="BI235" s="266">
        <f>IF(N235="nulová",J235,0)</f>
        <v>0</v>
      </c>
      <c r="BJ235" s="170" t="s">
        <v>24</v>
      </c>
      <c r="BK235" s="266">
        <f>ROUND(I235*H235,2)</f>
        <v>0</v>
      </c>
      <c r="BL235" s="170" t="s">
        <v>171</v>
      </c>
      <c r="BM235" s="170" t="s">
        <v>3228</v>
      </c>
    </row>
    <row r="236" spans="2:47" s="84" customFormat="1" ht="13.5">
      <c r="B236" s="105"/>
      <c r="C236" s="174"/>
      <c r="D236" s="194" t="s">
        <v>173</v>
      </c>
      <c r="E236" s="174"/>
      <c r="F236" s="195" t="s">
        <v>3227</v>
      </c>
      <c r="G236" s="174"/>
      <c r="H236" s="174"/>
      <c r="I236" s="215"/>
      <c r="J236" s="174"/>
      <c r="K236" s="174"/>
      <c r="L236" s="214"/>
      <c r="M236" s="238"/>
      <c r="N236" s="106"/>
      <c r="O236" s="106"/>
      <c r="P236" s="106"/>
      <c r="Q236" s="106"/>
      <c r="R236" s="106"/>
      <c r="S236" s="106"/>
      <c r="T236" s="255"/>
      <c r="AT236" s="170" t="s">
        <v>173</v>
      </c>
      <c r="AU236" s="170" t="s">
        <v>81</v>
      </c>
    </row>
    <row r="237" spans="2:47" s="84" customFormat="1" ht="24">
      <c r="B237" s="105"/>
      <c r="C237" s="174"/>
      <c r="D237" s="207" t="s">
        <v>1077</v>
      </c>
      <c r="E237" s="174"/>
      <c r="F237" s="280" t="s">
        <v>3078</v>
      </c>
      <c r="G237" s="174"/>
      <c r="H237" s="174"/>
      <c r="I237" s="215"/>
      <c r="J237" s="174"/>
      <c r="K237" s="174"/>
      <c r="L237" s="214"/>
      <c r="M237" s="238"/>
      <c r="N237" s="106"/>
      <c r="O237" s="106"/>
      <c r="P237" s="106"/>
      <c r="Q237" s="106"/>
      <c r="R237" s="106"/>
      <c r="S237" s="106"/>
      <c r="T237" s="255"/>
      <c r="AT237" s="170" t="s">
        <v>1077</v>
      </c>
      <c r="AU237" s="170" t="s">
        <v>81</v>
      </c>
    </row>
    <row r="238" spans="2:65" s="84" customFormat="1" ht="20.4" customHeight="1">
      <c r="B238" s="105"/>
      <c r="C238" s="189" t="s">
        <v>553</v>
      </c>
      <c r="D238" s="189" t="s">
        <v>166</v>
      </c>
      <c r="E238" s="190" t="s">
        <v>3229</v>
      </c>
      <c r="F238" s="191" t="s">
        <v>3230</v>
      </c>
      <c r="G238" s="192" t="s">
        <v>579</v>
      </c>
      <c r="H238" s="193">
        <v>4</v>
      </c>
      <c r="I238" s="233"/>
      <c r="J238" s="234">
        <f>ROUND(I238*H238,2)</f>
        <v>0</v>
      </c>
      <c r="K238" s="191" t="s">
        <v>22</v>
      </c>
      <c r="L238" s="214"/>
      <c r="M238" s="235" t="s">
        <v>22</v>
      </c>
      <c r="N238" s="236" t="s">
        <v>44</v>
      </c>
      <c r="O238" s="106"/>
      <c r="P238" s="237">
        <f>O238*H238</f>
        <v>0</v>
      </c>
      <c r="Q238" s="237">
        <v>0</v>
      </c>
      <c r="R238" s="237">
        <f>Q238*H238</f>
        <v>0</v>
      </c>
      <c r="S238" s="237">
        <v>0</v>
      </c>
      <c r="T238" s="254">
        <f>S238*H238</f>
        <v>0</v>
      </c>
      <c r="AR238" s="170" t="s">
        <v>171</v>
      </c>
      <c r="AT238" s="170" t="s">
        <v>166</v>
      </c>
      <c r="AU238" s="170" t="s">
        <v>81</v>
      </c>
      <c r="AY238" s="170" t="s">
        <v>164</v>
      </c>
      <c r="BE238" s="266">
        <f>IF(N238="základní",J238,0)</f>
        <v>0</v>
      </c>
      <c r="BF238" s="266">
        <f>IF(N238="snížená",J238,0)</f>
        <v>0</v>
      </c>
      <c r="BG238" s="266">
        <f>IF(N238="zákl. přenesená",J238,0)</f>
        <v>0</v>
      </c>
      <c r="BH238" s="266">
        <f>IF(N238="sníž. přenesená",J238,0)</f>
        <v>0</v>
      </c>
      <c r="BI238" s="266">
        <f>IF(N238="nulová",J238,0)</f>
        <v>0</v>
      </c>
      <c r="BJ238" s="170" t="s">
        <v>24</v>
      </c>
      <c r="BK238" s="266">
        <f>ROUND(I238*H238,2)</f>
        <v>0</v>
      </c>
      <c r="BL238" s="170" t="s">
        <v>171</v>
      </c>
      <c r="BM238" s="170" t="s">
        <v>3231</v>
      </c>
    </row>
    <row r="239" spans="2:47" s="84" customFormat="1" ht="13.5">
      <c r="B239" s="105"/>
      <c r="C239" s="174"/>
      <c r="D239" s="194" t="s">
        <v>173</v>
      </c>
      <c r="E239" s="174"/>
      <c r="F239" s="195" t="s">
        <v>3230</v>
      </c>
      <c r="G239" s="174"/>
      <c r="H239" s="174"/>
      <c r="I239" s="215"/>
      <c r="J239" s="174"/>
      <c r="K239" s="174"/>
      <c r="L239" s="214"/>
      <c r="M239" s="238"/>
      <c r="N239" s="106"/>
      <c r="O239" s="106"/>
      <c r="P239" s="106"/>
      <c r="Q239" s="106"/>
      <c r="R239" s="106"/>
      <c r="S239" s="106"/>
      <c r="T239" s="255"/>
      <c r="AT239" s="170" t="s">
        <v>173</v>
      </c>
      <c r="AU239" s="170" t="s">
        <v>81</v>
      </c>
    </row>
    <row r="240" spans="2:47" s="84" customFormat="1" ht="24">
      <c r="B240" s="105"/>
      <c r="C240" s="174"/>
      <c r="D240" s="207" t="s">
        <v>1077</v>
      </c>
      <c r="E240" s="174"/>
      <c r="F240" s="280" t="s">
        <v>3078</v>
      </c>
      <c r="G240" s="174"/>
      <c r="H240" s="174"/>
      <c r="I240" s="215"/>
      <c r="J240" s="174"/>
      <c r="K240" s="174"/>
      <c r="L240" s="214"/>
      <c r="M240" s="238"/>
      <c r="N240" s="106"/>
      <c r="O240" s="106"/>
      <c r="P240" s="106"/>
      <c r="Q240" s="106"/>
      <c r="R240" s="106"/>
      <c r="S240" s="106"/>
      <c r="T240" s="255"/>
      <c r="AT240" s="170" t="s">
        <v>1077</v>
      </c>
      <c r="AU240" s="170" t="s">
        <v>81</v>
      </c>
    </row>
    <row r="241" spans="2:65" s="84" customFormat="1" ht="20.4" customHeight="1">
      <c r="B241" s="105"/>
      <c r="C241" s="189" t="s">
        <v>557</v>
      </c>
      <c r="D241" s="189" t="s">
        <v>166</v>
      </c>
      <c r="E241" s="190" t="s">
        <v>3232</v>
      </c>
      <c r="F241" s="191" t="s">
        <v>3171</v>
      </c>
      <c r="G241" s="192" t="s">
        <v>579</v>
      </c>
      <c r="H241" s="193">
        <v>4</v>
      </c>
      <c r="I241" s="233"/>
      <c r="J241" s="234">
        <f>ROUND(I241*H241,2)</f>
        <v>0</v>
      </c>
      <c r="K241" s="191" t="s">
        <v>22</v>
      </c>
      <c r="L241" s="214"/>
      <c r="M241" s="235" t="s">
        <v>22</v>
      </c>
      <c r="N241" s="236" t="s">
        <v>44</v>
      </c>
      <c r="O241" s="106"/>
      <c r="P241" s="237">
        <f>O241*H241</f>
        <v>0</v>
      </c>
      <c r="Q241" s="237">
        <v>0</v>
      </c>
      <c r="R241" s="237">
        <f>Q241*H241</f>
        <v>0</v>
      </c>
      <c r="S241" s="237">
        <v>0</v>
      </c>
      <c r="T241" s="254">
        <f>S241*H241</f>
        <v>0</v>
      </c>
      <c r="AR241" s="170" t="s">
        <v>171</v>
      </c>
      <c r="AT241" s="170" t="s">
        <v>166</v>
      </c>
      <c r="AU241" s="170" t="s">
        <v>81</v>
      </c>
      <c r="AY241" s="170" t="s">
        <v>164</v>
      </c>
      <c r="BE241" s="266">
        <f>IF(N241="základní",J241,0)</f>
        <v>0</v>
      </c>
      <c r="BF241" s="266">
        <f>IF(N241="snížená",J241,0)</f>
        <v>0</v>
      </c>
      <c r="BG241" s="266">
        <f>IF(N241="zákl. přenesená",J241,0)</f>
        <v>0</v>
      </c>
      <c r="BH241" s="266">
        <f>IF(N241="sníž. přenesená",J241,0)</f>
        <v>0</v>
      </c>
      <c r="BI241" s="266">
        <f>IF(N241="nulová",J241,0)</f>
        <v>0</v>
      </c>
      <c r="BJ241" s="170" t="s">
        <v>24</v>
      </c>
      <c r="BK241" s="266">
        <f>ROUND(I241*H241,2)</f>
        <v>0</v>
      </c>
      <c r="BL241" s="170" t="s">
        <v>171</v>
      </c>
      <c r="BM241" s="170" t="s">
        <v>3233</v>
      </c>
    </row>
    <row r="242" spans="2:47" s="84" customFormat="1" ht="13.5">
      <c r="B242" s="105"/>
      <c r="C242" s="174"/>
      <c r="D242" s="194" t="s">
        <v>173</v>
      </c>
      <c r="E242" s="174"/>
      <c r="F242" s="195" t="s">
        <v>3171</v>
      </c>
      <c r="G242" s="174"/>
      <c r="H242" s="174"/>
      <c r="I242" s="215"/>
      <c r="J242" s="174"/>
      <c r="K242" s="174"/>
      <c r="L242" s="214"/>
      <c r="M242" s="238"/>
      <c r="N242" s="106"/>
      <c r="O242" s="106"/>
      <c r="P242" s="106"/>
      <c r="Q242" s="106"/>
      <c r="R242" s="106"/>
      <c r="S242" s="106"/>
      <c r="T242" s="255"/>
      <c r="AT242" s="170" t="s">
        <v>173</v>
      </c>
      <c r="AU242" s="170" t="s">
        <v>81</v>
      </c>
    </row>
    <row r="243" spans="2:47" s="84" customFormat="1" ht="24">
      <c r="B243" s="105"/>
      <c r="C243" s="174"/>
      <c r="D243" s="207" t="s">
        <v>1077</v>
      </c>
      <c r="E243" s="174"/>
      <c r="F243" s="280" t="s">
        <v>3078</v>
      </c>
      <c r="G243" s="174"/>
      <c r="H243" s="174"/>
      <c r="I243" s="215"/>
      <c r="J243" s="174"/>
      <c r="K243" s="174"/>
      <c r="L243" s="214"/>
      <c r="M243" s="238"/>
      <c r="N243" s="106"/>
      <c r="O243" s="106"/>
      <c r="P243" s="106"/>
      <c r="Q243" s="106"/>
      <c r="R243" s="106"/>
      <c r="S243" s="106"/>
      <c r="T243" s="255"/>
      <c r="AT243" s="170" t="s">
        <v>1077</v>
      </c>
      <c r="AU243" s="170" t="s">
        <v>81</v>
      </c>
    </row>
    <row r="244" spans="2:65" s="84" customFormat="1" ht="20.4" customHeight="1">
      <c r="B244" s="105"/>
      <c r="C244" s="189" t="s">
        <v>562</v>
      </c>
      <c r="D244" s="189" t="s">
        <v>166</v>
      </c>
      <c r="E244" s="190" t="s">
        <v>3234</v>
      </c>
      <c r="F244" s="191" t="s">
        <v>3235</v>
      </c>
      <c r="G244" s="192" t="s">
        <v>579</v>
      </c>
      <c r="H244" s="193">
        <v>1</v>
      </c>
      <c r="I244" s="233"/>
      <c r="J244" s="234">
        <f>ROUND(I244*H244,2)</f>
        <v>0</v>
      </c>
      <c r="K244" s="191" t="s">
        <v>22</v>
      </c>
      <c r="L244" s="214"/>
      <c r="M244" s="235" t="s">
        <v>22</v>
      </c>
      <c r="N244" s="236" t="s">
        <v>44</v>
      </c>
      <c r="O244" s="106"/>
      <c r="P244" s="237">
        <f>O244*H244</f>
        <v>0</v>
      </c>
      <c r="Q244" s="237">
        <v>0</v>
      </c>
      <c r="R244" s="237">
        <f>Q244*H244</f>
        <v>0</v>
      </c>
      <c r="S244" s="237">
        <v>0</v>
      </c>
      <c r="T244" s="254">
        <f>S244*H244</f>
        <v>0</v>
      </c>
      <c r="AR244" s="170" t="s">
        <v>171</v>
      </c>
      <c r="AT244" s="170" t="s">
        <v>166</v>
      </c>
      <c r="AU244" s="170" t="s">
        <v>81</v>
      </c>
      <c r="AY244" s="170" t="s">
        <v>164</v>
      </c>
      <c r="BE244" s="266">
        <f>IF(N244="základní",J244,0)</f>
        <v>0</v>
      </c>
      <c r="BF244" s="266">
        <f>IF(N244="snížená",J244,0)</f>
        <v>0</v>
      </c>
      <c r="BG244" s="266">
        <f>IF(N244="zákl. přenesená",J244,0)</f>
        <v>0</v>
      </c>
      <c r="BH244" s="266">
        <f>IF(N244="sníž. přenesená",J244,0)</f>
        <v>0</v>
      </c>
      <c r="BI244" s="266">
        <f>IF(N244="nulová",J244,0)</f>
        <v>0</v>
      </c>
      <c r="BJ244" s="170" t="s">
        <v>24</v>
      </c>
      <c r="BK244" s="266">
        <f>ROUND(I244*H244,2)</f>
        <v>0</v>
      </c>
      <c r="BL244" s="170" t="s">
        <v>171</v>
      </c>
      <c r="BM244" s="170" t="s">
        <v>3236</v>
      </c>
    </row>
    <row r="245" spans="2:47" s="84" customFormat="1" ht="13.5">
      <c r="B245" s="105"/>
      <c r="C245" s="174"/>
      <c r="D245" s="194" t="s">
        <v>173</v>
      </c>
      <c r="E245" s="174"/>
      <c r="F245" s="195" t="s">
        <v>3235</v>
      </c>
      <c r="G245" s="174"/>
      <c r="H245" s="174"/>
      <c r="I245" s="215"/>
      <c r="J245" s="174"/>
      <c r="K245" s="174"/>
      <c r="L245" s="214"/>
      <c r="M245" s="238"/>
      <c r="N245" s="106"/>
      <c r="O245" s="106"/>
      <c r="P245" s="106"/>
      <c r="Q245" s="106"/>
      <c r="R245" s="106"/>
      <c r="S245" s="106"/>
      <c r="T245" s="255"/>
      <c r="AT245" s="170" t="s">
        <v>173</v>
      </c>
      <c r="AU245" s="170" t="s">
        <v>81</v>
      </c>
    </row>
    <row r="246" spans="2:47" s="84" customFormat="1" ht="24">
      <c r="B246" s="105"/>
      <c r="C246" s="174"/>
      <c r="D246" s="207" t="s">
        <v>1077</v>
      </c>
      <c r="E246" s="174"/>
      <c r="F246" s="280" t="s">
        <v>3075</v>
      </c>
      <c r="G246" s="174"/>
      <c r="H246" s="174"/>
      <c r="I246" s="215"/>
      <c r="J246" s="174"/>
      <c r="K246" s="174"/>
      <c r="L246" s="214"/>
      <c r="M246" s="238"/>
      <c r="N246" s="106"/>
      <c r="O246" s="106"/>
      <c r="P246" s="106"/>
      <c r="Q246" s="106"/>
      <c r="R246" s="106"/>
      <c r="S246" s="106"/>
      <c r="T246" s="255"/>
      <c r="AT246" s="170" t="s">
        <v>1077</v>
      </c>
      <c r="AU246" s="170" t="s">
        <v>81</v>
      </c>
    </row>
    <row r="247" spans="2:65" s="84" customFormat="1" ht="20.4" customHeight="1">
      <c r="B247" s="105"/>
      <c r="C247" s="189" t="s">
        <v>566</v>
      </c>
      <c r="D247" s="189" t="s">
        <v>166</v>
      </c>
      <c r="E247" s="190" t="s">
        <v>3237</v>
      </c>
      <c r="F247" s="191" t="s">
        <v>3238</v>
      </c>
      <c r="G247" s="192" t="s">
        <v>579</v>
      </c>
      <c r="H247" s="193">
        <v>1</v>
      </c>
      <c r="I247" s="233"/>
      <c r="J247" s="234">
        <f>ROUND(I247*H247,2)</f>
        <v>0</v>
      </c>
      <c r="K247" s="191" t="s">
        <v>22</v>
      </c>
      <c r="L247" s="214"/>
      <c r="M247" s="235" t="s">
        <v>22</v>
      </c>
      <c r="N247" s="236" t="s">
        <v>44</v>
      </c>
      <c r="O247" s="106"/>
      <c r="P247" s="237">
        <f>O247*H247</f>
        <v>0</v>
      </c>
      <c r="Q247" s="237">
        <v>0</v>
      </c>
      <c r="R247" s="237">
        <f>Q247*H247</f>
        <v>0</v>
      </c>
      <c r="S247" s="237">
        <v>0</v>
      </c>
      <c r="T247" s="254">
        <f>S247*H247</f>
        <v>0</v>
      </c>
      <c r="AR247" s="170" t="s">
        <v>171</v>
      </c>
      <c r="AT247" s="170" t="s">
        <v>166</v>
      </c>
      <c r="AU247" s="170" t="s">
        <v>81</v>
      </c>
      <c r="AY247" s="170" t="s">
        <v>164</v>
      </c>
      <c r="BE247" s="266">
        <f>IF(N247="základní",J247,0)</f>
        <v>0</v>
      </c>
      <c r="BF247" s="266">
        <f>IF(N247="snížená",J247,0)</f>
        <v>0</v>
      </c>
      <c r="BG247" s="266">
        <f>IF(N247="zákl. přenesená",J247,0)</f>
        <v>0</v>
      </c>
      <c r="BH247" s="266">
        <f>IF(N247="sníž. přenesená",J247,0)</f>
        <v>0</v>
      </c>
      <c r="BI247" s="266">
        <f>IF(N247="nulová",J247,0)</f>
        <v>0</v>
      </c>
      <c r="BJ247" s="170" t="s">
        <v>24</v>
      </c>
      <c r="BK247" s="266">
        <f>ROUND(I247*H247,2)</f>
        <v>0</v>
      </c>
      <c r="BL247" s="170" t="s">
        <v>171</v>
      </c>
      <c r="BM247" s="170" t="s">
        <v>3239</v>
      </c>
    </row>
    <row r="248" spans="2:47" s="84" customFormat="1" ht="13.5">
      <c r="B248" s="105"/>
      <c r="C248" s="174"/>
      <c r="D248" s="194" t="s">
        <v>173</v>
      </c>
      <c r="E248" s="174"/>
      <c r="F248" s="195" t="s">
        <v>3238</v>
      </c>
      <c r="G248" s="174"/>
      <c r="H248" s="174"/>
      <c r="I248" s="215"/>
      <c r="J248" s="174"/>
      <c r="K248" s="174"/>
      <c r="L248" s="214"/>
      <c r="M248" s="238"/>
      <c r="N248" s="106"/>
      <c r="O248" s="106"/>
      <c r="P248" s="106"/>
      <c r="Q248" s="106"/>
      <c r="R248" s="106"/>
      <c r="S248" s="106"/>
      <c r="T248" s="255"/>
      <c r="AT248" s="170" t="s">
        <v>173</v>
      </c>
      <c r="AU248" s="170" t="s">
        <v>81</v>
      </c>
    </row>
    <row r="249" spans="2:47" s="84" customFormat="1" ht="24">
      <c r="B249" s="105"/>
      <c r="C249" s="174"/>
      <c r="D249" s="207" t="s">
        <v>1077</v>
      </c>
      <c r="E249" s="174"/>
      <c r="F249" s="280" t="s">
        <v>3078</v>
      </c>
      <c r="G249" s="174"/>
      <c r="H249" s="174"/>
      <c r="I249" s="215"/>
      <c r="J249" s="174"/>
      <c r="K249" s="174"/>
      <c r="L249" s="214"/>
      <c r="M249" s="238"/>
      <c r="N249" s="106"/>
      <c r="O249" s="106"/>
      <c r="P249" s="106"/>
      <c r="Q249" s="106"/>
      <c r="R249" s="106"/>
      <c r="S249" s="106"/>
      <c r="T249" s="255"/>
      <c r="AT249" s="170" t="s">
        <v>1077</v>
      </c>
      <c r="AU249" s="170" t="s">
        <v>81</v>
      </c>
    </row>
    <row r="250" spans="2:65" s="84" customFormat="1" ht="20.4" customHeight="1">
      <c r="B250" s="105"/>
      <c r="C250" s="189" t="s">
        <v>571</v>
      </c>
      <c r="D250" s="189" t="s">
        <v>166</v>
      </c>
      <c r="E250" s="190" t="s">
        <v>3240</v>
      </c>
      <c r="F250" s="191" t="s">
        <v>3241</v>
      </c>
      <c r="G250" s="192" t="s">
        <v>579</v>
      </c>
      <c r="H250" s="193">
        <v>2</v>
      </c>
      <c r="I250" s="233"/>
      <c r="J250" s="234">
        <f>ROUND(I250*H250,2)</f>
        <v>0</v>
      </c>
      <c r="K250" s="191" t="s">
        <v>22</v>
      </c>
      <c r="L250" s="214"/>
      <c r="M250" s="235" t="s">
        <v>22</v>
      </c>
      <c r="N250" s="236" t="s">
        <v>44</v>
      </c>
      <c r="O250" s="106"/>
      <c r="P250" s="237">
        <f>O250*H250</f>
        <v>0</v>
      </c>
      <c r="Q250" s="237">
        <v>0</v>
      </c>
      <c r="R250" s="237">
        <f>Q250*H250</f>
        <v>0</v>
      </c>
      <c r="S250" s="237">
        <v>0</v>
      </c>
      <c r="T250" s="254">
        <f>S250*H250</f>
        <v>0</v>
      </c>
      <c r="AR250" s="170" t="s">
        <v>171</v>
      </c>
      <c r="AT250" s="170" t="s">
        <v>166</v>
      </c>
      <c r="AU250" s="170" t="s">
        <v>81</v>
      </c>
      <c r="AY250" s="170" t="s">
        <v>164</v>
      </c>
      <c r="BE250" s="266">
        <f>IF(N250="základní",J250,0)</f>
        <v>0</v>
      </c>
      <c r="BF250" s="266">
        <f>IF(N250="snížená",J250,0)</f>
        <v>0</v>
      </c>
      <c r="BG250" s="266">
        <f>IF(N250="zákl. přenesená",J250,0)</f>
        <v>0</v>
      </c>
      <c r="BH250" s="266">
        <f>IF(N250="sníž. přenesená",J250,0)</f>
        <v>0</v>
      </c>
      <c r="BI250" s="266">
        <f>IF(N250="nulová",J250,0)</f>
        <v>0</v>
      </c>
      <c r="BJ250" s="170" t="s">
        <v>24</v>
      </c>
      <c r="BK250" s="266">
        <f>ROUND(I250*H250,2)</f>
        <v>0</v>
      </c>
      <c r="BL250" s="170" t="s">
        <v>171</v>
      </c>
      <c r="BM250" s="170" t="s">
        <v>3242</v>
      </c>
    </row>
    <row r="251" spans="2:47" s="84" customFormat="1" ht="13.5">
      <c r="B251" s="105"/>
      <c r="C251" s="174"/>
      <c r="D251" s="194" t="s">
        <v>173</v>
      </c>
      <c r="E251" s="174"/>
      <c r="F251" s="195" t="s">
        <v>3241</v>
      </c>
      <c r="G251" s="174"/>
      <c r="H251" s="174"/>
      <c r="I251" s="215"/>
      <c r="J251" s="174"/>
      <c r="K251" s="174"/>
      <c r="L251" s="214"/>
      <c r="M251" s="238"/>
      <c r="N251" s="106"/>
      <c r="O251" s="106"/>
      <c r="P251" s="106"/>
      <c r="Q251" s="106"/>
      <c r="R251" s="106"/>
      <c r="S251" s="106"/>
      <c r="T251" s="255"/>
      <c r="AT251" s="170" t="s">
        <v>173</v>
      </c>
      <c r="AU251" s="170" t="s">
        <v>81</v>
      </c>
    </row>
    <row r="252" spans="2:47" s="84" customFormat="1" ht="24">
      <c r="B252" s="105"/>
      <c r="C252" s="174"/>
      <c r="D252" s="207" t="s">
        <v>1077</v>
      </c>
      <c r="E252" s="174"/>
      <c r="F252" s="280" t="s">
        <v>3078</v>
      </c>
      <c r="G252" s="174"/>
      <c r="H252" s="174"/>
      <c r="I252" s="215"/>
      <c r="J252" s="174"/>
      <c r="K252" s="174"/>
      <c r="L252" s="214"/>
      <c r="M252" s="238"/>
      <c r="N252" s="106"/>
      <c r="O252" s="106"/>
      <c r="P252" s="106"/>
      <c r="Q252" s="106"/>
      <c r="R252" s="106"/>
      <c r="S252" s="106"/>
      <c r="T252" s="255"/>
      <c r="AT252" s="170" t="s">
        <v>1077</v>
      </c>
      <c r="AU252" s="170" t="s">
        <v>81</v>
      </c>
    </row>
    <row r="253" spans="2:65" s="84" customFormat="1" ht="20.4" customHeight="1">
      <c r="B253" s="105"/>
      <c r="C253" s="189" t="s">
        <v>576</v>
      </c>
      <c r="D253" s="189" t="s">
        <v>166</v>
      </c>
      <c r="E253" s="190" t="s">
        <v>3243</v>
      </c>
      <c r="F253" s="191" t="s">
        <v>3244</v>
      </c>
      <c r="G253" s="192" t="s">
        <v>579</v>
      </c>
      <c r="H253" s="193">
        <v>2</v>
      </c>
      <c r="I253" s="233"/>
      <c r="J253" s="234">
        <f>ROUND(I253*H253,2)</f>
        <v>0</v>
      </c>
      <c r="K253" s="191" t="s">
        <v>22</v>
      </c>
      <c r="L253" s="214"/>
      <c r="M253" s="235" t="s">
        <v>22</v>
      </c>
      <c r="N253" s="236" t="s">
        <v>44</v>
      </c>
      <c r="O253" s="106"/>
      <c r="P253" s="237">
        <f>O253*H253</f>
        <v>0</v>
      </c>
      <c r="Q253" s="237">
        <v>0</v>
      </c>
      <c r="R253" s="237">
        <f>Q253*H253</f>
        <v>0</v>
      </c>
      <c r="S253" s="237">
        <v>0</v>
      </c>
      <c r="T253" s="254">
        <f>S253*H253</f>
        <v>0</v>
      </c>
      <c r="AR253" s="170" t="s">
        <v>171</v>
      </c>
      <c r="AT253" s="170" t="s">
        <v>166</v>
      </c>
      <c r="AU253" s="170" t="s">
        <v>81</v>
      </c>
      <c r="AY253" s="170" t="s">
        <v>164</v>
      </c>
      <c r="BE253" s="266">
        <f>IF(N253="základní",J253,0)</f>
        <v>0</v>
      </c>
      <c r="BF253" s="266">
        <f>IF(N253="snížená",J253,0)</f>
        <v>0</v>
      </c>
      <c r="BG253" s="266">
        <f>IF(N253="zákl. přenesená",J253,0)</f>
        <v>0</v>
      </c>
      <c r="BH253" s="266">
        <f>IF(N253="sníž. přenesená",J253,0)</f>
        <v>0</v>
      </c>
      <c r="BI253" s="266">
        <f>IF(N253="nulová",J253,0)</f>
        <v>0</v>
      </c>
      <c r="BJ253" s="170" t="s">
        <v>24</v>
      </c>
      <c r="BK253" s="266">
        <f>ROUND(I253*H253,2)</f>
        <v>0</v>
      </c>
      <c r="BL253" s="170" t="s">
        <v>171</v>
      </c>
      <c r="BM253" s="170" t="s">
        <v>3245</v>
      </c>
    </row>
    <row r="254" spans="2:47" s="84" customFormat="1" ht="13.5">
      <c r="B254" s="105"/>
      <c r="C254" s="174"/>
      <c r="D254" s="194" t="s">
        <v>173</v>
      </c>
      <c r="E254" s="174"/>
      <c r="F254" s="195" t="s">
        <v>3244</v>
      </c>
      <c r="G254" s="174"/>
      <c r="H254" s="174"/>
      <c r="I254" s="215"/>
      <c r="J254" s="174"/>
      <c r="K254" s="174"/>
      <c r="L254" s="214"/>
      <c r="M254" s="238"/>
      <c r="N254" s="106"/>
      <c r="O254" s="106"/>
      <c r="P254" s="106"/>
      <c r="Q254" s="106"/>
      <c r="R254" s="106"/>
      <c r="S254" s="106"/>
      <c r="T254" s="255"/>
      <c r="AT254" s="170" t="s">
        <v>173</v>
      </c>
      <c r="AU254" s="170" t="s">
        <v>81</v>
      </c>
    </row>
    <row r="255" spans="2:47" s="84" customFormat="1" ht="24">
      <c r="B255" s="105"/>
      <c r="C255" s="174"/>
      <c r="D255" s="207" t="s">
        <v>1077</v>
      </c>
      <c r="E255" s="174"/>
      <c r="F255" s="280" t="s">
        <v>3078</v>
      </c>
      <c r="G255" s="174"/>
      <c r="H255" s="174"/>
      <c r="I255" s="215"/>
      <c r="J255" s="174"/>
      <c r="K255" s="174"/>
      <c r="L255" s="214"/>
      <c r="M255" s="238"/>
      <c r="N255" s="106"/>
      <c r="O255" s="106"/>
      <c r="P255" s="106"/>
      <c r="Q255" s="106"/>
      <c r="R255" s="106"/>
      <c r="S255" s="106"/>
      <c r="T255" s="255"/>
      <c r="AT255" s="170" t="s">
        <v>1077</v>
      </c>
      <c r="AU255" s="170" t="s">
        <v>81</v>
      </c>
    </row>
    <row r="256" spans="2:65" s="84" customFormat="1" ht="20.4" customHeight="1">
      <c r="B256" s="105"/>
      <c r="C256" s="189" t="s">
        <v>581</v>
      </c>
      <c r="D256" s="189" t="s">
        <v>166</v>
      </c>
      <c r="E256" s="190" t="s">
        <v>3246</v>
      </c>
      <c r="F256" s="191" t="s">
        <v>3247</v>
      </c>
      <c r="G256" s="192" t="s">
        <v>579</v>
      </c>
      <c r="H256" s="193">
        <v>2</v>
      </c>
      <c r="I256" s="233"/>
      <c r="J256" s="234">
        <f>ROUND(I256*H256,2)</f>
        <v>0</v>
      </c>
      <c r="K256" s="191" t="s">
        <v>22</v>
      </c>
      <c r="L256" s="214"/>
      <c r="M256" s="235" t="s">
        <v>22</v>
      </c>
      <c r="N256" s="236" t="s">
        <v>44</v>
      </c>
      <c r="O256" s="106"/>
      <c r="P256" s="237">
        <f>O256*H256</f>
        <v>0</v>
      </c>
      <c r="Q256" s="237">
        <v>0</v>
      </c>
      <c r="R256" s="237">
        <f>Q256*H256</f>
        <v>0</v>
      </c>
      <c r="S256" s="237">
        <v>0</v>
      </c>
      <c r="T256" s="254">
        <f>S256*H256</f>
        <v>0</v>
      </c>
      <c r="AR256" s="170" t="s">
        <v>171</v>
      </c>
      <c r="AT256" s="170" t="s">
        <v>166</v>
      </c>
      <c r="AU256" s="170" t="s">
        <v>81</v>
      </c>
      <c r="AY256" s="170" t="s">
        <v>164</v>
      </c>
      <c r="BE256" s="266">
        <f>IF(N256="základní",J256,0)</f>
        <v>0</v>
      </c>
      <c r="BF256" s="266">
        <f>IF(N256="snížená",J256,0)</f>
        <v>0</v>
      </c>
      <c r="BG256" s="266">
        <f>IF(N256="zákl. přenesená",J256,0)</f>
        <v>0</v>
      </c>
      <c r="BH256" s="266">
        <f>IF(N256="sníž. přenesená",J256,0)</f>
        <v>0</v>
      </c>
      <c r="BI256" s="266">
        <f>IF(N256="nulová",J256,0)</f>
        <v>0</v>
      </c>
      <c r="BJ256" s="170" t="s">
        <v>24</v>
      </c>
      <c r="BK256" s="266">
        <f>ROUND(I256*H256,2)</f>
        <v>0</v>
      </c>
      <c r="BL256" s="170" t="s">
        <v>171</v>
      </c>
      <c r="BM256" s="170" t="s">
        <v>3248</v>
      </c>
    </row>
    <row r="257" spans="2:47" s="84" customFormat="1" ht="13.5">
      <c r="B257" s="105"/>
      <c r="C257" s="174"/>
      <c r="D257" s="194" t="s">
        <v>173</v>
      </c>
      <c r="E257" s="174"/>
      <c r="F257" s="195" t="s">
        <v>3247</v>
      </c>
      <c r="G257" s="174"/>
      <c r="H257" s="174"/>
      <c r="I257" s="215"/>
      <c r="J257" s="174"/>
      <c r="K257" s="174"/>
      <c r="L257" s="214"/>
      <c r="M257" s="238"/>
      <c r="N257" s="106"/>
      <c r="O257" s="106"/>
      <c r="P257" s="106"/>
      <c r="Q257" s="106"/>
      <c r="R257" s="106"/>
      <c r="S257" s="106"/>
      <c r="T257" s="255"/>
      <c r="AT257" s="170" t="s">
        <v>173</v>
      </c>
      <c r="AU257" s="170" t="s">
        <v>81</v>
      </c>
    </row>
    <row r="258" spans="2:47" s="84" customFormat="1" ht="24">
      <c r="B258" s="105"/>
      <c r="C258" s="174"/>
      <c r="D258" s="207" t="s">
        <v>1077</v>
      </c>
      <c r="E258" s="174"/>
      <c r="F258" s="280" t="s">
        <v>3078</v>
      </c>
      <c r="G258" s="174"/>
      <c r="H258" s="174"/>
      <c r="I258" s="215"/>
      <c r="J258" s="174"/>
      <c r="K258" s="174"/>
      <c r="L258" s="214"/>
      <c r="M258" s="238"/>
      <c r="N258" s="106"/>
      <c r="O258" s="106"/>
      <c r="P258" s="106"/>
      <c r="Q258" s="106"/>
      <c r="R258" s="106"/>
      <c r="S258" s="106"/>
      <c r="T258" s="255"/>
      <c r="AT258" s="170" t="s">
        <v>1077</v>
      </c>
      <c r="AU258" s="170" t="s">
        <v>81</v>
      </c>
    </row>
    <row r="259" spans="2:65" s="84" customFormat="1" ht="20.4" customHeight="1">
      <c r="B259" s="105"/>
      <c r="C259" s="189" t="s">
        <v>589</v>
      </c>
      <c r="D259" s="189" t="s">
        <v>166</v>
      </c>
      <c r="E259" s="190" t="s">
        <v>3249</v>
      </c>
      <c r="F259" s="191" t="s">
        <v>3250</v>
      </c>
      <c r="G259" s="192" t="s">
        <v>579</v>
      </c>
      <c r="H259" s="193">
        <v>2</v>
      </c>
      <c r="I259" s="233"/>
      <c r="J259" s="234">
        <f>ROUND(I259*H259,2)</f>
        <v>0</v>
      </c>
      <c r="K259" s="191" t="s">
        <v>22</v>
      </c>
      <c r="L259" s="214"/>
      <c r="M259" s="235" t="s">
        <v>22</v>
      </c>
      <c r="N259" s="236" t="s">
        <v>44</v>
      </c>
      <c r="O259" s="106"/>
      <c r="P259" s="237">
        <f>O259*H259</f>
        <v>0</v>
      </c>
      <c r="Q259" s="237">
        <v>0</v>
      </c>
      <c r="R259" s="237">
        <f>Q259*H259</f>
        <v>0</v>
      </c>
      <c r="S259" s="237">
        <v>0</v>
      </c>
      <c r="T259" s="254">
        <f>S259*H259</f>
        <v>0</v>
      </c>
      <c r="AR259" s="170" t="s">
        <v>171</v>
      </c>
      <c r="AT259" s="170" t="s">
        <v>166</v>
      </c>
      <c r="AU259" s="170" t="s">
        <v>81</v>
      </c>
      <c r="AY259" s="170" t="s">
        <v>164</v>
      </c>
      <c r="BE259" s="266">
        <f>IF(N259="základní",J259,0)</f>
        <v>0</v>
      </c>
      <c r="BF259" s="266">
        <f>IF(N259="snížená",J259,0)</f>
        <v>0</v>
      </c>
      <c r="BG259" s="266">
        <f>IF(N259="zákl. přenesená",J259,0)</f>
        <v>0</v>
      </c>
      <c r="BH259" s="266">
        <f>IF(N259="sníž. přenesená",J259,0)</f>
        <v>0</v>
      </c>
      <c r="BI259" s="266">
        <f>IF(N259="nulová",J259,0)</f>
        <v>0</v>
      </c>
      <c r="BJ259" s="170" t="s">
        <v>24</v>
      </c>
      <c r="BK259" s="266">
        <f>ROUND(I259*H259,2)</f>
        <v>0</v>
      </c>
      <c r="BL259" s="170" t="s">
        <v>171</v>
      </c>
      <c r="BM259" s="170" t="s">
        <v>3251</v>
      </c>
    </row>
    <row r="260" spans="2:47" s="84" customFormat="1" ht="13.5">
      <c r="B260" s="105"/>
      <c r="C260" s="174"/>
      <c r="D260" s="194" t="s">
        <v>173</v>
      </c>
      <c r="E260" s="174"/>
      <c r="F260" s="195" t="s">
        <v>3250</v>
      </c>
      <c r="G260" s="174"/>
      <c r="H260" s="174"/>
      <c r="I260" s="215"/>
      <c r="J260" s="174"/>
      <c r="K260" s="174"/>
      <c r="L260" s="214"/>
      <c r="M260" s="238"/>
      <c r="N260" s="106"/>
      <c r="O260" s="106"/>
      <c r="P260" s="106"/>
      <c r="Q260" s="106"/>
      <c r="R260" s="106"/>
      <c r="S260" s="106"/>
      <c r="T260" s="255"/>
      <c r="AT260" s="170" t="s">
        <v>173</v>
      </c>
      <c r="AU260" s="170" t="s">
        <v>81</v>
      </c>
    </row>
    <row r="261" spans="2:47" s="84" customFormat="1" ht="24">
      <c r="B261" s="105"/>
      <c r="C261" s="174"/>
      <c r="D261" s="207" t="s">
        <v>1077</v>
      </c>
      <c r="E261" s="174"/>
      <c r="F261" s="280" t="s">
        <v>3078</v>
      </c>
      <c r="G261" s="174"/>
      <c r="H261" s="174"/>
      <c r="I261" s="215"/>
      <c r="J261" s="174"/>
      <c r="K261" s="174"/>
      <c r="L261" s="214"/>
      <c r="M261" s="238"/>
      <c r="N261" s="106"/>
      <c r="O261" s="106"/>
      <c r="P261" s="106"/>
      <c r="Q261" s="106"/>
      <c r="R261" s="106"/>
      <c r="S261" s="106"/>
      <c r="T261" s="255"/>
      <c r="AT261" s="170" t="s">
        <v>1077</v>
      </c>
      <c r="AU261" s="170" t="s">
        <v>81</v>
      </c>
    </row>
    <row r="262" spans="2:65" s="84" customFormat="1" ht="20.4" customHeight="1">
      <c r="B262" s="105"/>
      <c r="C262" s="189" t="s">
        <v>593</v>
      </c>
      <c r="D262" s="189" t="s">
        <v>166</v>
      </c>
      <c r="E262" s="190" t="s">
        <v>3252</v>
      </c>
      <c r="F262" s="191" t="s">
        <v>3253</v>
      </c>
      <c r="G262" s="192" t="s">
        <v>579</v>
      </c>
      <c r="H262" s="193">
        <v>2</v>
      </c>
      <c r="I262" s="233"/>
      <c r="J262" s="234">
        <f>ROUND(I262*H262,2)</f>
        <v>0</v>
      </c>
      <c r="K262" s="191" t="s">
        <v>22</v>
      </c>
      <c r="L262" s="214"/>
      <c r="M262" s="235" t="s">
        <v>22</v>
      </c>
      <c r="N262" s="236" t="s">
        <v>44</v>
      </c>
      <c r="O262" s="106"/>
      <c r="P262" s="237">
        <f>O262*H262</f>
        <v>0</v>
      </c>
      <c r="Q262" s="237">
        <v>0</v>
      </c>
      <c r="R262" s="237">
        <f>Q262*H262</f>
        <v>0</v>
      </c>
      <c r="S262" s="237">
        <v>0</v>
      </c>
      <c r="T262" s="254">
        <f>S262*H262</f>
        <v>0</v>
      </c>
      <c r="AR262" s="170" t="s">
        <v>171</v>
      </c>
      <c r="AT262" s="170" t="s">
        <v>166</v>
      </c>
      <c r="AU262" s="170" t="s">
        <v>81</v>
      </c>
      <c r="AY262" s="170" t="s">
        <v>164</v>
      </c>
      <c r="BE262" s="266">
        <f>IF(N262="základní",J262,0)</f>
        <v>0</v>
      </c>
      <c r="BF262" s="266">
        <f>IF(N262="snížená",J262,0)</f>
        <v>0</v>
      </c>
      <c r="BG262" s="266">
        <f>IF(N262="zákl. přenesená",J262,0)</f>
        <v>0</v>
      </c>
      <c r="BH262" s="266">
        <f>IF(N262="sníž. přenesená",J262,0)</f>
        <v>0</v>
      </c>
      <c r="BI262" s="266">
        <f>IF(N262="nulová",J262,0)</f>
        <v>0</v>
      </c>
      <c r="BJ262" s="170" t="s">
        <v>24</v>
      </c>
      <c r="BK262" s="266">
        <f>ROUND(I262*H262,2)</f>
        <v>0</v>
      </c>
      <c r="BL262" s="170" t="s">
        <v>171</v>
      </c>
      <c r="BM262" s="170" t="s">
        <v>3254</v>
      </c>
    </row>
    <row r="263" spans="2:47" s="84" customFormat="1" ht="13.5">
      <c r="B263" s="105"/>
      <c r="C263" s="174"/>
      <c r="D263" s="194" t="s">
        <v>173</v>
      </c>
      <c r="E263" s="174"/>
      <c r="F263" s="195" t="s">
        <v>3253</v>
      </c>
      <c r="G263" s="174"/>
      <c r="H263" s="174"/>
      <c r="I263" s="215"/>
      <c r="J263" s="174"/>
      <c r="K263" s="174"/>
      <c r="L263" s="214"/>
      <c r="M263" s="238"/>
      <c r="N263" s="106"/>
      <c r="O263" s="106"/>
      <c r="P263" s="106"/>
      <c r="Q263" s="106"/>
      <c r="R263" s="106"/>
      <c r="S263" s="106"/>
      <c r="T263" s="255"/>
      <c r="AT263" s="170" t="s">
        <v>173</v>
      </c>
      <c r="AU263" s="170" t="s">
        <v>81</v>
      </c>
    </row>
    <row r="264" spans="2:47" s="84" customFormat="1" ht="24">
      <c r="B264" s="105"/>
      <c r="C264" s="174"/>
      <c r="D264" s="207" t="s">
        <v>1077</v>
      </c>
      <c r="E264" s="174"/>
      <c r="F264" s="280" t="s">
        <v>3078</v>
      </c>
      <c r="G264" s="174"/>
      <c r="H264" s="174"/>
      <c r="I264" s="215"/>
      <c r="J264" s="174"/>
      <c r="K264" s="174"/>
      <c r="L264" s="214"/>
      <c r="M264" s="238"/>
      <c r="N264" s="106"/>
      <c r="O264" s="106"/>
      <c r="P264" s="106"/>
      <c r="Q264" s="106"/>
      <c r="R264" s="106"/>
      <c r="S264" s="106"/>
      <c r="T264" s="255"/>
      <c r="AT264" s="170" t="s">
        <v>1077</v>
      </c>
      <c r="AU264" s="170" t="s">
        <v>81</v>
      </c>
    </row>
    <row r="265" spans="2:65" s="84" customFormat="1" ht="20.4" customHeight="1">
      <c r="B265" s="105"/>
      <c r="C265" s="189" t="s">
        <v>597</v>
      </c>
      <c r="D265" s="189" t="s">
        <v>166</v>
      </c>
      <c r="E265" s="190" t="s">
        <v>3255</v>
      </c>
      <c r="F265" s="191" t="s">
        <v>3256</v>
      </c>
      <c r="G265" s="192" t="s">
        <v>579</v>
      </c>
      <c r="H265" s="193">
        <v>2</v>
      </c>
      <c r="I265" s="233"/>
      <c r="J265" s="234">
        <f>ROUND(I265*H265,2)</f>
        <v>0</v>
      </c>
      <c r="K265" s="191" t="s">
        <v>22</v>
      </c>
      <c r="L265" s="214"/>
      <c r="M265" s="235" t="s">
        <v>22</v>
      </c>
      <c r="N265" s="236" t="s">
        <v>44</v>
      </c>
      <c r="O265" s="106"/>
      <c r="P265" s="237">
        <f>O265*H265</f>
        <v>0</v>
      </c>
      <c r="Q265" s="237">
        <v>0</v>
      </c>
      <c r="R265" s="237">
        <f>Q265*H265</f>
        <v>0</v>
      </c>
      <c r="S265" s="237">
        <v>0</v>
      </c>
      <c r="T265" s="254">
        <f>S265*H265</f>
        <v>0</v>
      </c>
      <c r="AR265" s="170" t="s">
        <v>171</v>
      </c>
      <c r="AT265" s="170" t="s">
        <v>166</v>
      </c>
      <c r="AU265" s="170" t="s">
        <v>81</v>
      </c>
      <c r="AY265" s="170" t="s">
        <v>164</v>
      </c>
      <c r="BE265" s="266">
        <f>IF(N265="základní",J265,0)</f>
        <v>0</v>
      </c>
      <c r="BF265" s="266">
        <f>IF(N265="snížená",J265,0)</f>
        <v>0</v>
      </c>
      <c r="BG265" s="266">
        <f>IF(N265="zákl. přenesená",J265,0)</f>
        <v>0</v>
      </c>
      <c r="BH265" s="266">
        <f>IF(N265="sníž. přenesená",J265,0)</f>
        <v>0</v>
      </c>
      <c r="BI265" s="266">
        <f>IF(N265="nulová",J265,0)</f>
        <v>0</v>
      </c>
      <c r="BJ265" s="170" t="s">
        <v>24</v>
      </c>
      <c r="BK265" s="266">
        <f>ROUND(I265*H265,2)</f>
        <v>0</v>
      </c>
      <c r="BL265" s="170" t="s">
        <v>171</v>
      </c>
      <c r="BM265" s="170" t="s">
        <v>3257</v>
      </c>
    </row>
    <row r="266" spans="2:47" s="84" customFormat="1" ht="13.5">
      <c r="B266" s="105"/>
      <c r="C266" s="174"/>
      <c r="D266" s="194" t="s">
        <v>173</v>
      </c>
      <c r="E266" s="174"/>
      <c r="F266" s="195" t="s">
        <v>3256</v>
      </c>
      <c r="G266" s="174"/>
      <c r="H266" s="174"/>
      <c r="I266" s="215"/>
      <c r="J266" s="174"/>
      <c r="K266" s="174"/>
      <c r="L266" s="214"/>
      <c r="M266" s="238"/>
      <c r="N266" s="106"/>
      <c r="O266" s="106"/>
      <c r="P266" s="106"/>
      <c r="Q266" s="106"/>
      <c r="R266" s="106"/>
      <c r="S266" s="106"/>
      <c r="T266" s="255"/>
      <c r="AT266" s="170" t="s">
        <v>173</v>
      </c>
      <c r="AU266" s="170" t="s">
        <v>81</v>
      </c>
    </row>
    <row r="267" spans="2:47" s="84" customFormat="1" ht="24">
      <c r="B267" s="105"/>
      <c r="C267" s="174"/>
      <c r="D267" s="207" t="s">
        <v>1077</v>
      </c>
      <c r="E267" s="174"/>
      <c r="F267" s="280" t="s">
        <v>3078</v>
      </c>
      <c r="G267" s="174"/>
      <c r="H267" s="174"/>
      <c r="I267" s="215"/>
      <c r="J267" s="174"/>
      <c r="K267" s="174"/>
      <c r="L267" s="214"/>
      <c r="M267" s="238"/>
      <c r="N267" s="106"/>
      <c r="O267" s="106"/>
      <c r="P267" s="106"/>
      <c r="Q267" s="106"/>
      <c r="R267" s="106"/>
      <c r="S267" s="106"/>
      <c r="T267" s="255"/>
      <c r="AT267" s="170" t="s">
        <v>1077</v>
      </c>
      <c r="AU267" s="170" t="s">
        <v>81</v>
      </c>
    </row>
    <row r="268" spans="2:65" s="84" customFormat="1" ht="20.4" customHeight="1">
      <c r="B268" s="105"/>
      <c r="C268" s="189" t="s">
        <v>606</v>
      </c>
      <c r="D268" s="189" t="s">
        <v>166</v>
      </c>
      <c r="E268" s="190" t="s">
        <v>3258</v>
      </c>
      <c r="F268" s="191" t="s">
        <v>3259</v>
      </c>
      <c r="G268" s="192" t="s">
        <v>579</v>
      </c>
      <c r="H268" s="193">
        <v>2</v>
      </c>
      <c r="I268" s="233"/>
      <c r="J268" s="234">
        <f>ROUND(I268*H268,2)</f>
        <v>0</v>
      </c>
      <c r="K268" s="191" t="s">
        <v>22</v>
      </c>
      <c r="L268" s="214"/>
      <c r="M268" s="235" t="s">
        <v>22</v>
      </c>
      <c r="N268" s="236" t="s">
        <v>44</v>
      </c>
      <c r="O268" s="106"/>
      <c r="P268" s="237">
        <f>O268*H268</f>
        <v>0</v>
      </c>
      <c r="Q268" s="237">
        <v>0</v>
      </c>
      <c r="R268" s="237">
        <f>Q268*H268</f>
        <v>0</v>
      </c>
      <c r="S268" s="237">
        <v>0</v>
      </c>
      <c r="T268" s="254">
        <f>S268*H268</f>
        <v>0</v>
      </c>
      <c r="AR268" s="170" t="s">
        <v>171</v>
      </c>
      <c r="AT268" s="170" t="s">
        <v>166</v>
      </c>
      <c r="AU268" s="170" t="s">
        <v>81</v>
      </c>
      <c r="AY268" s="170" t="s">
        <v>164</v>
      </c>
      <c r="BE268" s="266">
        <f>IF(N268="základní",J268,0)</f>
        <v>0</v>
      </c>
      <c r="BF268" s="266">
        <f>IF(N268="snížená",J268,0)</f>
        <v>0</v>
      </c>
      <c r="BG268" s="266">
        <f>IF(N268="zákl. přenesená",J268,0)</f>
        <v>0</v>
      </c>
      <c r="BH268" s="266">
        <f>IF(N268="sníž. přenesená",J268,0)</f>
        <v>0</v>
      </c>
      <c r="BI268" s="266">
        <f>IF(N268="nulová",J268,0)</f>
        <v>0</v>
      </c>
      <c r="BJ268" s="170" t="s">
        <v>24</v>
      </c>
      <c r="BK268" s="266">
        <f>ROUND(I268*H268,2)</f>
        <v>0</v>
      </c>
      <c r="BL268" s="170" t="s">
        <v>171</v>
      </c>
      <c r="BM268" s="170" t="s">
        <v>3260</v>
      </c>
    </row>
    <row r="269" spans="2:47" s="84" customFormat="1" ht="13.5">
      <c r="B269" s="105"/>
      <c r="C269" s="174"/>
      <c r="D269" s="194" t="s">
        <v>173</v>
      </c>
      <c r="E269" s="174"/>
      <c r="F269" s="195" t="s">
        <v>3259</v>
      </c>
      <c r="G269" s="174"/>
      <c r="H269" s="174"/>
      <c r="I269" s="215"/>
      <c r="J269" s="174"/>
      <c r="K269" s="174"/>
      <c r="L269" s="214"/>
      <c r="M269" s="238"/>
      <c r="N269" s="106"/>
      <c r="O269" s="106"/>
      <c r="P269" s="106"/>
      <c r="Q269" s="106"/>
      <c r="R269" s="106"/>
      <c r="S269" s="106"/>
      <c r="T269" s="255"/>
      <c r="AT269" s="170" t="s">
        <v>173</v>
      </c>
      <c r="AU269" s="170" t="s">
        <v>81</v>
      </c>
    </row>
    <row r="270" spans="2:47" s="84" customFormat="1" ht="24">
      <c r="B270" s="105"/>
      <c r="C270" s="174"/>
      <c r="D270" s="207" t="s">
        <v>1077</v>
      </c>
      <c r="E270" s="174"/>
      <c r="F270" s="280" t="s">
        <v>3078</v>
      </c>
      <c r="G270" s="174"/>
      <c r="H270" s="174"/>
      <c r="I270" s="215"/>
      <c r="J270" s="174"/>
      <c r="K270" s="174"/>
      <c r="L270" s="214"/>
      <c r="M270" s="238"/>
      <c r="N270" s="106"/>
      <c r="O270" s="106"/>
      <c r="P270" s="106"/>
      <c r="Q270" s="106"/>
      <c r="R270" s="106"/>
      <c r="S270" s="106"/>
      <c r="T270" s="255"/>
      <c r="AT270" s="170" t="s">
        <v>1077</v>
      </c>
      <c r="AU270" s="170" t="s">
        <v>81</v>
      </c>
    </row>
    <row r="271" spans="2:65" s="84" customFormat="1" ht="20.4" customHeight="1">
      <c r="B271" s="105"/>
      <c r="C271" s="189" t="s">
        <v>610</v>
      </c>
      <c r="D271" s="189" t="s">
        <v>166</v>
      </c>
      <c r="E271" s="190" t="s">
        <v>3261</v>
      </c>
      <c r="F271" s="191" t="s">
        <v>3262</v>
      </c>
      <c r="G271" s="192" t="s">
        <v>579</v>
      </c>
      <c r="H271" s="193">
        <v>2</v>
      </c>
      <c r="I271" s="233"/>
      <c r="J271" s="234">
        <f>ROUND(I271*H271,2)</f>
        <v>0</v>
      </c>
      <c r="K271" s="191" t="s">
        <v>22</v>
      </c>
      <c r="L271" s="214"/>
      <c r="M271" s="235" t="s">
        <v>22</v>
      </c>
      <c r="N271" s="236" t="s">
        <v>44</v>
      </c>
      <c r="O271" s="106"/>
      <c r="P271" s="237">
        <f>O271*H271</f>
        <v>0</v>
      </c>
      <c r="Q271" s="237">
        <v>0</v>
      </c>
      <c r="R271" s="237">
        <f>Q271*H271</f>
        <v>0</v>
      </c>
      <c r="S271" s="237">
        <v>0</v>
      </c>
      <c r="T271" s="254">
        <f>S271*H271</f>
        <v>0</v>
      </c>
      <c r="AR271" s="170" t="s">
        <v>171</v>
      </c>
      <c r="AT271" s="170" t="s">
        <v>166</v>
      </c>
      <c r="AU271" s="170" t="s">
        <v>81</v>
      </c>
      <c r="AY271" s="170" t="s">
        <v>164</v>
      </c>
      <c r="BE271" s="266">
        <f>IF(N271="základní",J271,0)</f>
        <v>0</v>
      </c>
      <c r="BF271" s="266">
        <f>IF(N271="snížená",J271,0)</f>
        <v>0</v>
      </c>
      <c r="BG271" s="266">
        <f>IF(N271="zákl. přenesená",J271,0)</f>
        <v>0</v>
      </c>
      <c r="BH271" s="266">
        <f>IF(N271="sníž. přenesená",J271,0)</f>
        <v>0</v>
      </c>
      <c r="BI271" s="266">
        <f>IF(N271="nulová",J271,0)</f>
        <v>0</v>
      </c>
      <c r="BJ271" s="170" t="s">
        <v>24</v>
      </c>
      <c r="BK271" s="266">
        <f>ROUND(I271*H271,2)</f>
        <v>0</v>
      </c>
      <c r="BL271" s="170" t="s">
        <v>171</v>
      </c>
      <c r="BM271" s="170" t="s">
        <v>3263</v>
      </c>
    </row>
    <row r="272" spans="2:47" s="84" customFormat="1" ht="13.5">
      <c r="B272" s="105"/>
      <c r="C272" s="174"/>
      <c r="D272" s="194" t="s">
        <v>173</v>
      </c>
      <c r="E272" s="174"/>
      <c r="F272" s="195" t="s">
        <v>3262</v>
      </c>
      <c r="G272" s="174"/>
      <c r="H272" s="174"/>
      <c r="I272" s="215"/>
      <c r="J272" s="174"/>
      <c r="K272" s="174"/>
      <c r="L272" s="214"/>
      <c r="M272" s="238"/>
      <c r="N272" s="106"/>
      <c r="O272" s="106"/>
      <c r="P272" s="106"/>
      <c r="Q272" s="106"/>
      <c r="R272" s="106"/>
      <c r="S272" s="106"/>
      <c r="T272" s="255"/>
      <c r="AT272" s="170" t="s">
        <v>173</v>
      </c>
      <c r="AU272" s="170" t="s">
        <v>81</v>
      </c>
    </row>
    <row r="273" spans="2:47" s="84" customFormat="1" ht="24">
      <c r="B273" s="105"/>
      <c r="C273" s="174"/>
      <c r="D273" s="207" t="s">
        <v>1077</v>
      </c>
      <c r="E273" s="174"/>
      <c r="F273" s="280" t="s">
        <v>3078</v>
      </c>
      <c r="G273" s="174"/>
      <c r="H273" s="174"/>
      <c r="I273" s="215"/>
      <c r="J273" s="174"/>
      <c r="K273" s="174"/>
      <c r="L273" s="214"/>
      <c r="M273" s="238"/>
      <c r="N273" s="106"/>
      <c r="O273" s="106"/>
      <c r="P273" s="106"/>
      <c r="Q273" s="106"/>
      <c r="R273" s="106"/>
      <c r="S273" s="106"/>
      <c r="T273" s="255"/>
      <c r="AT273" s="170" t="s">
        <v>1077</v>
      </c>
      <c r="AU273" s="170" t="s">
        <v>81</v>
      </c>
    </row>
    <row r="274" spans="2:65" s="84" customFormat="1" ht="20.4" customHeight="1">
      <c r="B274" s="105"/>
      <c r="C274" s="189" t="s">
        <v>614</v>
      </c>
      <c r="D274" s="189" t="s">
        <v>166</v>
      </c>
      <c r="E274" s="190" t="s">
        <v>3264</v>
      </c>
      <c r="F274" s="191" t="s">
        <v>3265</v>
      </c>
      <c r="G274" s="192" t="s">
        <v>579</v>
      </c>
      <c r="H274" s="193">
        <v>1</v>
      </c>
      <c r="I274" s="233"/>
      <c r="J274" s="234">
        <f>ROUND(I274*H274,2)</f>
        <v>0</v>
      </c>
      <c r="K274" s="191" t="s">
        <v>22</v>
      </c>
      <c r="L274" s="214"/>
      <c r="M274" s="235" t="s">
        <v>22</v>
      </c>
      <c r="N274" s="236" t="s">
        <v>44</v>
      </c>
      <c r="O274" s="106"/>
      <c r="P274" s="237">
        <f>O274*H274</f>
        <v>0</v>
      </c>
      <c r="Q274" s="237">
        <v>0</v>
      </c>
      <c r="R274" s="237">
        <f>Q274*H274</f>
        <v>0</v>
      </c>
      <c r="S274" s="237">
        <v>0</v>
      </c>
      <c r="T274" s="254">
        <f>S274*H274</f>
        <v>0</v>
      </c>
      <c r="AR274" s="170" t="s">
        <v>171</v>
      </c>
      <c r="AT274" s="170" t="s">
        <v>166</v>
      </c>
      <c r="AU274" s="170" t="s">
        <v>81</v>
      </c>
      <c r="AY274" s="170" t="s">
        <v>164</v>
      </c>
      <c r="BE274" s="266">
        <f>IF(N274="základní",J274,0)</f>
        <v>0</v>
      </c>
      <c r="BF274" s="266">
        <f>IF(N274="snížená",J274,0)</f>
        <v>0</v>
      </c>
      <c r="BG274" s="266">
        <f>IF(N274="zákl. přenesená",J274,0)</f>
        <v>0</v>
      </c>
      <c r="BH274" s="266">
        <f>IF(N274="sníž. přenesená",J274,0)</f>
        <v>0</v>
      </c>
      <c r="BI274" s="266">
        <f>IF(N274="nulová",J274,0)</f>
        <v>0</v>
      </c>
      <c r="BJ274" s="170" t="s">
        <v>24</v>
      </c>
      <c r="BK274" s="266">
        <f>ROUND(I274*H274,2)</f>
        <v>0</v>
      </c>
      <c r="BL274" s="170" t="s">
        <v>171</v>
      </c>
      <c r="BM274" s="170" t="s">
        <v>3266</v>
      </c>
    </row>
    <row r="275" spans="2:47" s="84" customFormat="1" ht="13.5">
      <c r="B275" s="105"/>
      <c r="C275" s="174"/>
      <c r="D275" s="194" t="s">
        <v>173</v>
      </c>
      <c r="E275" s="174"/>
      <c r="F275" s="195" t="s">
        <v>3265</v>
      </c>
      <c r="G275" s="174"/>
      <c r="H275" s="174"/>
      <c r="I275" s="215"/>
      <c r="J275" s="174"/>
      <c r="K275" s="174"/>
      <c r="L275" s="214"/>
      <c r="M275" s="238"/>
      <c r="N275" s="106"/>
      <c r="O275" s="106"/>
      <c r="P275" s="106"/>
      <c r="Q275" s="106"/>
      <c r="R275" s="106"/>
      <c r="S275" s="106"/>
      <c r="T275" s="255"/>
      <c r="AT275" s="170" t="s">
        <v>173</v>
      </c>
      <c r="AU275" s="170" t="s">
        <v>81</v>
      </c>
    </row>
    <row r="276" spans="2:47" s="84" customFormat="1" ht="24">
      <c r="B276" s="105"/>
      <c r="C276" s="174"/>
      <c r="D276" s="207" t="s">
        <v>1077</v>
      </c>
      <c r="E276" s="174"/>
      <c r="F276" s="280" t="s">
        <v>3078</v>
      </c>
      <c r="G276" s="174"/>
      <c r="H276" s="174"/>
      <c r="I276" s="215"/>
      <c r="J276" s="174"/>
      <c r="K276" s="174"/>
      <c r="L276" s="214"/>
      <c r="M276" s="238"/>
      <c r="N276" s="106"/>
      <c r="O276" s="106"/>
      <c r="P276" s="106"/>
      <c r="Q276" s="106"/>
      <c r="R276" s="106"/>
      <c r="S276" s="106"/>
      <c r="T276" s="255"/>
      <c r="AT276" s="170" t="s">
        <v>1077</v>
      </c>
      <c r="AU276" s="170" t="s">
        <v>81</v>
      </c>
    </row>
    <row r="277" spans="2:65" s="84" customFormat="1" ht="20.4" customHeight="1">
      <c r="B277" s="105"/>
      <c r="C277" s="189" t="s">
        <v>620</v>
      </c>
      <c r="D277" s="189" t="s">
        <v>166</v>
      </c>
      <c r="E277" s="190" t="s">
        <v>3267</v>
      </c>
      <c r="F277" s="191" t="s">
        <v>3244</v>
      </c>
      <c r="G277" s="192" t="s">
        <v>579</v>
      </c>
      <c r="H277" s="193">
        <v>1</v>
      </c>
      <c r="I277" s="233"/>
      <c r="J277" s="234">
        <f>ROUND(I277*H277,2)</f>
        <v>0</v>
      </c>
      <c r="K277" s="191" t="s">
        <v>22</v>
      </c>
      <c r="L277" s="214"/>
      <c r="M277" s="235" t="s">
        <v>22</v>
      </c>
      <c r="N277" s="236" t="s">
        <v>44</v>
      </c>
      <c r="O277" s="106"/>
      <c r="P277" s="237">
        <f>O277*H277</f>
        <v>0</v>
      </c>
      <c r="Q277" s="237">
        <v>0</v>
      </c>
      <c r="R277" s="237">
        <f>Q277*H277</f>
        <v>0</v>
      </c>
      <c r="S277" s="237">
        <v>0</v>
      </c>
      <c r="T277" s="254">
        <f>S277*H277</f>
        <v>0</v>
      </c>
      <c r="AR277" s="170" t="s">
        <v>171</v>
      </c>
      <c r="AT277" s="170" t="s">
        <v>166</v>
      </c>
      <c r="AU277" s="170" t="s">
        <v>81</v>
      </c>
      <c r="AY277" s="170" t="s">
        <v>164</v>
      </c>
      <c r="BE277" s="266">
        <f>IF(N277="základní",J277,0)</f>
        <v>0</v>
      </c>
      <c r="BF277" s="266">
        <f>IF(N277="snížená",J277,0)</f>
        <v>0</v>
      </c>
      <c r="BG277" s="266">
        <f>IF(N277="zákl. přenesená",J277,0)</f>
        <v>0</v>
      </c>
      <c r="BH277" s="266">
        <f>IF(N277="sníž. přenesená",J277,0)</f>
        <v>0</v>
      </c>
      <c r="BI277" s="266">
        <f>IF(N277="nulová",J277,0)</f>
        <v>0</v>
      </c>
      <c r="BJ277" s="170" t="s">
        <v>24</v>
      </c>
      <c r="BK277" s="266">
        <f>ROUND(I277*H277,2)</f>
        <v>0</v>
      </c>
      <c r="BL277" s="170" t="s">
        <v>171</v>
      </c>
      <c r="BM277" s="170" t="s">
        <v>3268</v>
      </c>
    </row>
    <row r="278" spans="2:47" s="84" customFormat="1" ht="13.5">
      <c r="B278" s="105"/>
      <c r="C278" s="174"/>
      <c r="D278" s="194" t="s">
        <v>173</v>
      </c>
      <c r="E278" s="174"/>
      <c r="F278" s="195" t="s">
        <v>3244</v>
      </c>
      <c r="G278" s="174"/>
      <c r="H278" s="174"/>
      <c r="I278" s="215"/>
      <c r="J278" s="174"/>
      <c r="K278" s="174"/>
      <c r="L278" s="214"/>
      <c r="M278" s="238"/>
      <c r="N278" s="106"/>
      <c r="O278" s="106"/>
      <c r="P278" s="106"/>
      <c r="Q278" s="106"/>
      <c r="R278" s="106"/>
      <c r="S278" s="106"/>
      <c r="T278" s="255"/>
      <c r="AT278" s="170" t="s">
        <v>173</v>
      </c>
      <c r="AU278" s="170" t="s">
        <v>81</v>
      </c>
    </row>
    <row r="279" spans="2:47" s="84" customFormat="1" ht="24">
      <c r="B279" s="105"/>
      <c r="C279" s="174"/>
      <c r="D279" s="207" t="s">
        <v>1077</v>
      </c>
      <c r="E279" s="174"/>
      <c r="F279" s="280" t="s">
        <v>3078</v>
      </c>
      <c r="G279" s="174"/>
      <c r="H279" s="174"/>
      <c r="I279" s="215"/>
      <c r="J279" s="174"/>
      <c r="K279" s="174"/>
      <c r="L279" s="214"/>
      <c r="M279" s="238"/>
      <c r="N279" s="106"/>
      <c r="O279" s="106"/>
      <c r="P279" s="106"/>
      <c r="Q279" s="106"/>
      <c r="R279" s="106"/>
      <c r="S279" s="106"/>
      <c r="T279" s="255"/>
      <c r="AT279" s="170" t="s">
        <v>1077</v>
      </c>
      <c r="AU279" s="170" t="s">
        <v>81</v>
      </c>
    </row>
    <row r="280" spans="2:65" s="84" customFormat="1" ht="20.4" customHeight="1">
      <c r="B280" s="105"/>
      <c r="C280" s="189" t="s">
        <v>626</v>
      </c>
      <c r="D280" s="189" t="s">
        <v>166</v>
      </c>
      <c r="E280" s="190" t="s">
        <v>3269</v>
      </c>
      <c r="F280" s="191" t="s">
        <v>3270</v>
      </c>
      <c r="G280" s="192" t="s">
        <v>579</v>
      </c>
      <c r="H280" s="193">
        <v>2</v>
      </c>
      <c r="I280" s="233"/>
      <c r="J280" s="234">
        <f>ROUND(I280*H280,2)</f>
        <v>0</v>
      </c>
      <c r="K280" s="191" t="s">
        <v>22</v>
      </c>
      <c r="L280" s="214"/>
      <c r="M280" s="235" t="s">
        <v>22</v>
      </c>
      <c r="N280" s="236" t="s">
        <v>44</v>
      </c>
      <c r="O280" s="106"/>
      <c r="P280" s="237">
        <f>O280*H280</f>
        <v>0</v>
      </c>
      <c r="Q280" s="237">
        <v>0</v>
      </c>
      <c r="R280" s="237">
        <f>Q280*H280</f>
        <v>0</v>
      </c>
      <c r="S280" s="237">
        <v>0</v>
      </c>
      <c r="T280" s="254">
        <f>S280*H280</f>
        <v>0</v>
      </c>
      <c r="AR280" s="170" t="s">
        <v>171</v>
      </c>
      <c r="AT280" s="170" t="s">
        <v>166</v>
      </c>
      <c r="AU280" s="170" t="s">
        <v>81</v>
      </c>
      <c r="AY280" s="170" t="s">
        <v>164</v>
      </c>
      <c r="BE280" s="266">
        <f>IF(N280="základní",J280,0)</f>
        <v>0</v>
      </c>
      <c r="BF280" s="266">
        <f>IF(N280="snížená",J280,0)</f>
        <v>0</v>
      </c>
      <c r="BG280" s="266">
        <f>IF(N280="zákl. přenesená",J280,0)</f>
        <v>0</v>
      </c>
      <c r="BH280" s="266">
        <f>IF(N280="sníž. přenesená",J280,0)</f>
        <v>0</v>
      </c>
      <c r="BI280" s="266">
        <f>IF(N280="nulová",J280,0)</f>
        <v>0</v>
      </c>
      <c r="BJ280" s="170" t="s">
        <v>24</v>
      </c>
      <c r="BK280" s="266">
        <f>ROUND(I280*H280,2)</f>
        <v>0</v>
      </c>
      <c r="BL280" s="170" t="s">
        <v>171</v>
      </c>
      <c r="BM280" s="170" t="s">
        <v>3271</v>
      </c>
    </row>
    <row r="281" spans="2:47" s="84" customFormat="1" ht="13.5">
      <c r="B281" s="105"/>
      <c r="C281" s="174"/>
      <c r="D281" s="194" t="s">
        <v>173</v>
      </c>
      <c r="E281" s="174"/>
      <c r="F281" s="195" t="s">
        <v>3270</v>
      </c>
      <c r="G281" s="174"/>
      <c r="H281" s="174"/>
      <c r="I281" s="215"/>
      <c r="J281" s="174"/>
      <c r="K281" s="174"/>
      <c r="L281" s="214"/>
      <c r="M281" s="238"/>
      <c r="N281" s="106"/>
      <c r="O281" s="106"/>
      <c r="P281" s="106"/>
      <c r="Q281" s="106"/>
      <c r="R281" s="106"/>
      <c r="S281" s="106"/>
      <c r="T281" s="255"/>
      <c r="AT281" s="170" t="s">
        <v>173</v>
      </c>
      <c r="AU281" s="170" t="s">
        <v>81</v>
      </c>
    </row>
    <row r="282" spans="2:47" s="84" customFormat="1" ht="24">
      <c r="B282" s="105"/>
      <c r="C282" s="174"/>
      <c r="D282" s="207" t="s">
        <v>1077</v>
      </c>
      <c r="E282" s="174"/>
      <c r="F282" s="280" t="s">
        <v>3078</v>
      </c>
      <c r="G282" s="174"/>
      <c r="H282" s="174"/>
      <c r="I282" s="215"/>
      <c r="J282" s="174"/>
      <c r="K282" s="174"/>
      <c r="L282" s="214"/>
      <c r="M282" s="238"/>
      <c r="N282" s="106"/>
      <c r="O282" s="106"/>
      <c r="P282" s="106"/>
      <c r="Q282" s="106"/>
      <c r="R282" s="106"/>
      <c r="S282" s="106"/>
      <c r="T282" s="255"/>
      <c r="AT282" s="170" t="s">
        <v>1077</v>
      </c>
      <c r="AU282" s="170" t="s">
        <v>81</v>
      </c>
    </row>
    <row r="283" spans="2:65" s="84" customFormat="1" ht="20.4" customHeight="1">
      <c r="B283" s="105"/>
      <c r="C283" s="189" t="s">
        <v>631</v>
      </c>
      <c r="D283" s="189" t="s">
        <v>166</v>
      </c>
      <c r="E283" s="190" t="s">
        <v>3272</v>
      </c>
      <c r="F283" s="191" t="s">
        <v>3250</v>
      </c>
      <c r="G283" s="192" t="s">
        <v>579</v>
      </c>
      <c r="H283" s="193">
        <v>2</v>
      </c>
      <c r="I283" s="233"/>
      <c r="J283" s="234">
        <f>ROUND(I283*H283,2)</f>
        <v>0</v>
      </c>
      <c r="K283" s="191" t="s">
        <v>22</v>
      </c>
      <c r="L283" s="214"/>
      <c r="M283" s="235" t="s">
        <v>22</v>
      </c>
      <c r="N283" s="236" t="s">
        <v>44</v>
      </c>
      <c r="O283" s="106"/>
      <c r="P283" s="237">
        <f>O283*H283</f>
        <v>0</v>
      </c>
      <c r="Q283" s="237">
        <v>0</v>
      </c>
      <c r="R283" s="237">
        <f>Q283*H283</f>
        <v>0</v>
      </c>
      <c r="S283" s="237">
        <v>0</v>
      </c>
      <c r="T283" s="254">
        <f>S283*H283</f>
        <v>0</v>
      </c>
      <c r="AR283" s="170" t="s">
        <v>171</v>
      </c>
      <c r="AT283" s="170" t="s">
        <v>166</v>
      </c>
      <c r="AU283" s="170" t="s">
        <v>81</v>
      </c>
      <c r="AY283" s="170" t="s">
        <v>164</v>
      </c>
      <c r="BE283" s="266">
        <f>IF(N283="základní",J283,0)</f>
        <v>0</v>
      </c>
      <c r="BF283" s="266">
        <f>IF(N283="snížená",J283,0)</f>
        <v>0</v>
      </c>
      <c r="BG283" s="266">
        <f>IF(N283="zákl. přenesená",J283,0)</f>
        <v>0</v>
      </c>
      <c r="BH283" s="266">
        <f>IF(N283="sníž. přenesená",J283,0)</f>
        <v>0</v>
      </c>
      <c r="BI283" s="266">
        <f>IF(N283="nulová",J283,0)</f>
        <v>0</v>
      </c>
      <c r="BJ283" s="170" t="s">
        <v>24</v>
      </c>
      <c r="BK283" s="266">
        <f>ROUND(I283*H283,2)</f>
        <v>0</v>
      </c>
      <c r="BL283" s="170" t="s">
        <v>171</v>
      </c>
      <c r="BM283" s="170" t="s">
        <v>3273</v>
      </c>
    </row>
    <row r="284" spans="2:47" s="84" customFormat="1" ht="13.5">
      <c r="B284" s="105"/>
      <c r="C284" s="174"/>
      <c r="D284" s="194" t="s">
        <v>173</v>
      </c>
      <c r="E284" s="174"/>
      <c r="F284" s="195" t="s">
        <v>3250</v>
      </c>
      <c r="G284" s="174"/>
      <c r="H284" s="174"/>
      <c r="I284" s="215"/>
      <c r="J284" s="174"/>
      <c r="K284" s="174"/>
      <c r="L284" s="214"/>
      <c r="M284" s="238"/>
      <c r="N284" s="106"/>
      <c r="O284" s="106"/>
      <c r="P284" s="106"/>
      <c r="Q284" s="106"/>
      <c r="R284" s="106"/>
      <c r="S284" s="106"/>
      <c r="T284" s="255"/>
      <c r="AT284" s="170" t="s">
        <v>173</v>
      </c>
      <c r="AU284" s="170" t="s">
        <v>81</v>
      </c>
    </row>
    <row r="285" spans="2:47" s="84" customFormat="1" ht="24">
      <c r="B285" s="105"/>
      <c r="C285" s="174"/>
      <c r="D285" s="207" t="s">
        <v>1077</v>
      </c>
      <c r="E285" s="174"/>
      <c r="F285" s="280" t="s">
        <v>3078</v>
      </c>
      <c r="G285" s="174"/>
      <c r="H285" s="174"/>
      <c r="I285" s="215"/>
      <c r="J285" s="174"/>
      <c r="K285" s="174"/>
      <c r="L285" s="214"/>
      <c r="M285" s="238"/>
      <c r="N285" s="106"/>
      <c r="O285" s="106"/>
      <c r="P285" s="106"/>
      <c r="Q285" s="106"/>
      <c r="R285" s="106"/>
      <c r="S285" s="106"/>
      <c r="T285" s="255"/>
      <c r="AT285" s="170" t="s">
        <v>1077</v>
      </c>
      <c r="AU285" s="170" t="s">
        <v>81</v>
      </c>
    </row>
    <row r="286" spans="2:65" s="84" customFormat="1" ht="20.4" customHeight="1">
      <c r="B286" s="105"/>
      <c r="C286" s="189" t="s">
        <v>637</v>
      </c>
      <c r="D286" s="189" t="s">
        <v>166</v>
      </c>
      <c r="E286" s="190" t="s">
        <v>3274</v>
      </c>
      <c r="F286" s="191" t="s">
        <v>3275</v>
      </c>
      <c r="G286" s="192" t="s">
        <v>579</v>
      </c>
      <c r="H286" s="193">
        <v>1</v>
      </c>
      <c r="I286" s="233"/>
      <c r="J286" s="234">
        <f>ROUND(I286*H286,2)</f>
        <v>0</v>
      </c>
      <c r="K286" s="191" t="s">
        <v>22</v>
      </c>
      <c r="L286" s="214"/>
      <c r="M286" s="235" t="s">
        <v>22</v>
      </c>
      <c r="N286" s="236" t="s">
        <v>44</v>
      </c>
      <c r="O286" s="106"/>
      <c r="P286" s="237">
        <f>O286*H286</f>
        <v>0</v>
      </c>
      <c r="Q286" s="237">
        <v>0</v>
      </c>
      <c r="R286" s="237">
        <f>Q286*H286</f>
        <v>0</v>
      </c>
      <c r="S286" s="237">
        <v>0</v>
      </c>
      <c r="T286" s="254">
        <f>S286*H286</f>
        <v>0</v>
      </c>
      <c r="AR286" s="170" t="s">
        <v>171</v>
      </c>
      <c r="AT286" s="170" t="s">
        <v>166</v>
      </c>
      <c r="AU286" s="170" t="s">
        <v>81</v>
      </c>
      <c r="AY286" s="170" t="s">
        <v>164</v>
      </c>
      <c r="BE286" s="266">
        <f>IF(N286="základní",J286,0)</f>
        <v>0</v>
      </c>
      <c r="BF286" s="266">
        <f>IF(N286="snížená",J286,0)</f>
        <v>0</v>
      </c>
      <c r="BG286" s="266">
        <f>IF(N286="zákl. přenesená",J286,0)</f>
        <v>0</v>
      </c>
      <c r="BH286" s="266">
        <f>IF(N286="sníž. přenesená",J286,0)</f>
        <v>0</v>
      </c>
      <c r="BI286" s="266">
        <f>IF(N286="nulová",J286,0)</f>
        <v>0</v>
      </c>
      <c r="BJ286" s="170" t="s">
        <v>24</v>
      </c>
      <c r="BK286" s="266">
        <f>ROUND(I286*H286,2)</f>
        <v>0</v>
      </c>
      <c r="BL286" s="170" t="s">
        <v>171</v>
      </c>
      <c r="BM286" s="170" t="s">
        <v>3276</v>
      </c>
    </row>
    <row r="287" spans="2:47" s="84" customFormat="1" ht="13.5">
      <c r="B287" s="105"/>
      <c r="C287" s="174"/>
      <c r="D287" s="194" t="s">
        <v>173</v>
      </c>
      <c r="E287" s="174"/>
      <c r="F287" s="195" t="s">
        <v>3275</v>
      </c>
      <c r="G287" s="174"/>
      <c r="H287" s="174"/>
      <c r="I287" s="215"/>
      <c r="J287" s="174"/>
      <c r="K287" s="174"/>
      <c r="L287" s="214"/>
      <c r="M287" s="238"/>
      <c r="N287" s="106"/>
      <c r="O287" s="106"/>
      <c r="P287" s="106"/>
      <c r="Q287" s="106"/>
      <c r="R287" s="106"/>
      <c r="S287" s="106"/>
      <c r="T287" s="255"/>
      <c r="AT287" s="170" t="s">
        <v>173</v>
      </c>
      <c r="AU287" s="170" t="s">
        <v>81</v>
      </c>
    </row>
    <row r="288" spans="2:47" s="84" customFormat="1" ht="24">
      <c r="B288" s="105"/>
      <c r="C288" s="174"/>
      <c r="D288" s="207" t="s">
        <v>1077</v>
      </c>
      <c r="E288" s="174"/>
      <c r="F288" s="280" t="s">
        <v>3078</v>
      </c>
      <c r="G288" s="174"/>
      <c r="H288" s="174"/>
      <c r="I288" s="215"/>
      <c r="J288" s="174"/>
      <c r="K288" s="174"/>
      <c r="L288" s="214"/>
      <c r="M288" s="238"/>
      <c r="N288" s="106"/>
      <c r="O288" s="106"/>
      <c r="P288" s="106"/>
      <c r="Q288" s="106"/>
      <c r="R288" s="106"/>
      <c r="S288" s="106"/>
      <c r="T288" s="255"/>
      <c r="AT288" s="170" t="s">
        <v>1077</v>
      </c>
      <c r="AU288" s="170" t="s">
        <v>81</v>
      </c>
    </row>
    <row r="289" spans="2:65" s="84" customFormat="1" ht="20.4" customHeight="1">
      <c r="B289" s="105"/>
      <c r="C289" s="189" t="s">
        <v>642</v>
      </c>
      <c r="D289" s="189" t="s">
        <v>166</v>
      </c>
      <c r="E289" s="190" t="s">
        <v>3277</v>
      </c>
      <c r="F289" s="191" t="s">
        <v>3278</v>
      </c>
      <c r="G289" s="192" t="s">
        <v>579</v>
      </c>
      <c r="H289" s="193">
        <v>1</v>
      </c>
      <c r="I289" s="233"/>
      <c r="J289" s="234">
        <f>ROUND(I289*H289,2)</f>
        <v>0</v>
      </c>
      <c r="K289" s="191" t="s">
        <v>22</v>
      </c>
      <c r="L289" s="214"/>
      <c r="M289" s="235" t="s">
        <v>22</v>
      </c>
      <c r="N289" s="236" t="s">
        <v>44</v>
      </c>
      <c r="O289" s="106"/>
      <c r="P289" s="237">
        <f>O289*H289</f>
        <v>0</v>
      </c>
      <c r="Q289" s="237">
        <v>0</v>
      </c>
      <c r="R289" s="237">
        <f>Q289*H289</f>
        <v>0</v>
      </c>
      <c r="S289" s="237">
        <v>0</v>
      </c>
      <c r="T289" s="254">
        <f>S289*H289</f>
        <v>0</v>
      </c>
      <c r="AR289" s="170" t="s">
        <v>171</v>
      </c>
      <c r="AT289" s="170" t="s">
        <v>166</v>
      </c>
      <c r="AU289" s="170" t="s">
        <v>81</v>
      </c>
      <c r="AY289" s="170" t="s">
        <v>164</v>
      </c>
      <c r="BE289" s="266">
        <f>IF(N289="základní",J289,0)</f>
        <v>0</v>
      </c>
      <c r="BF289" s="266">
        <f>IF(N289="snížená",J289,0)</f>
        <v>0</v>
      </c>
      <c r="BG289" s="266">
        <f>IF(N289="zákl. přenesená",J289,0)</f>
        <v>0</v>
      </c>
      <c r="BH289" s="266">
        <f>IF(N289="sníž. přenesená",J289,0)</f>
        <v>0</v>
      </c>
      <c r="BI289" s="266">
        <f>IF(N289="nulová",J289,0)</f>
        <v>0</v>
      </c>
      <c r="BJ289" s="170" t="s">
        <v>24</v>
      </c>
      <c r="BK289" s="266">
        <f>ROUND(I289*H289,2)</f>
        <v>0</v>
      </c>
      <c r="BL289" s="170" t="s">
        <v>171</v>
      </c>
      <c r="BM289" s="170" t="s">
        <v>3279</v>
      </c>
    </row>
    <row r="290" spans="2:47" s="84" customFormat="1" ht="13.5">
      <c r="B290" s="105"/>
      <c r="C290" s="174"/>
      <c r="D290" s="194" t="s">
        <v>173</v>
      </c>
      <c r="E290" s="174"/>
      <c r="F290" s="195" t="s">
        <v>3278</v>
      </c>
      <c r="G290" s="174"/>
      <c r="H290" s="174"/>
      <c r="I290" s="215"/>
      <c r="J290" s="174"/>
      <c r="K290" s="174"/>
      <c r="L290" s="214"/>
      <c r="M290" s="238"/>
      <c r="N290" s="106"/>
      <c r="O290" s="106"/>
      <c r="P290" s="106"/>
      <c r="Q290" s="106"/>
      <c r="R290" s="106"/>
      <c r="S290" s="106"/>
      <c r="T290" s="255"/>
      <c r="AT290" s="170" t="s">
        <v>173</v>
      </c>
      <c r="AU290" s="170" t="s">
        <v>81</v>
      </c>
    </row>
    <row r="291" spans="2:47" s="84" customFormat="1" ht="24">
      <c r="B291" s="105"/>
      <c r="C291" s="174"/>
      <c r="D291" s="207" t="s">
        <v>1077</v>
      </c>
      <c r="E291" s="174"/>
      <c r="F291" s="280" t="s">
        <v>3078</v>
      </c>
      <c r="G291" s="174"/>
      <c r="H291" s="174"/>
      <c r="I291" s="215"/>
      <c r="J291" s="174"/>
      <c r="K291" s="174"/>
      <c r="L291" s="214"/>
      <c r="M291" s="238"/>
      <c r="N291" s="106"/>
      <c r="O291" s="106"/>
      <c r="P291" s="106"/>
      <c r="Q291" s="106"/>
      <c r="R291" s="106"/>
      <c r="S291" s="106"/>
      <c r="T291" s="255"/>
      <c r="AT291" s="170" t="s">
        <v>1077</v>
      </c>
      <c r="AU291" s="170" t="s">
        <v>81</v>
      </c>
    </row>
    <row r="292" spans="2:65" s="84" customFormat="1" ht="20.4" customHeight="1">
      <c r="B292" s="105"/>
      <c r="C292" s="189" t="s">
        <v>647</v>
      </c>
      <c r="D292" s="189" t="s">
        <v>166</v>
      </c>
      <c r="E292" s="190" t="s">
        <v>3280</v>
      </c>
      <c r="F292" s="191" t="s">
        <v>3281</v>
      </c>
      <c r="G292" s="192" t="s">
        <v>579</v>
      </c>
      <c r="H292" s="193">
        <v>6</v>
      </c>
      <c r="I292" s="233"/>
      <c r="J292" s="234">
        <f>ROUND(I292*H292,2)</f>
        <v>0</v>
      </c>
      <c r="K292" s="191" t="s">
        <v>22</v>
      </c>
      <c r="L292" s="214"/>
      <c r="M292" s="235" t="s">
        <v>22</v>
      </c>
      <c r="N292" s="236" t="s">
        <v>44</v>
      </c>
      <c r="O292" s="106"/>
      <c r="P292" s="237">
        <f>O292*H292</f>
        <v>0</v>
      </c>
      <c r="Q292" s="237">
        <v>0</v>
      </c>
      <c r="R292" s="237">
        <f>Q292*H292</f>
        <v>0</v>
      </c>
      <c r="S292" s="237">
        <v>0</v>
      </c>
      <c r="T292" s="254">
        <f>S292*H292</f>
        <v>0</v>
      </c>
      <c r="AR292" s="170" t="s">
        <v>171</v>
      </c>
      <c r="AT292" s="170" t="s">
        <v>166</v>
      </c>
      <c r="AU292" s="170" t="s">
        <v>81</v>
      </c>
      <c r="AY292" s="170" t="s">
        <v>164</v>
      </c>
      <c r="BE292" s="266">
        <f>IF(N292="základní",J292,0)</f>
        <v>0</v>
      </c>
      <c r="BF292" s="266">
        <f>IF(N292="snížená",J292,0)</f>
        <v>0</v>
      </c>
      <c r="BG292" s="266">
        <f>IF(N292="zákl. přenesená",J292,0)</f>
        <v>0</v>
      </c>
      <c r="BH292" s="266">
        <f>IF(N292="sníž. přenesená",J292,0)</f>
        <v>0</v>
      </c>
      <c r="BI292" s="266">
        <f>IF(N292="nulová",J292,0)</f>
        <v>0</v>
      </c>
      <c r="BJ292" s="170" t="s">
        <v>24</v>
      </c>
      <c r="BK292" s="266">
        <f>ROUND(I292*H292,2)</f>
        <v>0</v>
      </c>
      <c r="BL292" s="170" t="s">
        <v>171</v>
      </c>
      <c r="BM292" s="170" t="s">
        <v>3282</v>
      </c>
    </row>
    <row r="293" spans="2:47" s="84" customFormat="1" ht="13.5">
      <c r="B293" s="105"/>
      <c r="C293" s="174"/>
      <c r="D293" s="194" t="s">
        <v>173</v>
      </c>
      <c r="E293" s="174"/>
      <c r="F293" s="195" t="s">
        <v>3281</v>
      </c>
      <c r="G293" s="174"/>
      <c r="H293" s="174"/>
      <c r="I293" s="215"/>
      <c r="J293" s="174"/>
      <c r="K293" s="174"/>
      <c r="L293" s="214"/>
      <c r="M293" s="238"/>
      <c r="N293" s="106"/>
      <c r="O293" s="106"/>
      <c r="P293" s="106"/>
      <c r="Q293" s="106"/>
      <c r="R293" s="106"/>
      <c r="S293" s="106"/>
      <c r="T293" s="255"/>
      <c r="AT293" s="170" t="s">
        <v>173</v>
      </c>
      <c r="AU293" s="170" t="s">
        <v>81</v>
      </c>
    </row>
    <row r="294" spans="2:47" s="84" customFormat="1" ht="24">
      <c r="B294" s="105"/>
      <c r="C294" s="174"/>
      <c r="D294" s="207" t="s">
        <v>1077</v>
      </c>
      <c r="E294" s="174"/>
      <c r="F294" s="280" t="s">
        <v>3078</v>
      </c>
      <c r="G294" s="174"/>
      <c r="H294" s="174"/>
      <c r="I294" s="215"/>
      <c r="J294" s="174"/>
      <c r="K294" s="174"/>
      <c r="L294" s="214"/>
      <c r="M294" s="238"/>
      <c r="N294" s="106"/>
      <c r="O294" s="106"/>
      <c r="P294" s="106"/>
      <c r="Q294" s="106"/>
      <c r="R294" s="106"/>
      <c r="S294" s="106"/>
      <c r="T294" s="255"/>
      <c r="AT294" s="170" t="s">
        <v>1077</v>
      </c>
      <c r="AU294" s="170" t="s">
        <v>81</v>
      </c>
    </row>
    <row r="295" spans="2:65" s="84" customFormat="1" ht="20.4" customHeight="1">
      <c r="B295" s="105"/>
      <c r="C295" s="189" t="s">
        <v>652</v>
      </c>
      <c r="D295" s="189" t="s">
        <v>166</v>
      </c>
      <c r="E295" s="190" t="s">
        <v>3283</v>
      </c>
      <c r="F295" s="191" t="s">
        <v>3284</v>
      </c>
      <c r="G295" s="192" t="s">
        <v>579</v>
      </c>
      <c r="H295" s="193">
        <v>2</v>
      </c>
      <c r="I295" s="233"/>
      <c r="J295" s="234">
        <f>ROUND(I295*H295,2)</f>
        <v>0</v>
      </c>
      <c r="K295" s="191" t="s">
        <v>22</v>
      </c>
      <c r="L295" s="214"/>
      <c r="M295" s="235" t="s">
        <v>22</v>
      </c>
      <c r="N295" s="236" t="s">
        <v>44</v>
      </c>
      <c r="O295" s="106"/>
      <c r="P295" s="237">
        <f>O295*H295</f>
        <v>0</v>
      </c>
      <c r="Q295" s="237">
        <v>0</v>
      </c>
      <c r="R295" s="237">
        <f>Q295*H295</f>
        <v>0</v>
      </c>
      <c r="S295" s="237">
        <v>0</v>
      </c>
      <c r="T295" s="254">
        <f>S295*H295</f>
        <v>0</v>
      </c>
      <c r="AR295" s="170" t="s">
        <v>171</v>
      </c>
      <c r="AT295" s="170" t="s">
        <v>166</v>
      </c>
      <c r="AU295" s="170" t="s">
        <v>81</v>
      </c>
      <c r="AY295" s="170" t="s">
        <v>164</v>
      </c>
      <c r="BE295" s="266">
        <f>IF(N295="základní",J295,0)</f>
        <v>0</v>
      </c>
      <c r="BF295" s="266">
        <f>IF(N295="snížená",J295,0)</f>
        <v>0</v>
      </c>
      <c r="BG295" s="266">
        <f>IF(N295="zákl. přenesená",J295,0)</f>
        <v>0</v>
      </c>
      <c r="BH295" s="266">
        <f>IF(N295="sníž. přenesená",J295,0)</f>
        <v>0</v>
      </c>
      <c r="BI295" s="266">
        <f>IF(N295="nulová",J295,0)</f>
        <v>0</v>
      </c>
      <c r="BJ295" s="170" t="s">
        <v>24</v>
      </c>
      <c r="BK295" s="266">
        <f>ROUND(I295*H295,2)</f>
        <v>0</v>
      </c>
      <c r="BL295" s="170" t="s">
        <v>171</v>
      </c>
      <c r="BM295" s="170" t="s">
        <v>3285</v>
      </c>
    </row>
    <row r="296" spans="2:47" s="84" customFormat="1" ht="13.5">
      <c r="B296" s="105"/>
      <c r="C296" s="174"/>
      <c r="D296" s="194" t="s">
        <v>173</v>
      </c>
      <c r="E296" s="174"/>
      <c r="F296" s="195" t="s">
        <v>3284</v>
      </c>
      <c r="G296" s="174"/>
      <c r="H296" s="174"/>
      <c r="I296" s="215"/>
      <c r="J296" s="174"/>
      <c r="K296" s="174"/>
      <c r="L296" s="214"/>
      <c r="M296" s="238"/>
      <c r="N296" s="106"/>
      <c r="O296" s="106"/>
      <c r="P296" s="106"/>
      <c r="Q296" s="106"/>
      <c r="R296" s="106"/>
      <c r="S296" s="106"/>
      <c r="T296" s="255"/>
      <c r="AT296" s="170" t="s">
        <v>173</v>
      </c>
      <c r="AU296" s="170" t="s">
        <v>81</v>
      </c>
    </row>
    <row r="297" spans="2:47" s="84" customFormat="1" ht="24">
      <c r="B297" s="105"/>
      <c r="C297" s="174"/>
      <c r="D297" s="207" t="s">
        <v>1077</v>
      </c>
      <c r="E297" s="174"/>
      <c r="F297" s="280" t="s">
        <v>3078</v>
      </c>
      <c r="G297" s="174"/>
      <c r="H297" s="174"/>
      <c r="I297" s="215"/>
      <c r="J297" s="174"/>
      <c r="K297" s="174"/>
      <c r="L297" s="214"/>
      <c r="M297" s="238"/>
      <c r="N297" s="106"/>
      <c r="O297" s="106"/>
      <c r="P297" s="106"/>
      <c r="Q297" s="106"/>
      <c r="R297" s="106"/>
      <c r="S297" s="106"/>
      <c r="T297" s="255"/>
      <c r="AT297" s="170" t="s">
        <v>1077</v>
      </c>
      <c r="AU297" s="170" t="s">
        <v>81</v>
      </c>
    </row>
    <row r="298" spans="2:65" s="84" customFormat="1" ht="20.4" customHeight="1">
      <c r="B298" s="105"/>
      <c r="C298" s="189" t="s">
        <v>657</v>
      </c>
      <c r="D298" s="189" t="s">
        <v>166</v>
      </c>
      <c r="E298" s="190" t="s">
        <v>3286</v>
      </c>
      <c r="F298" s="191" t="s">
        <v>3287</v>
      </c>
      <c r="G298" s="192" t="s">
        <v>579</v>
      </c>
      <c r="H298" s="193">
        <v>2</v>
      </c>
      <c r="I298" s="233"/>
      <c r="J298" s="234">
        <f>ROUND(I298*H298,2)</f>
        <v>0</v>
      </c>
      <c r="K298" s="191" t="s">
        <v>22</v>
      </c>
      <c r="L298" s="214"/>
      <c r="M298" s="235" t="s">
        <v>22</v>
      </c>
      <c r="N298" s="236" t="s">
        <v>44</v>
      </c>
      <c r="O298" s="106"/>
      <c r="P298" s="237">
        <f>O298*H298</f>
        <v>0</v>
      </c>
      <c r="Q298" s="237">
        <v>0</v>
      </c>
      <c r="R298" s="237">
        <f>Q298*H298</f>
        <v>0</v>
      </c>
      <c r="S298" s="237">
        <v>0</v>
      </c>
      <c r="T298" s="254">
        <f>S298*H298</f>
        <v>0</v>
      </c>
      <c r="AR298" s="170" t="s">
        <v>171</v>
      </c>
      <c r="AT298" s="170" t="s">
        <v>166</v>
      </c>
      <c r="AU298" s="170" t="s">
        <v>81</v>
      </c>
      <c r="AY298" s="170" t="s">
        <v>164</v>
      </c>
      <c r="BE298" s="266">
        <f>IF(N298="základní",J298,0)</f>
        <v>0</v>
      </c>
      <c r="BF298" s="266">
        <f>IF(N298="snížená",J298,0)</f>
        <v>0</v>
      </c>
      <c r="BG298" s="266">
        <f>IF(N298="zákl. přenesená",J298,0)</f>
        <v>0</v>
      </c>
      <c r="BH298" s="266">
        <f>IF(N298="sníž. přenesená",J298,0)</f>
        <v>0</v>
      </c>
      <c r="BI298" s="266">
        <f>IF(N298="nulová",J298,0)</f>
        <v>0</v>
      </c>
      <c r="BJ298" s="170" t="s">
        <v>24</v>
      </c>
      <c r="BK298" s="266">
        <f>ROUND(I298*H298,2)</f>
        <v>0</v>
      </c>
      <c r="BL298" s="170" t="s">
        <v>171</v>
      </c>
      <c r="BM298" s="170" t="s">
        <v>3288</v>
      </c>
    </row>
    <row r="299" spans="2:47" s="84" customFormat="1" ht="13.5">
      <c r="B299" s="105"/>
      <c r="C299" s="174"/>
      <c r="D299" s="194" t="s">
        <v>173</v>
      </c>
      <c r="E299" s="174"/>
      <c r="F299" s="195" t="s">
        <v>3287</v>
      </c>
      <c r="G299" s="174"/>
      <c r="H299" s="174"/>
      <c r="I299" s="215"/>
      <c r="J299" s="174"/>
      <c r="K299" s="174"/>
      <c r="L299" s="214"/>
      <c r="M299" s="238"/>
      <c r="N299" s="106"/>
      <c r="O299" s="106"/>
      <c r="P299" s="106"/>
      <c r="Q299" s="106"/>
      <c r="R299" s="106"/>
      <c r="S299" s="106"/>
      <c r="T299" s="255"/>
      <c r="AT299" s="170" t="s">
        <v>173</v>
      </c>
      <c r="AU299" s="170" t="s">
        <v>81</v>
      </c>
    </row>
    <row r="300" spans="2:47" s="84" customFormat="1" ht="24">
      <c r="B300" s="105"/>
      <c r="C300" s="174"/>
      <c r="D300" s="207" t="s">
        <v>1077</v>
      </c>
      <c r="E300" s="174"/>
      <c r="F300" s="280" t="s">
        <v>3078</v>
      </c>
      <c r="G300" s="174"/>
      <c r="H300" s="174"/>
      <c r="I300" s="215"/>
      <c r="J300" s="174"/>
      <c r="K300" s="174"/>
      <c r="L300" s="214"/>
      <c r="M300" s="238"/>
      <c r="N300" s="106"/>
      <c r="O300" s="106"/>
      <c r="P300" s="106"/>
      <c r="Q300" s="106"/>
      <c r="R300" s="106"/>
      <c r="S300" s="106"/>
      <c r="T300" s="255"/>
      <c r="AT300" s="170" t="s">
        <v>1077</v>
      </c>
      <c r="AU300" s="170" t="s">
        <v>81</v>
      </c>
    </row>
    <row r="301" spans="2:65" s="84" customFormat="1" ht="20.4" customHeight="1">
      <c r="B301" s="105"/>
      <c r="C301" s="189" t="s">
        <v>662</v>
      </c>
      <c r="D301" s="189" t="s">
        <v>166</v>
      </c>
      <c r="E301" s="190" t="s">
        <v>3289</v>
      </c>
      <c r="F301" s="191" t="s">
        <v>3290</v>
      </c>
      <c r="G301" s="192" t="s">
        <v>579</v>
      </c>
      <c r="H301" s="193">
        <v>6</v>
      </c>
      <c r="I301" s="233"/>
      <c r="J301" s="234">
        <f>ROUND(I301*H301,2)</f>
        <v>0</v>
      </c>
      <c r="K301" s="191" t="s">
        <v>22</v>
      </c>
      <c r="L301" s="214"/>
      <c r="M301" s="235" t="s">
        <v>22</v>
      </c>
      <c r="N301" s="236" t="s">
        <v>44</v>
      </c>
      <c r="O301" s="106"/>
      <c r="P301" s="237">
        <f>O301*H301</f>
        <v>0</v>
      </c>
      <c r="Q301" s="237">
        <v>0</v>
      </c>
      <c r="R301" s="237">
        <f>Q301*H301</f>
        <v>0</v>
      </c>
      <c r="S301" s="237">
        <v>0</v>
      </c>
      <c r="T301" s="254">
        <f>S301*H301</f>
        <v>0</v>
      </c>
      <c r="AR301" s="170" t="s">
        <v>171</v>
      </c>
      <c r="AT301" s="170" t="s">
        <v>166</v>
      </c>
      <c r="AU301" s="170" t="s">
        <v>81</v>
      </c>
      <c r="AY301" s="170" t="s">
        <v>164</v>
      </c>
      <c r="BE301" s="266">
        <f>IF(N301="základní",J301,0)</f>
        <v>0</v>
      </c>
      <c r="BF301" s="266">
        <f>IF(N301="snížená",J301,0)</f>
        <v>0</v>
      </c>
      <c r="BG301" s="266">
        <f>IF(N301="zákl. přenesená",J301,0)</f>
        <v>0</v>
      </c>
      <c r="BH301" s="266">
        <f>IF(N301="sníž. přenesená",J301,0)</f>
        <v>0</v>
      </c>
      <c r="BI301" s="266">
        <f>IF(N301="nulová",J301,0)</f>
        <v>0</v>
      </c>
      <c r="BJ301" s="170" t="s">
        <v>24</v>
      </c>
      <c r="BK301" s="266">
        <f>ROUND(I301*H301,2)</f>
        <v>0</v>
      </c>
      <c r="BL301" s="170" t="s">
        <v>171</v>
      </c>
      <c r="BM301" s="170" t="s">
        <v>3291</v>
      </c>
    </row>
    <row r="302" spans="2:47" s="84" customFormat="1" ht="13.5">
      <c r="B302" s="105"/>
      <c r="C302" s="174"/>
      <c r="D302" s="194" t="s">
        <v>173</v>
      </c>
      <c r="E302" s="174"/>
      <c r="F302" s="195" t="s">
        <v>3290</v>
      </c>
      <c r="G302" s="174"/>
      <c r="H302" s="174"/>
      <c r="I302" s="215"/>
      <c r="J302" s="174"/>
      <c r="K302" s="174"/>
      <c r="L302" s="214"/>
      <c r="M302" s="238"/>
      <c r="N302" s="106"/>
      <c r="O302" s="106"/>
      <c r="P302" s="106"/>
      <c r="Q302" s="106"/>
      <c r="R302" s="106"/>
      <c r="S302" s="106"/>
      <c r="T302" s="255"/>
      <c r="AT302" s="170" t="s">
        <v>173</v>
      </c>
      <c r="AU302" s="170" t="s">
        <v>81</v>
      </c>
    </row>
    <row r="303" spans="2:47" s="84" customFormat="1" ht="24">
      <c r="B303" s="105"/>
      <c r="C303" s="174"/>
      <c r="D303" s="207" t="s">
        <v>1077</v>
      </c>
      <c r="E303" s="174"/>
      <c r="F303" s="280" t="s">
        <v>3078</v>
      </c>
      <c r="G303" s="174"/>
      <c r="H303" s="174"/>
      <c r="I303" s="215"/>
      <c r="J303" s="174"/>
      <c r="K303" s="174"/>
      <c r="L303" s="214"/>
      <c r="M303" s="238"/>
      <c r="N303" s="106"/>
      <c r="O303" s="106"/>
      <c r="P303" s="106"/>
      <c r="Q303" s="106"/>
      <c r="R303" s="106"/>
      <c r="S303" s="106"/>
      <c r="T303" s="255"/>
      <c r="AT303" s="170" t="s">
        <v>1077</v>
      </c>
      <c r="AU303" s="170" t="s">
        <v>81</v>
      </c>
    </row>
    <row r="304" spans="2:65" s="84" customFormat="1" ht="20.4" customHeight="1">
      <c r="B304" s="105"/>
      <c r="C304" s="189" t="s">
        <v>671</v>
      </c>
      <c r="D304" s="189" t="s">
        <v>166</v>
      </c>
      <c r="E304" s="190" t="s">
        <v>3292</v>
      </c>
      <c r="F304" s="191" t="s">
        <v>3293</v>
      </c>
      <c r="G304" s="192" t="s">
        <v>579</v>
      </c>
      <c r="H304" s="193">
        <v>6</v>
      </c>
      <c r="I304" s="233"/>
      <c r="J304" s="234">
        <f>ROUND(I304*H304,2)</f>
        <v>0</v>
      </c>
      <c r="K304" s="191" t="s">
        <v>22</v>
      </c>
      <c r="L304" s="214"/>
      <c r="M304" s="235" t="s">
        <v>22</v>
      </c>
      <c r="N304" s="236" t="s">
        <v>44</v>
      </c>
      <c r="O304" s="106"/>
      <c r="P304" s="237">
        <f>O304*H304</f>
        <v>0</v>
      </c>
      <c r="Q304" s="237">
        <v>0</v>
      </c>
      <c r="R304" s="237">
        <f>Q304*H304</f>
        <v>0</v>
      </c>
      <c r="S304" s="237">
        <v>0</v>
      </c>
      <c r="T304" s="254">
        <f>S304*H304</f>
        <v>0</v>
      </c>
      <c r="AR304" s="170" t="s">
        <v>171</v>
      </c>
      <c r="AT304" s="170" t="s">
        <v>166</v>
      </c>
      <c r="AU304" s="170" t="s">
        <v>81</v>
      </c>
      <c r="AY304" s="170" t="s">
        <v>164</v>
      </c>
      <c r="BE304" s="266">
        <f>IF(N304="základní",J304,0)</f>
        <v>0</v>
      </c>
      <c r="BF304" s="266">
        <f>IF(N304="snížená",J304,0)</f>
        <v>0</v>
      </c>
      <c r="BG304" s="266">
        <f>IF(N304="zákl. přenesená",J304,0)</f>
        <v>0</v>
      </c>
      <c r="BH304" s="266">
        <f>IF(N304="sníž. přenesená",J304,0)</f>
        <v>0</v>
      </c>
      <c r="BI304" s="266">
        <f>IF(N304="nulová",J304,0)</f>
        <v>0</v>
      </c>
      <c r="BJ304" s="170" t="s">
        <v>24</v>
      </c>
      <c r="BK304" s="266">
        <f>ROUND(I304*H304,2)</f>
        <v>0</v>
      </c>
      <c r="BL304" s="170" t="s">
        <v>171</v>
      </c>
      <c r="BM304" s="170" t="s">
        <v>3294</v>
      </c>
    </row>
    <row r="305" spans="2:47" s="84" customFormat="1" ht="13.5">
      <c r="B305" s="105"/>
      <c r="C305" s="174"/>
      <c r="D305" s="194" t="s">
        <v>173</v>
      </c>
      <c r="E305" s="174"/>
      <c r="F305" s="195" t="s">
        <v>3293</v>
      </c>
      <c r="G305" s="174"/>
      <c r="H305" s="174"/>
      <c r="I305" s="215"/>
      <c r="J305" s="174"/>
      <c r="K305" s="174"/>
      <c r="L305" s="214"/>
      <c r="M305" s="238"/>
      <c r="N305" s="106"/>
      <c r="O305" s="106"/>
      <c r="P305" s="106"/>
      <c r="Q305" s="106"/>
      <c r="R305" s="106"/>
      <c r="S305" s="106"/>
      <c r="T305" s="255"/>
      <c r="AT305" s="170" t="s">
        <v>173</v>
      </c>
      <c r="AU305" s="170" t="s">
        <v>81</v>
      </c>
    </row>
    <row r="306" spans="2:47" s="84" customFormat="1" ht="24">
      <c r="B306" s="105"/>
      <c r="C306" s="174"/>
      <c r="D306" s="207" t="s">
        <v>1077</v>
      </c>
      <c r="E306" s="174"/>
      <c r="F306" s="280" t="s">
        <v>3078</v>
      </c>
      <c r="G306" s="174"/>
      <c r="H306" s="174"/>
      <c r="I306" s="215"/>
      <c r="J306" s="174"/>
      <c r="K306" s="174"/>
      <c r="L306" s="214"/>
      <c r="M306" s="238"/>
      <c r="N306" s="106"/>
      <c r="O306" s="106"/>
      <c r="P306" s="106"/>
      <c r="Q306" s="106"/>
      <c r="R306" s="106"/>
      <c r="S306" s="106"/>
      <c r="T306" s="255"/>
      <c r="AT306" s="170" t="s">
        <v>1077</v>
      </c>
      <c r="AU306" s="170" t="s">
        <v>81</v>
      </c>
    </row>
    <row r="307" spans="2:65" s="84" customFormat="1" ht="20.4" customHeight="1">
      <c r="B307" s="105"/>
      <c r="C307" s="189" t="s">
        <v>680</v>
      </c>
      <c r="D307" s="189" t="s">
        <v>166</v>
      </c>
      <c r="E307" s="190" t="s">
        <v>3295</v>
      </c>
      <c r="F307" s="191" t="s">
        <v>3095</v>
      </c>
      <c r="G307" s="192" t="s">
        <v>192</v>
      </c>
      <c r="H307" s="193">
        <v>253</v>
      </c>
      <c r="I307" s="233"/>
      <c r="J307" s="234">
        <f>ROUND(I307*H307,2)</f>
        <v>0</v>
      </c>
      <c r="K307" s="191" t="s">
        <v>22</v>
      </c>
      <c r="L307" s="214"/>
      <c r="M307" s="235" t="s">
        <v>22</v>
      </c>
      <c r="N307" s="236" t="s">
        <v>44</v>
      </c>
      <c r="O307" s="106"/>
      <c r="P307" s="237">
        <f>O307*H307</f>
        <v>0</v>
      </c>
      <c r="Q307" s="237">
        <v>0</v>
      </c>
      <c r="R307" s="237">
        <f>Q307*H307</f>
        <v>0</v>
      </c>
      <c r="S307" s="237">
        <v>0</v>
      </c>
      <c r="T307" s="254">
        <f>S307*H307</f>
        <v>0</v>
      </c>
      <c r="AR307" s="170" t="s">
        <v>171</v>
      </c>
      <c r="AT307" s="170" t="s">
        <v>166</v>
      </c>
      <c r="AU307" s="170" t="s">
        <v>81</v>
      </c>
      <c r="AY307" s="170" t="s">
        <v>164</v>
      </c>
      <c r="BE307" s="266">
        <f>IF(N307="základní",J307,0)</f>
        <v>0</v>
      </c>
      <c r="BF307" s="266">
        <f>IF(N307="snížená",J307,0)</f>
        <v>0</v>
      </c>
      <c r="BG307" s="266">
        <f>IF(N307="zákl. přenesená",J307,0)</f>
        <v>0</v>
      </c>
      <c r="BH307" s="266">
        <f>IF(N307="sníž. přenesená",J307,0)</f>
        <v>0</v>
      </c>
      <c r="BI307" s="266">
        <f>IF(N307="nulová",J307,0)</f>
        <v>0</v>
      </c>
      <c r="BJ307" s="170" t="s">
        <v>24</v>
      </c>
      <c r="BK307" s="266">
        <f>ROUND(I307*H307,2)</f>
        <v>0</v>
      </c>
      <c r="BL307" s="170" t="s">
        <v>171</v>
      </c>
      <c r="BM307" s="170" t="s">
        <v>3296</v>
      </c>
    </row>
    <row r="308" spans="2:47" s="84" customFormat="1" ht="13.5">
      <c r="B308" s="105"/>
      <c r="C308" s="174"/>
      <c r="D308" s="194" t="s">
        <v>173</v>
      </c>
      <c r="E308" s="174"/>
      <c r="F308" s="195" t="s">
        <v>3095</v>
      </c>
      <c r="G308" s="174"/>
      <c r="H308" s="174"/>
      <c r="I308" s="215"/>
      <c r="J308" s="174"/>
      <c r="K308" s="174"/>
      <c r="L308" s="214"/>
      <c r="M308" s="238"/>
      <c r="N308" s="106"/>
      <c r="O308" s="106"/>
      <c r="P308" s="106"/>
      <c r="Q308" s="106"/>
      <c r="R308" s="106"/>
      <c r="S308" s="106"/>
      <c r="T308" s="255"/>
      <c r="AT308" s="170" t="s">
        <v>173</v>
      </c>
      <c r="AU308" s="170" t="s">
        <v>81</v>
      </c>
    </row>
    <row r="309" spans="2:47" s="84" customFormat="1" ht="36">
      <c r="B309" s="105"/>
      <c r="C309" s="174"/>
      <c r="D309" s="207" t="s">
        <v>1077</v>
      </c>
      <c r="E309" s="174"/>
      <c r="F309" s="280" t="s">
        <v>3297</v>
      </c>
      <c r="G309" s="174"/>
      <c r="H309" s="174"/>
      <c r="I309" s="215"/>
      <c r="J309" s="174"/>
      <c r="K309" s="174"/>
      <c r="L309" s="214"/>
      <c r="M309" s="238"/>
      <c r="N309" s="106"/>
      <c r="O309" s="106"/>
      <c r="P309" s="106"/>
      <c r="Q309" s="106"/>
      <c r="R309" s="106"/>
      <c r="S309" s="106"/>
      <c r="T309" s="255"/>
      <c r="AT309" s="170" t="s">
        <v>1077</v>
      </c>
      <c r="AU309" s="170" t="s">
        <v>81</v>
      </c>
    </row>
    <row r="310" spans="2:65" s="84" customFormat="1" ht="20.4" customHeight="1">
      <c r="B310" s="105"/>
      <c r="C310" s="189" t="s">
        <v>693</v>
      </c>
      <c r="D310" s="189" t="s">
        <v>166</v>
      </c>
      <c r="E310" s="190" t="s">
        <v>3298</v>
      </c>
      <c r="F310" s="191" t="s">
        <v>3299</v>
      </c>
      <c r="G310" s="192" t="s">
        <v>192</v>
      </c>
      <c r="H310" s="193">
        <v>253</v>
      </c>
      <c r="I310" s="233"/>
      <c r="J310" s="234">
        <f>ROUND(I310*H310,2)</f>
        <v>0</v>
      </c>
      <c r="K310" s="191" t="s">
        <v>22</v>
      </c>
      <c r="L310" s="214"/>
      <c r="M310" s="235" t="s">
        <v>22</v>
      </c>
      <c r="N310" s="236" t="s">
        <v>44</v>
      </c>
      <c r="O310" s="106"/>
      <c r="P310" s="237">
        <f>O310*H310</f>
        <v>0</v>
      </c>
      <c r="Q310" s="237">
        <v>0</v>
      </c>
      <c r="R310" s="237">
        <f>Q310*H310</f>
        <v>0</v>
      </c>
      <c r="S310" s="237">
        <v>0</v>
      </c>
      <c r="T310" s="254">
        <f>S310*H310</f>
        <v>0</v>
      </c>
      <c r="AR310" s="170" t="s">
        <v>171</v>
      </c>
      <c r="AT310" s="170" t="s">
        <v>166</v>
      </c>
      <c r="AU310" s="170" t="s">
        <v>81</v>
      </c>
      <c r="AY310" s="170" t="s">
        <v>164</v>
      </c>
      <c r="BE310" s="266">
        <f>IF(N310="základní",J310,0)</f>
        <v>0</v>
      </c>
      <c r="BF310" s="266">
        <f>IF(N310="snížená",J310,0)</f>
        <v>0</v>
      </c>
      <c r="BG310" s="266">
        <f>IF(N310="zákl. přenesená",J310,0)</f>
        <v>0</v>
      </c>
      <c r="BH310" s="266">
        <f>IF(N310="sníž. přenesená",J310,0)</f>
        <v>0</v>
      </c>
      <c r="BI310" s="266">
        <f>IF(N310="nulová",J310,0)</f>
        <v>0</v>
      </c>
      <c r="BJ310" s="170" t="s">
        <v>24</v>
      </c>
      <c r="BK310" s="266">
        <f>ROUND(I310*H310,2)</f>
        <v>0</v>
      </c>
      <c r="BL310" s="170" t="s">
        <v>171</v>
      </c>
      <c r="BM310" s="170" t="s">
        <v>3300</v>
      </c>
    </row>
    <row r="311" spans="2:47" s="84" customFormat="1" ht="13.5">
      <c r="B311" s="105"/>
      <c r="C311" s="174"/>
      <c r="D311" s="194" t="s">
        <v>173</v>
      </c>
      <c r="E311" s="174"/>
      <c r="F311" s="195" t="s">
        <v>3299</v>
      </c>
      <c r="G311" s="174"/>
      <c r="H311" s="174"/>
      <c r="I311" s="215"/>
      <c r="J311" s="174"/>
      <c r="K311" s="174"/>
      <c r="L311" s="214"/>
      <c r="M311" s="238"/>
      <c r="N311" s="106"/>
      <c r="O311" s="106"/>
      <c r="P311" s="106"/>
      <c r="Q311" s="106"/>
      <c r="R311" s="106"/>
      <c r="S311" s="106"/>
      <c r="T311" s="255"/>
      <c r="AT311" s="170" t="s">
        <v>173</v>
      </c>
      <c r="AU311" s="170" t="s">
        <v>81</v>
      </c>
    </row>
    <row r="312" spans="2:47" s="84" customFormat="1" ht="24">
      <c r="B312" s="105"/>
      <c r="C312" s="174"/>
      <c r="D312" s="207" t="s">
        <v>1077</v>
      </c>
      <c r="E312" s="174"/>
      <c r="F312" s="280" t="s">
        <v>3105</v>
      </c>
      <c r="G312" s="174"/>
      <c r="H312" s="174"/>
      <c r="I312" s="215"/>
      <c r="J312" s="174"/>
      <c r="K312" s="174"/>
      <c r="L312" s="214"/>
      <c r="M312" s="238"/>
      <c r="N312" s="106"/>
      <c r="O312" s="106"/>
      <c r="P312" s="106"/>
      <c r="Q312" s="106"/>
      <c r="R312" s="106"/>
      <c r="S312" s="106"/>
      <c r="T312" s="255"/>
      <c r="AT312" s="170" t="s">
        <v>1077</v>
      </c>
      <c r="AU312" s="170" t="s">
        <v>81</v>
      </c>
    </row>
    <row r="313" spans="2:65" s="84" customFormat="1" ht="20.4" customHeight="1">
      <c r="B313" s="105"/>
      <c r="C313" s="189" t="s">
        <v>700</v>
      </c>
      <c r="D313" s="189" t="s">
        <v>166</v>
      </c>
      <c r="E313" s="190" t="s">
        <v>3301</v>
      </c>
      <c r="F313" s="191" t="s">
        <v>3302</v>
      </c>
      <c r="G313" s="192" t="s">
        <v>3116</v>
      </c>
      <c r="H313" s="193">
        <v>20</v>
      </c>
      <c r="I313" s="233"/>
      <c r="J313" s="234">
        <f>ROUND(I313*H313,2)</f>
        <v>0</v>
      </c>
      <c r="K313" s="191" t="s">
        <v>22</v>
      </c>
      <c r="L313" s="214"/>
      <c r="M313" s="235" t="s">
        <v>22</v>
      </c>
      <c r="N313" s="236" t="s">
        <v>44</v>
      </c>
      <c r="O313" s="106"/>
      <c r="P313" s="237">
        <f>O313*H313</f>
        <v>0</v>
      </c>
      <c r="Q313" s="237">
        <v>0</v>
      </c>
      <c r="R313" s="237">
        <f>Q313*H313</f>
        <v>0</v>
      </c>
      <c r="S313" s="237">
        <v>0</v>
      </c>
      <c r="T313" s="254">
        <f>S313*H313</f>
        <v>0</v>
      </c>
      <c r="AR313" s="170" t="s">
        <v>171</v>
      </c>
      <c r="AT313" s="170" t="s">
        <v>166</v>
      </c>
      <c r="AU313" s="170" t="s">
        <v>81</v>
      </c>
      <c r="AY313" s="170" t="s">
        <v>164</v>
      </c>
      <c r="BE313" s="266">
        <f>IF(N313="základní",J313,0)</f>
        <v>0</v>
      </c>
      <c r="BF313" s="266">
        <f>IF(N313="snížená",J313,0)</f>
        <v>0</v>
      </c>
      <c r="BG313" s="266">
        <f>IF(N313="zákl. přenesená",J313,0)</f>
        <v>0</v>
      </c>
      <c r="BH313" s="266">
        <f>IF(N313="sníž. přenesená",J313,0)</f>
        <v>0</v>
      </c>
      <c r="BI313" s="266">
        <f>IF(N313="nulová",J313,0)</f>
        <v>0</v>
      </c>
      <c r="BJ313" s="170" t="s">
        <v>24</v>
      </c>
      <c r="BK313" s="266">
        <f>ROUND(I313*H313,2)</f>
        <v>0</v>
      </c>
      <c r="BL313" s="170" t="s">
        <v>171</v>
      </c>
      <c r="BM313" s="170" t="s">
        <v>3303</v>
      </c>
    </row>
    <row r="314" spans="2:47" s="84" customFormat="1" ht="13.5">
      <c r="B314" s="105"/>
      <c r="C314" s="174"/>
      <c r="D314" s="194" t="s">
        <v>173</v>
      </c>
      <c r="E314" s="174"/>
      <c r="F314" s="195" t="s">
        <v>3302</v>
      </c>
      <c r="G314" s="174"/>
      <c r="H314" s="174"/>
      <c r="I314" s="215"/>
      <c r="J314" s="174"/>
      <c r="K314" s="174"/>
      <c r="L314" s="214"/>
      <c r="M314" s="238"/>
      <c r="N314" s="106"/>
      <c r="O314" s="106"/>
      <c r="P314" s="106"/>
      <c r="Q314" s="106"/>
      <c r="R314" s="106"/>
      <c r="S314" s="106"/>
      <c r="T314" s="255"/>
      <c r="AT314" s="170" t="s">
        <v>173</v>
      </c>
      <c r="AU314" s="170" t="s">
        <v>81</v>
      </c>
    </row>
    <row r="315" spans="2:47" s="84" customFormat="1" ht="24">
      <c r="B315" s="105"/>
      <c r="C315" s="174"/>
      <c r="D315" s="194" t="s">
        <v>1077</v>
      </c>
      <c r="E315" s="174"/>
      <c r="F315" s="279" t="s">
        <v>3119</v>
      </c>
      <c r="G315" s="174"/>
      <c r="H315" s="174"/>
      <c r="I315" s="215"/>
      <c r="J315" s="174"/>
      <c r="K315" s="174"/>
      <c r="L315" s="214"/>
      <c r="M315" s="238"/>
      <c r="N315" s="106"/>
      <c r="O315" s="106"/>
      <c r="P315" s="106"/>
      <c r="Q315" s="106"/>
      <c r="R315" s="106"/>
      <c r="S315" s="106"/>
      <c r="T315" s="255"/>
      <c r="AT315" s="170" t="s">
        <v>1077</v>
      </c>
      <c r="AU315" s="170" t="s">
        <v>81</v>
      </c>
    </row>
    <row r="316" spans="2:63" s="89" customFormat="1" ht="29.9" customHeight="1">
      <c r="B316" s="183"/>
      <c r="C316" s="184"/>
      <c r="D316" s="187" t="s">
        <v>72</v>
      </c>
      <c r="E316" s="188" t="s">
        <v>171</v>
      </c>
      <c r="F316" s="188" t="s">
        <v>3304</v>
      </c>
      <c r="G316" s="184"/>
      <c r="H316" s="184"/>
      <c r="I316" s="226"/>
      <c r="J316" s="232">
        <f>BK316</f>
        <v>0</v>
      </c>
      <c r="K316" s="184"/>
      <c r="L316" s="228"/>
      <c r="M316" s="229"/>
      <c r="N316" s="230"/>
      <c r="O316" s="230"/>
      <c r="P316" s="231">
        <f aca="true" t="shared" si="4" ref="P316:T316">SUM(P317:P337)</f>
        <v>0</v>
      </c>
      <c r="Q316" s="230"/>
      <c r="R316" s="231">
        <f t="shared" si="4"/>
        <v>0</v>
      </c>
      <c r="S316" s="230"/>
      <c r="T316" s="253">
        <f t="shared" si="4"/>
        <v>0</v>
      </c>
      <c r="AR316" s="259" t="s">
        <v>24</v>
      </c>
      <c r="AT316" s="260" t="s">
        <v>72</v>
      </c>
      <c r="AU316" s="260" t="s">
        <v>24</v>
      </c>
      <c r="AY316" s="259" t="s">
        <v>164</v>
      </c>
      <c r="BK316" s="265">
        <f>SUM(BK317:BK337)</f>
        <v>0</v>
      </c>
    </row>
    <row r="317" spans="2:65" s="84" customFormat="1" ht="20.4" customHeight="1">
      <c r="B317" s="105"/>
      <c r="C317" s="189" t="s">
        <v>707</v>
      </c>
      <c r="D317" s="189" t="s">
        <v>166</v>
      </c>
      <c r="E317" s="190" t="s">
        <v>3305</v>
      </c>
      <c r="F317" s="191" t="s">
        <v>3306</v>
      </c>
      <c r="G317" s="192" t="s">
        <v>579</v>
      </c>
      <c r="H317" s="193">
        <v>1</v>
      </c>
      <c r="I317" s="233"/>
      <c r="J317" s="234">
        <f>ROUND(I317*H317,2)</f>
        <v>0</v>
      </c>
      <c r="K317" s="191" t="s">
        <v>22</v>
      </c>
      <c r="L317" s="214"/>
      <c r="M317" s="235" t="s">
        <v>22</v>
      </c>
      <c r="N317" s="236" t="s">
        <v>44</v>
      </c>
      <c r="O317" s="106"/>
      <c r="P317" s="237">
        <f>O317*H317</f>
        <v>0</v>
      </c>
      <c r="Q317" s="237">
        <v>0</v>
      </c>
      <c r="R317" s="237">
        <f>Q317*H317</f>
        <v>0</v>
      </c>
      <c r="S317" s="237">
        <v>0</v>
      </c>
      <c r="T317" s="254">
        <f>S317*H317</f>
        <v>0</v>
      </c>
      <c r="AR317" s="170" t="s">
        <v>171</v>
      </c>
      <c r="AT317" s="170" t="s">
        <v>166</v>
      </c>
      <c r="AU317" s="170" t="s">
        <v>81</v>
      </c>
      <c r="AY317" s="170" t="s">
        <v>164</v>
      </c>
      <c r="BE317" s="266">
        <f>IF(N317="základní",J317,0)</f>
        <v>0</v>
      </c>
      <c r="BF317" s="266">
        <f>IF(N317="snížená",J317,0)</f>
        <v>0</v>
      </c>
      <c r="BG317" s="266">
        <f>IF(N317="zákl. přenesená",J317,0)</f>
        <v>0</v>
      </c>
      <c r="BH317" s="266">
        <f>IF(N317="sníž. přenesená",J317,0)</f>
        <v>0</v>
      </c>
      <c r="BI317" s="266">
        <f>IF(N317="nulová",J317,0)</f>
        <v>0</v>
      </c>
      <c r="BJ317" s="170" t="s">
        <v>24</v>
      </c>
      <c r="BK317" s="266">
        <f>ROUND(I317*H317,2)</f>
        <v>0</v>
      </c>
      <c r="BL317" s="170" t="s">
        <v>171</v>
      </c>
      <c r="BM317" s="170" t="s">
        <v>3307</v>
      </c>
    </row>
    <row r="318" spans="2:47" s="84" customFormat="1" ht="13.5">
      <c r="B318" s="105"/>
      <c r="C318" s="174"/>
      <c r="D318" s="194" t="s">
        <v>173</v>
      </c>
      <c r="E318" s="174"/>
      <c r="F318" s="195" t="s">
        <v>3306</v>
      </c>
      <c r="G318" s="174"/>
      <c r="H318" s="174"/>
      <c r="I318" s="215"/>
      <c r="J318" s="174"/>
      <c r="K318" s="174"/>
      <c r="L318" s="214"/>
      <c r="M318" s="238"/>
      <c r="N318" s="106"/>
      <c r="O318" s="106"/>
      <c r="P318" s="106"/>
      <c r="Q318" s="106"/>
      <c r="R318" s="106"/>
      <c r="S318" s="106"/>
      <c r="T318" s="255"/>
      <c r="AT318" s="170" t="s">
        <v>173</v>
      </c>
      <c r="AU318" s="170" t="s">
        <v>81</v>
      </c>
    </row>
    <row r="319" spans="2:47" s="84" customFormat="1" ht="24">
      <c r="B319" s="105"/>
      <c r="C319" s="174"/>
      <c r="D319" s="207" t="s">
        <v>1077</v>
      </c>
      <c r="E319" s="174"/>
      <c r="F319" s="280" t="s">
        <v>3075</v>
      </c>
      <c r="G319" s="174"/>
      <c r="H319" s="174"/>
      <c r="I319" s="215"/>
      <c r="J319" s="174"/>
      <c r="K319" s="174"/>
      <c r="L319" s="214"/>
      <c r="M319" s="238"/>
      <c r="N319" s="106"/>
      <c r="O319" s="106"/>
      <c r="P319" s="106"/>
      <c r="Q319" s="106"/>
      <c r="R319" s="106"/>
      <c r="S319" s="106"/>
      <c r="T319" s="255"/>
      <c r="AT319" s="170" t="s">
        <v>1077</v>
      </c>
      <c r="AU319" s="170" t="s">
        <v>81</v>
      </c>
    </row>
    <row r="320" spans="2:65" s="84" customFormat="1" ht="20.4" customHeight="1">
      <c r="B320" s="105"/>
      <c r="C320" s="189" t="s">
        <v>715</v>
      </c>
      <c r="D320" s="189" t="s">
        <v>166</v>
      </c>
      <c r="E320" s="190" t="s">
        <v>3308</v>
      </c>
      <c r="F320" s="191" t="s">
        <v>3309</v>
      </c>
      <c r="G320" s="192" t="s">
        <v>579</v>
      </c>
      <c r="H320" s="193">
        <v>1</v>
      </c>
      <c r="I320" s="233"/>
      <c r="J320" s="234">
        <f>ROUND(I320*H320,2)</f>
        <v>0</v>
      </c>
      <c r="K320" s="191" t="s">
        <v>22</v>
      </c>
      <c r="L320" s="214"/>
      <c r="M320" s="235" t="s">
        <v>22</v>
      </c>
      <c r="N320" s="236" t="s">
        <v>44</v>
      </c>
      <c r="O320" s="106"/>
      <c r="P320" s="237">
        <f>O320*H320</f>
        <v>0</v>
      </c>
      <c r="Q320" s="237">
        <v>0</v>
      </c>
      <c r="R320" s="237">
        <f>Q320*H320</f>
        <v>0</v>
      </c>
      <c r="S320" s="237">
        <v>0</v>
      </c>
      <c r="T320" s="254">
        <f>S320*H320</f>
        <v>0</v>
      </c>
      <c r="AR320" s="170" t="s">
        <v>171</v>
      </c>
      <c r="AT320" s="170" t="s">
        <v>166</v>
      </c>
      <c r="AU320" s="170" t="s">
        <v>81</v>
      </c>
      <c r="AY320" s="170" t="s">
        <v>164</v>
      </c>
      <c r="BE320" s="266">
        <f>IF(N320="základní",J320,0)</f>
        <v>0</v>
      </c>
      <c r="BF320" s="266">
        <f>IF(N320="snížená",J320,0)</f>
        <v>0</v>
      </c>
      <c r="BG320" s="266">
        <f>IF(N320="zákl. přenesená",J320,0)</f>
        <v>0</v>
      </c>
      <c r="BH320" s="266">
        <f>IF(N320="sníž. přenesená",J320,0)</f>
        <v>0</v>
      </c>
      <c r="BI320" s="266">
        <f>IF(N320="nulová",J320,0)</f>
        <v>0</v>
      </c>
      <c r="BJ320" s="170" t="s">
        <v>24</v>
      </c>
      <c r="BK320" s="266">
        <f>ROUND(I320*H320,2)</f>
        <v>0</v>
      </c>
      <c r="BL320" s="170" t="s">
        <v>171</v>
      </c>
      <c r="BM320" s="170" t="s">
        <v>3310</v>
      </c>
    </row>
    <row r="321" spans="2:47" s="84" customFormat="1" ht="13.5">
      <c r="B321" s="105"/>
      <c r="C321" s="174"/>
      <c r="D321" s="194" t="s">
        <v>173</v>
      </c>
      <c r="E321" s="174"/>
      <c r="F321" s="195" t="s">
        <v>3309</v>
      </c>
      <c r="G321" s="174"/>
      <c r="H321" s="174"/>
      <c r="I321" s="215"/>
      <c r="J321" s="174"/>
      <c r="K321" s="174"/>
      <c r="L321" s="214"/>
      <c r="M321" s="238"/>
      <c r="N321" s="106"/>
      <c r="O321" s="106"/>
      <c r="P321" s="106"/>
      <c r="Q321" s="106"/>
      <c r="R321" s="106"/>
      <c r="S321" s="106"/>
      <c r="T321" s="255"/>
      <c r="AT321" s="170" t="s">
        <v>173</v>
      </c>
      <c r="AU321" s="170" t="s">
        <v>81</v>
      </c>
    </row>
    <row r="322" spans="2:47" s="84" customFormat="1" ht="24">
      <c r="B322" s="105"/>
      <c r="C322" s="174"/>
      <c r="D322" s="207" t="s">
        <v>1077</v>
      </c>
      <c r="E322" s="174"/>
      <c r="F322" s="280" t="s">
        <v>3078</v>
      </c>
      <c r="G322" s="174"/>
      <c r="H322" s="174"/>
      <c r="I322" s="215"/>
      <c r="J322" s="174"/>
      <c r="K322" s="174"/>
      <c r="L322" s="214"/>
      <c r="M322" s="238"/>
      <c r="N322" s="106"/>
      <c r="O322" s="106"/>
      <c r="P322" s="106"/>
      <c r="Q322" s="106"/>
      <c r="R322" s="106"/>
      <c r="S322" s="106"/>
      <c r="T322" s="255"/>
      <c r="AT322" s="170" t="s">
        <v>1077</v>
      </c>
      <c r="AU322" s="170" t="s">
        <v>81</v>
      </c>
    </row>
    <row r="323" spans="2:65" s="84" customFormat="1" ht="20.4" customHeight="1">
      <c r="B323" s="105"/>
      <c r="C323" s="189" t="s">
        <v>725</v>
      </c>
      <c r="D323" s="189" t="s">
        <v>166</v>
      </c>
      <c r="E323" s="190" t="s">
        <v>3311</v>
      </c>
      <c r="F323" s="191" t="s">
        <v>3312</v>
      </c>
      <c r="G323" s="192" t="s">
        <v>579</v>
      </c>
      <c r="H323" s="193">
        <v>2</v>
      </c>
      <c r="I323" s="233"/>
      <c r="J323" s="234">
        <f>ROUND(I323*H323,2)</f>
        <v>0</v>
      </c>
      <c r="K323" s="191" t="s">
        <v>22</v>
      </c>
      <c r="L323" s="214"/>
      <c r="M323" s="235" t="s">
        <v>22</v>
      </c>
      <c r="N323" s="236" t="s">
        <v>44</v>
      </c>
      <c r="O323" s="106"/>
      <c r="P323" s="237">
        <f>O323*H323</f>
        <v>0</v>
      </c>
      <c r="Q323" s="237">
        <v>0</v>
      </c>
      <c r="R323" s="237">
        <f>Q323*H323</f>
        <v>0</v>
      </c>
      <c r="S323" s="237">
        <v>0</v>
      </c>
      <c r="T323" s="254">
        <f>S323*H323</f>
        <v>0</v>
      </c>
      <c r="AR323" s="170" t="s">
        <v>171</v>
      </c>
      <c r="AT323" s="170" t="s">
        <v>166</v>
      </c>
      <c r="AU323" s="170" t="s">
        <v>81</v>
      </c>
      <c r="AY323" s="170" t="s">
        <v>164</v>
      </c>
      <c r="BE323" s="266">
        <f>IF(N323="základní",J323,0)</f>
        <v>0</v>
      </c>
      <c r="BF323" s="266">
        <f>IF(N323="snížená",J323,0)</f>
        <v>0</v>
      </c>
      <c r="BG323" s="266">
        <f>IF(N323="zákl. přenesená",J323,0)</f>
        <v>0</v>
      </c>
      <c r="BH323" s="266">
        <f>IF(N323="sníž. přenesená",J323,0)</f>
        <v>0</v>
      </c>
      <c r="BI323" s="266">
        <f>IF(N323="nulová",J323,0)</f>
        <v>0</v>
      </c>
      <c r="BJ323" s="170" t="s">
        <v>24</v>
      </c>
      <c r="BK323" s="266">
        <f>ROUND(I323*H323,2)</f>
        <v>0</v>
      </c>
      <c r="BL323" s="170" t="s">
        <v>171</v>
      </c>
      <c r="BM323" s="170" t="s">
        <v>3313</v>
      </c>
    </row>
    <row r="324" spans="2:47" s="84" customFormat="1" ht="13.5">
      <c r="B324" s="105"/>
      <c r="C324" s="174"/>
      <c r="D324" s="194" t="s">
        <v>173</v>
      </c>
      <c r="E324" s="174"/>
      <c r="F324" s="195" t="s">
        <v>3312</v>
      </c>
      <c r="G324" s="174"/>
      <c r="H324" s="174"/>
      <c r="I324" s="215"/>
      <c r="J324" s="174"/>
      <c r="K324" s="174"/>
      <c r="L324" s="214"/>
      <c r="M324" s="238"/>
      <c r="N324" s="106"/>
      <c r="O324" s="106"/>
      <c r="P324" s="106"/>
      <c r="Q324" s="106"/>
      <c r="R324" s="106"/>
      <c r="S324" s="106"/>
      <c r="T324" s="255"/>
      <c r="AT324" s="170" t="s">
        <v>173</v>
      </c>
      <c r="AU324" s="170" t="s">
        <v>81</v>
      </c>
    </row>
    <row r="325" spans="2:47" s="84" customFormat="1" ht="24">
      <c r="B325" s="105"/>
      <c r="C325" s="174"/>
      <c r="D325" s="207" t="s">
        <v>1077</v>
      </c>
      <c r="E325" s="174"/>
      <c r="F325" s="280" t="s">
        <v>3078</v>
      </c>
      <c r="G325" s="174"/>
      <c r="H325" s="174"/>
      <c r="I325" s="215"/>
      <c r="J325" s="174"/>
      <c r="K325" s="174"/>
      <c r="L325" s="214"/>
      <c r="M325" s="238"/>
      <c r="N325" s="106"/>
      <c r="O325" s="106"/>
      <c r="P325" s="106"/>
      <c r="Q325" s="106"/>
      <c r="R325" s="106"/>
      <c r="S325" s="106"/>
      <c r="T325" s="255"/>
      <c r="AT325" s="170" t="s">
        <v>1077</v>
      </c>
      <c r="AU325" s="170" t="s">
        <v>81</v>
      </c>
    </row>
    <row r="326" spans="2:65" s="84" customFormat="1" ht="20.4" customHeight="1">
      <c r="B326" s="105"/>
      <c r="C326" s="189" t="s">
        <v>732</v>
      </c>
      <c r="D326" s="189" t="s">
        <v>166</v>
      </c>
      <c r="E326" s="190" t="s">
        <v>3314</v>
      </c>
      <c r="F326" s="191" t="s">
        <v>3315</v>
      </c>
      <c r="G326" s="192" t="s">
        <v>579</v>
      </c>
      <c r="H326" s="193">
        <v>2</v>
      </c>
      <c r="I326" s="233"/>
      <c r="J326" s="234">
        <f>ROUND(I326*H326,2)</f>
        <v>0</v>
      </c>
      <c r="K326" s="191" t="s">
        <v>22</v>
      </c>
      <c r="L326" s="214"/>
      <c r="M326" s="235" t="s">
        <v>22</v>
      </c>
      <c r="N326" s="236" t="s">
        <v>44</v>
      </c>
      <c r="O326" s="106"/>
      <c r="P326" s="237">
        <f>O326*H326</f>
        <v>0</v>
      </c>
      <c r="Q326" s="237">
        <v>0</v>
      </c>
      <c r="R326" s="237">
        <f>Q326*H326</f>
        <v>0</v>
      </c>
      <c r="S326" s="237">
        <v>0</v>
      </c>
      <c r="T326" s="254">
        <f>S326*H326</f>
        <v>0</v>
      </c>
      <c r="AR326" s="170" t="s">
        <v>171</v>
      </c>
      <c r="AT326" s="170" t="s">
        <v>166</v>
      </c>
      <c r="AU326" s="170" t="s">
        <v>81</v>
      </c>
      <c r="AY326" s="170" t="s">
        <v>164</v>
      </c>
      <c r="BE326" s="266">
        <f>IF(N326="základní",J326,0)</f>
        <v>0</v>
      </c>
      <c r="BF326" s="266">
        <f>IF(N326="snížená",J326,0)</f>
        <v>0</v>
      </c>
      <c r="BG326" s="266">
        <f>IF(N326="zákl. přenesená",J326,0)</f>
        <v>0</v>
      </c>
      <c r="BH326" s="266">
        <f>IF(N326="sníž. přenesená",J326,0)</f>
        <v>0</v>
      </c>
      <c r="BI326" s="266">
        <f>IF(N326="nulová",J326,0)</f>
        <v>0</v>
      </c>
      <c r="BJ326" s="170" t="s">
        <v>24</v>
      </c>
      <c r="BK326" s="266">
        <f>ROUND(I326*H326,2)</f>
        <v>0</v>
      </c>
      <c r="BL326" s="170" t="s">
        <v>171</v>
      </c>
      <c r="BM326" s="170" t="s">
        <v>3316</v>
      </c>
    </row>
    <row r="327" spans="2:47" s="84" customFormat="1" ht="13.5">
      <c r="B327" s="105"/>
      <c r="C327" s="174"/>
      <c r="D327" s="194" t="s">
        <v>173</v>
      </c>
      <c r="E327" s="174"/>
      <c r="F327" s="195" t="s">
        <v>3315</v>
      </c>
      <c r="G327" s="174"/>
      <c r="H327" s="174"/>
      <c r="I327" s="215"/>
      <c r="J327" s="174"/>
      <c r="K327" s="174"/>
      <c r="L327" s="214"/>
      <c r="M327" s="238"/>
      <c r="N327" s="106"/>
      <c r="O327" s="106"/>
      <c r="P327" s="106"/>
      <c r="Q327" s="106"/>
      <c r="R327" s="106"/>
      <c r="S327" s="106"/>
      <c r="T327" s="255"/>
      <c r="AT327" s="170" t="s">
        <v>173</v>
      </c>
      <c r="AU327" s="170" t="s">
        <v>81</v>
      </c>
    </row>
    <row r="328" spans="2:47" s="84" customFormat="1" ht="24">
      <c r="B328" s="105"/>
      <c r="C328" s="174"/>
      <c r="D328" s="207" t="s">
        <v>1077</v>
      </c>
      <c r="E328" s="174"/>
      <c r="F328" s="280" t="s">
        <v>3078</v>
      </c>
      <c r="G328" s="174"/>
      <c r="H328" s="174"/>
      <c r="I328" s="215"/>
      <c r="J328" s="174"/>
      <c r="K328" s="174"/>
      <c r="L328" s="214"/>
      <c r="M328" s="238"/>
      <c r="N328" s="106"/>
      <c r="O328" s="106"/>
      <c r="P328" s="106"/>
      <c r="Q328" s="106"/>
      <c r="R328" s="106"/>
      <c r="S328" s="106"/>
      <c r="T328" s="255"/>
      <c r="AT328" s="170" t="s">
        <v>1077</v>
      </c>
      <c r="AU328" s="170" t="s">
        <v>81</v>
      </c>
    </row>
    <row r="329" spans="2:65" s="84" customFormat="1" ht="20.4" customHeight="1">
      <c r="B329" s="105"/>
      <c r="C329" s="189" t="s">
        <v>739</v>
      </c>
      <c r="D329" s="189" t="s">
        <v>166</v>
      </c>
      <c r="E329" s="190" t="s">
        <v>3317</v>
      </c>
      <c r="F329" s="191" t="s">
        <v>3318</v>
      </c>
      <c r="G329" s="192" t="s">
        <v>579</v>
      </c>
      <c r="H329" s="193">
        <v>2</v>
      </c>
      <c r="I329" s="233"/>
      <c r="J329" s="234">
        <f>ROUND(I329*H329,2)</f>
        <v>0</v>
      </c>
      <c r="K329" s="191" t="s">
        <v>22</v>
      </c>
      <c r="L329" s="214"/>
      <c r="M329" s="235" t="s">
        <v>22</v>
      </c>
      <c r="N329" s="236" t="s">
        <v>44</v>
      </c>
      <c r="O329" s="106"/>
      <c r="P329" s="237">
        <f>O329*H329</f>
        <v>0</v>
      </c>
      <c r="Q329" s="237">
        <v>0</v>
      </c>
      <c r="R329" s="237">
        <f>Q329*H329</f>
        <v>0</v>
      </c>
      <c r="S329" s="237">
        <v>0</v>
      </c>
      <c r="T329" s="254">
        <f>S329*H329</f>
        <v>0</v>
      </c>
      <c r="AR329" s="170" t="s">
        <v>171</v>
      </c>
      <c r="AT329" s="170" t="s">
        <v>166</v>
      </c>
      <c r="AU329" s="170" t="s">
        <v>81</v>
      </c>
      <c r="AY329" s="170" t="s">
        <v>164</v>
      </c>
      <c r="BE329" s="266">
        <f>IF(N329="základní",J329,0)</f>
        <v>0</v>
      </c>
      <c r="BF329" s="266">
        <f>IF(N329="snížená",J329,0)</f>
        <v>0</v>
      </c>
      <c r="BG329" s="266">
        <f>IF(N329="zákl. přenesená",J329,0)</f>
        <v>0</v>
      </c>
      <c r="BH329" s="266">
        <f>IF(N329="sníž. přenesená",J329,0)</f>
        <v>0</v>
      </c>
      <c r="BI329" s="266">
        <f>IF(N329="nulová",J329,0)</f>
        <v>0</v>
      </c>
      <c r="BJ329" s="170" t="s">
        <v>24</v>
      </c>
      <c r="BK329" s="266">
        <f>ROUND(I329*H329,2)</f>
        <v>0</v>
      </c>
      <c r="BL329" s="170" t="s">
        <v>171</v>
      </c>
      <c r="BM329" s="170" t="s">
        <v>3319</v>
      </c>
    </row>
    <row r="330" spans="2:47" s="84" customFormat="1" ht="13.5">
      <c r="B330" s="105"/>
      <c r="C330" s="174"/>
      <c r="D330" s="194" t="s">
        <v>173</v>
      </c>
      <c r="E330" s="174"/>
      <c r="F330" s="195" t="s">
        <v>3318</v>
      </c>
      <c r="G330" s="174"/>
      <c r="H330" s="174"/>
      <c r="I330" s="215"/>
      <c r="J330" s="174"/>
      <c r="K330" s="174"/>
      <c r="L330" s="214"/>
      <c r="M330" s="238"/>
      <c r="N330" s="106"/>
      <c r="O330" s="106"/>
      <c r="P330" s="106"/>
      <c r="Q330" s="106"/>
      <c r="R330" s="106"/>
      <c r="S330" s="106"/>
      <c r="T330" s="255"/>
      <c r="AT330" s="170" t="s">
        <v>173</v>
      </c>
      <c r="AU330" s="170" t="s">
        <v>81</v>
      </c>
    </row>
    <row r="331" spans="2:47" s="84" customFormat="1" ht="24">
      <c r="B331" s="105"/>
      <c r="C331" s="174"/>
      <c r="D331" s="207" t="s">
        <v>1077</v>
      </c>
      <c r="E331" s="174"/>
      <c r="F331" s="280" t="s">
        <v>3078</v>
      </c>
      <c r="G331" s="174"/>
      <c r="H331" s="174"/>
      <c r="I331" s="215"/>
      <c r="J331" s="174"/>
      <c r="K331" s="174"/>
      <c r="L331" s="214"/>
      <c r="M331" s="238"/>
      <c r="N331" s="106"/>
      <c r="O331" s="106"/>
      <c r="P331" s="106"/>
      <c r="Q331" s="106"/>
      <c r="R331" s="106"/>
      <c r="S331" s="106"/>
      <c r="T331" s="255"/>
      <c r="AT331" s="170" t="s">
        <v>1077</v>
      </c>
      <c r="AU331" s="170" t="s">
        <v>81</v>
      </c>
    </row>
    <row r="332" spans="2:65" s="84" customFormat="1" ht="20.4" customHeight="1">
      <c r="B332" s="105"/>
      <c r="C332" s="189" t="s">
        <v>747</v>
      </c>
      <c r="D332" s="189" t="s">
        <v>166</v>
      </c>
      <c r="E332" s="190" t="s">
        <v>3320</v>
      </c>
      <c r="F332" s="191" t="s">
        <v>3321</v>
      </c>
      <c r="G332" s="192" t="s">
        <v>579</v>
      </c>
      <c r="H332" s="193">
        <v>4</v>
      </c>
      <c r="I332" s="233"/>
      <c r="J332" s="234">
        <f>ROUND(I332*H332,2)</f>
        <v>0</v>
      </c>
      <c r="K332" s="191" t="s">
        <v>22</v>
      </c>
      <c r="L332" s="214"/>
      <c r="M332" s="235" t="s">
        <v>22</v>
      </c>
      <c r="N332" s="236" t="s">
        <v>44</v>
      </c>
      <c r="O332" s="106"/>
      <c r="P332" s="237">
        <f>O332*H332</f>
        <v>0</v>
      </c>
      <c r="Q332" s="237">
        <v>0</v>
      </c>
      <c r="R332" s="237">
        <f>Q332*H332</f>
        <v>0</v>
      </c>
      <c r="S332" s="237">
        <v>0</v>
      </c>
      <c r="T332" s="254">
        <f>S332*H332</f>
        <v>0</v>
      </c>
      <c r="AR332" s="170" t="s">
        <v>171</v>
      </c>
      <c r="AT332" s="170" t="s">
        <v>166</v>
      </c>
      <c r="AU332" s="170" t="s">
        <v>81</v>
      </c>
      <c r="AY332" s="170" t="s">
        <v>164</v>
      </c>
      <c r="BE332" s="266">
        <f>IF(N332="základní",J332,0)</f>
        <v>0</v>
      </c>
      <c r="BF332" s="266">
        <f>IF(N332="snížená",J332,0)</f>
        <v>0</v>
      </c>
      <c r="BG332" s="266">
        <f>IF(N332="zákl. přenesená",J332,0)</f>
        <v>0</v>
      </c>
      <c r="BH332" s="266">
        <f>IF(N332="sníž. přenesená",J332,0)</f>
        <v>0</v>
      </c>
      <c r="BI332" s="266">
        <f>IF(N332="nulová",J332,0)</f>
        <v>0</v>
      </c>
      <c r="BJ332" s="170" t="s">
        <v>24</v>
      </c>
      <c r="BK332" s="266">
        <f>ROUND(I332*H332,2)</f>
        <v>0</v>
      </c>
      <c r="BL332" s="170" t="s">
        <v>171</v>
      </c>
      <c r="BM332" s="170" t="s">
        <v>3322</v>
      </c>
    </row>
    <row r="333" spans="2:47" s="84" customFormat="1" ht="13.5">
      <c r="B333" s="105"/>
      <c r="C333" s="174"/>
      <c r="D333" s="194" t="s">
        <v>173</v>
      </c>
      <c r="E333" s="174"/>
      <c r="F333" s="195" t="s">
        <v>3321</v>
      </c>
      <c r="G333" s="174"/>
      <c r="H333" s="174"/>
      <c r="I333" s="215"/>
      <c r="J333" s="174"/>
      <c r="K333" s="174"/>
      <c r="L333" s="214"/>
      <c r="M333" s="238"/>
      <c r="N333" s="106"/>
      <c r="O333" s="106"/>
      <c r="P333" s="106"/>
      <c r="Q333" s="106"/>
      <c r="R333" s="106"/>
      <c r="S333" s="106"/>
      <c r="T333" s="255"/>
      <c r="AT333" s="170" t="s">
        <v>173</v>
      </c>
      <c r="AU333" s="170" t="s">
        <v>81</v>
      </c>
    </row>
    <row r="334" spans="2:47" s="84" customFormat="1" ht="24">
      <c r="B334" s="105"/>
      <c r="C334" s="174"/>
      <c r="D334" s="207" t="s">
        <v>1077</v>
      </c>
      <c r="E334" s="174"/>
      <c r="F334" s="280" t="s">
        <v>3078</v>
      </c>
      <c r="G334" s="174"/>
      <c r="H334" s="174"/>
      <c r="I334" s="215"/>
      <c r="J334" s="174"/>
      <c r="K334" s="174"/>
      <c r="L334" s="214"/>
      <c r="M334" s="238"/>
      <c r="N334" s="106"/>
      <c r="O334" s="106"/>
      <c r="P334" s="106"/>
      <c r="Q334" s="106"/>
      <c r="R334" s="106"/>
      <c r="S334" s="106"/>
      <c r="T334" s="255"/>
      <c r="AT334" s="170" t="s">
        <v>1077</v>
      </c>
      <c r="AU334" s="170" t="s">
        <v>81</v>
      </c>
    </row>
    <row r="335" spans="2:65" s="84" customFormat="1" ht="20.4" customHeight="1">
      <c r="B335" s="105"/>
      <c r="C335" s="189" t="s">
        <v>756</v>
      </c>
      <c r="D335" s="189" t="s">
        <v>166</v>
      </c>
      <c r="E335" s="190" t="s">
        <v>3323</v>
      </c>
      <c r="F335" s="191" t="s">
        <v>3324</v>
      </c>
      <c r="G335" s="192" t="s">
        <v>3116</v>
      </c>
      <c r="H335" s="193">
        <v>1.5</v>
      </c>
      <c r="I335" s="233"/>
      <c r="J335" s="234">
        <f>ROUND(I335*H335,2)</f>
        <v>0</v>
      </c>
      <c r="K335" s="191" t="s">
        <v>22</v>
      </c>
      <c r="L335" s="214"/>
      <c r="M335" s="235" t="s">
        <v>22</v>
      </c>
      <c r="N335" s="236" t="s">
        <v>44</v>
      </c>
      <c r="O335" s="106"/>
      <c r="P335" s="237">
        <f>O335*H335</f>
        <v>0</v>
      </c>
      <c r="Q335" s="237">
        <v>0</v>
      </c>
      <c r="R335" s="237">
        <f>Q335*H335</f>
        <v>0</v>
      </c>
      <c r="S335" s="237">
        <v>0</v>
      </c>
      <c r="T335" s="254">
        <f>S335*H335</f>
        <v>0</v>
      </c>
      <c r="AR335" s="170" t="s">
        <v>171</v>
      </c>
      <c r="AT335" s="170" t="s">
        <v>166</v>
      </c>
      <c r="AU335" s="170" t="s">
        <v>81</v>
      </c>
      <c r="AY335" s="170" t="s">
        <v>164</v>
      </c>
      <c r="BE335" s="266">
        <f>IF(N335="základní",J335,0)</f>
        <v>0</v>
      </c>
      <c r="BF335" s="266">
        <f>IF(N335="snížená",J335,0)</f>
        <v>0</v>
      </c>
      <c r="BG335" s="266">
        <f>IF(N335="zákl. přenesená",J335,0)</f>
        <v>0</v>
      </c>
      <c r="BH335" s="266">
        <f>IF(N335="sníž. přenesená",J335,0)</f>
        <v>0</v>
      </c>
      <c r="BI335" s="266">
        <f>IF(N335="nulová",J335,0)</f>
        <v>0</v>
      </c>
      <c r="BJ335" s="170" t="s">
        <v>24</v>
      </c>
      <c r="BK335" s="266">
        <f>ROUND(I335*H335,2)</f>
        <v>0</v>
      </c>
      <c r="BL335" s="170" t="s">
        <v>171</v>
      </c>
      <c r="BM335" s="170" t="s">
        <v>3325</v>
      </c>
    </row>
    <row r="336" spans="2:47" s="84" customFormat="1" ht="13.5">
      <c r="B336" s="105"/>
      <c r="C336" s="174"/>
      <c r="D336" s="194" t="s">
        <v>173</v>
      </c>
      <c r="E336" s="174"/>
      <c r="F336" s="195" t="s">
        <v>3324</v>
      </c>
      <c r="G336" s="174"/>
      <c r="H336" s="174"/>
      <c r="I336" s="215"/>
      <c r="J336" s="174"/>
      <c r="K336" s="174"/>
      <c r="L336" s="214"/>
      <c r="M336" s="238"/>
      <c r="N336" s="106"/>
      <c r="O336" s="106"/>
      <c r="P336" s="106"/>
      <c r="Q336" s="106"/>
      <c r="R336" s="106"/>
      <c r="S336" s="106"/>
      <c r="T336" s="255"/>
      <c r="AT336" s="170" t="s">
        <v>173</v>
      </c>
      <c r="AU336" s="170" t="s">
        <v>81</v>
      </c>
    </row>
    <row r="337" spans="2:47" s="84" customFormat="1" ht="24">
      <c r="B337" s="105"/>
      <c r="C337" s="174"/>
      <c r="D337" s="194" t="s">
        <v>1077</v>
      </c>
      <c r="E337" s="174"/>
      <c r="F337" s="279" t="s">
        <v>3326</v>
      </c>
      <c r="G337" s="174"/>
      <c r="H337" s="174"/>
      <c r="I337" s="215"/>
      <c r="J337" s="174"/>
      <c r="K337" s="174"/>
      <c r="L337" s="214"/>
      <c r="M337" s="238"/>
      <c r="N337" s="106"/>
      <c r="O337" s="106"/>
      <c r="P337" s="106"/>
      <c r="Q337" s="106"/>
      <c r="R337" s="106"/>
      <c r="S337" s="106"/>
      <c r="T337" s="255"/>
      <c r="AT337" s="170" t="s">
        <v>1077</v>
      </c>
      <c r="AU337" s="170" t="s">
        <v>81</v>
      </c>
    </row>
    <row r="338" spans="2:63" s="89" customFormat="1" ht="29.9" customHeight="1">
      <c r="B338" s="183"/>
      <c r="C338" s="184"/>
      <c r="D338" s="187" t="s">
        <v>72</v>
      </c>
      <c r="E338" s="188" t="s">
        <v>202</v>
      </c>
      <c r="F338" s="188" t="s">
        <v>3327</v>
      </c>
      <c r="G338" s="184"/>
      <c r="H338" s="184"/>
      <c r="I338" s="226"/>
      <c r="J338" s="232">
        <f>BK338</f>
        <v>0</v>
      </c>
      <c r="K338" s="184"/>
      <c r="L338" s="228"/>
      <c r="M338" s="229"/>
      <c r="N338" s="230"/>
      <c r="O338" s="230"/>
      <c r="P338" s="231">
        <f aca="true" t="shared" si="5" ref="P338:T338">SUM(P339:P353)</f>
        <v>0</v>
      </c>
      <c r="Q338" s="230"/>
      <c r="R338" s="231">
        <f t="shared" si="5"/>
        <v>0</v>
      </c>
      <c r="S338" s="230"/>
      <c r="T338" s="253">
        <f t="shared" si="5"/>
        <v>0</v>
      </c>
      <c r="AR338" s="259" t="s">
        <v>24</v>
      </c>
      <c r="AT338" s="260" t="s">
        <v>72</v>
      </c>
      <c r="AU338" s="260" t="s">
        <v>24</v>
      </c>
      <c r="AY338" s="259" t="s">
        <v>164</v>
      </c>
      <c r="BK338" s="265">
        <f>SUM(BK339:BK353)</f>
        <v>0</v>
      </c>
    </row>
    <row r="339" spans="2:65" s="84" customFormat="1" ht="20.4" customHeight="1">
      <c r="B339" s="105"/>
      <c r="C339" s="189" t="s">
        <v>765</v>
      </c>
      <c r="D339" s="189" t="s">
        <v>166</v>
      </c>
      <c r="E339" s="190" t="s">
        <v>3328</v>
      </c>
      <c r="F339" s="191" t="s">
        <v>3329</v>
      </c>
      <c r="G339" s="192" t="s">
        <v>579</v>
      </c>
      <c r="H339" s="193">
        <v>1</v>
      </c>
      <c r="I339" s="233"/>
      <c r="J339" s="234">
        <f>ROUND(I339*H339,2)</f>
        <v>0</v>
      </c>
      <c r="K339" s="191" t="s">
        <v>22</v>
      </c>
      <c r="L339" s="214"/>
      <c r="M339" s="235" t="s">
        <v>22</v>
      </c>
      <c r="N339" s="236" t="s">
        <v>44</v>
      </c>
      <c r="O339" s="106"/>
      <c r="P339" s="237">
        <f>O339*H339</f>
        <v>0</v>
      </c>
      <c r="Q339" s="237">
        <v>0</v>
      </c>
      <c r="R339" s="237">
        <f>Q339*H339</f>
        <v>0</v>
      </c>
      <c r="S339" s="237">
        <v>0</v>
      </c>
      <c r="T339" s="254">
        <f>S339*H339</f>
        <v>0</v>
      </c>
      <c r="AR339" s="170" t="s">
        <v>171</v>
      </c>
      <c r="AT339" s="170" t="s">
        <v>166</v>
      </c>
      <c r="AU339" s="170" t="s">
        <v>81</v>
      </c>
      <c r="AY339" s="170" t="s">
        <v>164</v>
      </c>
      <c r="BE339" s="266">
        <f>IF(N339="základní",J339,0)</f>
        <v>0</v>
      </c>
      <c r="BF339" s="266">
        <f>IF(N339="snížená",J339,0)</f>
        <v>0</v>
      </c>
      <c r="BG339" s="266">
        <f>IF(N339="zákl. přenesená",J339,0)</f>
        <v>0</v>
      </c>
      <c r="BH339" s="266">
        <f>IF(N339="sníž. přenesená",J339,0)</f>
        <v>0</v>
      </c>
      <c r="BI339" s="266">
        <f>IF(N339="nulová",J339,0)</f>
        <v>0</v>
      </c>
      <c r="BJ339" s="170" t="s">
        <v>24</v>
      </c>
      <c r="BK339" s="266">
        <f>ROUND(I339*H339,2)</f>
        <v>0</v>
      </c>
      <c r="BL339" s="170" t="s">
        <v>171</v>
      </c>
      <c r="BM339" s="170" t="s">
        <v>3330</v>
      </c>
    </row>
    <row r="340" spans="2:47" s="84" customFormat="1" ht="13.5">
      <c r="B340" s="105"/>
      <c r="C340" s="174"/>
      <c r="D340" s="194" t="s">
        <v>173</v>
      </c>
      <c r="E340" s="174"/>
      <c r="F340" s="195" t="s">
        <v>3329</v>
      </c>
      <c r="G340" s="174"/>
      <c r="H340" s="174"/>
      <c r="I340" s="215"/>
      <c r="J340" s="174"/>
      <c r="K340" s="174"/>
      <c r="L340" s="214"/>
      <c r="M340" s="238"/>
      <c r="N340" s="106"/>
      <c r="O340" s="106"/>
      <c r="P340" s="106"/>
      <c r="Q340" s="106"/>
      <c r="R340" s="106"/>
      <c r="S340" s="106"/>
      <c r="T340" s="255"/>
      <c r="AT340" s="170" t="s">
        <v>173</v>
      </c>
      <c r="AU340" s="170" t="s">
        <v>81</v>
      </c>
    </row>
    <row r="341" spans="2:47" s="84" customFormat="1" ht="36">
      <c r="B341" s="105"/>
      <c r="C341" s="174"/>
      <c r="D341" s="207" t="s">
        <v>1077</v>
      </c>
      <c r="E341" s="174"/>
      <c r="F341" s="280" t="s">
        <v>3331</v>
      </c>
      <c r="G341" s="174"/>
      <c r="H341" s="174"/>
      <c r="I341" s="215"/>
      <c r="J341" s="174"/>
      <c r="K341" s="174"/>
      <c r="L341" s="214"/>
      <c r="M341" s="238"/>
      <c r="N341" s="106"/>
      <c r="O341" s="106"/>
      <c r="P341" s="106"/>
      <c r="Q341" s="106"/>
      <c r="R341" s="106"/>
      <c r="S341" s="106"/>
      <c r="T341" s="255"/>
      <c r="AT341" s="170" t="s">
        <v>1077</v>
      </c>
      <c r="AU341" s="170" t="s">
        <v>81</v>
      </c>
    </row>
    <row r="342" spans="2:65" s="84" customFormat="1" ht="20.4" customHeight="1">
      <c r="B342" s="105"/>
      <c r="C342" s="189" t="s">
        <v>776</v>
      </c>
      <c r="D342" s="189" t="s">
        <v>166</v>
      </c>
      <c r="E342" s="190" t="s">
        <v>3332</v>
      </c>
      <c r="F342" s="191" t="s">
        <v>3333</v>
      </c>
      <c r="G342" s="192" t="s">
        <v>574</v>
      </c>
      <c r="H342" s="193">
        <v>2</v>
      </c>
      <c r="I342" s="233"/>
      <c r="J342" s="234">
        <f>ROUND(I342*H342,2)</f>
        <v>0</v>
      </c>
      <c r="K342" s="191" t="s">
        <v>22</v>
      </c>
      <c r="L342" s="214"/>
      <c r="M342" s="235" t="s">
        <v>22</v>
      </c>
      <c r="N342" s="236" t="s">
        <v>44</v>
      </c>
      <c r="O342" s="106"/>
      <c r="P342" s="237">
        <f>O342*H342</f>
        <v>0</v>
      </c>
      <c r="Q342" s="237">
        <v>0</v>
      </c>
      <c r="R342" s="237">
        <f>Q342*H342</f>
        <v>0</v>
      </c>
      <c r="S342" s="237">
        <v>0</v>
      </c>
      <c r="T342" s="254">
        <f>S342*H342</f>
        <v>0</v>
      </c>
      <c r="AR342" s="170" t="s">
        <v>171</v>
      </c>
      <c r="AT342" s="170" t="s">
        <v>166</v>
      </c>
      <c r="AU342" s="170" t="s">
        <v>81</v>
      </c>
      <c r="AY342" s="170" t="s">
        <v>164</v>
      </c>
      <c r="BE342" s="266">
        <f>IF(N342="základní",J342,0)</f>
        <v>0</v>
      </c>
      <c r="BF342" s="266">
        <f>IF(N342="snížená",J342,0)</f>
        <v>0</v>
      </c>
      <c r="BG342" s="266">
        <f>IF(N342="zákl. přenesená",J342,0)</f>
        <v>0</v>
      </c>
      <c r="BH342" s="266">
        <f>IF(N342="sníž. přenesená",J342,0)</f>
        <v>0</v>
      </c>
      <c r="BI342" s="266">
        <f>IF(N342="nulová",J342,0)</f>
        <v>0</v>
      </c>
      <c r="BJ342" s="170" t="s">
        <v>24</v>
      </c>
      <c r="BK342" s="266">
        <f>ROUND(I342*H342,2)</f>
        <v>0</v>
      </c>
      <c r="BL342" s="170" t="s">
        <v>171</v>
      </c>
      <c r="BM342" s="170" t="s">
        <v>3334</v>
      </c>
    </row>
    <row r="343" spans="2:47" s="84" customFormat="1" ht="13.5">
      <c r="B343" s="105"/>
      <c r="C343" s="174"/>
      <c r="D343" s="194" t="s">
        <v>173</v>
      </c>
      <c r="E343" s="174"/>
      <c r="F343" s="195" t="s">
        <v>3333</v>
      </c>
      <c r="G343" s="174"/>
      <c r="H343" s="174"/>
      <c r="I343" s="215"/>
      <c r="J343" s="174"/>
      <c r="K343" s="174"/>
      <c r="L343" s="214"/>
      <c r="M343" s="238"/>
      <c r="N343" s="106"/>
      <c r="O343" s="106"/>
      <c r="P343" s="106"/>
      <c r="Q343" s="106"/>
      <c r="R343" s="106"/>
      <c r="S343" s="106"/>
      <c r="T343" s="255"/>
      <c r="AT343" s="170" t="s">
        <v>173</v>
      </c>
      <c r="AU343" s="170" t="s">
        <v>81</v>
      </c>
    </row>
    <row r="344" spans="2:47" s="84" customFormat="1" ht="48">
      <c r="B344" s="105"/>
      <c r="C344" s="174"/>
      <c r="D344" s="207" t="s">
        <v>1077</v>
      </c>
      <c r="E344" s="174"/>
      <c r="F344" s="280" t="s">
        <v>3335</v>
      </c>
      <c r="G344" s="174"/>
      <c r="H344" s="174"/>
      <c r="I344" s="215"/>
      <c r="J344" s="174"/>
      <c r="K344" s="174"/>
      <c r="L344" s="214"/>
      <c r="M344" s="238"/>
      <c r="N344" s="106"/>
      <c r="O344" s="106"/>
      <c r="P344" s="106"/>
      <c r="Q344" s="106"/>
      <c r="R344" s="106"/>
      <c r="S344" s="106"/>
      <c r="T344" s="255"/>
      <c r="AT344" s="170" t="s">
        <v>1077</v>
      </c>
      <c r="AU344" s="170" t="s">
        <v>81</v>
      </c>
    </row>
    <row r="345" spans="2:65" s="84" customFormat="1" ht="20.4" customHeight="1">
      <c r="B345" s="105"/>
      <c r="C345" s="189" t="s">
        <v>792</v>
      </c>
      <c r="D345" s="189" t="s">
        <v>166</v>
      </c>
      <c r="E345" s="190" t="s">
        <v>3336</v>
      </c>
      <c r="F345" s="191" t="s">
        <v>3337</v>
      </c>
      <c r="G345" s="192" t="s">
        <v>579</v>
      </c>
      <c r="H345" s="193">
        <v>1</v>
      </c>
      <c r="I345" s="233"/>
      <c r="J345" s="234">
        <f>ROUND(I345*H345,2)</f>
        <v>0</v>
      </c>
      <c r="K345" s="191" t="s">
        <v>22</v>
      </c>
      <c r="L345" s="214"/>
      <c r="M345" s="235" t="s">
        <v>22</v>
      </c>
      <c r="N345" s="236" t="s">
        <v>44</v>
      </c>
      <c r="O345" s="106"/>
      <c r="P345" s="237">
        <f>O345*H345</f>
        <v>0</v>
      </c>
      <c r="Q345" s="237">
        <v>0</v>
      </c>
      <c r="R345" s="237">
        <f>Q345*H345</f>
        <v>0</v>
      </c>
      <c r="S345" s="237">
        <v>0</v>
      </c>
      <c r="T345" s="254">
        <f>S345*H345</f>
        <v>0</v>
      </c>
      <c r="AR345" s="170" t="s">
        <v>171</v>
      </c>
      <c r="AT345" s="170" t="s">
        <v>166</v>
      </c>
      <c r="AU345" s="170" t="s">
        <v>81</v>
      </c>
      <c r="AY345" s="170" t="s">
        <v>164</v>
      </c>
      <c r="BE345" s="266">
        <f>IF(N345="základní",J345,0)</f>
        <v>0</v>
      </c>
      <c r="BF345" s="266">
        <f>IF(N345="snížená",J345,0)</f>
        <v>0</v>
      </c>
      <c r="BG345" s="266">
        <f>IF(N345="zákl. přenesená",J345,0)</f>
        <v>0</v>
      </c>
      <c r="BH345" s="266">
        <f>IF(N345="sníž. přenesená",J345,0)</f>
        <v>0</v>
      </c>
      <c r="BI345" s="266">
        <f>IF(N345="nulová",J345,0)</f>
        <v>0</v>
      </c>
      <c r="BJ345" s="170" t="s">
        <v>24</v>
      </c>
      <c r="BK345" s="266">
        <f>ROUND(I345*H345,2)</f>
        <v>0</v>
      </c>
      <c r="BL345" s="170" t="s">
        <v>171</v>
      </c>
      <c r="BM345" s="170" t="s">
        <v>3338</v>
      </c>
    </row>
    <row r="346" spans="2:47" s="84" customFormat="1" ht="13.5">
      <c r="B346" s="105"/>
      <c r="C346" s="174"/>
      <c r="D346" s="194" t="s">
        <v>173</v>
      </c>
      <c r="E346" s="174"/>
      <c r="F346" s="195" t="s">
        <v>3337</v>
      </c>
      <c r="G346" s="174"/>
      <c r="H346" s="174"/>
      <c r="I346" s="215"/>
      <c r="J346" s="174"/>
      <c r="K346" s="174"/>
      <c r="L346" s="214"/>
      <c r="M346" s="238"/>
      <c r="N346" s="106"/>
      <c r="O346" s="106"/>
      <c r="P346" s="106"/>
      <c r="Q346" s="106"/>
      <c r="R346" s="106"/>
      <c r="S346" s="106"/>
      <c r="T346" s="255"/>
      <c r="AT346" s="170" t="s">
        <v>173</v>
      </c>
      <c r="AU346" s="170" t="s">
        <v>81</v>
      </c>
    </row>
    <row r="347" spans="2:47" s="84" customFormat="1" ht="24">
      <c r="B347" s="105"/>
      <c r="C347" s="174"/>
      <c r="D347" s="207" t="s">
        <v>1077</v>
      </c>
      <c r="E347" s="174"/>
      <c r="F347" s="280" t="s">
        <v>3078</v>
      </c>
      <c r="G347" s="174"/>
      <c r="H347" s="174"/>
      <c r="I347" s="215"/>
      <c r="J347" s="174"/>
      <c r="K347" s="174"/>
      <c r="L347" s="214"/>
      <c r="M347" s="238"/>
      <c r="N347" s="106"/>
      <c r="O347" s="106"/>
      <c r="P347" s="106"/>
      <c r="Q347" s="106"/>
      <c r="R347" s="106"/>
      <c r="S347" s="106"/>
      <c r="T347" s="255"/>
      <c r="AT347" s="170" t="s">
        <v>1077</v>
      </c>
      <c r="AU347" s="170" t="s">
        <v>81</v>
      </c>
    </row>
    <row r="348" spans="2:65" s="84" customFormat="1" ht="28.8" customHeight="1">
      <c r="B348" s="105"/>
      <c r="C348" s="189" t="s">
        <v>797</v>
      </c>
      <c r="D348" s="189" t="s">
        <v>166</v>
      </c>
      <c r="E348" s="190" t="s">
        <v>3339</v>
      </c>
      <c r="F348" s="191" t="s">
        <v>3340</v>
      </c>
      <c r="G348" s="192" t="s">
        <v>192</v>
      </c>
      <c r="H348" s="193">
        <v>22</v>
      </c>
      <c r="I348" s="233"/>
      <c r="J348" s="234">
        <f>ROUND(I348*H348,2)</f>
        <v>0</v>
      </c>
      <c r="K348" s="191" t="s">
        <v>22</v>
      </c>
      <c r="L348" s="214"/>
      <c r="M348" s="235" t="s">
        <v>22</v>
      </c>
      <c r="N348" s="236" t="s">
        <v>44</v>
      </c>
      <c r="O348" s="106"/>
      <c r="P348" s="237">
        <f>O348*H348</f>
        <v>0</v>
      </c>
      <c r="Q348" s="237">
        <v>0</v>
      </c>
      <c r="R348" s="237">
        <f>Q348*H348</f>
        <v>0</v>
      </c>
      <c r="S348" s="237">
        <v>0</v>
      </c>
      <c r="T348" s="254">
        <f>S348*H348</f>
        <v>0</v>
      </c>
      <c r="AR348" s="170" t="s">
        <v>171</v>
      </c>
      <c r="AT348" s="170" t="s">
        <v>166</v>
      </c>
      <c r="AU348" s="170" t="s">
        <v>81</v>
      </c>
      <c r="AY348" s="170" t="s">
        <v>164</v>
      </c>
      <c r="BE348" s="266">
        <f>IF(N348="základní",J348,0)</f>
        <v>0</v>
      </c>
      <c r="BF348" s="266">
        <f>IF(N348="snížená",J348,0)</f>
        <v>0</v>
      </c>
      <c r="BG348" s="266">
        <f>IF(N348="zákl. přenesená",J348,0)</f>
        <v>0</v>
      </c>
      <c r="BH348" s="266">
        <f>IF(N348="sníž. přenesená",J348,0)</f>
        <v>0</v>
      </c>
      <c r="BI348" s="266">
        <f>IF(N348="nulová",J348,0)</f>
        <v>0</v>
      </c>
      <c r="BJ348" s="170" t="s">
        <v>24</v>
      </c>
      <c r="BK348" s="266">
        <f>ROUND(I348*H348,2)</f>
        <v>0</v>
      </c>
      <c r="BL348" s="170" t="s">
        <v>171</v>
      </c>
      <c r="BM348" s="170" t="s">
        <v>3341</v>
      </c>
    </row>
    <row r="349" spans="2:47" s="84" customFormat="1" ht="24">
      <c r="B349" s="105"/>
      <c r="C349" s="174"/>
      <c r="D349" s="194" t="s">
        <v>173</v>
      </c>
      <c r="E349" s="174"/>
      <c r="F349" s="195" t="s">
        <v>3340</v>
      </c>
      <c r="G349" s="174"/>
      <c r="H349" s="174"/>
      <c r="I349" s="215"/>
      <c r="J349" s="174"/>
      <c r="K349" s="174"/>
      <c r="L349" s="214"/>
      <c r="M349" s="238"/>
      <c r="N349" s="106"/>
      <c r="O349" s="106"/>
      <c r="P349" s="106"/>
      <c r="Q349" s="106"/>
      <c r="R349" s="106"/>
      <c r="S349" s="106"/>
      <c r="T349" s="255"/>
      <c r="AT349" s="170" t="s">
        <v>173</v>
      </c>
      <c r="AU349" s="170" t="s">
        <v>81</v>
      </c>
    </row>
    <row r="350" spans="2:47" s="84" customFormat="1" ht="24">
      <c r="B350" s="105"/>
      <c r="C350" s="174"/>
      <c r="D350" s="207" t="s">
        <v>1077</v>
      </c>
      <c r="E350" s="174"/>
      <c r="F350" s="280" t="s">
        <v>3078</v>
      </c>
      <c r="G350" s="174"/>
      <c r="H350" s="174"/>
      <c r="I350" s="215"/>
      <c r="J350" s="174"/>
      <c r="K350" s="174"/>
      <c r="L350" s="214"/>
      <c r="M350" s="238"/>
      <c r="N350" s="106"/>
      <c r="O350" s="106"/>
      <c r="P350" s="106"/>
      <c r="Q350" s="106"/>
      <c r="R350" s="106"/>
      <c r="S350" s="106"/>
      <c r="T350" s="255"/>
      <c r="AT350" s="170" t="s">
        <v>1077</v>
      </c>
      <c r="AU350" s="170" t="s">
        <v>81</v>
      </c>
    </row>
    <row r="351" spans="2:65" s="84" customFormat="1" ht="20.4" customHeight="1">
      <c r="B351" s="105"/>
      <c r="C351" s="189" t="s">
        <v>1532</v>
      </c>
      <c r="D351" s="189" t="s">
        <v>166</v>
      </c>
      <c r="E351" s="190" t="s">
        <v>3342</v>
      </c>
      <c r="F351" s="191" t="s">
        <v>3343</v>
      </c>
      <c r="G351" s="192" t="s">
        <v>192</v>
      </c>
      <c r="H351" s="193">
        <v>7</v>
      </c>
      <c r="I351" s="233"/>
      <c r="J351" s="234">
        <f>ROUND(I351*H351,2)</f>
        <v>0</v>
      </c>
      <c r="K351" s="191" t="s">
        <v>22</v>
      </c>
      <c r="L351" s="214"/>
      <c r="M351" s="235" t="s">
        <v>22</v>
      </c>
      <c r="N351" s="236" t="s">
        <v>44</v>
      </c>
      <c r="O351" s="106"/>
      <c r="P351" s="237">
        <f>O351*H351</f>
        <v>0</v>
      </c>
      <c r="Q351" s="237">
        <v>0</v>
      </c>
      <c r="R351" s="237">
        <f>Q351*H351</f>
        <v>0</v>
      </c>
      <c r="S351" s="237">
        <v>0</v>
      </c>
      <c r="T351" s="254">
        <f>S351*H351</f>
        <v>0</v>
      </c>
      <c r="AR351" s="170" t="s">
        <v>171</v>
      </c>
      <c r="AT351" s="170" t="s">
        <v>166</v>
      </c>
      <c r="AU351" s="170" t="s">
        <v>81</v>
      </c>
      <c r="AY351" s="170" t="s">
        <v>164</v>
      </c>
      <c r="BE351" s="266">
        <f>IF(N351="základní",J351,0)</f>
        <v>0</v>
      </c>
      <c r="BF351" s="266">
        <f>IF(N351="snížená",J351,0)</f>
        <v>0</v>
      </c>
      <c r="BG351" s="266">
        <f>IF(N351="zákl. přenesená",J351,0)</f>
        <v>0</v>
      </c>
      <c r="BH351" s="266">
        <f>IF(N351="sníž. přenesená",J351,0)</f>
        <v>0</v>
      </c>
      <c r="BI351" s="266">
        <f>IF(N351="nulová",J351,0)</f>
        <v>0</v>
      </c>
      <c r="BJ351" s="170" t="s">
        <v>24</v>
      </c>
      <c r="BK351" s="266">
        <f>ROUND(I351*H351,2)</f>
        <v>0</v>
      </c>
      <c r="BL351" s="170" t="s">
        <v>171</v>
      </c>
      <c r="BM351" s="170" t="s">
        <v>3344</v>
      </c>
    </row>
    <row r="352" spans="2:47" s="84" customFormat="1" ht="13.5">
      <c r="B352" s="105"/>
      <c r="C352" s="174"/>
      <c r="D352" s="194" t="s">
        <v>173</v>
      </c>
      <c r="E352" s="174"/>
      <c r="F352" s="195" t="s">
        <v>3343</v>
      </c>
      <c r="G352" s="174"/>
      <c r="H352" s="174"/>
      <c r="I352" s="215"/>
      <c r="J352" s="174"/>
      <c r="K352" s="174"/>
      <c r="L352" s="214"/>
      <c r="M352" s="238"/>
      <c r="N352" s="106"/>
      <c r="O352" s="106"/>
      <c r="P352" s="106"/>
      <c r="Q352" s="106"/>
      <c r="R352" s="106"/>
      <c r="S352" s="106"/>
      <c r="T352" s="255"/>
      <c r="AT352" s="170" t="s">
        <v>173</v>
      </c>
      <c r="AU352" s="170" t="s">
        <v>81</v>
      </c>
    </row>
    <row r="353" spans="2:47" s="84" customFormat="1" ht="24">
      <c r="B353" s="105"/>
      <c r="C353" s="174"/>
      <c r="D353" s="194" t="s">
        <v>1077</v>
      </c>
      <c r="E353" s="174"/>
      <c r="F353" s="279" t="s">
        <v>3105</v>
      </c>
      <c r="G353" s="174"/>
      <c r="H353" s="174"/>
      <c r="I353" s="215"/>
      <c r="J353" s="174"/>
      <c r="K353" s="174"/>
      <c r="L353" s="214"/>
      <c r="M353" s="238"/>
      <c r="N353" s="106"/>
      <c r="O353" s="106"/>
      <c r="P353" s="106"/>
      <c r="Q353" s="106"/>
      <c r="R353" s="106"/>
      <c r="S353" s="106"/>
      <c r="T353" s="255"/>
      <c r="AT353" s="170" t="s">
        <v>1077</v>
      </c>
      <c r="AU353" s="170" t="s">
        <v>81</v>
      </c>
    </row>
    <row r="354" spans="2:63" s="89" customFormat="1" ht="29.9" customHeight="1">
      <c r="B354" s="183"/>
      <c r="C354" s="184"/>
      <c r="D354" s="187" t="s">
        <v>72</v>
      </c>
      <c r="E354" s="188" t="s">
        <v>188</v>
      </c>
      <c r="F354" s="188" t="s">
        <v>3345</v>
      </c>
      <c r="G354" s="184"/>
      <c r="H354" s="184"/>
      <c r="I354" s="226"/>
      <c r="J354" s="232">
        <f>BK354</f>
        <v>0</v>
      </c>
      <c r="K354" s="184"/>
      <c r="L354" s="228"/>
      <c r="M354" s="229"/>
      <c r="N354" s="230"/>
      <c r="O354" s="230"/>
      <c r="P354" s="231">
        <f aca="true" t="shared" si="6" ref="P354:T354">SUM(P355:P363)</f>
        <v>0</v>
      </c>
      <c r="Q354" s="230"/>
      <c r="R354" s="231">
        <f t="shared" si="6"/>
        <v>0</v>
      </c>
      <c r="S354" s="230"/>
      <c r="T354" s="253">
        <f t="shared" si="6"/>
        <v>0</v>
      </c>
      <c r="AR354" s="259" t="s">
        <v>24</v>
      </c>
      <c r="AT354" s="260" t="s">
        <v>72</v>
      </c>
      <c r="AU354" s="260" t="s">
        <v>24</v>
      </c>
      <c r="AY354" s="259" t="s">
        <v>164</v>
      </c>
      <c r="BK354" s="265">
        <f>SUM(BK355:BK363)</f>
        <v>0</v>
      </c>
    </row>
    <row r="355" spans="2:65" s="84" customFormat="1" ht="20.4" customHeight="1">
      <c r="B355" s="105"/>
      <c r="C355" s="189" t="s">
        <v>1538</v>
      </c>
      <c r="D355" s="189" t="s">
        <v>166</v>
      </c>
      <c r="E355" s="190" t="s">
        <v>3346</v>
      </c>
      <c r="F355" s="191" t="s">
        <v>3347</v>
      </c>
      <c r="G355" s="192" t="s">
        <v>579</v>
      </c>
      <c r="H355" s="193">
        <v>1</v>
      </c>
      <c r="I355" s="233"/>
      <c r="J355" s="234">
        <f>ROUND(I355*H355,2)</f>
        <v>0</v>
      </c>
      <c r="K355" s="191" t="s">
        <v>22</v>
      </c>
      <c r="L355" s="214"/>
      <c r="M355" s="235" t="s">
        <v>22</v>
      </c>
      <c r="N355" s="236" t="s">
        <v>44</v>
      </c>
      <c r="O355" s="106"/>
      <c r="P355" s="237">
        <f>O355*H355</f>
        <v>0</v>
      </c>
      <c r="Q355" s="237">
        <v>0</v>
      </c>
      <c r="R355" s="237">
        <f>Q355*H355</f>
        <v>0</v>
      </c>
      <c r="S355" s="237">
        <v>0</v>
      </c>
      <c r="T355" s="254">
        <f>S355*H355</f>
        <v>0</v>
      </c>
      <c r="AR355" s="170" t="s">
        <v>171</v>
      </c>
      <c r="AT355" s="170" t="s">
        <v>166</v>
      </c>
      <c r="AU355" s="170" t="s">
        <v>81</v>
      </c>
      <c r="AY355" s="170" t="s">
        <v>164</v>
      </c>
      <c r="BE355" s="266">
        <f>IF(N355="základní",J355,0)</f>
        <v>0</v>
      </c>
      <c r="BF355" s="266">
        <f>IF(N355="snížená",J355,0)</f>
        <v>0</v>
      </c>
      <c r="BG355" s="266">
        <f>IF(N355="zákl. přenesená",J355,0)</f>
        <v>0</v>
      </c>
      <c r="BH355" s="266">
        <f>IF(N355="sníž. přenesená",J355,0)</f>
        <v>0</v>
      </c>
      <c r="BI355" s="266">
        <f>IF(N355="nulová",J355,0)</f>
        <v>0</v>
      </c>
      <c r="BJ355" s="170" t="s">
        <v>24</v>
      </c>
      <c r="BK355" s="266">
        <f>ROUND(I355*H355,2)</f>
        <v>0</v>
      </c>
      <c r="BL355" s="170" t="s">
        <v>171</v>
      </c>
      <c r="BM355" s="170" t="s">
        <v>3348</v>
      </c>
    </row>
    <row r="356" spans="2:47" s="84" customFormat="1" ht="13.5">
      <c r="B356" s="105"/>
      <c r="C356" s="174"/>
      <c r="D356" s="194" t="s">
        <v>173</v>
      </c>
      <c r="E356" s="174"/>
      <c r="F356" s="195" t="s">
        <v>3347</v>
      </c>
      <c r="G356" s="174"/>
      <c r="H356" s="174"/>
      <c r="I356" s="215"/>
      <c r="J356" s="174"/>
      <c r="K356" s="174"/>
      <c r="L356" s="214"/>
      <c r="M356" s="238"/>
      <c r="N356" s="106"/>
      <c r="O356" s="106"/>
      <c r="P356" s="106"/>
      <c r="Q356" s="106"/>
      <c r="R356" s="106"/>
      <c r="S356" s="106"/>
      <c r="T356" s="255"/>
      <c r="AT356" s="170" t="s">
        <v>173</v>
      </c>
      <c r="AU356" s="170" t="s">
        <v>81</v>
      </c>
    </row>
    <row r="357" spans="2:47" s="84" customFormat="1" ht="24">
      <c r="B357" s="105"/>
      <c r="C357" s="174"/>
      <c r="D357" s="207" t="s">
        <v>1077</v>
      </c>
      <c r="E357" s="174"/>
      <c r="F357" s="280" t="s">
        <v>3349</v>
      </c>
      <c r="G357" s="174"/>
      <c r="H357" s="174"/>
      <c r="I357" s="215"/>
      <c r="J357" s="174"/>
      <c r="K357" s="174"/>
      <c r="L357" s="214"/>
      <c r="M357" s="238"/>
      <c r="N357" s="106"/>
      <c r="O357" s="106"/>
      <c r="P357" s="106"/>
      <c r="Q357" s="106"/>
      <c r="R357" s="106"/>
      <c r="S357" s="106"/>
      <c r="T357" s="255"/>
      <c r="AT357" s="170" t="s">
        <v>1077</v>
      </c>
      <c r="AU357" s="170" t="s">
        <v>81</v>
      </c>
    </row>
    <row r="358" spans="2:65" s="84" customFormat="1" ht="20.4" customHeight="1">
      <c r="B358" s="105"/>
      <c r="C358" s="189" t="s">
        <v>1544</v>
      </c>
      <c r="D358" s="189" t="s">
        <v>166</v>
      </c>
      <c r="E358" s="190" t="s">
        <v>3350</v>
      </c>
      <c r="F358" s="191" t="s">
        <v>3351</v>
      </c>
      <c r="G358" s="192" t="s">
        <v>579</v>
      </c>
      <c r="H358" s="193">
        <v>2</v>
      </c>
      <c r="I358" s="233"/>
      <c r="J358" s="234">
        <f>ROUND(I358*H358,2)</f>
        <v>0</v>
      </c>
      <c r="K358" s="191" t="s">
        <v>22</v>
      </c>
      <c r="L358" s="214"/>
      <c r="M358" s="235" t="s">
        <v>22</v>
      </c>
      <c r="N358" s="236" t="s">
        <v>44</v>
      </c>
      <c r="O358" s="106"/>
      <c r="P358" s="237">
        <f>O358*H358</f>
        <v>0</v>
      </c>
      <c r="Q358" s="237">
        <v>0</v>
      </c>
      <c r="R358" s="237">
        <f>Q358*H358</f>
        <v>0</v>
      </c>
      <c r="S358" s="237">
        <v>0</v>
      </c>
      <c r="T358" s="254">
        <f>S358*H358</f>
        <v>0</v>
      </c>
      <c r="AR358" s="170" t="s">
        <v>171</v>
      </c>
      <c r="AT358" s="170" t="s">
        <v>166</v>
      </c>
      <c r="AU358" s="170" t="s">
        <v>81</v>
      </c>
      <c r="AY358" s="170" t="s">
        <v>164</v>
      </c>
      <c r="BE358" s="266">
        <f>IF(N358="základní",J358,0)</f>
        <v>0</v>
      </c>
      <c r="BF358" s="266">
        <f>IF(N358="snížená",J358,0)</f>
        <v>0</v>
      </c>
      <c r="BG358" s="266">
        <f>IF(N358="zákl. přenesená",J358,0)</f>
        <v>0</v>
      </c>
      <c r="BH358" s="266">
        <f>IF(N358="sníž. přenesená",J358,0)</f>
        <v>0</v>
      </c>
      <c r="BI358" s="266">
        <f>IF(N358="nulová",J358,0)</f>
        <v>0</v>
      </c>
      <c r="BJ358" s="170" t="s">
        <v>24</v>
      </c>
      <c r="BK358" s="266">
        <f>ROUND(I358*H358,2)</f>
        <v>0</v>
      </c>
      <c r="BL358" s="170" t="s">
        <v>171</v>
      </c>
      <c r="BM358" s="170" t="s">
        <v>3352</v>
      </c>
    </row>
    <row r="359" spans="2:47" s="84" customFormat="1" ht="13.5">
      <c r="B359" s="105"/>
      <c r="C359" s="174"/>
      <c r="D359" s="194" t="s">
        <v>173</v>
      </c>
      <c r="E359" s="174"/>
      <c r="F359" s="195" t="s">
        <v>3351</v>
      </c>
      <c r="G359" s="174"/>
      <c r="H359" s="174"/>
      <c r="I359" s="215"/>
      <c r="J359" s="174"/>
      <c r="K359" s="174"/>
      <c r="L359" s="214"/>
      <c r="M359" s="238"/>
      <c r="N359" s="106"/>
      <c r="O359" s="106"/>
      <c r="P359" s="106"/>
      <c r="Q359" s="106"/>
      <c r="R359" s="106"/>
      <c r="S359" s="106"/>
      <c r="T359" s="255"/>
      <c r="AT359" s="170" t="s">
        <v>173</v>
      </c>
      <c r="AU359" s="170" t="s">
        <v>81</v>
      </c>
    </row>
    <row r="360" spans="2:47" s="84" customFormat="1" ht="24">
      <c r="B360" s="105"/>
      <c r="C360" s="174"/>
      <c r="D360" s="207" t="s">
        <v>1077</v>
      </c>
      <c r="E360" s="174"/>
      <c r="F360" s="280" t="s">
        <v>3349</v>
      </c>
      <c r="G360" s="174"/>
      <c r="H360" s="174"/>
      <c r="I360" s="215"/>
      <c r="J360" s="174"/>
      <c r="K360" s="174"/>
      <c r="L360" s="214"/>
      <c r="M360" s="238"/>
      <c r="N360" s="106"/>
      <c r="O360" s="106"/>
      <c r="P360" s="106"/>
      <c r="Q360" s="106"/>
      <c r="R360" s="106"/>
      <c r="S360" s="106"/>
      <c r="T360" s="255"/>
      <c r="AT360" s="170" t="s">
        <v>1077</v>
      </c>
      <c r="AU360" s="170" t="s">
        <v>81</v>
      </c>
    </row>
    <row r="361" spans="2:65" s="84" customFormat="1" ht="20.4" customHeight="1">
      <c r="B361" s="105"/>
      <c r="C361" s="189" t="s">
        <v>1549</v>
      </c>
      <c r="D361" s="189" t="s">
        <v>166</v>
      </c>
      <c r="E361" s="190" t="s">
        <v>3353</v>
      </c>
      <c r="F361" s="191" t="s">
        <v>3354</v>
      </c>
      <c r="G361" s="192" t="s">
        <v>3116</v>
      </c>
      <c r="H361" s="193">
        <v>66</v>
      </c>
      <c r="I361" s="233"/>
      <c r="J361" s="234">
        <f>ROUND(I361*H361,2)</f>
        <v>0</v>
      </c>
      <c r="K361" s="191" t="s">
        <v>22</v>
      </c>
      <c r="L361" s="214"/>
      <c r="M361" s="235" t="s">
        <v>22</v>
      </c>
      <c r="N361" s="236" t="s">
        <v>44</v>
      </c>
      <c r="O361" s="106"/>
      <c r="P361" s="237">
        <f>O361*H361</f>
        <v>0</v>
      </c>
      <c r="Q361" s="237">
        <v>0</v>
      </c>
      <c r="R361" s="237">
        <f>Q361*H361</f>
        <v>0</v>
      </c>
      <c r="S361" s="237">
        <v>0</v>
      </c>
      <c r="T361" s="254">
        <f>S361*H361</f>
        <v>0</v>
      </c>
      <c r="AR361" s="170" t="s">
        <v>171</v>
      </c>
      <c r="AT361" s="170" t="s">
        <v>166</v>
      </c>
      <c r="AU361" s="170" t="s">
        <v>81</v>
      </c>
      <c r="AY361" s="170" t="s">
        <v>164</v>
      </c>
      <c r="BE361" s="266">
        <f>IF(N361="základní",J361,0)</f>
        <v>0</v>
      </c>
      <c r="BF361" s="266">
        <f>IF(N361="snížená",J361,0)</f>
        <v>0</v>
      </c>
      <c r="BG361" s="266">
        <f>IF(N361="zákl. přenesená",J361,0)</f>
        <v>0</v>
      </c>
      <c r="BH361" s="266">
        <f>IF(N361="sníž. přenesená",J361,0)</f>
        <v>0</v>
      </c>
      <c r="BI361" s="266">
        <f>IF(N361="nulová",J361,0)</f>
        <v>0</v>
      </c>
      <c r="BJ361" s="170" t="s">
        <v>24</v>
      </c>
      <c r="BK361" s="266">
        <f>ROUND(I361*H361,2)</f>
        <v>0</v>
      </c>
      <c r="BL361" s="170" t="s">
        <v>171</v>
      </c>
      <c r="BM361" s="170" t="s">
        <v>3355</v>
      </c>
    </row>
    <row r="362" spans="2:47" s="84" customFormat="1" ht="13.5">
      <c r="B362" s="105"/>
      <c r="C362" s="174"/>
      <c r="D362" s="194" t="s">
        <v>173</v>
      </c>
      <c r="E362" s="174"/>
      <c r="F362" s="195" t="s">
        <v>3354</v>
      </c>
      <c r="G362" s="174"/>
      <c r="H362" s="174"/>
      <c r="I362" s="215"/>
      <c r="J362" s="174"/>
      <c r="K362" s="174"/>
      <c r="L362" s="214"/>
      <c r="M362" s="238"/>
      <c r="N362" s="106"/>
      <c r="O362" s="106"/>
      <c r="P362" s="106"/>
      <c r="Q362" s="106"/>
      <c r="R362" s="106"/>
      <c r="S362" s="106"/>
      <c r="T362" s="255"/>
      <c r="AT362" s="170" t="s">
        <v>173</v>
      </c>
      <c r="AU362" s="170" t="s">
        <v>81</v>
      </c>
    </row>
    <row r="363" spans="2:47" s="84" customFormat="1" ht="36">
      <c r="B363" s="105"/>
      <c r="C363" s="174"/>
      <c r="D363" s="194" t="s">
        <v>1077</v>
      </c>
      <c r="E363" s="174"/>
      <c r="F363" s="279" t="s">
        <v>3356</v>
      </c>
      <c r="G363" s="174"/>
      <c r="H363" s="174"/>
      <c r="I363" s="215"/>
      <c r="J363" s="174"/>
      <c r="K363" s="174"/>
      <c r="L363" s="214"/>
      <c r="M363" s="238"/>
      <c r="N363" s="106"/>
      <c r="O363" s="106"/>
      <c r="P363" s="106"/>
      <c r="Q363" s="106"/>
      <c r="R363" s="106"/>
      <c r="S363" s="106"/>
      <c r="T363" s="255"/>
      <c r="AT363" s="170" t="s">
        <v>1077</v>
      </c>
      <c r="AU363" s="170" t="s">
        <v>81</v>
      </c>
    </row>
    <row r="364" spans="2:63" s="89" customFormat="1" ht="29.9" customHeight="1">
      <c r="B364" s="183"/>
      <c r="C364" s="184"/>
      <c r="D364" s="187" t="s">
        <v>72</v>
      </c>
      <c r="E364" s="188" t="s">
        <v>212</v>
      </c>
      <c r="F364" s="188" t="s">
        <v>3357</v>
      </c>
      <c r="G364" s="184"/>
      <c r="H364" s="184"/>
      <c r="I364" s="226"/>
      <c r="J364" s="232">
        <f>BK364</f>
        <v>0</v>
      </c>
      <c r="K364" s="184"/>
      <c r="L364" s="228"/>
      <c r="M364" s="229"/>
      <c r="N364" s="230"/>
      <c r="O364" s="230"/>
      <c r="P364" s="231">
        <f aca="true" t="shared" si="7" ref="P364:T364">SUM(P365:P376)</f>
        <v>0</v>
      </c>
      <c r="Q364" s="230"/>
      <c r="R364" s="231">
        <f t="shared" si="7"/>
        <v>0</v>
      </c>
      <c r="S364" s="230"/>
      <c r="T364" s="253">
        <f t="shared" si="7"/>
        <v>0</v>
      </c>
      <c r="AR364" s="259" t="s">
        <v>24</v>
      </c>
      <c r="AT364" s="260" t="s">
        <v>72</v>
      </c>
      <c r="AU364" s="260" t="s">
        <v>24</v>
      </c>
      <c r="AY364" s="259" t="s">
        <v>164</v>
      </c>
      <c r="BK364" s="265">
        <f>SUM(BK365:BK376)</f>
        <v>0</v>
      </c>
    </row>
    <row r="365" spans="2:65" s="84" customFormat="1" ht="20.4" customHeight="1">
      <c r="B365" s="105"/>
      <c r="C365" s="189" t="s">
        <v>1553</v>
      </c>
      <c r="D365" s="189" t="s">
        <v>166</v>
      </c>
      <c r="E365" s="190" t="s">
        <v>3358</v>
      </c>
      <c r="F365" s="191" t="s">
        <v>3359</v>
      </c>
      <c r="G365" s="192" t="s">
        <v>579</v>
      </c>
      <c r="H365" s="193">
        <v>1</v>
      </c>
      <c r="I365" s="233"/>
      <c r="J365" s="234">
        <f>ROUND(I365*H365,2)</f>
        <v>0</v>
      </c>
      <c r="K365" s="191" t="s">
        <v>22</v>
      </c>
      <c r="L365" s="214"/>
      <c r="M365" s="235" t="s">
        <v>22</v>
      </c>
      <c r="N365" s="236" t="s">
        <v>44</v>
      </c>
      <c r="O365" s="106"/>
      <c r="P365" s="237">
        <f>O365*H365</f>
        <v>0</v>
      </c>
      <c r="Q365" s="237">
        <v>0</v>
      </c>
      <c r="R365" s="237">
        <f>Q365*H365</f>
        <v>0</v>
      </c>
      <c r="S365" s="237">
        <v>0</v>
      </c>
      <c r="T365" s="254">
        <f>S365*H365</f>
        <v>0</v>
      </c>
      <c r="AR365" s="170" t="s">
        <v>171</v>
      </c>
      <c r="AT365" s="170" t="s">
        <v>166</v>
      </c>
      <c r="AU365" s="170" t="s">
        <v>81</v>
      </c>
      <c r="AY365" s="170" t="s">
        <v>164</v>
      </c>
      <c r="BE365" s="266">
        <f>IF(N365="základní",J365,0)</f>
        <v>0</v>
      </c>
      <c r="BF365" s="266">
        <f>IF(N365="snížená",J365,0)</f>
        <v>0</v>
      </c>
      <c r="BG365" s="266">
        <f>IF(N365="zákl. přenesená",J365,0)</f>
        <v>0</v>
      </c>
      <c r="BH365" s="266">
        <f>IF(N365="sníž. přenesená",J365,0)</f>
        <v>0</v>
      </c>
      <c r="BI365" s="266">
        <f>IF(N365="nulová",J365,0)</f>
        <v>0</v>
      </c>
      <c r="BJ365" s="170" t="s">
        <v>24</v>
      </c>
      <c r="BK365" s="266">
        <f>ROUND(I365*H365,2)</f>
        <v>0</v>
      </c>
      <c r="BL365" s="170" t="s">
        <v>171</v>
      </c>
      <c r="BM365" s="170" t="s">
        <v>3360</v>
      </c>
    </row>
    <row r="366" spans="2:47" s="84" customFormat="1" ht="13.5">
      <c r="B366" s="105"/>
      <c r="C366" s="174"/>
      <c r="D366" s="194" t="s">
        <v>173</v>
      </c>
      <c r="E366" s="174"/>
      <c r="F366" s="195" t="s">
        <v>3359</v>
      </c>
      <c r="G366" s="174"/>
      <c r="H366" s="174"/>
      <c r="I366" s="215"/>
      <c r="J366" s="174"/>
      <c r="K366" s="174"/>
      <c r="L366" s="214"/>
      <c r="M366" s="238"/>
      <c r="N366" s="106"/>
      <c r="O366" s="106"/>
      <c r="P366" s="106"/>
      <c r="Q366" s="106"/>
      <c r="R366" s="106"/>
      <c r="S366" s="106"/>
      <c r="T366" s="255"/>
      <c r="AT366" s="170" t="s">
        <v>173</v>
      </c>
      <c r="AU366" s="170" t="s">
        <v>81</v>
      </c>
    </row>
    <row r="367" spans="2:47" s="84" customFormat="1" ht="24">
      <c r="B367" s="105"/>
      <c r="C367" s="174"/>
      <c r="D367" s="207" t="s">
        <v>1077</v>
      </c>
      <c r="E367" s="174"/>
      <c r="F367" s="280" t="s">
        <v>3361</v>
      </c>
      <c r="G367" s="174"/>
      <c r="H367" s="174"/>
      <c r="I367" s="215"/>
      <c r="J367" s="174"/>
      <c r="K367" s="174"/>
      <c r="L367" s="214"/>
      <c r="M367" s="238"/>
      <c r="N367" s="106"/>
      <c r="O367" s="106"/>
      <c r="P367" s="106"/>
      <c r="Q367" s="106"/>
      <c r="R367" s="106"/>
      <c r="S367" s="106"/>
      <c r="T367" s="255"/>
      <c r="AT367" s="170" t="s">
        <v>1077</v>
      </c>
      <c r="AU367" s="170" t="s">
        <v>81</v>
      </c>
    </row>
    <row r="368" spans="2:65" s="84" customFormat="1" ht="20.4" customHeight="1">
      <c r="B368" s="105"/>
      <c r="C368" s="189" t="s">
        <v>1557</v>
      </c>
      <c r="D368" s="189" t="s">
        <v>166</v>
      </c>
      <c r="E368" s="190" t="s">
        <v>3362</v>
      </c>
      <c r="F368" s="191" t="s">
        <v>3363</v>
      </c>
      <c r="G368" s="192" t="s">
        <v>579</v>
      </c>
      <c r="H368" s="193">
        <v>1</v>
      </c>
      <c r="I368" s="233"/>
      <c r="J368" s="234">
        <f>ROUND(I368*H368,2)</f>
        <v>0</v>
      </c>
      <c r="K368" s="191" t="s">
        <v>22</v>
      </c>
      <c r="L368" s="214"/>
      <c r="M368" s="235" t="s">
        <v>22</v>
      </c>
      <c r="N368" s="236" t="s">
        <v>44</v>
      </c>
      <c r="O368" s="106"/>
      <c r="P368" s="237">
        <f>O368*H368</f>
        <v>0</v>
      </c>
      <c r="Q368" s="237">
        <v>0</v>
      </c>
      <c r="R368" s="237">
        <f>Q368*H368</f>
        <v>0</v>
      </c>
      <c r="S368" s="237">
        <v>0</v>
      </c>
      <c r="T368" s="254">
        <f>S368*H368</f>
        <v>0</v>
      </c>
      <c r="AR368" s="170" t="s">
        <v>171</v>
      </c>
      <c r="AT368" s="170" t="s">
        <v>166</v>
      </c>
      <c r="AU368" s="170" t="s">
        <v>81</v>
      </c>
      <c r="AY368" s="170" t="s">
        <v>164</v>
      </c>
      <c r="BE368" s="266">
        <f>IF(N368="základní",J368,0)</f>
        <v>0</v>
      </c>
      <c r="BF368" s="266">
        <f>IF(N368="snížená",J368,0)</f>
        <v>0</v>
      </c>
      <c r="BG368" s="266">
        <f>IF(N368="zákl. přenesená",J368,0)</f>
        <v>0</v>
      </c>
      <c r="BH368" s="266">
        <f>IF(N368="sníž. přenesená",J368,0)</f>
        <v>0</v>
      </c>
      <c r="BI368" s="266">
        <f>IF(N368="nulová",J368,0)</f>
        <v>0</v>
      </c>
      <c r="BJ368" s="170" t="s">
        <v>24</v>
      </c>
      <c r="BK368" s="266">
        <f>ROUND(I368*H368,2)</f>
        <v>0</v>
      </c>
      <c r="BL368" s="170" t="s">
        <v>171</v>
      </c>
      <c r="BM368" s="170" t="s">
        <v>3364</v>
      </c>
    </row>
    <row r="369" spans="2:47" s="84" customFormat="1" ht="13.5">
      <c r="B369" s="105"/>
      <c r="C369" s="174"/>
      <c r="D369" s="194" t="s">
        <v>173</v>
      </c>
      <c r="E369" s="174"/>
      <c r="F369" s="195" t="s">
        <v>3363</v>
      </c>
      <c r="G369" s="174"/>
      <c r="H369" s="174"/>
      <c r="I369" s="215"/>
      <c r="J369" s="174"/>
      <c r="K369" s="174"/>
      <c r="L369" s="214"/>
      <c r="M369" s="238"/>
      <c r="N369" s="106"/>
      <c r="O369" s="106"/>
      <c r="P369" s="106"/>
      <c r="Q369" s="106"/>
      <c r="R369" s="106"/>
      <c r="S369" s="106"/>
      <c r="T369" s="255"/>
      <c r="AT369" s="170" t="s">
        <v>173</v>
      </c>
      <c r="AU369" s="170" t="s">
        <v>81</v>
      </c>
    </row>
    <row r="370" spans="2:47" s="84" customFormat="1" ht="24">
      <c r="B370" s="105"/>
      <c r="C370" s="174"/>
      <c r="D370" s="207" t="s">
        <v>1077</v>
      </c>
      <c r="E370" s="174"/>
      <c r="F370" s="280" t="s">
        <v>3365</v>
      </c>
      <c r="G370" s="174"/>
      <c r="H370" s="174"/>
      <c r="I370" s="215"/>
      <c r="J370" s="174"/>
      <c r="K370" s="174"/>
      <c r="L370" s="214"/>
      <c r="M370" s="238"/>
      <c r="N370" s="106"/>
      <c r="O370" s="106"/>
      <c r="P370" s="106"/>
      <c r="Q370" s="106"/>
      <c r="R370" s="106"/>
      <c r="S370" s="106"/>
      <c r="T370" s="255"/>
      <c r="AT370" s="170" t="s">
        <v>1077</v>
      </c>
      <c r="AU370" s="170" t="s">
        <v>81</v>
      </c>
    </row>
    <row r="371" spans="2:65" s="84" customFormat="1" ht="20.4" customHeight="1">
      <c r="B371" s="105"/>
      <c r="C371" s="189" t="s">
        <v>1567</v>
      </c>
      <c r="D371" s="189" t="s">
        <v>166</v>
      </c>
      <c r="E371" s="190" t="s">
        <v>3366</v>
      </c>
      <c r="F371" s="191" t="s">
        <v>3343</v>
      </c>
      <c r="G371" s="192" t="s">
        <v>192</v>
      </c>
      <c r="H371" s="193">
        <v>1</v>
      </c>
      <c r="I371" s="233"/>
      <c r="J371" s="234">
        <f>ROUND(I371*H371,2)</f>
        <v>0</v>
      </c>
      <c r="K371" s="191" t="s">
        <v>22</v>
      </c>
      <c r="L371" s="214"/>
      <c r="M371" s="235" t="s">
        <v>22</v>
      </c>
      <c r="N371" s="236" t="s">
        <v>44</v>
      </c>
      <c r="O371" s="106"/>
      <c r="P371" s="237">
        <f>O371*H371</f>
        <v>0</v>
      </c>
      <c r="Q371" s="237">
        <v>0</v>
      </c>
      <c r="R371" s="237">
        <f>Q371*H371</f>
        <v>0</v>
      </c>
      <c r="S371" s="237">
        <v>0</v>
      </c>
      <c r="T371" s="254">
        <f>S371*H371</f>
        <v>0</v>
      </c>
      <c r="AR371" s="170" t="s">
        <v>171</v>
      </c>
      <c r="AT371" s="170" t="s">
        <v>166</v>
      </c>
      <c r="AU371" s="170" t="s">
        <v>81</v>
      </c>
      <c r="AY371" s="170" t="s">
        <v>164</v>
      </c>
      <c r="BE371" s="266">
        <f>IF(N371="základní",J371,0)</f>
        <v>0</v>
      </c>
      <c r="BF371" s="266">
        <f>IF(N371="snížená",J371,0)</f>
        <v>0</v>
      </c>
      <c r="BG371" s="266">
        <f>IF(N371="zákl. přenesená",J371,0)</f>
        <v>0</v>
      </c>
      <c r="BH371" s="266">
        <f>IF(N371="sníž. přenesená",J371,0)</f>
        <v>0</v>
      </c>
      <c r="BI371" s="266">
        <f>IF(N371="nulová",J371,0)</f>
        <v>0</v>
      </c>
      <c r="BJ371" s="170" t="s">
        <v>24</v>
      </c>
      <c r="BK371" s="266">
        <f>ROUND(I371*H371,2)</f>
        <v>0</v>
      </c>
      <c r="BL371" s="170" t="s">
        <v>171</v>
      </c>
      <c r="BM371" s="170" t="s">
        <v>3367</v>
      </c>
    </row>
    <row r="372" spans="2:47" s="84" customFormat="1" ht="13.5">
      <c r="B372" s="105"/>
      <c r="C372" s="174"/>
      <c r="D372" s="194" t="s">
        <v>173</v>
      </c>
      <c r="E372" s="174"/>
      <c r="F372" s="195" t="s">
        <v>3343</v>
      </c>
      <c r="G372" s="174"/>
      <c r="H372" s="174"/>
      <c r="I372" s="215"/>
      <c r="J372" s="174"/>
      <c r="K372" s="174"/>
      <c r="L372" s="214"/>
      <c r="M372" s="238"/>
      <c r="N372" s="106"/>
      <c r="O372" s="106"/>
      <c r="P372" s="106"/>
      <c r="Q372" s="106"/>
      <c r="R372" s="106"/>
      <c r="S372" s="106"/>
      <c r="T372" s="255"/>
      <c r="AT372" s="170" t="s">
        <v>173</v>
      </c>
      <c r="AU372" s="170" t="s">
        <v>81</v>
      </c>
    </row>
    <row r="373" spans="2:47" s="84" customFormat="1" ht="24">
      <c r="B373" s="105"/>
      <c r="C373" s="174"/>
      <c r="D373" s="207" t="s">
        <v>1077</v>
      </c>
      <c r="E373" s="174"/>
      <c r="F373" s="280" t="s">
        <v>3105</v>
      </c>
      <c r="G373" s="174"/>
      <c r="H373" s="174"/>
      <c r="I373" s="215"/>
      <c r="J373" s="174"/>
      <c r="K373" s="174"/>
      <c r="L373" s="214"/>
      <c r="M373" s="238"/>
      <c r="N373" s="106"/>
      <c r="O373" s="106"/>
      <c r="P373" s="106"/>
      <c r="Q373" s="106"/>
      <c r="R373" s="106"/>
      <c r="S373" s="106"/>
      <c r="T373" s="255"/>
      <c r="AT373" s="170" t="s">
        <v>1077</v>
      </c>
      <c r="AU373" s="170" t="s">
        <v>81</v>
      </c>
    </row>
    <row r="374" spans="2:65" s="84" customFormat="1" ht="20.4" customHeight="1">
      <c r="B374" s="105"/>
      <c r="C374" s="189" t="s">
        <v>1561</v>
      </c>
      <c r="D374" s="189" t="s">
        <v>166</v>
      </c>
      <c r="E374" s="190" t="s">
        <v>3368</v>
      </c>
      <c r="F374" s="191" t="s">
        <v>3369</v>
      </c>
      <c r="G374" s="192" t="s">
        <v>192</v>
      </c>
      <c r="H374" s="193">
        <v>1</v>
      </c>
      <c r="I374" s="233"/>
      <c r="J374" s="234">
        <f>ROUND(I374*H374,2)</f>
        <v>0</v>
      </c>
      <c r="K374" s="191" t="s">
        <v>22</v>
      </c>
      <c r="L374" s="214"/>
      <c r="M374" s="235" t="s">
        <v>22</v>
      </c>
      <c r="N374" s="236" t="s">
        <v>44</v>
      </c>
      <c r="O374" s="106"/>
      <c r="P374" s="237">
        <f>O374*H374</f>
        <v>0</v>
      </c>
      <c r="Q374" s="237">
        <v>0</v>
      </c>
      <c r="R374" s="237">
        <f>Q374*H374</f>
        <v>0</v>
      </c>
      <c r="S374" s="237">
        <v>0</v>
      </c>
      <c r="T374" s="254">
        <f>S374*H374</f>
        <v>0</v>
      </c>
      <c r="AR374" s="170" t="s">
        <v>171</v>
      </c>
      <c r="AT374" s="170" t="s">
        <v>166</v>
      </c>
      <c r="AU374" s="170" t="s">
        <v>81</v>
      </c>
      <c r="AY374" s="170" t="s">
        <v>164</v>
      </c>
      <c r="BE374" s="266">
        <f>IF(N374="základní",J374,0)</f>
        <v>0</v>
      </c>
      <c r="BF374" s="266">
        <f>IF(N374="snížená",J374,0)</f>
        <v>0</v>
      </c>
      <c r="BG374" s="266">
        <f>IF(N374="zákl. přenesená",J374,0)</f>
        <v>0</v>
      </c>
      <c r="BH374" s="266">
        <f>IF(N374="sníž. přenesená",J374,0)</f>
        <v>0</v>
      </c>
      <c r="BI374" s="266">
        <f>IF(N374="nulová",J374,0)</f>
        <v>0</v>
      </c>
      <c r="BJ374" s="170" t="s">
        <v>24</v>
      </c>
      <c r="BK374" s="266">
        <f>ROUND(I374*H374,2)</f>
        <v>0</v>
      </c>
      <c r="BL374" s="170" t="s">
        <v>171</v>
      </c>
      <c r="BM374" s="170" t="s">
        <v>3370</v>
      </c>
    </row>
    <row r="375" spans="2:47" s="84" customFormat="1" ht="13.5">
      <c r="B375" s="105"/>
      <c r="C375" s="174"/>
      <c r="D375" s="194" t="s">
        <v>173</v>
      </c>
      <c r="E375" s="174"/>
      <c r="F375" s="195" t="s">
        <v>3369</v>
      </c>
      <c r="G375" s="174"/>
      <c r="H375" s="174"/>
      <c r="I375" s="215"/>
      <c r="J375" s="174"/>
      <c r="K375" s="174"/>
      <c r="L375" s="214"/>
      <c r="M375" s="238"/>
      <c r="N375" s="106"/>
      <c r="O375" s="106"/>
      <c r="P375" s="106"/>
      <c r="Q375" s="106"/>
      <c r="R375" s="106"/>
      <c r="S375" s="106"/>
      <c r="T375" s="255"/>
      <c r="AT375" s="170" t="s">
        <v>173</v>
      </c>
      <c r="AU375" s="170" t="s">
        <v>81</v>
      </c>
    </row>
    <row r="376" spans="2:47" s="84" customFormat="1" ht="24">
      <c r="B376" s="105"/>
      <c r="C376" s="174"/>
      <c r="D376" s="194" t="s">
        <v>1077</v>
      </c>
      <c r="E376" s="174"/>
      <c r="F376" s="279" t="s">
        <v>3078</v>
      </c>
      <c r="G376" s="174"/>
      <c r="H376" s="174"/>
      <c r="I376" s="215"/>
      <c r="J376" s="174"/>
      <c r="K376" s="174"/>
      <c r="L376" s="214"/>
      <c r="M376" s="238"/>
      <c r="N376" s="106"/>
      <c r="O376" s="106"/>
      <c r="P376" s="106"/>
      <c r="Q376" s="106"/>
      <c r="R376" s="106"/>
      <c r="S376" s="106"/>
      <c r="T376" s="255"/>
      <c r="AT376" s="170" t="s">
        <v>1077</v>
      </c>
      <c r="AU376" s="170" t="s">
        <v>81</v>
      </c>
    </row>
    <row r="377" spans="2:63" s="89" customFormat="1" ht="29.9" customHeight="1">
      <c r="B377" s="183"/>
      <c r="C377" s="184"/>
      <c r="D377" s="187" t="s">
        <v>72</v>
      </c>
      <c r="E377" s="188" t="s">
        <v>217</v>
      </c>
      <c r="F377" s="188" t="s">
        <v>3371</v>
      </c>
      <c r="G377" s="184"/>
      <c r="H377" s="184"/>
      <c r="I377" s="226"/>
      <c r="J377" s="232">
        <f>BK377</f>
        <v>0</v>
      </c>
      <c r="K377" s="184"/>
      <c r="L377" s="228"/>
      <c r="M377" s="229"/>
      <c r="N377" s="230"/>
      <c r="O377" s="230"/>
      <c r="P377" s="231">
        <f aca="true" t="shared" si="8" ref="P377:T377">SUM(P378:P386)</f>
        <v>0</v>
      </c>
      <c r="Q377" s="230"/>
      <c r="R377" s="231">
        <f t="shared" si="8"/>
        <v>0</v>
      </c>
      <c r="S377" s="230"/>
      <c r="T377" s="253">
        <f t="shared" si="8"/>
        <v>0</v>
      </c>
      <c r="AR377" s="259" t="s">
        <v>24</v>
      </c>
      <c r="AT377" s="260" t="s">
        <v>72</v>
      </c>
      <c r="AU377" s="260" t="s">
        <v>24</v>
      </c>
      <c r="AY377" s="259" t="s">
        <v>164</v>
      </c>
      <c r="BK377" s="265">
        <f>SUM(BK378:BK386)</f>
        <v>0</v>
      </c>
    </row>
    <row r="378" spans="2:65" s="84" customFormat="1" ht="28.8" customHeight="1">
      <c r="B378" s="105"/>
      <c r="C378" s="189" t="s">
        <v>1573</v>
      </c>
      <c r="D378" s="189" t="s">
        <v>166</v>
      </c>
      <c r="E378" s="190" t="s">
        <v>3372</v>
      </c>
      <c r="F378" s="191" t="s">
        <v>3373</v>
      </c>
      <c r="G378" s="192" t="s">
        <v>574</v>
      </c>
      <c r="H378" s="193">
        <v>1</v>
      </c>
      <c r="I378" s="233"/>
      <c r="J378" s="234">
        <f>ROUND(I378*H378,2)</f>
        <v>0</v>
      </c>
      <c r="K378" s="191" t="s">
        <v>22</v>
      </c>
      <c r="L378" s="214"/>
      <c r="M378" s="235" t="s">
        <v>22</v>
      </c>
      <c r="N378" s="236" t="s">
        <v>44</v>
      </c>
      <c r="O378" s="106"/>
      <c r="P378" s="237">
        <f>O378*H378</f>
        <v>0</v>
      </c>
      <c r="Q378" s="237">
        <v>0</v>
      </c>
      <c r="R378" s="237">
        <f>Q378*H378</f>
        <v>0</v>
      </c>
      <c r="S378" s="237">
        <v>0</v>
      </c>
      <c r="T378" s="254">
        <f>S378*H378</f>
        <v>0</v>
      </c>
      <c r="AR378" s="170" t="s">
        <v>171</v>
      </c>
      <c r="AT378" s="170" t="s">
        <v>166</v>
      </c>
      <c r="AU378" s="170" t="s">
        <v>81</v>
      </c>
      <c r="AY378" s="170" t="s">
        <v>164</v>
      </c>
      <c r="BE378" s="266">
        <f>IF(N378="základní",J378,0)</f>
        <v>0</v>
      </c>
      <c r="BF378" s="266">
        <f>IF(N378="snížená",J378,0)</f>
        <v>0</v>
      </c>
      <c r="BG378" s="266">
        <f>IF(N378="zákl. přenesená",J378,0)</f>
        <v>0</v>
      </c>
      <c r="BH378" s="266">
        <f>IF(N378="sníž. přenesená",J378,0)</f>
        <v>0</v>
      </c>
      <c r="BI378" s="266">
        <f>IF(N378="nulová",J378,0)</f>
        <v>0</v>
      </c>
      <c r="BJ378" s="170" t="s">
        <v>24</v>
      </c>
      <c r="BK378" s="266">
        <f>ROUND(I378*H378,2)</f>
        <v>0</v>
      </c>
      <c r="BL378" s="170" t="s">
        <v>171</v>
      </c>
      <c r="BM378" s="170" t="s">
        <v>3374</v>
      </c>
    </row>
    <row r="379" spans="2:47" s="84" customFormat="1" ht="13.5">
      <c r="B379" s="105"/>
      <c r="C379" s="174"/>
      <c r="D379" s="194" t="s">
        <v>173</v>
      </c>
      <c r="E379" s="174"/>
      <c r="F379" s="195" t="s">
        <v>3375</v>
      </c>
      <c r="G379" s="174"/>
      <c r="H379" s="174"/>
      <c r="I379" s="215"/>
      <c r="J379" s="174"/>
      <c r="K379" s="174"/>
      <c r="L379" s="214"/>
      <c r="M379" s="238"/>
      <c r="N379" s="106"/>
      <c r="O379" s="106"/>
      <c r="P379" s="106"/>
      <c r="Q379" s="106"/>
      <c r="R379" s="106"/>
      <c r="S379" s="106"/>
      <c r="T379" s="255"/>
      <c r="AT379" s="170" t="s">
        <v>173</v>
      </c>
      <c r="AU379" s="170" t="s">
        <v>81</v>
      </c>
    </row>
    <row r="380" spans="2:47" s="84" customFormat="1" ht="24">
      <c r="B380" s="105"/>
      <c r="C380" s="174"/>
      <c r="D380" s="207" t="s">
        <v>1077</v>
      </c>
      <c r="E380" s="174"/>
      <c r="F380" s="280" t="s">
        <v>3376</v>
      </c>
      <c r="G380" s="174"/>
      <c r="H380" s="174"/>
      <c r="I380" s="215"/>
      <c r="J380" s="174"/>
      <c r="K380" s="174"/>
      <c r="L380" s="214"/>
      <c r="M380" s="238"/>
      <c r="N380" s="106"/>
      <c r="O380" s="106"/>
      <c r="P380" s="106"/>
      <c r="Q380" s="106"/>
      <c r="R380" s="106"/>
      <c r="S380" s="106"/>
      <c r="T380" s="255"/>
      <c r="AT380" s="170" t="s">
        <v>1077</v>
      </c>
      <c r="AU380" s="170" t="s">
        <v>81</v>
      </c>
    </row>
    <row r="381" spans="2:65" s="84" customFormat="1" ht="28.8" customHeight="1">
      <c r="B381" s="105"/>
      <c r="C381" s="189" t="s">
        <v>1578</v>
      </c>
      <c r="D381" s="189" t="s">
        <v>166</v>
      </c>
      <c r="E381" s="190" t="s">
        <v>3377</v>
      </c>
      <c r="F381" s="191" t="s">
        <v>3378</v>
      </c>
      <c r="G381" s="192" t="s">
        <v>574</v>
      </c>
      <c r="H381" s="193">
        <v>1</v>
      </c>
      <c r="I381" s="233"/>
      <c r="J381" s="234">
        <f>ROUND(I381*H381,2)</f>
        <v>0</v>
      </c>
      <c r="K381" s="191" t="s">
        <v>22</v>
      </c>
      <c r="L381" s="214"/>
      <c r="M381" s="235" t="s">
        <v>22</v>
      </c>
      <c r="N381" s="236" t="s">
        <v>44</v>
      </c>
      <c r="O381" s="106"/>
      <c r="P381" s="237">
        <f>O381*H381</f>
        <v>0</v>
      </c>
      <c r="Q381" s="237">
        <v>0</v>
      </c>
      <c r="R381" s="237">
        <f>Q381*H381</f>
        <v>0</v>
      </c>
      <c r="S381" s="237">
        <v>0</v>
      </c>
      <c r="T381" s="254">
        <f>S381*H381</f>
        <v>0</v>
      </c>
      <c r="AR381" s="170" t="s">
        <v>171</v>
      </c>
      <c r="AT381" s="170" t="s">
        <v>166</v>
      </c>
      <c r="AU381" s="170" t="s">
        <v>81</v>
      </c>
      <c r="AY381" s="170" t="s">
        <v>164</v>
      </c>
      <c r="BE381" s="266">
        <f>IF(N381="základní",J381,0)</f>
        <v>0</v>
      </c>
      <c r="BF381" s="266">
        <f>IF(N381="snížená",J381,0)</f>
        <v>0</v>
      </c>
      <c r="BG381" s="266">
        <f>IF(N381="zákl. přenesená",J381,0)</f>
        <v>0</v>
      </c>
      <c r="BH381" s="266">
        <f>IF(N381="sníž. přenesená",J381,0)</f>
        <v>0</v>
      </c>
      <c r="BI381" s="266">
        <f>IF(N381="nulová",J381,0)</f>
        <v>0</v>
      </c>
      <c r="BJ381" s="170" t="s">
        <v>24</v>
      </c>
      <c r="BK381" s="266">
        <f>ROUND(I381*H381,2)</f>
        <v>0</v>
      </c>
      <c r="BL381" s="170" t="s">
        <v>171</v>
      </c>
      <c r="BM381" s="170" t="s">
        <v>3379</v>
      </c>
    </row>
    <row r="382" spans="2:47" s="84" customFormat="1" ht="13.5">
      <c r="B382" s="105"/>
      <c r="C382" s="174"/>
      <c r="D382" s="194" t="s">
        <v>173</v>
      </c>
      <c r="E382" s="174"/>
      <c r="F382" s="195" t="s">
        <v>3380</v>
      </c>
      <c r="G382" s="174"/>
      <c r="H382" s="174"/>
      <c r="I382" s="215"/>
      <c r="J382" s="174"/>
      <c r="K382" s="174"/>
      <c r="L382" s="214"/>
      <c r="M382" s="238"/>
      <c r="N382" s="106"/>
      <c r="O382" s="106"/>
      <c r="P382" s="106"/>
      <c r="Q382" s="106"/>
      <c r="R382" s="106"/>
      <c r="S382" s="106"/>
      <c r="T382" s="255"/>
      <c r="AT382" s="170" t="s">
        <v>173</v>
      </c>
      <c r="AU382" s="170" t="s">
        <v>81</v>
      </c>
    </row>
    <row r="383" spans="2:47" s="84" customFormat="1" ht="24">
      <c r="B383" s="105"/>
      <c r="C383" s="174"/>
      <c r="D383" s="207" t="s">
        <v>1077</v>
      </c>
      <c r="E383" s="174"/>
      <c r="F383" s="280" t="s">
        <v>3381</v>
      </c>
      <c r="G383" s="174"/>
      <c r="H383" s="174"/>
      <c r="I383" s="215"/>
      <c r="J383" s="174"/>
      <c r="K383" s="174"/>
      <c r="L383" s="214"/>
      <c r="M383" s="238"/>
      <c r="N383" s="106"/>
      <c r="O383" s="106"/>
      <c r="P383" s="106"/>
      <c r="Q383" s="106"/>
      <c r="R383" s="106"/>
      <c r="S383" s="106"/>
      <c r="T383" s="255"/>
      <c r="AT383" s="170" t="s">
        <v>1077</v>
      </c>
      <c r="AU383" s="170" t="s">
        <v>81</v>
      </c>
    </row>
    <row r="384" spans="2:65" s="84" customFormat="1" ht="20.4" customHeight="1">
      <c r="B384" s="105"/>
      <c r="C384" s="189" t="s">
        <v>1582</v>
      </c>
      <c r="D384" s="189" t="s">
        <v>166</v>
      </c>
      <c r="E384" s="190" t="s">
        <v>3382</v>
      </c>
      <c r="F384" s="191" t="s">
        <v>3383</v>
      </c>
      <c r="G384" s="192" t="s">
        <v>192</v>
      </c>
      <c r="H384" s="193">
        <v>150</v>
      </c>
      <c r="I384" s="233"/>
      <c r="J384" s="234">
        <f>ROUND(I384*H384,2)</f>
        <v>0</v>
      </c>
      <c r="K384" s="191" t="s">
        <v>22</v>
      </c>
      <c r="L384" s="214"/>
      <c r="M384" s="235" t="s">
        <v>22</v>
      </c>
      <c r="N384" s="236" t="s">
        <v>44</v>
      </c>
      <c r="O384" s="106"/>
      <c r="P384" s="237">
        <f>O384*H384</f>
        <v>0</v>
      </c>
      <c r="Q384" s="237">
        <v>0</v>
      </c>
      <c r="R384" s="237">
        <f>Q384*H384</f>
        <v>0</v>
      </c>
      <c r="S384" s="237">
        <v>0</v>
      </c>
      <c r="T384" s="254">
        <f>S384*H384</f>
        <v>0</v>
      </c>
      <c r="AR384" s="170" t="s">
        <v>171</v>
      </c>
      <c r="AT384" s="170" t="s">
        <v>166</v>
      </c>
      <c r="AU384" s="170" t="s">
        <v>81</v>
      </c>
      <c r="AY384" s="170" t="s">
        <v>164</v>
      </c>
      <c r="BE384" s="266">
        <f>IF(N384="základní",J384,0)</f>
        <v>0</v>
      </c>
      <c r="BF384" s="266">
        <f>IF(N384="snížená",J384,0)</f>
        <v>0</v>
      </c>
      <c r="BG384" s="266">
        <f>IF(N384="zákl. přenesená",J384,0)</f>
        <v>0</v>
      </c>
      <c r="BH384" s="266">
        <f>IF(N384="sníž. přenesená",J384,0)</f>
        <v>0</v>
      </c>
      <c r="BI384" s="266">
        <f>IF(N384="nulová",J384,0)</f>
        <v>0</v>
      </c>
      <c r="BJ384" s="170" t="s">
        <v>24</v>
      </c>
      <c r="BK384" s="266">
        <f>ROUND(I384*H384,2)</f>
        <v>0</v>
      </c>
      <c r="BL384" s="170" t="s">
        <v>171</v>
      </c>
      <c r="BM384" s="170" t="s">
        <v>3384</v>
      </c>
    </row>
    <row r="385" spans="2:47" s="84" customFormat="1" ht="13.5">
      <c r="B385" s="105"/>
      <c r="C385" s="174"/>
      <c r="D385" s="194" t="s">
        <v>173</v>
      </c>
      <c r="E385" s="174"/>
      <c r="F385" s="195" t="s">
        <v>3383</v>
      </c>
      <c r="G385" s="174"/>
      <c r="H385" s="174"/>
      <c r="I385" s="215"/>
      <c r="J385" s="174"/>
      <c r="K385" s="174"/>
      <c r="L385" s="214"/>
      <c r="M385" s="238"/>
      <c r="N385" s="106"/>
      <c r="O385" s="106"/>
      <c r="P385" s="106"/>
      <c r="Q385" s="106"/>
      <c r="R385" s="106"/>
      <c r="S385" s="106"/>
      <c r="T385" s="255"/>
      <c r="AT385" s="170" t="s">
        <v>173</v>
      </c>
      <c r="AU385" s="170" t="s">
        <v>81</v>
      </c>
    </row>
    <row r="386" spans="2:47" s="84" customFormat="1" ht="84">
      <c r="B386" s="105"/>
      <c r="C386" s="174"/>
      <c r="D386" s="194" t="s">
        <v>1077</v>
      </c>
      <c r="E386" s="174"/>
      <c r="F386" s="279" t="s">
        <v>3385</v>
      </c>
      <c r="G386" s="174"/>
      <c r="H386" s="174"/>
      <c r="I386" s="215"/>
      <c r="J386" s="174"/>
      <c r="K386" s="174"/>
      <c r="L386" s="214"/>
      <c r="M386" s="238"/>
      <c r="N386" s="106"/>
      <c r="O386" s="106"/>
      <c r="P386" s="106"/>
      <c r="Q386" s="106"/>
      <c r="R386" s="106"/>
      <c r="S386" s="106"/>
      <c r="T386" s="255"/>
      <c r="AT386" s="170" t="s">
        <v>1077</v>
      </c>
      <c r="AU386" s="170" t="s">
        <v>81</v>
      </c>
    </row>
    <row r="387" spans="2:63" s="89" customFormat="1" ht="29.9" customHeight="1">
      <c r="B387" s="183"/>
      <c r="C387" s="184"/>
      <c r="D387" s="187" t="s">
        <v>72</v>
      </c>
      <c r="E387" s="188" t="s">
        <v>200</v>
      </c>
      <c r="F387" s="188" t="s">
        <v>3386</v>
      </c>
      <c r="G387" s="184"/>
      <c r="H387" s="184"/>
      <c r="I387" s="226"/>
      <c r="J387" s="232">
        <f>BK387</f>
        <v>0</v>
      </c>
      <c r="K387" s="184"/>
      <c r="L387" s="228"/>
      <c r="M387" s="229"/>
      <c r="N387" s="230"/>
      <c r="O387" s="230"/>
      <c r="P387" s="231">
        <f aca="true" t="shared" si="9" ref="P387:T387">SUM(P388:P393)</f>
        <v>0</v>
      </c>
      <c r="Q387" s="230"/>
      <c r="R387" s="231">
        <f t="shared" si="9"/>
        <v>0</v>
      </c>
      <c r="S387" s="230"/>
      <c r="T387" s="253">
        <f t="shared" si="9"/>
        <v>0</v>
      </c>
      <c r="AR387" s="259" t="s">
        <v>24</v>
      </c>
      <c r="AT387" s="260" t="s">
        <v>72</v>
      </c>
      <c r="AU387" s="260" t="s">
        <v>24</v>
      </c>
      <c r="AY387" s="259" t="s">
        <v>164</v>
      </c>
      <c r="BK387" s="265">
        <f>SUM(BK388:BK393)</f>
        <v>0</v>
      </c>
    </row>
    <row r="388" spans="2:65" s="84" customFormat="1" ht="20.4" customHeight="1">
      <c r="B388" s="105"/>
      <c r="C388" s="189" t="s">
        <v>1586</v>
      </c>
      <c r="D388" s="189" t="s">
        <v>166</v>
      </c>
      <c r="E388" s="190" t="s">
        <v>3387</v>
      </c>
      <c r="F388" s="191" t="s">
        <v>3388</v>
      </c>
      <c r="G388" s="192" t="s">
        <v>579</v>
      </c>
      <c r="H388" s="193">
        <v>3</v>
      </c>
      <c r="I388" s="233"/>
      <c r="J388" s="234">
        <f>ROUND(I388*H388,2)</f>
        <v>0</v>
      </c>
      <c r="K388" s="191" t="s">
        <v>22</v>
      </c>
      <c r="L388" s="214"/>
      <c r="M388" s="235" t="s">
        <v>22</v>
      </c>
      <c r="N388" s="236" t="s">
        <v>44</v>
      </c>
      <c r="O388" s="106"/>
      <c r="P388" s="237">
        <f>O388*H388</f>
        <v>0</v>
      </c>
      <c r="Q388" s="237">
        <v>0</v>
      </c>
      <c r="R388" s="237">
        <f>Q388*H388</f>
        <v>0</v>
      </c>
      <c r="S388" s="237">
        <v>0</v>
      </c>
      <c r="T388" s="254">
        <f>S388*H388</f>
        <v>0</v>
      </c>
      <c r="AR388" s="170" t="s">
        <v>171</v>
      </c>
      <c r="AT388" s="170" t="s">
        <v>166</v>
      </c>
      <c r="AU388" s="170" t="s">
        <v>81</v>
      </c>
      <c r="AY388" s="170" t="s">
        <v>164</v>
      </c>
      <c r="BE388" s="266">
        <f>IF(N388="základní",J388,0)</f>
        <v>0</v>
      </c>
      <c r="BF388" s="266">
        <f>IF(N388="snížená",J388,0)</f>
        <v>0</v>
      </c>
      <c r="BG388" s="266">
        <f>IF(N388="zákl. přenesená",J388,0)</f>
        <v>0</v>
      </c>
      <c r="BH388" s="266">
        <f>IF(N388="sníž. přenesená",J388,0)</f>
        <v>0</v>
      </c>
      <c r="BI388" s="266">
        <f>IF(N388="nulová",J388,0)</f>
        <v>0</v>
      </c>
      <c r="BJ388" s="170" t="s">
        <v>24</v>
      </c>
      <c r="BK388" s="266">
        <f>ROUND(I388*H388,2)</f>
        <v>0</v>
      </c>
      <c r="BL388" s="170" t="s">
        <v>171</v>
      </c>
      <c r="BM388" s="170" t="s">
        <v>3389</v>
      </c>
    </row>
    <row r="389" spans="2:47" s="84" customFormat="1" ht="13.5">
      <c r="B389" s="105"/>
      <c r="C389" s="174"/>
      <c r="D389" s="194" t="s">
        <v>173</v>
      </c>
      <c r="E389" s="174"/>
      <c r="F389" s="195" t="s">
        <v>3388</v>
      </c>
      <c r="G389" s="174"/>
      <c r="H389" s="174"/>
      <c r="I389" s="215"/>
      <c r="J389" s="174"/>
      <c r="K389" s="174"/>
      <c r="L389" s="214"/>
      <c r="M389" s="238"/>
      <c r="N389" s="106"/>
      <c r="O389" s="106"/>
      <c r="P389" s="106"/>
      <c r="Q389" s="106"/>
      <c r="R389" s="106"/>
      <c r="S389" s="106"/>
      <c r="T389" s="255"/>
      <c r="AT389" s="170" t="s">
        <v>173</v>
      </c>
      <c r="AU389" s="170" t="s">
        <v>81</v>
      </c>
    </row>
    <row r="390" spans="2:47" s="84" customFormat="1" ht="36">
      <c r="B390" s="105"/>
      <c r="C390" s="174"/>
      <c r="D390" s="207" t="s">
        <v>1077</v>
      </c>
      <c r="E390" s="174"/>
      <c r="F390" s="280" t="s">
        <v>3390</v>
      </c>
      <c r="G390" s="174"/>
      <c r="H390" s="174"/>
      <c r="I390" s="215"/>
      <c r="J390" s="174"/>
      <c r="K390" s="174"/>
      <c r="L390" s="214"/>
      <c r="M390" s="238"/>
      <c r="N390" s="106"/>
      <c r="O390" s="106"/>
      <c r="P390" s="106"/>
      <c r="Q390" s="106"/>
      <c r="R390" s="106"/>
      <c r="S390" s="106"/>
      <c r="T390" s="255"/>
      <c r="AT390" s="170" t="s">
        <v>1077</v>
      </c>
      <c r="AU390" s="170" t="s">
        <v>81</v>
      </c>
    </row>
    <row r="391" spans="2:65" s="84" customFormat="1" ht="40.2" customHeight="1">
      <c r="B391" s="105"/>
      <c r="C391" s="189" t="s">
        <v>1590</v>
      </c>
      <c r="D391" s="189" t="s">
        <v>166</v>
      </c>
      <c r="E391" s="190" t="s">
        <v>3391</v>
      </c>
      <c r="F391" s="191" t="s">
        <v>3392</v>
      </c>
      <c r="G391" s="192" t="s">
        <v>3116</v>
      </c>
      <c r="H391" s="193">
        <v>120</v>
      </c>
      <c r="I391" s="233"/>
      <c r="J391" s="234">
        <f>ROUND(I391*H391,2)</f>
        <v>0</v>
      </c>
      <c r="K391" s="191" t="s">
        <v>22</v>
      </c>
      <c r="L391" s="214"/>
      <c r="M391" s="235" t="s">
        <v>22</v>
      </c>
      <c r="N391" s="236" t="s">
        <v>44</v>
      </c>
      <c r="O391" s="106"/>
      <c r="P391" s="237">
        <f>O391*H391</f>
        <v>0</v>
      </c>
      <c r="Q391" s="237">
        <v>0</v>
      </c>
      <c r="R391" s="237">
        <f>Q391*H391</f>
        <v>0</v>
      </c>
      <c r="S391" s="237">
        <v>0</v>
      </c>
      <c r="T391" s="254">
        <f>S391*H391</f>
        <v>0</v>
      </c>
      <c r="AR391" s="170" t="s">
        <v>171</v>
      </c>
      <c r="AT391" s="170" t="s">
        <v>166</v>
      </c>
      <c r="AU391" s="170" t="s">
        <v>81</v>
      </c>
      <c r="AY391" s="170" t="s">
        <v>164</v>
      </c>
      <c r="BE391" s="266">
        <f>IF(N391="základní",J391,0)</f>
        <v>0</v>
      </c>
      <c r="BF391" s="266">
        <f>IF(N391="snížená",J391,0)</f>
        <v>0</v>
      </c>
      <c r="BG391" s="266">
        <f>IF(N391="zákl. přenesená",J391,0)</f>
        <v>0</v>
      </c>
      <c r="BH391" s="266">
        <f>IF(N391="sníž. přenesená",J391,0)</f>
        <v>0</v>
      </c>
      <c r="BI391" s="266">
        <f>IF(N391="nulová",J391,0)</f>
        <v>0</v>
      </c>
      <c r="BJ391" s="170" t="s">
        <v>24</v>
      </c>
      <c r="BK391" s="266">
        <f>ROUND(I391*H391,2)</f>
        <v>0</v>
      </c>
      <c r="BL391" s="170" t="s">
        <v>171</v>
      </c>
      <c r="BM391" s="170" t="s">
        <v>3393</v>
      </c>
    </row>
    <row r="392" spans="2:47" s="84" customFormat="1" ht="13.5">
      <c r="B392" s="105"/>
      <c r="C392" s="174"/>
      <c r="D392" s="194" t="s">
        <v>173</v>
      </c>
      <c r="E392" s="174"/>
      <c r="F392" s="195" t="s">
        <v>3354</v>
      </c>
      <c r="G392" s="174"/>
      <c r="H392" s="174"/>
      <c r="I392" s="215"/>
      <c r="J392" s="174"/>
      <c r="K392" s="174"/>
      <c r="L392" s="214"/>
      <c r="M392" s="238"/>
      <c r="N392" s="106"/>
      <c r="O392" s="106"/>
      <c r="P392" s="106"/>
      <c r="Q392" s="106"/>
      <c r="R392" s="106"/>
      <c r="S392" s="106"/>
      <c r="T392" s="255"/>
      <c r="AT392" s="170" t="s">
        <v>173</v>
      </c>
      <c r="AU392" s="170" t="s">
        <v>81</v>
      </c>
    </row>
    <row r="393" spans="2:47" s="84" customFormat="1" ht="36">
      <c r="B393" s="105"/>
      <c r="C393" s="174"/>
      <c r="D393" s="194" t="s">
        <v>1077</v>
      </c>
      <c r="E393" s="174"/>
      <c r="F393" s="279" t="s">
        <v>3394</v>
      </c>
      <c r="G393" s="174"/>
      <c r="H393" s="174"/>
      <c r="I393" s="215"/>
      <c r="J393" s="174"/>
      <c r="K393" s="174"/>
      <c r="L393" s="214"/>
      <c r="M393" s="238"/>
      <c r="N393" s="106"/>
      <c r="O393" s="106"/>
      <c r="P393" s="106"/>
      <c r="Q393" s="106"/>
      <c r="R393" s="106"/>
      <c r="S393" s="106"/>
      <c r="T393" s="255"/>
      <c r="AT393" s="170" t="s">
        <v>1077</v>
      </c>
      <c r="AU393" s="170" t="s">
        <v>81</v>
      </c>
    </row>
    <row r="394" spans="2:63" s="89" customFormat="1" ht="37.5" customHeight="1">
      <c r="B394" s="183"/>
      <c r="C394" s="184"/>
      <c r="D394" s="187" t="s">
        <v>72</v>
      </c>
      <c r="E394" s="275" t="s">
        <v>240</v>
      </c>
      <c r="F394" s="275" t="s">
        <v>3395</v>
      </c>
      <c r="G394" s="184"/>
      <c r="H394" s="184"/>
      <c r="I394" s="226"/>
      <c r="J394" s="276">
        <f>BK394</f>
        <v>0</v>
      </c>
      <c r="K394" s="184"/>
      <c r="L394" s="228"/>
      <c r="M394" s="229"/>
      <c r="N394" s="230"/>
      <c r="O394" s="230"/>
      <c r="P394" s="231">
        <f aca="true" t="shared" si="10" ref="P394:T394">SUM(P395:P403)</f>
        <v>0</v>
      </c>
      <c r="Q394" s="230"/>
      <c r="R394" s="231">
        <f t="shared" si="10"/>
        <v>0</v>
      </c>
      <c r="S394" s="230"/>
      <c r="T394" s="253">
        <f t="shared" si="10"/>
        <v>0</v>
      </c>
      <c r="AR394" s="259" t="s">
        <v>24</v>
      </c>
      <c r="AT394" s="260" t="s">
        <v>72</v>
      </c>
      <c r="AU394" s="260" t="s">
        <v>73</v>
      </c>
      <c r="AY394" s="259" t="s">
        <v>164</v>
      </c>
      <c r="BK394" s="265">
        <f>SUM(BK395:BK403)</f>
        <v>0</v>
      </c>
    </row>
    <row r="395" spans="2:65" s="84" customFormat="1" ht="20.4" customHeight="1">
      <c r="B395" s="105"/>
      <c r="C395" s="189" t="s">
        <v>1595</v>
      </c>
      <c r="D395" s="189" t="s">
        <v>166</v>
      </c>
      <c r="E395" s="190" t="s">
        <v>3396</v>
      </c>
      <c r="F395" s="191" t="s">
        <v>3397</v>
      </c>
      <c r="G395" s="192" t="s">
        <v>579</v>
      </c>
      <c r="H395" s="193">
        <v>2</v>
      </c>
      <c r="I395" s="233"/>
      <c r="J395" s="234">
        <f>ROUND(I395*H395,2)</f>
        <v>0</v>
      </c>
      <c r="K395" s="191" t="s">
        <v>22</v>
      </c>
      <c r="L395" s="214"/>
      <c r="M395" s="235" t="s">
        <v>22</v>
      </c>
      <c r="N395" s="236" t="s">
        <v>44</v>
      </c>
      <c r="O395" s="106"/>
      <c r="P395" s="237">
        <f>O395*H395</f>
        <v>0</v>
      </c>
      <c r="Q395" s="237">
        <v>0</v>
      </c>
      <c r="R395" s="237">
        <f>Q395*H395</f>
        <v>0</v>
      </c>
      <c r="S395" s="237">
        <v>0</v>
      </c>
      <c r="T395" s="254">
        <f>S395*H395</f>
        <v>0</v>
      </c>
      <c r="AR395" s="170" t="s">
        <v>171</v>
      </c>
      <c r="AT395" s="170" t="s">
        <v>166</v>
      </c>
      <c r="AU395" s="170" t="s">
        <v>24</v>
      </c>
      <c r="AY395" s="170" t="s">
        <v>164</v>
      </c>
      <c r="BE395" s="266">
        <f>IF(N395="základní",J395,0)</f>
        <v>0</v>
      </c>
      <c r="BF395" s="266">
        <f>IF(N395="snížená",J395,0)</f>
        <v>0</v>
      </c>
      <c r="BG395" s="266">
        <f>IF(N395="zákl. přenesená",J395,0)</f>
        <v>0</v>
      </c>
      <c r="BH395" s="266">
        <f>IF(N395="sníž. přenesená",J395,0)</f>
        <v>0</v>
      </c>
      <c r="BI395" s="266">
        <f>IF(N395="nulová",J395,0)</f>
        <v>0</v>
      </c>
      <c r="BJ395" s="170" t="s">
        <v>24</v>
      </c>
      <c r="BK395" s="266">
        <f>ROUND(I395*H395,2)</f>
        <v>0</v>
      </c>
      <c r="BL395" s="170" t="s">
        <v>171</v>
      </c>
      <c r="BM395" s="170" t="s">
        <v>3398</v>
      </c>
    </row>
    <row r="396" spans="2:47" s="84" customFormat="1" ht="13.5">
      <c r="B396" s="105"/>
      <c r="C396" s="174"/>
      <c r="D396" s="194" t="s">
        <v>173</v>
      </c>
      <c r="E396" s="174"/>
      <c r="F396" s="195" t="s">
        <v>3397</v>
      </c>
      <c r="G396" s="174"/>
      <c r="H396" s="174"/>
      <c r="I396" s="215"/>
      <c r="J396" s="174"/>
      <c r="K396" s="174"/>
      <c r="L396" s="214"/>
      <c r="M396" s="238"/>
      <c r="N396" s="106"/>
      <c r="O396" s="106"/>
      <c r="P396" s="106"/>
      <c r="Q396" s="106"/>
      <c r="R396" s="106"/>
      <c r="S396" s="106"/>
      <c r="T396" s="255"/>
      <c r="AT396" s="170" t="s">
        <v>173</v>
      </c>
      <c r="AU396" s="170" t="s">
        <v>24</v>
      </c>
    </row>
    <row r="397" spans="2:47" s="84" customFormat="1" ht="36">
      <c r="B397" s="105"/>
      <c r="C397" s="174"/>
      <c r="D397" s="207" t="s">
        <v>1077</v>
      </c>
      <c r="E397" s="174"/>
      <c r="F397" s="280" t="s">
        <v>3399</v>
      </c>
      <c r="G397" s="174"/>
      <c r="H397" s="174"/>
      <c r="I397" s="215"/>
      <c r="J397" s="174"/>
      <c r="K397" s="174"/>
      <c r="L397" s="214"/>
      <c r="M397" s="238"/>
      <c r="N397" s="106"/>
      <c r="O397" s="106"/>
      <c r="P397" s="106"/>
      <c r="Q397" s="106"/>
      <c r="R397" s="106"/>
      <c r="S397" s="106"/>
      <c r="T397" s="255"/>
      <c r="AT397" s="170" t="s">
        <v>1077</v>
      </c>
      <c r="AU397" s="170" t="s">
        <v>24</v>
      </c>
    </row>
    <row r="398" spans="2:65" s="84" customFormat="1" ht="40.2" customHeight="1">
      <c r="B398" s="105"/>
      <c r="C398" s="189" t="s">
        <v>1599</v>
      </c>
      <c r="D398" s="189" t="s">
        <v>166</v>
      </c>
      <c r="E398" s="190" t="s">
        <v>3400</v>
      </c>
      <c r="F398" s="191" t="s">
        <v>3392</v>
      </c>
      <c r="G398" s="192" t="s">
        <v>3116</v>
      </c>
      <c r="H398" s="193">
        <v>50</v>
      </c>
      <c r="I398" s="233"/>
      <c r="J398" s="234">
        <f>ROUND(I398*H398,2)</f>
        <v>0</v>
      </c>
      <c r="K398" s="191" t="s">
        <v>22</v>
      </c>
      <c r="L398" s="214"/>
      <c r="M398" s="235" t="s">
        <v>22</v>
      </c>
      <c r="N398" s="236" t="s">
        <v>44</v>
      </c>
      <c r="O398" s="106"/>
      <c r="P398" s="237">
        <f>O398*H398</f>
        <v>0</v>
      </c>
      <c r="Q398" s="237">
        <v>0</v>
      </c>
      <c r="R398" s="237">
        <f>Q398*H398</f>
        <v>0</v>
      </c>
      <c r="S398" s="237">
        <v>0</v>
      </c>
      <c r="T398" s="254">
        <f>S398*H398</f>
        <v>0</v>
      </c>
      <c r="AR398" s="170" t="s">
        <v>171</v>
      </c>
      <c r="AT398" s="170" t="s">
        <v>166</v>
      </c>
      <c r="AU398" s="170" t="s">
        <v>24</v>
      </c>
      <c r="AY398" s="170" t="s">
        <v>164</v>
      </c>
      <c r="BE398" s="266">
        <f>IF(N398="základní",J398,0)</f>
        <v>0</v>
      </c>
      <c r="BF398" s="266">
        <f>IF(N398="snížená",J398,0)</f>
        <v>0</v>
      </c>
      <c r="BG398" s="266">
        <f>IF(N398="zákl. přenesená",J398,0)</f>
        <v>0</v>
      </c>
      <c r="BH398" s="266">
        <f>IF(N398="sníž. přenesená",J398,0)</f>
        <v>0</v>
      </c>
      <c r="BI398" s="266">
        <f>IF(N398="nulová",J398,0)</f>
        <v>0</v>
      </c>
      <c r="BJ398" s="170" t="s">
        <v>24</v>
      </c>
      <c r="BK398" s="266">
        <f>ROUND(I398*H398,2)</f>
        <v>0</v>
      </c>
      <c r="BL398" s="170" t="s">
        <v>171</v>
      </c>
      <c r="BM398" s="170" t="s">
        <v>3401</v>
      </c>
    </row>
    <row r="399" spans="2:47" s="84" customFormat="1" ht="13.5">
      <c r="B399" s="105"/>
      <c r="C399" s="174"/>
      <c r="D399" s="194" t="s">
        <v>173</v>
      </c>
      <c r="E399" s="174"/>
      <c r="F399" s="195" t="s">
        <v>3354</v>
      </c>
      <c r="G399" s="174"/>
      <c r="H399" s="174"/>
      <c r="I399" s="215"/>
      <c r="J399" s="174"/>
      <c r="K399" s="174"/>
      <c r="L399" s="214"/>
      <c r="M399" s="238"/>
      <c r="N399" s="106"/>
      <c r="O399" s="106"/>
      <c r="P399" s="106"/>
      <c r="Q399" s="106"/>
      <c r="R399" s="106"/>
      <c r="S399" s="106"/>
      <c r="T399" s="255"/>
      <c r="AT399" s="170" t="s">
        <v>173</v>
      </c>
      <c r="AU399" s="170" t="s">
        <v>24</v>
      </c>
    </row>
    <row r="400" spans="2:47" s="84" customFormat="1" ht="36">
      <c r="B400" s="105"/>
      <c r="C400" s="174"/>
      <c r="D400" s="207" t="s">
        <v>1077</v>
      </c>
      <c r="E400" s="174"/>
      <c r="F400" s="280" t="s">
        <v>3394</v>
      </c>
      <c r="G400" s="174"/>
      <c r="H400" s="174"/>
      <c r="I400" s="215"/>
      <c r="J400" s="174"/>
      <c r="K400" s="174"/>
      <c r="L400" s="214"/>
      <c r="M400" s="238"/>
      <c r="N400" s="106"/>
      <c r="O400" s="106"/>
      <c r="P400" s="106"/>
      <c r="Q400" s="106"/>
      <c r="R400" s="106"/>
      <c r="S400" s="106"/>
      <c r="T400" s="255"/>
      <c r="AT400" s="170" t="s">
        <v>1077</v>
      </c>
      <c r="AU400" s="170" t="s">
        <v>24</v>
      </c>
    </row>
    <row r="401" spans="2:65" s="84" customFormat="1" ht="28.8" customHeight="1">
      <c r="B401" s="105"/>
      <c r="C401" s="189" t="s">
        <v>1603</v>
      </c>
      <c r="D401" s="189" t="s">
        <v>166</v>
      </c>
      <c r="E401" s="190" t="s">
        <v>3402</v>
      </c>
      <c r="F401" s="191" t="s">
        <v>3403</v>
      </c>
      <c r="G401" s="192" t="s">
        <v>579</v>
      </c>
      <c r="H401" s="193">
        <v>2</v>
      </c>
      <c r="I401" s="233"/>
      <c r="J401" s="234">
        <f>ROUND(I401*H401,2)</f>
        <v>0</v>
      </c>
      <c r="K401" s="191" t="s">
        <v>22</v>
      </c>
      <c r="L401" s="214"/>
      <c r="M401" s="235" t="s">
        <v>22</v>
      </c>
      <c r="N401" s="236" t="s">
        <v>44</v>
      </c>
      <c r="O401" s="106"/>
      <c r="P401" s="237">
        <f>O401*H401</f>
        <v>0</v>
      </c>
      <c r="Q401" s="237">
        <v>0</v>
      </c>
      <c r="R401" s="237">
        <f>Q401*H401</f>
        <v>0</v>
      </c>
      <c r="S401" s="237">
        <v>0</v>
      </c>
      <c r="T401" s="254">
        <f>S401*H401</f>
        <v>0</v>
      </c>
      <c r="AR401" s="170" t="s">
        <v>171</v>
      </c>
      <c r="AT401" s="170" t="s">
        <v>166</v>
      </c>
      <c r="AU401" s="170" t="s">
        <v>24</v>
      </c>
      <c r="AY401" s="170" t="s">
        <v>164</v>
      </c>
      <c r="BE401" s="266">
        <f>IF(N401="základní",J401,0)</f>
        <v>0</v>
      </c>
      <c r="BF401" s="266">
        <f>IF(N401="snížená",J401,0)</f>
        <v>0</v>
      </c>
      <c r="BG401" s="266">
        <f>IF(N401="zákl. přenesená",J401,0)</f>
        <v>0</v>
      </c>
      <c r="BH401" s="266">
        <f>IF(N401="sníž. přenesená",J401,0)</f>
        <v>0</v>
      </c>
      <c r="BI401" s="266">
        <f>IF(N401="nulová",J401,0)</f>
        <v>0</v>
      </c>
      <c r="BJ401" s="170" t="s">
        <v>24</v>
      </c>
      <c r="BK401" s="266">
        <f>ROUND(I401*H401,2)</f>
        <v>0</v>
      </c>
      <c r="BL401" s="170" t="s">
        <v>171</v>
      </c>
      <c r="BM401" s="170" t="s">
        <v>3404</v>
      </c>
    </row>
    <row r="402" spans="2:47" s="84" customFormat="1" ht="13.5">
      <c r="B402" s="105"/>
      <c r="C402" s="174"/>
      <c r="D402" s="194" t="s">
        <v>173</v>
      </c>
      <c r="E402" s="174"/>
      <c r="F402" s="195" t="s">
        <v>3405</v>
      </c>
      <c r="G402" s="174"/>
      <c r="H402" s="174"/>
      <c r="I402" s="215"/>
      <c r="J402" s="174"/>
      <c r="K402" s="174"/>
      <c r="L402" s="214"/>
      <c r="M402" s="238"/>
      <c r="N402" s="106"/>
      <c r="O402" s="106"/>
      <c r="P402" s="106"/>
      <c r="Q402" s="106"/>
      <c r="R402" s="106"/>
      <c r="S402" s="106"/>
      <c r="T402" s="255"/>
      <c r="AT402" s="170" t="s">
        <v>173</v>
      </c>
      <c r="AU402" s="170" t="s">
        <v>24</v>
      </c>
    </row>
    <row r="403" spans="2:47" s="84" customFormat="1" ht="24">
      <c r="B403" s="105"/>
      <c r="C403" s="174"/>
      <c r="D403" s="194" t="s">
        <v>1077</v>
      </c>
      <c r="E403" s="174"/>
      <c r="F403" s="279" t="s">
        <v>3406</v>
      </c>
      <c r="G403" s="174"/>
      <c r="H403" s="174"/>
      <c r="I403" s="215"/>
      <c r="J403" s="174"/>
      <c r="K403" s="174"/>
      <c r="L403" s="214"/>
      <c r="M403" s="238"/>
      <c r="N403" s="106"/>
      <c r="O403" s="106"/>
      <c r="P403" s="106"/>
      <c r="Q403" s="106"/>
      <c r="R403" s="106"/>
      <c r="S403" s="106"/>
      <c r="T403" s="255"/>
      <c r="AT403" s="170" t="s">
        <v>1077</v>
      </c>
      <c r="AU403" s="170" t="s">
        <v>24</v>
      </c>
    </row>
    <row r="404" spans="2:63" s="89" customFormat="1" ht="37.5" customHeight="1">
      <c r="B404" s="183"/>
      <c r="C404" s="184"/>
      <c r="D404" s="187" t="s">
        <v>72</v>
      </c>
      <c r="E404" s="275" t="s">
        <v>260</v>
      </c>
      <c r="F404" s="275" t="s">
        <v>3407</v>
      </c>
      <c r="G404" s="184"/>
      <c r="H404" s="184"/>
      <c r="I404" s="226"/>
      <c r="J404" s="276">
        <f>BK404</f>
        <v>0</v>
      </c>
      <c r="K404" s="184"/>
      <c r="L404" s="228"/>
      <c r="M404" s="229"/>
      <c r="N404" s="230"/>
      <c r="O404" s="230"/>
      <c r="P404" s="231">
        <f aca="true" t="shared" si="11" ref="P404:T404">SUM(P405:P413)</f>
        <v>0</v>
      </c>
      <c r="Q404" s="230"/>
      <c r="R404" s="231">
        <f t="shared" si="11"/>
        <v>0</v>
      </c>
      <c r="S404" s="230"/>
      <c r="T404" s="253">
        <f t="shared" si="11"/>
        <v>0</v>
      </c>
      <c r="AR404" s="259" t="s">
        <v>24</v>
      </c>
      <c r="AT404" s="260" t="s">
        <v>72</v>
      </c>
      <c r="AU404" s="260" t="s">
        <v>73</v>
      </c>
      <c r="AY404" s="259" t="s">
        <v>164</v>
      </c>
      <c r="BK404" s="265">
        <f>SUM(BK405:BK413)</f>
        <v>0</v>
      </c>
    </row>
    <row r="405" spans="2:65" s="84" customFormat="1" ht="28.8" customHeight="1">
      <c r="B405" s="105"/>
      <c r="C405" s="189" t="s">
        <v>1607</v>
      </c>
      <c r="D405" s="189" t="s">
        <v>166</v>
      </c>
      <c r="E405" s="190" t="s">
        <v>3408</v>
      </c>
      <c r="F405" s="191" t="s">
        <v>3409</v>
      </c>
      <c r="G405" s="192" t="s">
        <v>579</v>
      </c>
      <c r="H405" s="193">
        <v>4</v>
      </c>
      <c r="I405" s="233"/>
      <c r="J405" s="234">
        <f>ROUND(I405*H405,2)</f>
        <v>0</v>
      </c>
      <c r="K405" s="191" t="s">
        <v>22</v>
      </c>
      <c r="L405" s="214"/>
      <c r="M405" s="235" t="s">
        <v>22</v>
      </c>
      <c r="N405" s="236" t="s">
        <v>44</v>
      </c>
      <c r="O405" s="106"/>
      <c r="P405" s="237">
        <f>O405*H405</f>
        <v>0</v>
      </c>
      <c r="Q405" s="237">
        <v>0</v>
      </c>
      <c r="R405" s="237">
        <f>Q405*H405</f>
        <v>0</v>
      </c>
      <c r="S405" s="237">
        <v>0</v>
      </c>
      <c r="T405" s="254">
        <f>S405*H405</f>
        <v>0</v>
      </c>
      <c r="AR405" s="170" t="s">
        <v>171</v>
      </c>
      <c r="AT405" s="170" t="s">
        <v>166</v>
      </c>
      <c r="AU405" s="170" t="s">
        <v>24</v>
      </c>
      <c r="AY405" s="170" t="s">
        <v>164</v>
      </c>
      <c r="BE405" s="266">
        <f>IF(N405="základní",J405,0)</f>
        <v>0</v>
      </c>
      <c r="BF405" s="266">
        <f>IF(N405="snížená",J405,0)</f>
        <v>0</v>
      </c>
      <c r="BG405" s="266">
        <f>IF(N405="zákl. přenesená",J405,0)</f>
        <v>0</v>
      </c>
      <c r="BH405" s="266">
        <f>IF(N405="sníž. přenesená",J405,0)</f>
        <v>0</v>
      </c>
      <c r="BI405" s="266">
        <f>IF(N405="nulová",J405,0)</f>
        <v>0</v>
      </c>
      <c r="BJ405" s="170" t="s">
        <v>24</v>
      </c>
      <c r="BK405" s="266">
        <f>ROUND(I405*H405,2)</f>
        <v>0</v>
      </c>
      <c r="BL405" s="170" t="s">
        <v>171</v>
      </c>
      <c r="BM405" s="170" t="s">
        <v>3410</v>
      </c>
    </row>
    <row r="406" spans="2:47" s="84" customFormat="1" ht="13.5">
      <c r="B406" s="105"/>
      <c r="C406" s="174"/>
      <c r="D406" s="194" t="s">
        <v>173</v>
      </c>
      <c r="E406" s="174"/>
      <c r="F406" s="195" t="s">
        <v>3411</v>
      </c>
      <c r="G406" s="174"/>
      <c r="H406" s="174"/>
      <c r="I406" s="215"/>
      <c r="J406" s="174"/>
      <c r="K406" s="174"/>
      <c r="L406" s="214"/>
      <c r="M406" s="238"/>
      <c r="N406" s="106"/>
      <c r="O406" s="106"/>
      <c r="P406" s="106"/>
      <c r="Q406" s="106"/>
      <c r="R406" s="106"/>
      <c r="S406" s="106"/>
      <c r="T406" s="255"/>
      <c r="AT406" s="170" t="s">
        <v>173</v>
      </c>
      <c r="AU406" s="170" t="s">
        <v>24</v>
      </c>
    </row>
    <row r="407" spans="2:47" s="84" customFormat="1" ht="24">
      <c r="B407" s="105"/>
      <c r="C407" s="174"/>
      <c r="D407" s="207" t="s">
        <v>1077</v>
      </c>
      <c r="E407" s="174"/>
      <c r="F407" s="280" t="s">
        <v>3412</v>
      </c>
      <c r="G407" s="174"/>
      <c r="H407" s="174"/>
      <c r="I407" s="215"/>
      <c r="J407" s="174"/>
      <c r="K407" s="174"/>
      <c r="L407" s="214"/>
      <c r="M407" s="238"/>
      <c r="N407" s="106"/>
      <c r="O407" s="106"/>
      <c r="P407" s="106"/>
      <c r="Q407" s="106"/>
      <c r="R407" s="106"/>
      <c r="S407" s="106"/>
      <c r="T407" s="255"/>
      <c r="AT407" s="170" t="s">
        <v>1077</v>
      </c>
      <c r="AU407" s="170" t="s">
        <v>24</v>
      </c>
    </row>
    <row r="408" spans="2:65" s="84" customFormat="1" ht="40.2" customHeight="1">
      <c r="B408" s="105"/>
      <c r="C408" s="189" t="s">
        <v>1611</v>
      </c>
      <c r="D408" s="189" t="s">
        <v>166</v>
      </c>
      <c r="E408" s="190" t="s">
        <v>3413</v>
      </c>
      <c r="F408" s="191" t="s">
        <v>3414</v>
      </c>
      <c r="G408" s="192" t="s">
        <v>3116</v>
      </c>
      <c r="H408" s="193">
        <v>90</v>
      </c>
      <c r="I408" s="233"/>
      <c r="J408" s="234">
        <f>ROUND(I408*H408,2)</f>
        <v>0</v>
      </c>
      <c r="K408" s="191" t="s">
        <v>22</v>
      </c>
      <c r="L408" s="214"/>
      <c r="M408" s="235" t="s">
        <v>22</v>
      </c>
      <c r="N408" s="236" t="s">
        <v>44</v>
      </c>
      <c r="O408" s="106"/>
      <c r="P408" s="237">
        <f>O408*H408</f>
        <v>0</v>
      </c>
      <c r="Q408" s="237">
        <v>0</v>
      </c>
      <c r="R408" s="237">
        <f>Q408*H408</f>
        <v>0</v>
      </c>
      <c r="S408" s="237">
        <v>0</v>
      </c>
      <c r="T408" s="254">
        <f>S408*H408</f>
        <v>0</v>
      </c>
      <c r="AR408" s="170" t="s">
        <v>171</v>
      </c>
      <c r="AT408" s="170" t="s">
        <v>166</v>
      </c>
      <c r="AU408" s="170" t="s">
        <v>24</v>
      </c>
      <c r="AY408" s="170" t="s">
        <v>164</v>
      </c>
      <c r="BE408" s="266">
        <f>IF(N408="základní",J408,0)</f>
        <v>0</v>
      </c>
      <c r="BF408" s="266">
        <f>IF(N408="snížená",J408,0)</f>
        <v>0</v>
      </c>
      <c r="BG408" s="266">
        <f>IF(N408="zákl. přenesená",J408,0)</f>
        <v>0</v>
      </c>
      <c r="BH408" s="266">
        <f>IF(N408="sníž. přenesená",J408,0)</f>
        <v>0</v>
      </c>
      <c r="BI408" s="266">
        <f>IF(N408="nulová",J408,0)</f>
        <v>0</v>
      </c>
      <c r="BJ408" s="170" t="s">
        <v>24</v>
      </c>
      <c r="BK408" s="266">
        <f>ROUND(I408*H408,2)</f>
        <v>0</v>
      </c>
      <c r="BL408" s="170" t="s">
        <v>171</v>
      </c>
      <c r="BM408" s="170" t="s">
        <v>3415</v>
      </c>
    </row>
    <row r="409" spans="2:47" s="84" customFormat="1" ht="13.5">
      <c r="B409" s="105"/>
      <c r="C409" s="174"/>
      <c r="D409" s="194" t="s">
        <v>173</v>
      </c>
      <c r="E409" s="174"/>
      <c r="F409" s="195" t="s">
        <v>3354</v>
      </c>
      <c r="G409" s="174"/>
      <c r="H409" s="174"/>
      <c r="I409" s="215"/>
      <c r="J409" s="174"/>
      <c r="K409" s="174"/>
      <c r="L409" s="214"/>
      <c r="M409" s="238"/>
      <c r="N409" s="106"/>
      <c r="O409" s="106"/>
      <c r="P409" s="106"/>
      <c r="Q409" s="106"/>
      <c r="R409" s="106"/>
      <c r="S409" s="106"/>
      <c r="T409" s="255"/>
      <c r="AT409" s="170" t="s">
        <v>173</v>
      </c>
      <c r="AU409" s="170" t="s">
        <v>24</v>
      </c>
    </row>
    <row r="410" spans="2:47" s="84" customFormat="1" ht="36">
      <c r="B410" s="105"/>
      <c r="C410" s="174"/>
      <c r="D410" s="207" t="s">
        <v>1077</v>
      </c>
      <c r="E410" s="174"/>
      <c r="F410" s="280" t="s">
        <v>3394</v>
      </c>
      <c r="G410" s="174"/>
      <c r="H410" s="174"/>
      <c r="I410" s="215"/>
      <c r="J410" s="174"/>
      <c r="K410" s="174"/>
      <c r="L410" s="214"/>
      <c r="M410" s="238"/>
      <c r="N410" s="106"/>
      <c r="O410" s="106"/>
      <c r="P410" s="106"/>
      <c r="Q410" s="106"/>
      <c r="R410" s="106"/>
      <c r="S410" s="106"/>
      <c r="T410" s="255"/>
      <c r="AT410" s="170" t="s">
        <v>1077</v>
      </c>
      <c r="AU410" s="170" t="s">
        <v>24</v>
      </c>
    </row>
    <row r="411" spans="2:65" s="84" customFormat="1" ht="28.8" customHeight="1">
      <c r="B411" s="105"/>
      <c r="C411" s="189" t="s">
        <v>1615</v>
      </c>
      <c r="D411" s="189" t="s">
        <v>166</v>
      </c>
      <c r="E411" s="190" t="s">
        <v>3416</v>
      </c>
      <c r="F411" s="191" t="s">
        <v>3403</v>
      </c>
      <c r="G411" s="192" t="s">
        <v>579</v>
      </c>
      <c r="H411" s="193">
        <v>4</v>
      </c>
      <c r="I411" s="233"/>
      <c r="J411" s="234">
        <f>ROUND(I411*H411,2)</f>
        <v>0</v>
      </c>
      <c r="K411" s="191" t="s">
        <v>22</v>
      </c>
      <c r="L411" s="214"/>
      <c r="M411" s="235" t="s">
        <v>22</v>
      </c>
      <c r="N411" s="236" t="s">
        <v>44</v>
      </c>
      <c r="O411" s="106"/>
      <c r="P411" s="237">
        <f>O411*H411</f>
        <v>0</v>
      </c>
      <c r="Q411" s="237">
        <v>0</v>
      </c>
      <c r="R411" s="237">
        <f>Q411*H411</f>
        <v>0</v>
      </c>
      <c r="S411" s="237">
        <v>0</v>
      </c>
      <c r="T411" s="254">
        <f>S411*H411</f>
        <v>0</v>
      </c>
      <c r="AR411" s="170" t="s">
        <v>171</v>
      </c>
      <c r="AT411" s="170" t="s">
        <v>166</v>
      </c>
      <c r="AU411" s="170" t="s">
        <v>24</v>
      </c>
      <c r="AY411" s="170" t="s">
        <v>164</v>
      </c>
      <c r="BE411" s="266">
        <f>IF(N411="základní",J411,0)</f>
        <v>0</v>
      </c>
      <c r="BF411" s="266">
        <f>IF(N411="snížená",J411,0)</f>
        <v>0</v>
      </c>
      <c r="BG411" s="266">
        <f>IF(N411="zákl. přenesená",J411,0)</f>
        <v>0</v>
      </c>
      <c r="BH411" s="266">
        <f>IF(N411="sníž. přenesená",J411,0)</f>
        <v>0</v>
      </c>
      <c r="BI411" s="266">
        <f>IF(N411="nulová",J411,0)</f>
        <v>0</v>
      </c>
      <c r="BJ411" s="170" t="s">
        <v>24</v>
      </c>
      <c r="BK411" s="266">
        <f>ROUND(I411*H411,2)</f>
        <v>0</v>
      </c>
      <c r="BL411" s="170" t="s">
        <v>171</v>
      </c>
      <c r="BM411" s="170" t="s">
        <v>3417</v>
      </c>
    </row>
    <row r="412" spans="2:47" s="84" customFormat="1" ht="13.5">
      <c r="B412" s="105"/>
      <c r="C412" s="174"/>
      <c r="D412" s="194" t="s">
        <v>173</v>
      </c>
      <c r="E412" s="174"/>
      <c r="F412" s="195" t="s">
        <v>3405</v>
      </c>
      <c r="G412" s="174"/>
      <c r="H412" s="174"/>
      <c r="I412" s="215"/>
      <c r="J412" s="174"/>
      <c r="K412" s="174"/>
      <c r="L412" s="214"/>
      <c r="M412" s="238"/>
      <c r="N412" s="106"/>
      <c r="O412" s="106"/>
      <c r="P412" s="106"/>
      <c r="Q412" s="106"/>
      <c r="R412" s="106"/>
      <c r="S412" s="106"/>
      <c r="T412" s="255"/>
      <c r="AT412" s="170" t="s">
        <v>173</v>
      </c>
      <c r="AU412" s="170" t="s">
        <v>24</v>
      </c>
    </row>
    <row r="413" spans="2:47" s="84" customFormat="1" ht="24">
      <c r="B413" s="105"/>
      <c r="C413" s="174"/>
      <c r="D413" s="194" t="s">
        <v>1077</v>
      </c>
      <c r="E413" s="174"/>
      <c r="F413" s="279" t="s">
        <v>3406</v>
      </c>
      <c r="G413" s="174"/>
      <c r="H413" s="174"/>
      <c r="I413" s="215"/>
      <c r="J413" s="174"/>
      <c r="K413" s="174"/>
      <c r="L413" s="214"/>
      <c r="M413" s="238"/>
      <c r="N413" s="106"/>
      <c r="O413" s="106"/>
      <c r="P413" s="106"/>
      <c r="Q413" s="106"/>
      <c r="R413" s="106"/>
      <c r="S413" s="106"/>
      <c r="T413" s="255"/>
      <c r="AT413" s="170" t="s">
        <v>1077</v>
      </c>
      <c r="AU413" s="170" t="s">
        <v>24</v>
      </c>
    </row>
    <row r="414" spans="2:63" s="89" customFormat="1" ht="37.5" customHeight="1">
      <c r="B414" s="183"/>
      <c r="C414" s="184"/>
      <c r="D414" s="187" t="s">
        <v>72</v>
      </c>
      <c r="E414" s="275" t="s">
        <v>269</v>
      </c>
      <c r="F414" s="275" t="s">
        <v>3418</v>
      </c>
      <c r="G414" s="184"/>
      <c r="H414" s="184"/>
      <c r="I414" s="226"/>
      <c r="J414" s="276">
        <f>BK414</f>
        <v>0</v>
      </c>
      <c r="K414" s="184"/>
      <c r="L414" s="228"/>
      <c r="M414" s="229"/>
      <c r="N414" s="230"/>
      <c r="O414" s="230"/>
      <c r="P414" s="231">
        <f aca="true" t="shared" si="12" ref="P414:T414">SUM(P415:P489)</f>
        <v>0</v>
      </c>
      <c r="Q414" s="230"/>
      <c r="R414" s="231">
        <f t="shared" si="12"/>
        <v>0</v>
      </c>
      <c r="S414" s="230"/>
      <c r="T414" s="253">
        <f t="shared" si="12"/>
        <v>0</v>
      </c>
      <c r="AR414" s="259" t="s">
        <v>24</v>
      </c>
      <c r="AT414" s="260" t="s">
        <v>72</v>
      </c>
      <c r="AU414" s="260" t="s">
        <v>73</v>
      </c>
      <c r="AY414" s="259" t="s">
        <v>164</v>
      </c>
      <c r="BK414" s="265">
        <f>SUM(BK415:BK489)</f>
        <v>0</v>
      </c>
    </row>
    <row r="415" spans="2:65" s="84" customFormat="1" ht="40.2" customHeight="1">
      <c r="B415" s="105"/>
      <c r="C415" s="189" t="s">
        <v>1620</v>
      </c>
      <c r="D415" s="189" t="s">
        <v>166</v>
      </c>
      <c r="E415" s="190" t="s">
        <v>3419</v>
      </c>
      <c r="F415" s="191" t="s">
        <v>3420</v>
      </c>
      <c r="G415" s="192" t="s">
        <v>579</v>
      </c>
      <c r="H415" s="193">
        <v>1</v>
      </c>
      <c r="I415" s="233"/>
      <c r="J415" s="234">
        <f>ROUND(I415*H415,2)</f>
        <v>0</v>
      </c>
      <c r="K415" s="191" t="s">
        <v>22</v>
      </c>
      <c r="L415" s="214"/>
      <c r="M415" s="235" t="s">
        <v>22</v>
      </c>
      <c r="N415" s="236" t="s">
        <v>44</v>
      </c>
      <c r="O415" s="106"/>
      <c r="P415" s="237">
        <f>O415*H415</f>
        <v>0</v>
      </c>
      <c r="Q415" s="237">
        <v>0</v>
      </c>
      <c r="R415" s="237">
        <f>Q415*H415</f>
        <v>0</v>
      </c>
      <c r="S415" s="237">
        <v>0</v>
      </c>
      <c r="T415" s="254">
        <f>S415*H415</f>
        <v>0</v>
      </c>
      <c r="AR415" s="170" t="s">
        <v>171</v>
      </c>
      <c r="AT415" s="170" t="s">
        <v>166</v>
      </c>
      <c r="AU415" s="170" t="s">
        <v>24</v>
      </c>
      <c r="AY415" s="170" t="s">
        <v>164</v>
      </c>
      <c r="BE415" s="266">
        <f>IF(N415="základní",J415,0)</f>
        <v>0</v>
      </c>
      <c r="BF415" s="266">
        <f>IF(N415="snížená",J415,0)</f>
        <v>0</v>
      </c>
      <c r="BG415" s="266">
        <f>IF(N415="zákl. přenesená",J415,0)</f>
        <v>0</v>
      </c>
      <c r="BH415" s="266">
        <f>IF(N415="sníž. přenesená",J415,0)</f>
        <v>0</v>
      </c>
      <c r="BI415" s="266">
        <f>IF(N415="nulová",J415,0)</f>
        <v>0</v>
      </c>
      <c r="BJ415" s="170" t="s">
        <v>24</v>
      </c>
      <c r="BK415" s="266">
        <f>ROUND(I415*H415,2)</f>
        <v>0</v>
      </c>
      <c r="BL415" s="170" t="s">
        <v>171</v>
      </c>
      <c r="BM415" s="170" t="s">
        <v>3421</v>
      </c>
    </row>
    <row r="416" spans="2:47" s="84" customFormat="1" ht="13.5">
      <c r="B416" s="105"/>
      <c r="C416" s="174"/>
      <c r="D416" s="194" t="s">
        <v>173</v>
      </c>
      <c r="E416" s="174"/>
      <c r="F416" s="195" t="s">
        <v>3422</v>
      </c>
      <c r="G416" s="174"/>
      <c r="H416" s="174"/>
      <c r="I416" s="215"/>
      <c r="J416" s="174"/>
      <c r="K416" s="174"/>
      <c r="L416" s="214"/>
      <c r="M416" s="238"/>
      <c r="N416" s="106"/>
      <c r="O416" s="106"/>
      <c r="P416" s="106"/>
      <c r="Q416" s="106"/>
      <c r="R416" s="106"/>
      <c r="S416" s="106"/>
      <c r="T416" s="255"/>
      <c r="AT416" s="170" t="s">
        <v>173</v>
      </c>
      <c r="AU416" s="170" t="s">
        <v>24</v>
      </c>
    </row>
    <row r="417" spans="2:47" s="84" customFormat="1" ht="36">
      <c r="B417" s="105"/>
      <c r="C417" s="174"/>
      <c r="D417" s="207" t="s">
        <v>1077</v>
      </c>
      <c r="E417" s="174"/>
      <c r="F417" s="280" t="s">
        <v>3423</v>
      </c>
      <c r="G417" s="174"/>
      <c r="H417" s="174"/>
      <c r="I417" s="215"/>
      <c r="J417" s="174"/>
      <c r="K417" s="174"/>
      <c r="L417" s="214"/>
      <c r="M417" s="238"/>
      <c r="N417" s="106"/>
      <c r="O417" s="106"/>
      <c r="P417" s="106"/>
      <c r="Q417" s="106"/>
      <c r="R417" s="106"/>
      <c r="S417" s="106"/>
      <c r="T417" s="255"/>
      <c r="AT417" s="170" t="s">
        <v>1077</v>
      </c>
      <c r="AU417" s="170" t="s">
        <v>24</v>
      </c>
    </row>
    <row r="418" spans="2:65" s="84" customFormat="1" ht="20.4" customHeight="1">
      <c r="B418" s="105"/>
      <c r="C418" s="189" t="s">
        <v>1624</v>
      </c>
      <c r="D418" s="189" t="s">
        <v>166</v>
      </c>
      <c r="E418" s="190" t="s">
        <v>3424</v>
      </c>
      <c r="F418" s="191" t="s">
        <v>3425</v>
      </c>
      <c r="G418" s="192" t="s">
        <v>579</v>
      </c>
      <c r="H418" s="193">
        <v>1</v>
      </c>
      <c r="I418" s="233"/>
      <c r="J418" s="234">
        <f>ROUND(I418*H418,2)</f>
        <v>0</v>
      </c>
      <c r="K418" s="191" t="s">
        <v>22</v>
      </c>
      <c r="L418" s="214"/>
      <c r="M418" s="235" t="s">
        <v>22</v>
      </c>
      <c r="N418" s="236" t="s">
        <v>44</v>
      </c>
      <c r="O418" s="106"/>
      <c r="P418" s="237">
        <f>O418*H418</f>
        <v>0</v>
      </c>
      <c r="Q418" s="237">
        <v>0</v>
      </c>
      <c r="R418" s="237">
        <f>Q418*H418</f>
        <v>0</v>
      </c>
      <c r="S418" s="237">
        <v>0</v>
      </c>
      <c r="T418" s="254">
        <f>S418*H418</f>
        <v>0</v>
      </c>
      <c r="AR418" s="170" t="s">
        <v>171</v>
      </c>
      <c r="AT418" s="170" t="s">
        <v>166</v>
      </c>
      <c r="AU418" s="170" t="s">
        <v>24</v>
      </c>
      <c r="AY418" s="170" t="s">
        <v>164</v>
      </c>
      <c r="BE418" s="266">
        <f>IF(N418="základní",J418,0)</f>
        <v>0</v>
      </c>
      <c r="BF418" s="266">
        <f>IF(N418="snížená",J418,0)</f>
        <v>0</v>
      </c>
      <c r="BG418" s="266">
        <f>IF(N418="zákl. přenesená",J418,0)</f>
        <v>0</v>
      </c>
      <c r="BH418" s="266">
        <f>IF(N418="sníž. přenesená",J418,0)</f>
        <v>0</v>
      </c>
      <c r="BI418" s="266">
        <f>IF(N418="nulová",J418,0)</f>
        <v>0</v>
      </c>
      <c r="BJ418" s="170" t="s">
        <v>24</v>
      </c>
      <c r="BK418" s="266">
        <f>ROUND(I418*H418,2)</f>
        <v>0</v>
      </c>
      <c r="BL418" s="170" t="s">
        <v>171</v>
      </c>
      <c r="BM418" s="170" t="s">
        <v>3426</v>
      </c>
    </row>
    <row r="419" spans="2:47" s="84" customFormat="1" ht="13.5">
      <c r="B419" s="105"/>
      <c r="C419" s="174"/>
      <c r="D419" s="194" t="s">
        <v>173</v>
      </c>
      <c r="E419" s="174"/>
      <c r="F419" s="195" t="s">
        <v>3425</v>
      </c>
      <c r="G419" s="174"/>
      <c r="H419" s="174"/>
      <c r="I419" s="215"/>
      <c r="J419" s="174"/>
      <c r="K419" s="174"/>
      <c r="L419" s="214"/>
      <c r="M419" s="238"/>
      <c r="N419" s="106"/>
      <c r="O419" s="106"/>
      <c r="P419" s="106"/>
      <c r="Q419" s="106"/>
      <c r="R419" s="106"/>
      <c r="S419" s="106"/>
      <c r="T419" s="255"/>
      <c r="AT419" s="170" t="s">
        <v>173</v>
      </c>
      <c r="AU419" s="170" t="s">
        <v>24</v>
      </c>
    </row>
    <row r="420" spans="2:47" s="84" customFormat="1" ht="24">
      <c r="B420" s="105"/>
      <c r="C420" s="174"/>
      <c r="D420" s="207" t="s">
        <v>1077</v>
      </c>
      <c r="E420" s="174"/>
      <c r="F420" s="280" t="s">
        <v>3078</v>
      </c>
      <c r="G420" s="174"/>
      <c r="H420" s="174"/>
      <c r="I420" s="215"/>
      <c r="J420" s="174"/>
      <c r="K420" s="174"/>
      <c r="L420" s="214"/>
      <c r="M420" s="238"/>
      <c r="N420" s="106"/>
      <c r="O420" s="106"/>
      <c r="P420" s="106"/>
      <c r="Q420" s="106"/>
      <c r="R420" s="106"/>
      <c r="S420" s="106"/>
      <c r="T420" s="255"/>
      <c r="AT420" s="170" t="s">
        <v>1077</v>
      </c>
      <c r="AU420" s="170" t="s">
        <v>24</v>
      </c>
    </row>
    <row r="421" spans="2:65" s="84" customFormat="1" ht="20.4" customHeight="1">
      <c r="B421" s="105"/>
      <c r="C421" s="189" t="s">
        <v>1628</v>
      </c>
      <c r="D421" s="189" t="s">
        <v>166</v>
      </c>
      <c r="E421" s="190" t="s">
        <v>3427</v>
      </c>
      <c r="F421" s="191" t="s">
        <v>3171</v>
      </c>
      <c r="G421" s="192" t="s">
        <v>579</v>
      </c>
      <c r="H421" s="193">
        <v>1</v>
      </c>
      <c r="I421" s="233"/>
      <c r="J421" s="234">
        <f>ROUND(I421*H421,2)</f>
        <v>0</v>
      </c>
      <c r="K421" s="191" t="s">
        <v>22</v>
      </c>
      <c r="L421" s="214"/>
      <c r="M421" s="235" t="s">
        <v>22</v>
      </c>
      <c r="N421" s="236" t="s">
        <v>44</v>
      </c>
      <c r="O421" s="106"/>
      <c r="P421" s="237">
        <f>O421*H421</f>
        <v>0</v>
      </c>
      <c r="Q421" s="237">
        <v>0</v>
      </c>
      <c r="R421" s="237">
        <f>Q421*H421</f>
        <v>0</v>
      </c>
      <c r="S421" s="237">
        <v>0</v>
      </c>
      <c r="T421" s="254">
        <f>S421*H421</f>
        <v>0</v>
      </c>
      <c r="AR421" s="170" t="s">
        <v>171</v>
      </c>
      <c r="AT421" s="170" t="s">
        <v>166</v>
      </c>
      <c r="AU421" s="170" t="s">
        <v>24</v>
      </c>
      <c r="AY421" s="170" t="s">
        <v>164</v>
      </c>
      <c r="BE421" s="266">
        <f>IF(N421="základní",J421,0)</f>
        <v>0</v>
      </c>
      <c r="BF421" s="266">
        <f>IF(N421="snížená",J421,0)</f>
        <v>0</v>
      </c>
      <c r="BG421" s="266">
        <f>IF(N421="zákl. přenesená",J421,0)</f>
        <v>0</v>
      </c>
      <c r="BH421" s="266">
        <f>IF(N421="sníž. přenesená",J421,0)</f>
        <v>0</v>
      </c>
      <c r="BI421" s="266">
        <f>IF(N421="nulová",J421,0)</f>
        <v>0</v>
      </c>
      <c r="BJ421" s="170" t="s">
        <v>24</v>
      </c>
      <c r="BK421" s="266">
        <f>ROUND(I421*H421,2)</f>
        <v>0</v>
      </c>
      <c r="BL421" s="170" t="s">
        <v>171</v>
      </c>
      <c r="BM421" s="170" t="s">
        <v>3428</v>
      </c>
    </row>
    <row r="422" spans="2:47" s="84" customFormat="1" ht="13.5">
      <c r="B422" s="105"/>
      <c r="C422" s="174"/>
      <c r="D422" s="194" t="s">
        <v>173</v>
      </c>
      <c r="E422" s="174"/>
      <c r="F422" s="195" t="s">
        <v>3171</v>
      </c>
      <c r="G422" s="174"/>
      <c r="H422" s="174"/>
      <c r="I422" s="215"/>
      <c r="J422" s="174"/>
      <c r="K422" s="174"/>
      <c r="L422" s="214"/>
      <c r="M422" s="238"/>
      <c r="N422" s="106"/>
      <c r="O422" s="106"/>
      <c r="P422" s="106"/>
      <c r="Q422" s="106"/>
      <c r="R422" s="106"/>
      <c r="S422" s="106"/>
      <c r="T422" s="255"/>
      <c r="AT422" s="170" t="s">
        <v>173</v>
      </c>
      <c r="AU422" s="170" t="s">
        <v>24</v>
      </c>
    </row>
    <row r="423" spans="2:47" s="84" customFormat="1" ht="24">
      <c r="B423" s="105"/>
      <c r="C423" s="174"/>
      <c r="D423" s="207" t="s">
        <v>1077</v>
      </c>
      <c r="E423" s="174"/>
      <c r="F423" s="280" t="s">
        <v>3078</v>
      </c>
      <c r="G423" s="174"/>
      <c r="H423" s="174"/>
      <c r="I423" s="215"/>
      <c r="J423" s="174"/>
      <c r="K423" s="174"/>
      <c r="L423" s="214"/>
      <c r="M423" s="238"/>
      <c r="N423" s="106"/>
      <c r="O423" s="106"/>
      <c r="P423" s="106"/>
      <c r="Q423" s="106"/>
      <c r="R423" s="106"/>
      <c r="S423" s="106"/>
      <c r="T423" s="255"/>
      <c r="AT423" s="170" t="s">
        <v>1077</v>
      </c>
      <c r="AU423" s="170" t="s">
        <v>24</v>
      </c>
    </row>
    <row r="424" spans="2:65" s="84" customFormat="1" ht="20.4" customHeight="1">
      <c r="B424" s="105"/>
      <c r="C424" s="189" t="s">
        <v>1632</v>
      </c>
      <c r="D424" s="189" t="s">
        <v>166</v>
      </c>
      <c r="E424" s="190" t="s">
        <v>3429</v>
      </c>
      <c r="F424" s="191" t="s">
        <v>3430</v>
      </c>
      <c r="G424" s="192" t="s">
        <v>579</v>
      </c>
      <c r="H424" s="193">
        <v>1</v>
      </c>
      <c r="I424" s="233"/>
      <c r="J424" s="234">
        <f>ROUND(I424*H424,2)</f>
        <v>0</v>
      </c>
      <c r="K424" s="191" t="s">
        <v>22</v>
      </c>
      <c r="L424" s="214"/>
      <c r="M424" s="235" t="s">
        <v>22</v>
      </c>
      <c r="N424" s="236" t="s">
        <v>44</v>
      </c>
      <c r="O424" s="106"/>
      <c r="P424" s="237">
        <f>O424*H424</f>
        <v>0</v>
      </c>
      <c r="Q424" s="237">
        <v>0</v>
      </c>
      <c r="R424" s="237">
        <f>Q424*H424</f>
        <v>0</v>
      </c>
      <c r="S424" s="237">
        <v>0</v>
      </c>
      <c r="T424" s="254">
        <f>S424*H424</f>
        <v>0</v>
      </c>
      <c r="AR424" s="170" t="s">
        <v>171</v>
      </c>
      <c r="AT424" s="170" t="s">
        <v>166</v>
      </c>
      <c r="AU424" s="170" t="s">
        <v>24</v>
      </c>
      <c r="AY424" s="170" t="s">
        <v>164</v>
      </c>
      <c r="BE424" s="266">
        <f>IF(N424="základní",J424,0)</f>
        <v>0</v>
      </c>
      <c r="BF424" s="266">
        <f>IF(N424="snížená",J424,0)</f>
        <v>0</v>
      </c>
      <c r="BG424" s="266">
        <f>IF(N424="zákl. přenesená",J424,0)</f>
        <v>0</v>
      </c>
      <c r="BH424" s="266">
        <f>IF(N424="sníž. přenesená",J424,0)</f>
        <v>0</v>
      </c>
      <c r="BI424" s="266">
        <f>IF(N424="nulová",J424,0)</f>
        <v>0</v>
      </c>
      <c r="BJ424" s="170" t="s">
        <v>24</v>
      </c>
      <c r="BK424" s="266">
        <f>ROUND(I424*H424,2)</f>
        <v>0</v>
      </c>
      <c r="BL424" s="170" t="s">
        <v>171</v>
      </c>
      <c r="BM424" s="170" t="s">
        <v>3431</v>
      </c>
    </row>
    <row r="425" spans="2:47" s="84" customFormat="1" ht="13.5">
      <c r="B425" s="105"/>
      <c r="C425" s="174"/>
      <c r="D425" s="194" t="s">
        <v>173</v>
      </c>
      <c r="E425" s="174"/>
      <c r="F425" s="195" t="s">
        <v>3430</v>
      </c>
      <c r="G425" s="174"/>
      <c r="H425" s="174"/>
      <c r="I425" s="215"/>
      <c r="J425" s="174"/>
      <c r="K425" s="174"/>
      <c r="L425" s="214"/>
      <c r="M425" s="238"/>
      <c r="N425" s="106"/>
      <c r="O425" s="106"/>
      <c r="P425" s="106"/>
      <c r="Q425" s="106"/>
      <c r="R425" s="106"/>
      <c r="S425" s="106"/>
      <c r="T425" s="255"/>
      <c r="AT425" s="170" t="s">
        <v>173</v>
      </c>
      <c r="AU425" s="170" t="s">
        <v>24</v>
      </c>
    </row>
    <row r="426" spans="2:47" s="84" customFormat="1" ht="24">
      <c r="B426" s="105"/>
      <c r="C426" s="174"/>
      <c r="D426" s="207" t="s">
        <v>1077</v>
      </c>
      <c r="E426" s="174"/>
      <c r="F426" s="280" t="s">
        <v>3078</v>
      </c>
      <c r="G426" s="174"/>
      <c r="H426" s="174"/>
      <c r="I426" s="215"/>
      <c r="J426" s="174"/>
      <c r="K426" s="174"/>
      <c r="L426" s="214"/>
      <c r="M426" s="238"/>
      <c r="N426" s="106"/>
      <c r="O426" s="106"/>
      <c r="P426" s="106"/>
      <c r="Q426" s="106"/>
      <c r="R426" s="106"/>
      <c r="S426" s="106"/>
      <c r="T426" s="255"/>
      <c r="AT426" s="170" t="s">
        <v>1077</v>
      </c>
      <c r="AU426" s="170" t="s">
        <v>24</v>
      </c>
    </row>
    <row r="427" spans="2:65" s="84" customFormat="1" ht="20.4" customHeight="1">
      <c r="B427" s="105"/>
      <c r="C427" s="189" t="s">
        <v>1636</v>
      </c>
      <c r="D427" s="189" t="s">
        <v>166</v>
      </c>
      <c r="E427" s="190" t="s">
        <v>3432</v>
      </c>
      <c r="F427" s="191" t="s">
        <v>3171</v>
      </c>
      <c r="G427" s="192" t="s">
        <v>579</v>
      </c>
      <c r="H427" s="193">
        <v>1</v>
      </c>
      <c r="I427" s="233"/>
      <c r="J427" s="234">
        <f>ROUND(I427*H427,2)</f>
        <v>0</v>
      </c>
      <c r="K427" s="191" t="s">
        <v>22</v>
      </c>
      <c r="L427" s="214"/>
      <c r="M427" s="235" t="s">
        <v>22</v>
      </c>
      <c r="N427" s="236" t="s">
        <v>44</v>
      </c>
      <c r="O427" s="106"/>
      <c r="P427" s="237">
        <f>O427*H427</f>
        <v>0</v>
      </c>
      <c r="Q427" s="237">
        <v>0</v>
      </c>
      <c r="R427" s="237">
        <f>Q427*H427</f>
        <v>0</v>
      </c>
      <c r="S427" s="237">
        <v>0</v>
      </c>
      <c r="T427" s="254">
        <f>S427*H427</f>
        <v>0</v>
      </c>
      <c r="AR427" s="170" t="s">
        <v>171</v>
      </c>
      <c r="AT427" s="170" t="s">
        <v>166</v>
      </c>
      <c r="AU427" s="170" t="s">
        <v>24</v>
      </c>
      <c r="AY427" s="170" t="s">
        <v>164</v>
      </c>
      <c r="BE427" s="266">
        <f>IF(N427="základní",J427,0)</f>
        <v>0</v>
      </c>
      <c r="BF427" s="266">
        <f>IF(N427="snížená",J427,0)</f>
        <v>0</v>
      </c>
      <c r="BG427" s="266">
        <f>IF(N427="zákl. přenesená",J427,0)</f>
        <v>0</v>
      </c>
      <c r="BH427" s="266">
        <f>IF(N427="sníž. přenesená",J427,0)</f>
        <v>0</v>
      </c>
      <c r="BI427" s="266">
        <f>IF(N427="nulová",J427,0)</f>
        <v>0</v>
      </c>
      <c r="BJ427" s="170" t="s">
        <v>24</v>
      </c>
      <c r="BK427" s="266">
        <f>ROUND(I427*H427,2)</f>
        <v>0</v>
      </c>
      <c r="BL427" s="170" t="s">
        <v>171</v>
      </c>
      <c r="BM427" s="170" t="s">
        <v>3433</v>
      </c>
    </row>
    <row r="428" spans="2:47" s="84" customFormat="1" ht="13.5">
      <c r="B428" s="105"/>
      <c r="C428" s="174"/>
      <c r="D428" s="194" t="s">
        <v>173</v>
      </c>
      <c r="E428" s="174"/>
      <c r="F428" s="195" t="s">
        <v>3171</v>
      </c>
      <c r="G428" s="174"/>
      <c r="H428" s="174"/>
      <c r="I428" s="215"/>
      <c r="J428" s="174"/>
      <c r="K428" s="174"/>
      <c r="L428" s="214"/>
      <c r="M428" s="238"/>
      <c r="N428" s="106"/>
      <c r="O428" s="106"/>
      <c r="P428" s="106"/>
      <c r="Q428" s="106"/>
      <c r="R428" s="106"/>
      <c r="S428" s="106"/>
      <c r="T428" s="255"/>
      <c r="AT428" s="170" t="s">
        <v>173</v>
      </c>
      <c r="AU428" s="170" t="s">
        <v>24</v>
      </c>
    </row>
    <row r="429" spans="2:47" s="84" customFormat="1" ht="24">
      <c r="B429" s="105"/>
      <c r="C429" s="174"/>
      <c r="D429" s="207" t="s">
        <v>1077</v>
      </c>
      <c r="E429" s="174"/>
      <c r="F429" s="280" t="s">
        <v>3078</v>
      </c>
      <c r="G429" s="174"/>
      <c r="H429" s="174"/>
      <c r="I429" s="215"/>
      <c r="J429" s="174"/>
      <c r="K429" s="174"/>
      <c r="L429" s="214"/>
      <c r="M429" s="238"/>
      <c r="N429" s="106"/>
      <c r="O429" s="106"/>
      <c r="P429" s="106"/>
      <c r="Q429" s="106"/>
      <c r="R429" s="106"/>
      <c r="S429" s="106"/>
      <c r="T429" s="255"/>
      <c r="AT429" s="170" t="s">
        <v>1077</v>
      </c>
      <c r="AU429" s="170" t="s">
        <v>24</v>
      </c>
    </row>
    <row r="430" spans="2:65" s="84" customFormat="1" ht="20.4" customHeight="1">
      <c r="B430" s="105"/>
      <c r="C430" s="189" t="s">
        <v>1641</v>
      </c>
      <c r="D430" s="189" t="s">
        <v>166</v>
      </c>
      <c r="E430" s="190" t="s">
        <v>3434</v>
      </c>
      <c r="F430" s="191" t="s">
        <v>3073</v>
      </c>
      <c r="G430" s="192" t="s">
        <v>579</v>
      </c>
      <c r="H430" s="193">
        <v>6</v>
      </c>
      <c r="I430" s="233"/>
      <c r="J430" s="234">
        <f>ROUND(I430*H430,2)</f>
        <v>0</v>
      </c>
      <c r="K430" s="191" t="s">
        <v>22</v>
      </c>
      <c r="L430" s="214"/>
      <c r="M430" s="235" t="s">
        <v>22</v>
      </c>
      <c r="N430" s="236" t="s">
        <v>44</v>
      </c>
      <c r="O430" s="106"/>
      <c r="P430" s="237">
        <f>O430*H430</f>
        <v>0</v>
      </c>
      <c r="Q430" s="237">
        <v>0</v>
      </c>
      <c r="R430" s="237">
        <f>Q430*H430</f>
        <v>0</v>
      </c>
      <c r="S430" s="237">
        <v>0</v>
      </c>
      <c r="T430" s="254">
        <f>S430*H430</f>
        <v>0</v>
      </c>
      <c r="AR430" s="170" t="s">
        <v>171</v>
      </c>
      <c r="AT430" s="170" t="s">
        <v>166</v>
      </c>
      <c r="AU430" s="170" t="s">
        <v>24</v>
      </c>
      <c r="AY430" s="170" t="s">
        <v>164</v>
      </c>
      <c r="BE430" s="266">
        <f>IF(N430="základní",J430,0)</f>
        <v>0</v>
      </c>
      <c r="BF430" s="266">
        <f>IF(N430="snížená",J430,0)</f>
        <v>0</v>
      </c>
      <c r="BG430" s="266">
        <f>IF(N430="zákl. přenesená",J430,0)</f>
        <v>0</v>
      </c>
      <c r="BH430" s="266">
        <f>IF(N430="sníž. přenesená",J430,0)</f>
        <v>0</v>
      </c>
      <c r="BI430" s="266">
        <f>IF(N430="nulová",J430,0)</f>
        <v>0</v>
      </c>
      <c r="BJ430" s="170" t="s">
        <v>24</v>
      </c>
      <c r="BK430" s="266">
        <f>ROUND(I430*H430,2)</f>
        <v>0</v>
      </c>
      <c r="BL430" s="170" t="s">
        <v>171</v>
      </c>
      <c r="BM430" s="170" t="s">
        <v>3435</v>
      </c>
    </row>
    <row r="431" spans="2:47" s="84" customFormat="1" ht="13.5">
      <c r="B431" s="105"/>
      <c r="C431" s="174"/>
      <c r="D431" s="194" t="s">
        <v>173</v>
      </c>
      <c r="E431" s="174"/>
      <c r="F431" s="195" t="s">
        <v>3073</v>
      </c>
      <c r="G431" s="174"/>
      <c r="H431" s="174"/>
      <c r="I431" s="215"/>
      <c r="J431" s="174"/>
      <c r="K431" s="174"/>
      <c r="L431" s="214"/>
      <c r="M431" s="238"/>
      <c r="N431" s="106"/>
      <c r="O431" s="106"/>
      <c r="P431" s="106"/>
      <c r="Q431" s="106"/>
      <c r="R431" s="106"/>
      <c r="S431" s="106"/>
      <c r="T431" s="255"/>
      <c r="AT431" s="170" t="s">
        <v>173</v>
      </c>
      <c r="AU431" s="170" t="s">
        <v>24</v>
      </c>
    </row>
    <row r="432" spans="2:47" s="84" customFormat="1" ht="24">
      <c r="B432" s="105"/>
      <c r="C432" s="174"/>
      <c r="D432" s="207" t="s">
        <v>1077</v>
      </c>
      <c r="E432" s="174"/>
      <c r="F432" s="280" t="s">
        <v>3078</v>
      </c>
      <c r="G432" s="174"/>
      <c r="H432" s="174"/>
      <c r="I432" s="215"/>
      <c r="J432" s="174"/>
      <c r="K432" s="174"/>
      <c r="L432" s="214"/>
      <c r="M432" s="238"/>
      <c r="N432" s="106"/>
      <c r="O432" s="106"/>
      <c r="P432" s="106"/>
      <c r="Q432" s="106"/>
      <c r="R432" s="106"/>
      <c r="S432" s="106"/>
      <c r="T432" s="255"/>
      <c r="AT432" s="170" t="s">
        <v>1077</v>
      </c>
      <c r="AU432" s="170" t="s">
        <v>24</v>
      </c>
    </row>
    <row r="433" spans="2:65" s="84" customFormat="1" ht="20.4" customHeight="1">
      <c r="B433" s="105"/>
      <c r="C433" s="189" t="s">
        <v>1645</v>
      </c>
      <c r="D433" s="189" t="s">
        <v>166</v>
      </c>
      <c r="E433" s="190" t="s">
        <v>3436</v>
      </c>
      <c r="F433" s="191" t="s">
        <v>3214</v>
      </c>
      <c r="G433" s="192" t="s">
        <v>579</v>
      </c>
      <c r="H433" s="193">
        <v>2</v>
      </c>
      <c r="I433" s="233"/>
      <c r="J433" s="234">
        <f>ROUND(I433*H433,2)</f>
        <v>0</v>
      </c>
      <c r="K433" s="191" t="s">
        <v>22</v>
      </c>
      <c r="L433" s="214"/>
      <c r="M433" s="235" t="s">
        <v>22</v>
      </c>
      <c r="N433" s="236" t="s">
        <v>44</v>
      </c>
      <c r="O433" s="106"/>
      <c r="P433" s="237">
        <f>O433*H433</f>
        <v>0</v>
      </c>
      <c r="Q433" s="237">
        <v>0</v>
      </c>
      <c r="R433" s="237">
        <f>Q433*H433</f>
        <v>0</v>
      </c>
      <c r="S433" s="237">
        <v>0</v>
      </c>
      <c r="T433" s="254">
        <f>S433*H433</f>
        <v>0</v>
      </c>
      <c r="AR433" s="170" t="s">
        <v>171</v>
      </c>
      <c r="AT433" s="170" t="s">
        <v>166</v>
      </c>
      <c r="AU433" s="170" t="s">
        <v>24</v>
      </c>
      <c r="AY433" s="170" t="s">
        <v>164</v>
      </c>
      <c r="BE433" s="266">
        <f>IF(N433="základní",J433,0)</f>
        <v>0</v>
      </c>
      <c r="BF433" s="266">
        <f>IF(N433="snížená",J433,0)</f>
        <v>0</v>
      </c>
      <c r="BG433" s="266">
        <f>IF(N433="zákl. přenesená",J433,0)</f>
        <v>0</v>
      </c>
      <c r="BH433" s="266">
        <f>IF(N433="sníž. přenesená",J433,0)</f>
        <v>0</v>
      </c>
      <c r="BI433" s="266">
        <f>IF(N433="nulová",J433,0)</f>
        <v>0</v>
      </c>
      <c r="BJ433" s="170" t="s">
        <v>24</v>
      </c>
      <c r="BK433" s="266">
        <f>ROUND(I433*H433,2)</f>
        <v>0</v>
      </c>
      <c r="BL433" s="170" t="s">
        <v>171</v>
      </c>
      <c r="BM433" s="170" t="s">
        <v>3437</v>
      </c>
    </row>
    <row r="434" spans="2:47" s="84" customFormat="1" ht="13.5">
      <c r="B434" s="105"/>
      <c r="C434" s="174"/>
      <c r="D434" s="194" t="s">
        <v>173</v>
      </c>
      <c r="E434" s="174"/>
      <c r="F434" s="195" t="s">
        <v>3214</v>
      </c>
      <c r="G434" s="174"/>
      <c r="H434" s="174"/>
      <c r="I434" s="215"/>
      <c r="J434" s="174"/>
      <c r="K434" s="174"/>
      <c r="L434" s="214"/>
      <c r="M434" s="238"/>
      <c r="N434" s="106"/>
      <c r="O434" s="106"/>
      <c r="P434" s="106"/>
      <c r="Q434" s="106"/>
      <c r="R434" s="106"/>
      <c r="S434" s="106"/>
      <c r="T434" s="255"/>
      <c r="AT434" s="170" t="s">
        <v>173</v>
      </c>
      <c r="AU434" s="170" t="s">
        <v>24</v>
      </c>
    </row>
    <row r="435" spans="2:47" s="84" customFormat="1" ht="24">
      <c r="B435" s="105"/>
      <c r="C435" s="174"/>
      <c r="D435" s="207" t="s">
        <v>1077</v>
      </c>
      <c r="E435" s="174"/>
      <c r="F435" s="280" t="s">
        <v>3078</v>
      </c>
      <c r="G435" s="174"/>
      <c r="H435" s="174"/>
      <c r="I435" s="215"/>
      <c r="J435" s="174"/>
      <c r="K435" s="174"/>
      <c r="L435" s="214"/>
      <c r="M435" s="238"/>
      <c r="N435" s="106"/>
      <c r="O435" s="106"/>
      <c r="P435" s="106"/>
      <c r="Q435" s="106"/>
      <c r="R435" s="106"/>
      <c r="S435" s="106"/>
      <c r="T435" s="255"/>
      <c r="AT435" s="170" t="s">
        <v>1077</v>
      </c>
      <c r="AU435" s="170" t="s">
        <v>24</v>
      </c>
    </row>
    <row r="436" spans="2:65" s="84" customFormat="1" ht="20.4" customHeight="1">
      <c r="B436" s="105"/>
      <c r="C436" s="189" t="s">
        <v>1651</v>
      </c>
      <c r="D436" s="189" t="s">
        <v>166</v>
      </c>
      <c r="E436" s="190" t="s">
        <v>3438</v>
      </c>
      <c r="F436" s="191" t="s">
        <v>3439</v>
      </c>
      <c r="G436" s="192" t="s">
        <v>579</v>
      </c>
      <c r="H436" s="193">
        <v>2</v>
      </c>
      <c r="I436" s="233"/>
      <c r="J436" s="234">
        <f>ROUND(I436*H436,2)</f>
        <v>0</v>
      </c>
      <c r="K436" s="191" t="s">
        <v>22</v>
      </c>
      <c r="L436" s="214"/>
      <c r="M436" s="235" t="s">
        <v>22</v>
      </c>
      <c r="N436" s="236" t="s">
        <v>44</v>
      </c>
      <c r="O436" s="106"/>
      <c r="P436" s="237">
        <f>O436*H436</f>
        <v>0</v>
      </c>
      <c r="Q436" s="237">
        <v>0</v>
      </c>
      <c r="R436" s="237">
        <f>Q436*H436</f>
        <v>0</v>
      </c>
      <c r="S436" s="237">
        <v>0</v>
      </c>
      <c r="T436" s="254">
        <f>S436*H436</f>
        <v>0</v>
      </c>
      <c r="AR436" s="170" t="s">
        <v>171</v>
      </c>
      <c r="AT436" s="170" t="s">
        <v>166</v>
      </c>
      <c r="AU436" s="170" t="s">
        <v>24</v>
      </c>
      <c r="AY436" s="170" t="s">
        <v>164</v>
      </c>
      <c r="BE436" s="266">
        <f>IF(N436="základní",J436,0)</f>
        <v>0</v>
      </c>
      <c r="BF436" s="266">
        <f>IF(N436="snížená",J436,0)</f>
        <v>0</v>
      </c>
      <c r="BG436" s="266">
        <f>IF(N436="zákl. přenesená",J436,0)</f>
        <v>0</v>
      </c>
      <c r="BH436" s="266">
        <f>IF(N436="sníž. přenesená",J436,0)</f>
        <v>0</v>
      </c>
      <c r="BI436" s="266">
        <f>IF(N436="nulová",J436,0)</f>
        <v>0</v>
      </c>
      <c r="BJ436" s="170" t="s">
        <v>24</v>
      </c>
      <c r="BK436" s="266">
        <f>ROUND(I436*H436,2)</f>
        <v>0</v>
      </c>
      <c r="BL436" s="170" t="s">
        <v>171</v>
      </c>
      <c r="BM436" s="170" t="s">
        <v>3440</v>
      </c>
    </row>
    <row r="437" spans="2:47" s="84" customFormat="1" ht="13.5">
      <c r="B437" s="105"/>
      <c r="C437" s="174"/>
      <c r="D437" s="194" t="s">
        <v>173</v>
      </c>
      <c r="E437" s="174"/>
      <c r="F437" s="195" t="s">
        <v>3439</v>
      </c>
      <c r="G437" s="174"/>
      <c r="H437" s="174"/>
      <c r="I437" s="215"/>
      <c r="J437" s="174"/>
      <c r="K437" s="174"/>
      <c r="L437" s="214"/>
      <c r="M437" s="238"/>
      <c r="N437" s="106"/>
      <c r="O437" s="106"/>
      <c r="P437" s="106"/>
      <c r="Q437" s="106"/>
      <c r="R437" s="106"/>
      <c r="S437" s="106"/>
      <c r="T437" s="255"/>
      <c r="AT437" s="170" t="s">
        <v>173</v>
      </c>
      <c r="AU437" s="170" t="s">
        <v>24</v>
      </c>
    </row>
    <row r="438" spans="2:47" s="84" customFormat="1" ht="24">
      <c r="B438" s="105"/>
      <c r="C438" s="174"/>
      <c r="D438" s="207" t="s">
        <v>1077</v>
      </c>
      <c r="E438" s="174"/>
      <c r="F438" s="280" t="s">
        <v>3078</v>
      </c>
      <c r="G438" s="174"/>
      <c r="H438" s="174"/>
      <c r="I438" s="215"/>
      <c r="J438" s="174"/>
      <c r="K438" s="174"/>
      <c r="L438" s="214"/>
      <c r="M438" s="238"/>
      <c r="N438" s="106"/>
      <c r="O438" s="106"/>
      <c r="P438" s="106"/>
      <c r="Q438" s="106"/>
      <c r="R438" s="106"/>
      <c r="S438" s="106"/>
      <c r="T438" s="255"/>
      <c r="AT438" s="170" t="s">
        <v>1077</v>
      </c>
      <c r="AU438" s="170" t="s">
        <v>24</v>
      </c>
    </row>
    <row r="439" spans="2:65" s="84" customFormat="1" ht="20.4" customHeight="1">
      <c r="B439" s="105"/>
      <c r="C439" s="189" t="s">
        <v>1658</v>
      </c>
      <c r="D439" s="189" t="s">
        <v>166</v>
      </c>
      <c r="E439" s="190" t="s">
        <v>3441</v>
      </c>
      <c r="F439" s="191" t="s">
        <v>3227</v>
      </c>
      <c r="G439" s="192" t="s">
        <v>579</v>
      </c>
      <c r="H439" s="193">
        <v>1</v>
      </c>
      <c r="I439" s="233"/>
      <c r="J439" s="234">
        <f>ROUND(I439*H439,2)</f>
        <v>0</v>
      </c>
      <c r="K439" s="191" t="s">
        <v>22</v>
      </c>
      <c r="L439" s="214"/>
      <c r="M439" s="235" t="s">
        <v>22</v>
      </c>
      <c r="N439" s="236" t="s">
        <v>44</v>
      </c>
      <c r="O439" s="106"/>
      <c r="P439" s="237">
        <f>O439*H439</f>
        <v>0</v>
      </c>
      <c r="Q439" s="237">
        <v>0</v>
      </c>
      <c r="R439" s="237">
        <f>Q439*H439</f>
        <v>0</v>
      </c>
      <c r="S439" s="237">
        <v>0</v>
      </c>
      <c r="T439" s="254">
        <f>S439*H439</f>
        <v>0</v>
      </c>
      <c r="AR439" s="170" t="s">
        <v>171</v>
      </c>
      <c r="AT439" s="170" t="s">
        <v>166</v>
      </c>
      <c r="AU439" s="170" t="s">
        <v>24</v>
      </c>
      <c r="AY439" s="170" t="s">
        <v>164</v>
      </c>
      <c r="BE439" s="266">
        <f>IF(N439="základní",J439,0)</f>
        <v>0</v>
      </c>
      <c r="BF439" s="266">
        <f>IF(N439="snížená",J439,0)</f>
        <v>0</v>
      </c>
      <c r="BG439" s="266">
        <f>IF(N439="zákl. přenesená",J439,0)</f>
        <v>0</v>
      </c>
      <c r="BH439" s="266">
        <f>IF(N439="sníž. přenesená",J439,0)</f>
        <v>0</v>
      </c>
      <c r="BI439" s="266">
        <f>IF(N439="nulová",J439,0)</f>
        <v>0</v>
      </c>
      <c r="BJ439" s="170" t="s">
        <v>24</v>
      </c>
      <c r="BK439" s="266">
        <f>ROUND(I439*H439,2)</f>
        <v>0</v>
      </c>
      <c r="BL439" s="170" t="s">
        <v>171</v>
      </c>
      <c r="BM439" s="170" t="s">
        <v>3442</v>
      </c>
    </row>
    <row r="440" spans="2:47" s="84" customFormat="1" ht="13.5">
      <c r="B440" s="105"/>
      <c r="C440" s="174"/>
      <c r="D440" s="194" t="s">
        <v>173</v>
      </c>
      <c r="E440" s="174"/>
      <c r="F440" s="195" t="s">
        <v>3227</v>
      </c>
      <c r="G440" s="174"/>
      <c r="H440" s="174"/>
      <c r="I440" s="215"/>
      <c r="J440" s="174"/>
      <c r="K440" s="174"/>
      <c r="L440" s="214"/>
      <c r="M440" s="238"/>
      <c r="N440" s="106"/>
      <c r="O440" s="106"/>
      <c r="P440" s="106"/>
      <c r="Q440" s="106"/>
      <c r="R440" s="106"/>
      <c r="S440" s="106"/>
      <c r="T440" s="255"/>
      <c r="AT440" s="170" t="s">
        <v>173</v>
      </c>
      <c r="AU440" s="170" t="s">
        <v>24</v>
      </c>
    </row>
    <row r="441" spans="2:47" s="84" customFormat="1" ht="24">
      <c r="B441" s="105"/>
      <c r="C441" s="174"/>
      <c r="D441" s="207" t="s">
        <v>1077</v>
      </c>
      <c r="E441" s="174"/>
      <c r="F441" s="280" t="s">
        <v>3078</v>
      </c>
      <c r="G441" s="174"/>
      <c r="H441" s="174"/>
      <c r="I441" s="215"/>
      <c r="J441" s="174"/>
      <c r="K441" s="174"/>
      <c r="L441" s="214"/>
      <c r="M441" s="238"/>
      <c r="N441" s="106"/>
      <c r="O441" s="106"/>
      <c r="P441" s="106"/>
      <c r="Q441" s="106"/>
      <c r="R441" s="106"/>
      <c r="S441" s="106"/>
      <c r="T441" s="255"/>
      <c r="AT441" s="170" t="s">
        <v>1077</v>
      </c>
      <c r="AU441" s="170" t="s">
        <v>24</v>
      </c>
    </row>
    <row r="442" spans="2:65" s="84" customFormat="1" ht="20.4" customHeight="1">
      <c r="B442" s="105"/>
      <c r="C442" s="189" t="s">
        <v>1665</v>
      </c>
      <c r="D442" s="189" t="s">
        <v>166</v>
      </c>
      <c r="E442" s="190" t="s">
        <v>3443</v>
      </c>
      <c r="F442" s="191" t="s">
        <v>3444</v>
      </c>
      <c r="G442" s="192" t="s">
        <v>579</v>
      </c>
      <c r="H442" s="193">
        <v>1</v>
      </c>
      <c r="I442" s="233"/>
      <c r="J442" s="234">
        <f>ROUND(I442*H442,2)</f>
        <v>0</v>
      </c>
      <c r="K442" s="191" t="s">
        <v>22</v>
      </c>
      <c r="L442" s="214"/>
      <c r="M442" s="235" t="s">
        <v>22</v>
      </c>
      <c r="N442" s="236" t="s">
        <v>44</v>
      </c>
      <c r="O442" s="106"/>
      <c r="P442" s="237">
        <f>O442*H442</f>
        <v>0</v>
      </c>
      <c r="Q442" s="237">
        <v>0</v>
      </c>
      <c r="R442" s="237">
        <f>Q442*H442</f>
        <v>0</v>
      </c>
      <c r="S442" s="237">
        <v>0</v>
      </c>
      <c r="T442" s="254">
        <f>S442*H442</f>
        <v>0</v>
      </c>
      <c r="AR442" s="170" t="s">
        <v>171</v>
      </c>
      <c r="AT442" s="170" t="s">
        <v>166</v>
      </c>
      <c r="AU442" s="170" t="s">
        <v>24</v>
      </c>
      <c r="AY442" s="170" t="s">
        <v>164</v>
      </c>
      <c r="BE442" s="266">
        <f>IF(N442="základní",J442,0)</f>
        <v>0</v>
      </c>
      <c r="BF442" s="266">
        <f>IF(N442="snížená",J442,0)</f>
        <v>0</v>
      </c>
      <c r="BG442" s="266">
        <f>IF(N442="zákl. přenesená",J442,0)</f>
        <v>0</v>
      </c>
      <c r="BH442" s="266">
        <f>IF(N442="sníž. přenesená",J442,0)</f>
        <v>0</v>
      </c>
      <c r="BI442" s="266">
        <f>IF(N442="nulová",J442,0)</f>
        <v>0</v>
      </c>
      <c r="BJ442" s="170" t="s">
        <v>24</v>
      </c>
      <c r="BK442" s="266">
        <f>ROUND(I442*H442,2)</f>
        <v>0</v>
      </c>
      <c r="BL442" s="170" t="s">
        <v>171</v>
      </c>
      <c r="BM442" s="170" t="s">
        <v>3445</v>
      </c>
    </row>
    <row r="443" spans="2:47" s="84" customFormat="1" ht="13.5">
      <c r="B443" s="105"/>
      <c r="C443" s="174"/>
      <c r="D443" s="194" t="s">
        <v>173</v>
      </c>
      <c r="E443" s="174"/>
      <c r="F443" s="195" t="s">
        <v>3444</v>
      </c>
      <c r="G443" s="174"/>
      <c r="H443" s="174"/>
      <c r="I443" s="215"/>
      <c r="J443" s="174"/>
      <c r="K443" s="174"/>
      <c r="L443" s="214"/>
      <c r="M443" s="238"/>
      <c r="N443" s="106"/>
      <c r="O443" s="106"/>
      <c r="P443" s="106"/>
      <c r="Q443" s="106"/>
      <c r="R443" s="106"/>
      <c r="S443" s="106"/>
      <c r="T443" s="255"/>
      <c r="AT443" s="170" t="s">
        <v>173</v>
      </c>
      <c r="AU443" s="170" t="s">
        <v>24</v>
      </c>
    </row>
    <row r="444" spans="2:47" s="84" customFormat="1" ht="24">
      <c r="B444" s="105"/>
      <c r="C444" s="174"/>
      <c r="D444" s="207" t="s">
        <v>1077</v>
      </c>
      <c r="E444" s="174"/>
      <c r="F444" s="280" t="s">
        <v>3078</v>
      </c>
      <c r="G444" s="174"/>
      <c r="H444" s="174"/>
      <c r="I444" s="215"/>
      <c r="J444" s="174"/>
      <c r="K444" s="174"/>
      <c r="L444" s="214"/>
      <c r="M444" s="238"/>
      <c r="N444" s="106"/>
      <c r="O444" s="106"/>
      <c r="P444" s="106"/>
      <c r="Q444" s="106"/>
      <c r="R444" s="106"/>
      <c r="S444" s="106"/>
      <c r="T444" s="255"/>
      <c r="AT444" s="170" t="s">
        <v>1077</v>
      </c>
      <c r="AU444" s="170" t="s">
        <v>24</v>
      </c>
    </row>
    <row r="445" spans="2:65" s="84" customFormat="1" ht="20.4" customHeight="1">
      <c r="B445" s="105"/>
      <c r="C445" s="189" t="s">
        <v>1672</v>
      </c>
      <c r="D445" s="189" t="s">
        <v>166</v>
      </c>
      <c r="E445" s="190" t="s">
        <v>3446</v>
      </c>
      <c r="F445" s="191" t="s">
        <v>3227</v>
      </c>
      <c r="G445" s="192" t="s">
        <v>579</v>
      </c>
      <c r="H445" s="193">
        <v>1</v>
      </c>
      <c r="I445" s="233"/>
      <c r="J445" s="234">
        <f>ROUND(I445*H445,2)</f>
        <v>0</v>
      </c>
      <c r="K445" s="191" t="s">
        <v>22</v>
      </c>
      <c r="L445" s="214"/>
      <c r="M445" s="235" t="s">
        <v>22</v>
      </c>
      <c r="N445" s="236" t="s">
        <v>44</v>
      </c>
      <c r="O445" s="106"/>
      <c r="P445" s="237">
        <f>O445*H445</f>
        <v>0</v>
      </c>
      <c r="Q445" s="237">
        <v>0</v>
      </c>
      <c r="R445" s="237">
        <f>Q445*H445</f>
        <v>0</v>
      </c>
      <c r="S445" s="237">
        <v>0</v>
      </c>
      <c r="T445" s="254">
        <f>S445*H445</f>
        <v>0</v>
      </c>
      <c r="AR445" s="170" t="s">
        <v>171</v>
      </c>
      <c r="AT445" s="170" t="s">
        <v>166</v>
      </c>
      <c r="AU445" s="170" t="s">
        <v>24</v>
      </c>
      <c r="AY445" s="170" t="s">
        <v>164</v>
      </c>
      <c r="BE445" s="266">
        <f>IF(N445="základní",J445,0)</f>
        <v>0</v>
      </c>
      <c r="BF445" s="266">
        <f>IF(N445="snížená",J445,0)</f>
        <v>0</v>
      </c>
      <c r="BG445" s="266">
        <f>IF(N445="zákl. přenesená",J445,0)</f>
        <v>0</v>
      </c>
      <c r="BH445" s="266">
        <f>IF(N445="sníž. přenesená",J445,0)</f>
        <v>0</v>
      </c>
      <c r="BI445" s="266">
        <f>IF(N445="nulová",J445,0)</f>
        <v>0</v>
      </c>
      <c r="BJ445" s="170" t="s">
        <v>24</v>
      </c>
      <c r="BK445" s="266">
        <f>ROUND(I445*H445,2)</f>
        <v>0</v>
      </c>
      <c r="BL445" s="170" t="s">
        <v>171</v>
      </c>
      <c r="BM445" s="170" t="s">
        <v>3447</v>
      </c>
    </row>
    <row r="446" spans="2:47" s="84" customFormat="1" ht="13.5">
      <c r="B446" s="105"/>
      <c r="C446" s="174"/>
      <c r="D446" s="194" t="s">
        <v>173</v>
      </c>
      <c r="E446" s="174"/>
      <c r="F446" s="195" t="s">
        <v>3227</v>
      </c>
      <c r="G446" s="174"/>
      <c r="H446" s="174"/>
      <c r="I446" s="215"/>
      <c r="J446" s="174"/>
      <c r="K446" s="174"/>
      <c r="L446" s="214"/>
      <c r="M446" s="238"/>
      <c r="N446" s="106"/>
      <c r="O446" s="106"/>
      <c r="P446" s="106"/>
      <c r="Q446" s="106"/>
      <c r="R446" s="106"/>
      <c r="S446" s="106"/>
      <c r="T446" s="255"/>
      <c r="AT446" s="170" t="s">
        <v>173</v>
      </c>
      <c r="AU446" s="170" t="s">
        <v>24</v>
      </c>
    </row>
    <row r="447" spans="2:47" s="84" customFormat="1" ht="24">
      <c r="B447" s="105"/>
      <c r="C447" s="174"/>
      <c r="D447" s="207" t="s">
        <v>1077</v>
      </c>
      <c r="E447" s="174"/>
      <c r="F447" s="280" t="s">
        <v>3078</v>
      </c>
      <c r="G447" s="174"/>
      <c r="H447" s="174"/>
      <c r="I447" s="215"/>
      <c r="J447" s="174"/>
      <c r="K447" s="174"/>
      <c r="L447" s="214"/>
      <c r="M447" s="238"/>
      <c r="N447" s="106"/>
      <c r="O447" s="106"/>
      <c r="P447" s="106"/>
      <c r="Q447" s="106"/>
      <c r="R447" s="106"/>
      <c r="S447" s="106"/>
      <c r="T447" s="255"/>
      <c r="AT447" s="170" t="s">
        <v>1077</v>
      </c>
      <c r="AU447" s="170" t="s">
        <v>24</v>
      </c>
    </row>
    <row r="448" spans="2:65" s="84" customFormat="1" ht="20.4" customHeight="1">
      <c r="B448" s="105"/>
      <c r="C448" s="189" t="s">
        <v>1683</v>
      </c>
      <c r="D448" s="189" t="s">
        <v>166</v>
      </c>
      <c r="E448" s="190" t="s">
        <v>3448</v>
      </c>
      <c r="F448" s="191" t="s">
        <v>3247</v>
      </c>
      <c r="G448" s="192" t="s">
        <v>579</v>
      </c>
      <c r="H448" s="193">
        <v>4</v>
      </c>
      <c r="I448" s="233"/>
      <c r="J448" s="234">
        <f>ROUND(I448*H448,2)</f>
        <v>0</v>
      </c>
      <c r="K448" s="191" t="s">
        <v>22</v>
      </c>
      <c r="L448" s="214"/>
      <c r="M448" s="235" t="s">
        <v>22</v>
      </c>
      <c r="N448" s="236" t="s">
        <v>44</v>
      </c>
      <c r="O448" s="106"/>
      <c r="P448" s="237">
        <f>O448*H448</f>
        <v>0</v>
      </c>
      <c r="Q448" s="237">
        <v>0</v>
      </c>
      <c r="R448" s="237">
        <f>Q448*H448</f>
        <v>0</v>
      </c>
      <c r="S448" s="237">
        <v>0</v>
      </c>
      <c r="T448" s="254">
        <f>S448*H448</f>
        <v>0</v>
      </c>
      <c r="AR448" s="170" t="s">
        <v>171</v>
      </c>
      <c r="AT448" s="170" t="s">
        <v>166</v>
      </c>
      <c r="AU448" s="170" t="s">
        <v>24</v>
      </c>
      <c r="AY448" s="170" t="s">
        <v>164</v>
      </c>
      <c r="BE448" s="266">
        <f>IF(N448="základní",J448,0)</f>
        <v>0</v>
      </c>
      <c r="BF448" s="266">
        <f>IF(N448="snížená",J448,0)</f>
        <v>0</v>
      </c>
      <c r="BG448" s="266">
        <f>IF(N448="zákl. přenesená",J448,0)</f>
        <v>0</v>
      </c>
      <c r="BH448" s="266">
        <f>IF(N448="sníž. přenesená",J448,0)</f>
        <v>0</v>
      </c>
      <c r="BI448" s="266">
        <f>IF(N448="nulová",J448,0)</f>
        <v>0</v>
      </c>
      <c r="BJ448" s="170" t="s">
        <v>24</v>
      </c>
      <c r="BK448" s="266">
        <f>ROUND(I448*H448,2)</f>
        <v>0</v>
      </c>
      <c r="BL448" s="170" t="s">
        <v>171</v>
      </c>
      <c r="BM448" s="170" t="s">
        <v>3449</v>
      </c>
    </row>
    <row r="449" spans="2:47" s="84" customFormat="1" ht="13.5">
      <c r="B449" s="105"/>
      <c r="C449" s="174"/>
      <c r="D449" s="194" t="s">
        <v>173</v>
      </c>
      <c r="E449" s="174"/>
      <c r="F449" s="195" t="s">
        <v>3247</v>
      </c>
      <c r="G449" s="174"/>
      <c r="H449" s="174"/>
      <c r="I449" s="215"/>
      <c r="J449" s="174"/>
      <c r="K449" s="174"/>
      <c r="L449" s="214"/>
      <c r="M449" s="238"/>
      <c r="N449" s="106"/>
      <c r="O449" s="106"/>
      <c r="P449" s="106"/>
      <c r="Q449" s="106"/>
      <c r="R449" s="106"/>
      <c r="S449" s="106"/>
      <c r="T449" s="255"/>
      <c r="AT449" s="170" t="s">
        <v>173</v>
      </c>
      <c r="AU449" s="170" t="s">
        <v>24</v>
      </c>
    </row>
    <row r="450" spans="2:47" s="84" customFormat="1" ht="24">
      <c r="B450" s="105"/>
      <c r="C450" s="174"/>
      <c r="D450" s="207" t="s">
        <v>1077</v>
      </c>
      <c r="E450" s="174"/>
      <c r="F450" s="280" t="s">
        <v>3078</v>
      </c>
      <c r="G450" s="174"/>
      <c r="H450" s="174"/>
      <c r="I450" s="215"/>
      <c r="J450" s="174"/>
      <c r="K450" s="174"/>
      <c r="L450" s="214"/>
      <c r="M450" s="238"/>
      <c r="N450" s="106"/>
      <c r="O450" s="106"/>
      <c r="P450" s="106"/>
      <c r="Q450" s="106"/>
      <c r="R450" s="106"/>
      <c r="S450" s="106"/>
      <c r="T450" s="255"/>
      <c r="AT450" s="170" t="s">
        <v>1077</v>
      </c>
      <c r="AU450" s="170" t="s">
        <v>24</v>
      </c>
    </row>
    <row r="451" spans="2:65" s="84" customFormat="1" ht="20.4" customHeight="1">
      <c r="B451" s="105"/>
      <c r="C451" s="189" t="s">
        <v>1693</v>
      </c>
      <c r="D451" s="189" t="s">
        <v>166</v>
      </c>
      <c r="E451" s="190" t="s">
        <v>3450</v>
      </c>
      <c r="F451" s="191" t="s">
        <v>3250</v>
      </c>
      <c r="G451" s="192" t="s">
        <v>579</v>
      </c>
      <c r="H451" s="193">
        <v>4</v>
      </c>
      <c r="I451" s="233"/>
      <c r="J451" s="234">
        <f>ROUND(I451*H451,2)</f>
        <v>0</v>
      </c>
      <c r="K451" s="191" t="s">
        <v>22</v>
      </c>
      <c r="L451" s="214"/>
      <c r="M451" s="235" t="s">
        <v>22</v>
      </c>
      <c r="N451" s="236" t="s">
        <v>44</v>
      </c>
      <c r="O451" s="106"/>
      <c r="P451" s="237">
        <f>O451*H451</f>
        <v>0</v>
      </c>
      <c r="Q451" s="237">
        <v>0</v>
      </c>
      <c r="R451" s="237">
        <f>Q451*H451</f>
        <v>0</v>
      </c>
      <c r="S451" s="237">
        <v>0</v>
      </c>
      <c r="T451" s="254">
        <f>S451*H451</f>
        <v>0</v>
      </c>
      <c r="AR451" s="170" t="s">
        <v>171</v>
      </c>
      <c r="AT451" s="170" t="s">
        <v>166</v>
      </c>
      <c r="AU451" s="170" t="s">
        <v>24</v>
      </c>
      <c r="AY451" s="170" t="s">
        <v>164</v>
      </c>
      <c r="BE451" s="266">
        <f>IF(N451="základní",J451,0)</f>
        <v>0</v>
      </c>
      <c r="BF451" s="266">
        <f>IF(N451="snížená",J451,0)</f>
        <v>0</v>
      </c>
      <c r="BG451" s="266">
        <f>IF(N451="zákl. přenesená",J451,0)</f>
        <v>0</v>
      </c>
      <c r="BH451" s="266">
        <f>IF(N451="sníž. přenesená",J451,0)</f>
        <v>0</v>
      </c>
      <c r="BI451" s="266">
        <f>IF(N451="nulová",J451,0)</f>
        <v>0</v>
      </c>
      <c r="BJ451" s="170" t="s">
        <v>24</v>
      </c>
      <c r="BK451" s="266">
        <f>ROUND(I451*H451,2)</f>
        <v>0</v>
      </c>
      <c r="BL451" s="170" t="s">
        <v>171</v>
      </c>
      <c r="BM451" s="170" t="s">
        <v>3451</v>
      </c>
    </row>
    <row r="452" spans="2:47" s="84" customFormat="1" ht="13.5">
      <c r="B452" s="105"/>
      <c r="C452" s="174"/>
      <c r="D452" s="194" t="s">
        <v>173</v>
      </c>
      <c r="E452" s="174"/>
      <c r="F452" s="195" t="s">
        <v>3250</v>
      </c>
      <c r="G452" s="174"/>
      <c r="H452" s="174"/>
      <c r="I452" s="215"/>
      <c r="J452" s="174"/>
      <c r="K452" s="174"/>
      <c r="L452" s="214"/>
      <c r="M452" s="238"/>
      <c r="N452" s="106"/>
      <c r="O452" s="106"/>
      <c r="P452" s="106"/>
      <c r="Q452" s="106"/>
      <c r="R452" s="106"/>
      <c r="S452" s="106"/>
      <c r="T452" s="255"/>
      <c r="AT452" s="170" t="s">
        <v>173</v>
      </c>
      <c r="AU452" s="170" t="s">
        <v>24</v>
      </c>
    </row>
    <row r="453" spans="2:47" s="84" customFormat="1" ht="24">
      <c r="B453" s="105"/>
      <c r="C453" s="174"/>
      <c r="D453" s="207" t="s">
        <v>1077</v>
      </c>
      <c r="E453" s="174"/>
      <c r="F453" s="280" t="s">
        <v>3078</v>
      </c>
      <c r="G453" s="174"/>
      <c r="H453" s="174"/>
      <c r="I453" s="215"/>
      <c r="J453" s="174"/>
      <c r="K453" s="174"/>
      <c r="L453" s="214"/>
      <c r="M453" s="238"/>
      <c r="N453" s="106"/>
      <c r="O453" s="106"/>
      <c r="P453" s="106"/>
      <c r="Q453" s="106"/>
      <c r="R453" s="106"/>
      <c r="S453" s="106"/>
      <c r="T453" s="255"/>
      <c r="AT453" s="170" t="s">
        <v>1077</v>
      </c>
      <c r="AU453" s="170" t="s">
        <v>24</v>
      </c>
    </row>
    <row r="454" spans="2:65" s="84" customFormat="1" ht="20.4" customHeight="1">
      <c r="B454" s="105"/>
      <c r="C454" s="189" t="s">
        <v>1698</v>
      </c>
      <c r="D454" s="189" t="s">
        <v>166</v>
      </c>
      <c r="E454" s="190" t="s">
        <v>3452</v>
      </c>
      <c r="F454" s="191" t="s">
        <v>3253</v>
      </c>
      <c r="G454" s="192" t="s">
        <v>579</v>
      </c>
      <c r="H454" s="193">
        <v>2</v>
      </c>
      <c r="I454" s="233"/>
      <c r="J454" s="234">
        <f>ROUND(I454*H454,2)</f>
        <v>0</v>
      </c>
      <c r="K454" s="191" t="s">
        <v>22</v>
      </c>
      <c r="L454" s="214"/>
      <c r="M454" s="235" t="s">
        <v>22</v>
      </c>
      <c r="N454" s="236" t="s">
        <v>44</v>
      </c>
      <c r="O454" s="106"/>
      <c r="P454" s="237">
        <f>O454*H454</f>
        <v>0</v>
      </c>
      <c r="Q454" s="237">
        <v>0</v>
      </c>
      <c r="R454" s="237">
        <f>Q454*H454</f>
        <v>0</v>
      </c>
      <c r="S454" s="237">
        <v>0</v>
      </c>
      <c r="T454" s="254">
        <f>S454*H454</f>
        <v>0</v>
      </c>
      <c r="AR454" s="170" t="s">
        <v>171</v>
      </c>
      <c r="AT454" s="170" t="s">
        <v>166</v>
      </c>
      <c r="AU454" s="170" t="s">
        <v>24</v>
      </c>
      <c r="AY454" s="170" t="s">
        <v>164</v>
      </c>
      <c r="BE454" s="266">
        <f>IF(N454="základní",J454,0)</f>
        <v>0</v>
      </c>
      <c r="BF454" s="266">
        <f>IF(N454="snížená",J454,0)</f>
        <v>0</v>
      </c>
      <c r="BG454" s="266">
        <f>IF(N454="zákl. přenesená",J454,0)</f>
        <v>0</v>
      </c>
      <c r="BH454" s="266">
        <f>IF(N454="sníž. přenesená",J454,0)</f>
        <v>0</v>
      </c>
      <c r="BI454" s="266">
        <f>IF(N454="nulová",J454,0)</f>
        <v>0</v>
      </c>
      <c r="BJ454" s="170" t="s">
        <v>24</v>
      </c>
      <c r="BK454" s="266">
        <f>ROUND(I454*H454,2)</f>
        <v>0</v>
      </c>
      <c r="BL454" s="170" t="s">
        <v>171</v>
      </c>
      <c r="BM454" s="170" t="s">
        <v>3453</v>
      </c>
    </row>
    <row r="455" spans="2:47" s="84" customFormat="1" ht="13.5">
      <c r="B455" s="105"/>
      <c r="C455" s="174"/>
      <c r="D455" s="194" t="s">
        <v>173</v>
      </c>
      <c r="E455" s="174"/>
      <c r="F455" s="195" t="s">
        <v>3253</v>
      </c>
      <c r="G455" s="174"/>
      <c r="H455" s="174"/>
      <c r="I455" s="215"/>
      <c r="J455" s="174"/>
      <c r="K455" s="174"/>
      <c r="L455" s="214"/>
      <c r="M455" s="238"/>
      <c r="N455" s="106"/>
      <c r="O455" s="106"/>
      <c r="P455" s="106"/>
      <c r="Q455" s="106"/>
      <c r="R455" s="106"/>
      <c r="S455" s="106"/>
      <c r="T455" s="255"/>
      <c r="AT455" s="170" t="s">
        <v>173</v>
      </c>
      <c r="AU455" s="170" t="s">
        <v>24</v>
      </c>
    </row>
    <row r="456" spans="2:47" s="84" customFormat="1" ht="24">
      <c r="B456" s="105"/>
      <c r="C456" s="174"/>
      <c r="D456" s="207" t="s">
        <v>1077</v>
      </c>
      <c r="E456" s="174"/>
      <c r="F456" s="280" t="s">
        <v>3078</v>
      </c>
      <c r="G456" s="174"/>
      <c r="H456" s="174"/>
      <c r="I456" s="215"/>
      <c r="J456" s="174"/>
      <c r="K456" s="174"/>
      <c r="L456" s="214"/>
      <c r="M456" s="238"/>
      <c r="N456" s="106"/>
      <c r="O456" s="106"/>
      <c r="P456" s="106"/>
      <c r="Q456" s="106"/>
      <c r="R456" s="106"/>
      <c r="S456" s="106"/>
      <c r="T456" s="255"/>
      <c r="AT456" s="170" t="s">
        <v>1077</v>
      </c>
      <c r="AU456" s="170" t="s">
        <v>24</v>
      </c>
    </row>
    <row r="457" spans="2:65" s="84" customFormat="1" ht="20.4" customHeight="1">
      <c r="B457" s="105"/>
      <c r="C457" s="189" t="s">
        <v>1706</v>
      </c>
      <c r="D457" s="189" t="s">
        <v>166</v>
      </c>
      <c r="E457" s="190" t="s">
        <v>3454</v>
      </c>
      <c r="F457" s="191" t="s">
        <v>3256</v>
      </c>
      <c r="G457" s="192" t="s">
        <v>579</v>
      </c>
      <c r="H457" s="193">
        <v>2</v>
      </c>
      <c r="I457" s="233"/>
      <c r="J457" s="234">
        <f>ROUND(I457*H457,2)</f>
        <v>0</v>
      </c>
      <c r="K457" s="191" t="s">
        <v>22</v>
      </c>
      <c r="L457" s="214"/>
      <c r="M457" s="235" t="s">
        <v>22</v>
      </c>
      <c r="N457" s="236" t="s">
        <v>44</v>
      </c>
      <c r="O457" s="106"/>
      <c r="P457" s="237">
        <f>O457*H457</f>
        <v>0</v>
      </c>
      <c r="Q457" s="237">
        <v>0</v>
      </c>
      <c r="R457" s="237">
        <f>Q457*H457</f>
        <v>0</v>
      </c>
      <c r="S457" s="237">
        <v>0</v>
      </c>
      <c r="T457" s="254">
        <f>S457*H457</f>
        <v>0</v>
      </c>
      <c r="AR457" s="170" t="s">
        <v>171</v>
      </c>
      <c r="AT457" s="170" t="s">
        <v>166</v>
      </c>
      <c r="AU457" s="170" t="s">
        <v>24</v>
      </c>
      <c r="AY457" s="170" t="s">
        <v>164</v>
      </c>
      <c r="BE457" s="266">
        <f>IF(N457="základní",J457,0)</f>
        <v>0</v>
      </c>
      <c r="BF457" s="266">
        <f>IF(N457="snížená",J457,0)</f>
        <v>0</v>
      </c>
      <c r="BG457" s="266">
        <f>IF(N457="zákl. přenesená",J457,0)</f>
        <v>0</v>
      </c>
      <c r="BH457" s="266">
        <f>IF(N457="sníž. přenesená",J457,0)</f>
        <v>0</v>
      </c>
      <c r="BI457" s="266">
        <f>IF(N457="nulová",J457,0)</f>
        <v>0</v>
      </c>
      <c r="BJ457" s="170" t="s">
        <v>24</v>
      </c>
      <c r="BK457" s="266">
        <f>ROUND(I457*H457,2)</f>
        <v>0</v>
      </c>
      <c r="BL457" s="170" t="s">
        <v>171</v>
      </c>
      <c r="BM457" s="170" t="s">
        <v>3455</v>
      </c>
    </row>
    <row r="458" spans="2:47" s="84" customFormat="1" ht="13.5">
      <c r="B458" s="105"/>
      <c r="C458" s="174"/>
      <c r="D458" s="194" t="s">
        <v>173</v>
      </c>
      <c r="E458" s="174"/>
      <c r="F458" s="195" t="s">
        <v>3256</v>
      </c>
      <c r="G458" s="174"/>
      <c r="H458" s="174"/>
      <c r="I458" s="215"/>
      <c r="J458" s="174"/>
      <c r="K458" s="174"/>
      <c r="L458" s="214"/>
      <c r="M458" s="238"/>
      <c r="N458" s="106"/>
      <c r="O458" s="106"/>
      <c r="P458" s="106"/>
      <c r="Q458" s="106"/>
      <c r="R458" s="106"/>
      <c r="S458" s="106"/>
      <c r="T458" s="255"/>
      <c r="AT458" s="170" t="s">
        <v>173</v>
      </c>
      <c r="AU458" s="170" t="s">
        <v>24</v>
      </c>
    </row>
    <row r="459" spans="2:47" s="84" customFormat="1" ht="24">
      <c r="B459" s="105"/>
      <c r="C459" s="174"/>
      <c r="D459" s="207" t="s">
        <v>1077</v>
      </c>
      <c r="E459" s="174"/>
      <c r="F459" s="280" t="s">
        <v>3078</v>
      </c>
      <c r="G459" s="174"/>
      <c r="H459" s="174"/>
      <c r="I459" s="215"/>
      <c r="J459" s="174"/>
      <c r="K459" s="174"/>
      <c r="L459" s="214"/>
      <c r="M459" s="238"/>
      <c r="N459" s="106"/>
      <c r="O459" s="106"/>
      <c r="P459" s="106"/>
      <c r="Q459" s="106"/>
      <c r="R459" s="106"/>
      <c r="S459" s="106"/>
      <c r="T459" s="255"/>
      <c r="AT459" s="170" t="s">
        <v>1077</v>
      </c>
      <c r="AU459" s="170" t="s">
        <v>24</v>
      </c>
    </row>
    <row r="460" spans="2:65" s="84" customFormat="1" ht="20.4" customHeight="1">
      <c r="B460" s="105"/>
      <c r="C460" s="189" t="s">
        <v>1710</v>
      </c>
      <c r="D460" s="189" t="s">
        <v>166</v>
      </c>
      <c r="E460" s="190" t="s">
        <v>3456</v>
      </c>
      <c r="F460" s="191" t="s">
        <v>3270</v>
      </c>
      <c r="G460" s="192" t="s">
        <v>579</v>
      </c>
      <c r="H460" s="193">
        <v>3</v>
      </c>
      <c r="I460" s="233"/>
      <c r="J460" s="234">
        <f>ROUND(I460*H460,2)</f>
        <v>0</v>
      </c>
      <c r="K460" s="191" t="s">
        <v>22</v>
      </c>
      <c r="L460" s="214"/>
      <c r="M460" s="235" t="s">
        <v>22</v>
      </c>
      <c r="N460" s="236" t="s">
        <v>44</v>
      </c>
      <c r="O460" s="106"/>
      <c r="P460" s="237">
        <f>O460*H460</f>
        <v>0</v>
      </c>
      <c r="Q460" s="237">
        <v>0</v>
      </c>
      <c r="R460" s="237">
        <f>Q460*H460</f>
        <v>0</v>
      </c>
      <c r="S460" s="237">
        <v>0</v>
      </c>
      <c r="T460" s="254">
        <f>S460*H460</f>
        <v>0</v>
      </c>
      <c r="AR460" s="170" t="s">
        <v>171</v>
      </c>
      <c r="AT460" s="170" t="s">
        <v>166</v>
      </c>
      <c r="AU460" s="170" t="s">
        <v>24</v>
      </c>
      <c r="AY460" s="170" t="s">
        <v>164</v>
      </c>
      <c r="BE460" s="266">
        <f>IF(N460="základní",J460,0)</f>
        <v>0</v>
      </c>
      <c r="BF460" s="266">
        <f>IF(N460="snížená",J460,0)</f>
        <v>0</v>
      </c>
      <c r="BG460" s="266">
        <f>IF(N460="zákl. přenesená",J460,0)</f>
        <v>0</v>
      </c>
      <c r="BH460" s="266">
        <f>IF(N460="sníž. přenesená",J460,0)</f>
        <v>0</v>
      </c>
      <c r="BI460" s="266">
        <f>IF(N460="nulová",J460,0)</f>
        <v>0</v>
      </c>
      <c r="BJ460" s="170" t="s">
        <v>24</v>
      </c>
      <c r="BK460" s="266">
        <f>ROUND(I460*H460,2)</f>
        <v>0</v>
      </c>
      <c r="BL460" s="170" t="s">
        <v>171</v>
      </c>
      <c r="BM460" s="170" t="s">
        <v>3457</v>
      </c>
    </row>
    <row r="461" spans="2:47" s="84" customFormat="1" ht="13.5">
      <c r="B461" s="105"/>
      <c r="C461" s="174"/>
      <c r="D461" s="194" t="s">
        <v>173</v>
      </c>
      <c r="E461" s="174"/>
      <c r="F461" s="195" t="s">
        <v>3270</v>
      </c>
      <c r="G461" s="174"/>
      <c r="H461" s="174"/>
      <c r="I461" s="215"/>
      <c r="J461" s="174"/>
      <c r="K461" s="174"/>
      <c r="L461" s="214"/>
      <c r="M461" s="238"/>
      <c r="N461" s="106"/>
      <c r="O461" s="106"/>
      <c r="P461" s="106"/>
      <c r="Q461" s="106"/>
      <c r="R461" s="106"/>
      <c r="S461" s="106"/>
      <c r="T461" s="255"/>
      <c r="AT461" s="170" t="s">
        <v>173</v>
      </c>
      <c r="AU461" s="170" t="s">
        <v>24</v>
      </c>
    </row>
    <row r="462" spans="2:47" s="84" customFormat="1" ht="24">
      <c r="B462" s="105"/>
      <c r="C462" s="174"/>
      <c r="D462" s="207" t="s">
        <v>1077</v>
      </c>
      <c r="E462" s="174"/>
      <c r="F462" s="280" t="s">
        <v>3078</v>
      </c>
      <c r="G462" s="174"/>
      <c r="H462" s="174"/>
      <c r="I462" s="215"/>
      <c r="J462" s="174"/>
      <c r="K462" s="174"/>
      <c r="L462" s="214"/>
      <c r="M462" s="238"/>
      <c r="N462" s="106"/>
      <c r="O462" s="106"/>
      <c r="P462" s="106"/>
      <c r="Q462" s="106"/>
      <c r="R462" s="106"/>
      <c r="S462" s="106"/>
      <c r="T462" s="255"/>
      <c r="AT462" s="170" t="s">
        <v>1077</v>
      </c>
      <c r="AU462" s="170" t="s">
        <v>24</v>
      </c>
    </row>
    <row r="463" spans="2:65" s="84" customFormat="1" ht="20.4" customHeight="1">
      <c r="B463" s="105"/>
      <c r="C463" s="189" t="s">
        <v>1717</v>
      </c>
      <c r="D463" s="189" t="s">
        <v>166</v>
      </c>
      <c r="E463" s="190" t="s">
        <v>3458</v>
      </c>
      <c r="F463" s="191" t="s">
        <v>3250</v>
      </c>
      <c r="G463" s="192" t="s">
        <v>579</v>
      </c>
      <c r="H463" s="193">
        <v>3</v>
      </c>
      <c r="I463" s="233"/>
      <c r="J463" s="234">
        <f>ROUND(I463*H463,2)</f>
        <v>0</v>
      </c>
      <c r="K463" s="191" t="s">
        <v>22</v>
      </c>
      <c r="L463" s="214"/>
      <c r="M463" s="235" t="s">
        <v>22</v>
      </c>
      <c r="N463" s="236" t="s">
        <v>44</v>
      </c>
      <c r="O463" s="106"/>
      <c r="P463" s="237">
        <f>O463*H463</f>
        <v>0</v>
      </c>
      <c r="Q463" s="237">
        <v>0</v>
      </c>
      <c r="R463" s="237">
        <f>Q463*H463</f>
        <v>0</v>
      </c>
      <c r="S463" s="237">
        <v>0</v>
      </c>
      <c r="T463" s="254">
        <f>S463*H463</f>
        <v>0</v>
      </c>
      <c r="AR463" s="170" t="s">
        <v>171</v>
      </c>
      <c r="AT463" s="170" t="s">
        <v>166</v>
      </c>
      <c r="AU463" s="170" t="s">
        <v>24</v>
      </c>
      <c r="AY463" s="170" t="s">
        <v>164</v>
      </c>
      <c r="BE463" s="266">
        <f>IF(N463="základní",J463,0)</f>
        <v>0</v>
      </c>
      <c r="BF463" s="266">
        <f>IF(N463="snížená",J463,0)</f>
        <v>0</v>
      </c>
      <c r="BG463" s="266">
        <f>IF(N463="zákl. přenesená",J463,0)</f>
        <v>0</v>
      </c>
      <c r="BH463" s="266">
        <f>IF(N463="sníž. přenesená",J463,0)</f>
        <v>0</v>
      </c>
      <c r="BI463" s="266">
        <f>IF(N463="nulová",J463,0)</f>
        <v>0</v>
      </c>
      <c r="BJ463" s="170" t="s">
        <v>24</v>
      </c>
      <c r="BK463" s="266">
        <f>ROUND(I463*H463,2)</f>
        <v>0</v>
      </c>
      <c r="BL463" s="170" t="s">
        <v>171</v>
      </c>
      <c r="BM463" s="170" t="s">
        <v>3459</v>
      </c>
    </row>
    <row r="464" spans="2:47" s="84" customFormat="1" ht="13.5">
      <c r="B464" s="105"/>
      <c r="C464" s="174"/>
      <c r="D464" s="194" t="s">
        <v>173</v>
      </c>
      <c r="E464" s="174"/>
      <c r="F464" s="195" t="s">
        <v>3250</v>
      </c>
      <c r="G464" s="174"/>
      <c r="H464" s="174"/>
      <c r="I464" s="215"/>
      <c r="J464" s="174"/>
      <c r="K464" s="174"/>
      <c r="L464" s="214"/>
      <c r="M464" s="238"/>
      <c r="N464" s="106"/>
      <c r="O464" s="106"/>
      <c r="P464" s="106"/>
      <c r="Q464" s="106"/>
      <c r="R464" s="106"/>
      <c r="S464" s="106"/>
      <c r="T464" s="255"/>
      <c r="AT464" s="170" t="s">
        <v>173</v>
      </c>
      <c r="AU464" s="170" t="s">
        <v>24</v>
      </c>
    </row>
    <row r="465" spans="2:47" s="84" customFormat="1" ht="24">
      <c r="B465" s="105"/>
      <c r="C465" s="174"/>
      <c r="D465" s="207" t="s">
        <v>1077</v>
      </c>
      <c r="E465" s="174"/>
      <c r="F465" s="280" t="s">
        <v>3078</v>
      </c>
      <c r="G465" s="174"/>
      <c r="H465" s="174"/>
      <c r="I465" s="215"/>
      <c r="J465" s="174"/>
      <c r="K465" s="174"/>
      <c r="L465" s="214"/>
      <c r="M465" s="238"/>
      <c r="N465" s="106"/>
      <c r="O465" s="106"/>
      <c r="P465" s="106"/>
      <c r="Q465" s="106"/>
      <c r="R465" s="106"/>
      <c r="S465" s="106"/>
      <c r="T465" s="255"/>
      <c r="AT465" s="170" t="s">
        <v>1077</v>
      </c>
      <c r="AU465" s="170" t="s">
        <v>24</v>
      </c>
    </row>
    <row r="466" spans="2:65" s="84" customFormat="1" ht="20.4" customHeight="1">
      <c r="B466" s="105"/>
      <c r="C466" s="189" t="s">
        <v>1723</v>
      </c>
      <c r="D466" s="189" t="s">
        <v>166</v>
      </c>
      <c r="E466" s="190" t="s">
        <v>3460</v>
      </c>
      <c r="F466" s="191" t="s">
        <v>3281</v>
      </c>
      <c r="G466" s="192" t="s">
        <v>579</v>
      </c>
      <c r="H466" s="193">
        <v>2</v>
      </c>
      <c r="I466" s="233"/>
      <c r="J466" s="234">
        <f>ROUND(I466*H466,2)</f>
        <v>0</v>
      </c>
      <c r="K466" s="191" t="s">
        <v>22</v>
      </c>
      <c r="L466" s="214"/>
      <c r="M466" s="235" t="s">
        <v>22</v>
      </c>
      <c r="N466" s="236" t="s">
        <v>44</v>
      </c>
      <c r="O466" s="106"/>
      <c r="P466" s="237">
        <f>O466*H466</f>
        <v>0</v>
      </c>
      <c r="Q466" s="237">
        <v>0</v>
      </c>
      <c r="R466" s="237">
        <f>Q466*H466</f>
        <v>0</v>
      </c>
      <c r="S466" s="237">
        <v>0</v>
      </c>
      <c r="T466" s="254">
        <f>S466*H466</f>
        <v>0</v>
      </c>
      <c r="AR466" s="170" t="s">
        <v>171</v>
      </c>
      <c r="AT466" s="170" t="s">
        <v>166</v>
      </c>
      <c r="AU466" s="170" t="s">
        <v>24</v>
      </c>
      <c r="AY466" s="170" t="s">
        <v>164</v>
      </c>
      <c r="BE466" s="266">
        <v>0</v>
      </c>
      <c r="BF466" s="266">
        <f>IF(N466="snížená",J466,0)</f>
        <v>0</v>
      </c>
      <c r="BG466" s="266">
        <f>IF(N466="zákl. přenesená",J466,0)</f>
        <v>0</v>
      </c>
      <c r="BH466" s="266">
        <f>IF(N466="sníž. přenesená",J466,0)</f>
        <v>0</v>
      </c>
      <c r="BI466" s="266">
        <f>IF(N466="nulová",J466,0)</f>
        <v>0</v>
      </c>
      <c r="BJ466" s="170" t="s">
        <v>24</v>
      </c>
      <c r="BK466" s="266">
        <f>ROUND(I466*H466,2)</f>
        <v>0</v>
      </c>
      <c r="BL466" s="170" t="s">
        <v>171</v>
      </c>
      <c r="BM466" s="170" t="s">
        <v>3461</v>
      </c>
    </row>
    <row r="467" spans="2:47" s="84" customFormat="1" ht="13.5">
      <c r="B467" s="105"/>
      <c r="C467" s="174"/>
      <c r="D467" s="194" t="s">
        <v>173</v>
      </c>
      <c r="E467" s="174"/>
      <c r="F467" s="195" t="s">
        <v>3281</v>
      </c>
      <c r="G467" s="174"/>
      <c r="H467" s="174"/>
      <c r="I467" s="215"/>
      <c r="J467" s="174"/>
      <c r="K467" s="174"/>
      <c r="L467" s="214"/>
      <c r="M467" s="238"/>
      <c r="N467" s="106"/>
      <c r="O467" s="106"/>
      <c r="P467" s="106"/>
      <c r="Q467" s="106"/>
      <c r="R467" s="106"/>
      <c r="S467" s="106"/>
      <c r="T467" s="255"/>
      <c r="AT467" s="170" t="s">
        <v>173</v>
      </c>
      <c r="AU467" s="170" t="s">
        <v>24</v>
      </c>
    </row>
    <row r="468" spans="2:47" s="84" customFormat="1" ht="24">
      <c r="B468" s="105"/>
      <c r="C468" s="174"/>
      <c r="D468" s="207" t="s">
        <v>1077</v>
      </c>
      <c r="E468" s="174"/>
      <c r="F468" s="280" t="s">
        <v>3078</v>
      </c>
      <c r="G468" s="174"/>
      <c r="H468" s="174"/>
      <c r="I468" s="215"/>
      <c r="J468" s="174"/>
      <c r="K468" s="174"/>
      <c r="L468" s="214"/>
      <c r="M468" s="238"/>
      <c r="N468" s="106"/>
      <c r="O468" s="106"/>
      <c r="P468" s="106"/>
      <c r="Q468" s="106"/>
      <c r="R468" s="106"/>
      <c r="S468" s="106"/>
      <c r="T468" s="255"/>
      <c r="AT468" s="170" t="s">
        <v>1077</v>
      </c>
      <c r="AU468" s="170" t="s">
        <v>24</v>
      </c>
    </row>
    <row r="469" spans="2:65" s="84" customFormat="1" ht="20.4" customHeight="1">
      <c r="B469" s="105"/>
      <c r="C469" s="189" t="s">
        <v>1728</v>
      </c>
      <c r="D469" s="189" t="s">
        <v>166</v>
      </c>
      <c r="E469" s="190" t="s">
        <v>3462</v>
      </c>
      <c r="F469" s="191" t="s">
        <v>3284</v>
      </c>
      <c r="G469" s="192" t="s">
        <v>579</v>
      </c>
      <c r="H469" s="193">
        <v>4</v>
      </c>
      <c r="I469" s="233"/>
      <c r="J469" s="234">
        <f>ROUND(I469*H469,2)</f>
        <v>0</v>
      </c>
      <c r="K469" s="191" t="s">
        <v>22</v>
      </c>
      <c r="L469" s="214"/>
      <c r="M469" s="235" t="s">
        <v>22</v>
      </c>
      <c r="N469" s="236" t="s">
        <v>44</v>
      </c>
      <c r="O469" s="106"/>
      <c r="P469" s="237">
        <f>O469*H469</f>
        <v>0</v>
      </c>
      <c r="Q469" s="237">
        <v>0</v>
      </c>
      <c r="R469" s="237">
        <f>Q469*H469</f>
        <v>0</v>
      </c>
      <c r="S469" s="237">
        <v>0</v>
      </c>
      <c r="T469" s="254">
        <f>S469*H469</f>
        <v>0</v>
      </c>
      <c r="AR469" s="170" t="s">
        <v>171</v>
      </c>
      <c r="AT469" s="170" t="s">
        <v>166</v>
      </c>
      <c r="AU469" s="170" t="s">
        <v>24</v>
      </c>
      <c r="AY469" s="170" t="s">
        <v>164</v>
      </c>
      <c r="BE469" s="266">
        <f>IF(N469="základní",J469,0)</f>
        <v>0</v>
      </c>
      <c r="BF469" s="266">
        <f>IF(N469="snížená",J469,0)</f>
        <v>0</v>
      </c>
      <c r="BG469" s="266">
        <f>IF(N469="zákl. přenesená",J469,0)</f>
        <v>0</v>
      </c>
      <c r="BH469" s="266">
        <f>IF(N469="sníž. přenesená",J469,0)</f>
        <v>0</v>
      </c>
      <c r="BI469" s="266">
        <f>IF(N469="nulová",J469,0)</f>
        <v>0</v>
      </c>
      <c r="BJ469" s="170" t="s">
        <v>24</v>
      </c>
      <c r="BK469" s="266">
        <f>ROUND(I469*H469,2)</f>
        <v>0</v>
      </c>
      <c r="BL469" s="170" t="s">
        <v>171</v>
      </c>
      <c r="BM469" s="170" t="s">
        <v>3463</v>
      </c>
    </row>
    <row r="470" spans="2:47" s="84" customFormat="1" ht="13.5">
      <c r="B470" s="105"/>
      <c r="C470" s="174"/>
      <c r="D470" s="194" t="s">
        <v>173</v>
      </c>
      <c r="E470" s="174"/>
      <c r="F470" s="195" t="s">
        <v>3284</v>
      </c>
      <c r="G470" s="174"/>
      <c r="H470" s="174"/>
      <c r="I470" s="215"/>
      <c r="J470" s="174"/>
      <c r="K470" s="174"/>
      <c r="L470" s="214"/>
      <c r="M470" s="238"/>
      <c r="N470" s="106"/>
      <c r="O470" s="106"/>
      <c r="P470" s="106"/>
      <c r="Q470" s="106"/>
      <c r="R470" s="106"/>
      <c r="S470" s="106"/>
      <c r="T470" s="255"/>
      <c r="AT470" s="170" t="s">
        <v>173</v>
      </c>
      <c r="AU470" s="170" t="s">
        <v>24</v>
      </c>
    </row>
    <row r="471" spans="2:47" s="84" customFormat="1" ht="24">
      <c r="B471" s="105"/>
      <c r="C471" s="174"/>
      <c r="D471" s="207" t="s">
        <v>1077</v>
      </c>
      <c r="E471" s="174"/>
      <c r="F471" s="280" t="s">
        <v>3078</v>
      </c>
      <c r="G471" s="174"/>
      <c r="H471" s="174"/>
      <c r="I471" s="215"/>
      <c r="J471" s="174"/>
      <c r="K471" s="174"/>
      <c r="L471" s="214"/>
      <c r="M471" s="238"/>
      <c r="N471" s="106"/>
      <c r="O471" s="106"/>
      <c r="P471" s="106"/>
      <c r="Q471" s="106"/>
      <c r="R471" s="106"/>
      <c r="S471" s="106"/>
      <c r="T471" s="255"/>
      <c r="AT471" s="170" t="s">
        <v>1077</v>
      </c>
      <c r="AU471" s="170" t="s">
        <v>24</v>
      </c>
    </row>
    <row r="472" spans="2:65" s="84" customFormat="1" ht="20.4" customHeight="1">
      <c r="B472" s="105"/>
      <c r="C472" s="189" t="s">
        <v>1732</v>
      </c>
      <c r="D472" s="189" t="s">
        <v>166</v>
      </c>
      <c r="E472" s="190" t="s">
        <v>3464</v>
      </c>
      <c r="F472" s="191" t="s">
        <v>3287</v>
      </c>
      <c r="G472" s="192" t="s">
        <v>579</v>
      </c>
      <c r="H472" s="193">
        <v>4</v>
      </c>
      <c r="I472" s="233"/>
      <c r="J472" s="234">
        <f>ROUND(I472*H472,2)</f>
        <v>0</v>
      </c>
      <c r="K472" s="191" t="s">
        <v>22</v>
      </c>
      <c r="L472" s="214"/>
      <c r="M472" s="235" t="s">
        <v>22</v>
      </c>
      <c r="N472" s="236" t="s">
        <v>44</v>
      </c>
      <c r="O472" s="106"/>
      <c r="P472" s="237">
        <f>O472*H472</f>
        <v>0</v>
      </c>
      <c r="Q472" s="237">
        <v>0</v>
      </c>
      <c r="R472" s="237">
        <f>Q472*H472</f>
        <v>0</v>
      </c>
      <c r="S472" s="237">
        <v>0</v>
      </c>
      <c r="T472" s="254">
        <f>S472*H472</f>
        <v>0</v>
      </c>
      <c r="AR472" s="170" t="s">
        <v>171</v>
      </c>
      <c r="AT472" s="170" t="s">
        <v>166</v>
      </c>
      <c r="AU472" s="170" t="s">
        <v>24</v>
      </c>
      <c r="AY472" s="170" t="s">
        <v>164</v>
      </c>
      <c r="BE472" s="266">
        <f>IF(N472="základní",J472,0)</f>
        <v>0</v>
      </c>
      <c r="BF472" s="266">
        <f>IF(N472="snížená",J472,0)</f>
        <v>0</v>
      </c>
      <c r="BG472" s="266">
        <f>IF(N472="zákl. přenesená",J472,0)</f>
        <v>0</v>
      </c>
      <c r="BH472" s="266">
        <f>IF(N472="sníž. přenesená",J472,0)</f>
        <v>0</v>
      </c>
      <c r="BI472" s="266">
        <f>IF(N472="nulová",J472,0)</f>
        <v>0</v>
      </c>
      <c r="BJ472" s="170" t="s">
        <v>24</v>
      </c>
      <c r="BK472" s="266">
        <f>ROUND(I472*H472,2)</f>
        <v>0</v>
      </c>
      <c r="BL472" s="170" t="s">
        <v>171</v>
      </c>
      <c r="BM472" s="170" t="s">
        <v>3465</v>
      </c>
    </row>
    <row r="473" spans="2:47" s="84" customFormat="1" ht="13.5">
      <c r="B473" s="105"/>
      <c r="C473" s="174"/>
      <c r="D473" s="194" t="s">
        <v>173</v>
      </c>
      <c r="E473" s="174"/>
      <c r="F473" s="195" t="s">
        <v>3287</v>
      </c>
      <c r="G473" s="174"/>
      <c r="H473" s="174"/>
      <c r="I473" s="215"/>
      <c r="J473" s="174"/>
      <c r="K473" s="174"/>
      <c r="L473" s="214"/>
      <c r="M473" s="238"/>
      <c r="N473" s="106"/>
      <c r="O473" s="106"/>
      <c r="P473" s="106"/>
      <c r="Q473" s="106"/>
      <c r="R473" s="106"/>
      <c r="S473" s="106"/>
      <c r="T473" s="255"/>
      <c r="AT473" s="170" t="s">
        <v>173</v>
      </c>
      <c r="AU473" s="170" t="s">
        <v>24</v>
      </c>
    </row>
    <row r="474" spans="2:47" s="84" customFormat="1" ht="24">
      <c r="B474" s="105"/>
      <c r="C474" s="174"/>
      <c r="D474" s="207" t="s">
        <v>1077</v>
      </c>
      <c r="E474" s="174"/>
      <c r="F474" s="280" t="s">
        <v>3078</v>
      </c>
      <c r="G474" s="174"/>
      <c r="H474" s="174"/>
      <c r="I474" s="215"/>
      <c r="J474" s="174"/>
      <c r="K474" s="174"/>
      <c r="L474" s="214"/>
      <c r="M474" s="238"/>
      <c r="N474" s="106"/>
      <c r="O474" s="106"/>
      <c r="P474" s="106"/>
      <c r="Q474" s="106"/>
      <c r="R474" s="106"/>
      <c r="S474" s="106"/>
      <c r="T474" s="255"/>
      <c r="AT474" s="170" t="s">
        <v>1077</v>
      </c>
      <c r="AU474" s="170" t="s">
        <v>24</v>
      </c>
    </row>
    <row r="475" spans="2:65" s="84" customFormat="1" ht="20.4" customHeight="1">
      <c r="B475" s="105"/>
      <c r="C475" s="189" t="s">
        <v>1736</v>
      </c>
      <c r="D475" s="189" t="s">
        <v>166</v>
      </c>
      <c r="E475" s="190" t="s">
        <v>3466</v>
      </c>
      <c r="F475" s="191" t="s">
        <v>3265</v>
      </c>
      <c r="G475" s="192" t="s">
        <v>579</v>
      </c>
      <c r="H475" s="193">
        <v>1</v>
      </c>
      <c r="I475" s="233"/>
      <c r="J475" s="234">
        <f>ROUND(I475*H475,2)</f>
        <v>0</v>
      </c>
      <c r="K475" s="191" t="s">
        <v>22</v>
      </c>
      <c r="L475" s="214"/>
      <c r="M475" s="235" t="s">
        <v>22</v>
      </c>
      <c r="N475" s="236" t="s">
        <v>44</v>
      </c>
      <c r="O475" s="106"/>
      <c r="P475" s="237">
        <f>O475*H475</f>
        <v>0</v>
      </c>
      <c r="Q475" s="237">
        <v>0</v>
      </c>
      <c r="R475" s="237">
        <f>Q475*H475</f>
        <v>0</v>
      </c>
      <c r="S475" s="237">
        <v>0</v>
      </c>
      <c r="T475" s="254">
        <f>S475*H475</f>
        <v>0</v>
      </c>
      <c r="AR475" s="170" t="s">
        <v>171</v>
      </c>
      <c r="AT475" s="170" t="s">
        <v>166</v>
      </c>
      <c r="AU475" s="170" t="s">
        <v>24</v>
      </c>
      <c r="AY475" s="170" t="s">
        <v>164</v>
      </c>
      <c r="BE475" s="266">
        <f>IF(N475="základní",J475,0)</f>
        <v>0</v>
      </c>
      <c r="BF475" s="266">
        <f>IF(N475="snížená",J475,0)</f>
        <v>0</v>
      </c>
      <c r="BG475" s="266">
        <f>IF(N475="zákl. přenesená",J475,0)</f>
        <v>0</v>
      </c>
      <c r="BH475" s="266">
        <f>IF(N475="sníž. přenesená",J475,0)</f>
        <v>0</v>
      </c>
      <c r="BI475" s="266">
        <f>IF(N475="nulová",J475,0)</f>
        <v>0</v>
      </c>
      <c r="BJ475" s="170" t="s">
        <v>24</v>
      </c>
      <c r="BK475" s="266">
        <f>ROUND(I475*H475,2)</f>
        <v>0</v>
      </c>
      <c r="BL475" s="170" t="s">
        <v>171</v>
      </c>
      <c r="BM475" s="170" t="s">
        <v>3467</v>
      </c>
    </row>
    <row r="476" spans="2:47" s="84" customFormat="1" ht="13.5">
      <c r="B476" s="105"/>
      <c r="C476" s="174"/>
      <c r="D476" s="194" t="s">
        <v>173</v>
      </c>
      <c r="E476" s="174"/>
      <c r="F476" s="195" t="s">
        <v>3265</v>
      </c>
      <c r="G476" s="174"/>
      <c r="H476" s="174"/>
      <c r="I476" s="215"/>
      <c r="J476" s="174"/>
      <c r="K476" s="174"/>
      <c r="L476" s="214"/>
      <c r="M476" s="238"/>
      <c r="N476" s="106"/>
      <c r="O476" s="106"/>
      <c r="P476" s="106"/>
      <c r="Q476" s="106"/>
      <c r="R476" s="106"/>
      <c r="S476" s="106"/>
      <c r="T476" s="255"/>
      <c r="AT476" s="170" t="s">
        <v>173</v>
      </c>
      <c r="AU476" s="170" t="s">
        <v>24</v>
      </c>
    </row>
    <row r="477" spans="2:47" s="84" customFormat="1" ht="24">
      <c r="B477" s="105"/>
      <c r="C477" s="174"/>
      <c r="D477" s="207" t="s">
        <v>1077</v>
      </c>
      <c r="E477" s="174"/>
      <c r="F477" s="280" t="s">
        <v>3078</v>
      </c>
      <c r="G477" s="174"/>
      <c r="H477" s="174"/>
      <c r="I477" s="215"/>
      <c r="J477" s="174"/>
      <c r="K477" s="174"/>
      <c r="L477" s="214"/>
      <c r="M477" s="238"/>
      <c r="N477" s="106"/>
      <c r="O477" s="106"/>
      <c r="P477" s="106"/>
      <c r="Q477" s="106"/>
      <c r="R477" s="106"/>
      <c r="S477" s="106"/>
      <c r="T477" s="255"/>
      <c r="AT477" s="170" t="s">
        <v>1077</v>
      </c>
      <c r="AU477" s="170" t="s">
        <v>24</v>
      </c>
    </row>
    <row r="478" spans="2:65" s="84" customFormat="1" ht="20.4" customHeight="1">
      <c r="B478" s="105"/>
      <c r="C478" s="189" t="s">
        <v>1740</v>
      </c>
      <c r="D478" s="189" t="s">
        <v>166</v>
      </c>
      <c r="E478" s="190" t="s">
        <v>3468</v>
      </c>
      <c r="F478" s="191" t="s">
        <v>3244</v>
      </c>
      <c r="G478" s="192" t="s">
        <v>579</v>
      </c>
      <c r="H478" s="193">
        <v>1</v>
      </c>
      <c r="I478" s="233"/>
      <c r="J478" s="234">
        <f>ROUND(I478*H478,2)</f>
        <v>0</v>
      </c>
      <c r="K478" s="191" t="s">
        <v>22</v>
      </c>
      <c r="L478" s="214"/>
      <c r="M478" s="235" t="s">
        <v>22</v>
      </c>
      <c r="N478" s="236" t="s">
        <v>44</v>
      </c>
      <c r="O478" s="106"/>
      <c r="P478" s="237">
        <f>O478*H478</f>
        <v>0</v>
      </c>
      <c r="Q478" s="237">
        <v>0</v>
      </c>
      <c r="R478" s="237">
        <f>Q478*H478</f>
        <v>0</v>
      </c>
      <c r="S478" s="237">
        <v>0</v>
      </c>
      <c r="T478" s="254">
        <f>S478*H478</f>
        <v>0</v>
      </c>
      <c r="AR478" s="170" t="s">
        <v>171</v>
      </c>
      <c r="AT478" s="170" t="s">
        <v>166</v>
      </c>
      <c r="AU478" s="170" t="s">
        <v>24</v>
      </c>
      <c r="AY478" s="170" t="s">
        <v>164</v>
      </c>
      <c r="BE478" s="266">
        <f>IF(N478="základní",J478,0)</f>
        <v>0</v>
      </c>
      <c r="BF478" s="266">
        <f>IF(N478="snížená",J478,0)</f>
        <v>0</v>
      </c>
      <c r="BG478" s="266">
        <f>IF(N478="zákl. přenesená",J478,0)</f>
        <v>0</v>
      </c>
      <c r="BH478" s="266">
        <f>IF(N478="sníž. přenesená",J478,0)</f>
        <v>0</v>
      </c>
      <c r="BI478" s="266">
        <f>IF(N478="nulová",J478,0)</f>
        <v>0</v>
      </c>
      <c r="BJ478" s="170" t="s">
        <v>24</v>
      </c>
      <c r="BK478" s="266">
        <f>ROUND(I478*H478,2)</f>
        <v>0</v>
      </c>
      <c r="BL478" s="170" t="s">
        <v>171</v>
      </c>
      <c r="BM478" s="170" t="s">
        <v>3469</v>
      </c>
    </row>
    <row r="479" spans="2:47" s="84" customFormat="1" ht="13.5">
      <c r="B479" s="105"/>
      <c r="C479" s="174"/>
      <c r="D479" s="194" t="s">
        <v>173</v>
      </c>
      <c r="E479" s="174"/>
      <c r="F479" s="195" t="s">
        <v>3244</v>
      </c>
      <c r="G479" s="174"/>
      <c r="H479" s="174"/>
      <c r="I479" s="215"/>
      <c r="J479" s="174"/>
      <c r="K479" s="174"/>
      <c r="L479" s="214"/>
      <c r="M479" s="238"/>
      <c r="N479" s="106"/>
      <c r="O479" s="106"/>
      <c r="P479" s="106"/>
      <c r="Q479" s="106"/>
      <c r="R479" s="106"/>
      <c r="S479" s="106"/>
      <c r="T479" s="255"/>
      <c r="AT479" s="170" t="s">
        <v>173</v>
      </c>
      <c r="AU479" s="170" t="s">
        <v>24</v>
      </c>
    </row>
    <row r="480" spans="2:47" s="84" customFormat="1" ht="24">
      <c r="B480" s="105"/>
      <c r="C480" s="174"/>
      <c r="D480" s="207" t="s">
        <v>1077</v>
      </c>
      <c r="E480" s="174"/>
      <c r="F480" s="280" t="s">
        <v>3078</v>
      </c>
      <c r="G480" s="174"/>
      <c r="H480" s="174"/>
      <c r="I480" s="215"/>
      <c r="J480" s="174"/>
      <c r="K480" s="174"/>
      <c r="L480" s="214"/>
      <c r="M480" s="238"/>
      <c r="N480" s="106"/>
      <c r="O480" s="106"/>
      <c r="P480" s="106"/>
      <c r="Q480" s="106"/>
      <c r="R480" s="106"/>
      <c r="S480" s="106"/>
      <c r="T480" s="255"/>
      <c r="AT480" s="170" t="s">
        <v>1077</v>
      </c>
      <c r="AU480" s="170" t="s">
        <v>24</v>
      </c>
    </row>
    <row r="481" spans="2:65" s="84" customFormat="1" ht="20.4" customHeight="1">
      <c r="B481" s="105"/>
      <c r="C481" s="189" t="s">
        <v>1744</v>
      </c>
      <c r="D481" s="189" t="s">
        <v>166</v>
      </c>
      <c r="E481" s="190" t="s">
        <v>3470</v>
      </c>
      <c r="F481" s="191" t="s">
        <v>3095</v>
      </c>
      <c r="G481" s="192" t="s">
        <v>192</v>
      </c>
      <c r="H481" s="193">
        <v>138</v>
      </c>
      <c r="I481" s="233"/>
      <c r="J481" s="234">
        <f>ROUND(I481*H481,2)</f>
        <v>0</v>
      </c>
      <c r="K481" s="191" t="s">
        <v>22</v>
      </c>
      <c r="L481" s="214"/>
      <c r="M481" s="235" t="s">
        <v>22</v>
      </c>
      <c r="N481" s="236" t="s">
        <v>44</v>
      </c>
      <c r="O481" s="106"/>
      <c r="P481" s="237">
        <f>O481*H481</f>
        <v>0</v>
      </c>
      <c r="Q481" s="237">
        <v>0</v>
      </c>
      <c r="R481" s="237">
        <f>Q481*H481</f>
        <v>0</v>
      </c>
      <c r="S481" s="237">
        <v>0</v>
      </c>
      <c r="T481" s="254">
        <f>S481*H481</f>
        <v>0</v>
      </c>
      <c r="AR481" s="170" t="s">
        <v>171</v>
      </c>
      <c r="AT481" s="170" t="s">
        <v>166</v>
      </c>
      <c r="AU481" s="170" t="s">
        <v>24</v>
      </c>
      <c r="AY481" s="170" t="s">
        <v>164</v>
      </c>
      <c r="BE481" s="266">
        <f>IF(N481="základní",J481,0)</f>
        <v>0</v>
      </c>
      <c r="BF481" s="266">
        <f>IF(N481="snížená",J481,0)</f>
        <v>0</v>
      </c>
      <c r="BG481" s="266">
        <v>0</v>
      </c>
      <c r="BH481" s="266">
        <f>IF(N481="sníž. přenesená",J481,0)</f>
        <v>0</v>
      </c>
      <c r="BI481" s="266">
        <f>IF(N481="nulová",J481,0)</f>
        <v>0</v>
      </c>
      <c r="BJ481" s="170" t="s">
        <v>24</v>
      </c>
      <c r="BK481" s="266">
        <f>ROUND(I481*H481,2)</f>
        <v>0</v>
      </c>
      <c r="BL481" s="170" t="s">
        <v>171</v>
      </c>
      <c r="BM481" s="170" t="s">
        <v>3471</v>
      </c>
    </row>
    <row r="482" spans="2:47" s="84" customFormat="1" ht="13.5">
      <c r="B482" s="105"/>
      <c r="C482" s="174"/>
      <c r="D482" s="194" t="s">
        <v>173</v>
      </c>
      <c r="E482" s="174"/>
      <c r="F482" s="195" t="s">
        <v>3095</v>
      </c>
      <c r="G482" s="174"/>
      <c r="H482" s="174"/>
      <c r="I482" s="215"/>
      <c r="J482" s="174"/>
      <c r="K482" s="174"/>
      <c r="L482" s="214"/>
      <c r="M482" s="238"/>
      <c r="N482" s="106"/>
      <c r="O482" s="106"/>
      <c r="P482" s="106"/>
      <c r="Q482" s="106"/>
      <c r="R482" s="106"/>
      <c r="S482" s="106"/>
      <c r="T482" s="255"/>
      <c r="AT482" s="170" t="s">
        <v>173</v>
      </c>
      <c r="AU482" s="170" t="s">
        <v>24</v>
      </c>
    </row>
    <row r="483" spans="2:47" s="84" customFormat="1" ht="36">
      <c r="B483" s="105"/>
      <c r="C483" s="174"/>
      <c r="D483" s="207" t="s">
        <v>1077</v>
      </c>
      <c r="E483" s="174"/>
      <c r="F483" s="280" t="s">
        <v>3297</v>
      </c>
      <c r="G483" s="174"/>
      <c r="H483" s="174"/>
      <c r="I483" s="215"/>
      <c r="J483" s="174"/>
      <c r="K483" s="174"/>
      <c r="L483" s="214"/>
      <c r="M483" s="238"/>
      <c r="N483" s="106"/>
      <c r="O483" s="106"/>
      <c r="P483" s="106"/>
      <c r="Q483" s="106"/>
      <c r="R483" s="106"/>
      <c r="S483" s="106"/>
      <c r="T483" s="255"/>
      <c r="AT483" s="170" t="s">
        <v>1077</v>
      </c>
      <c r="AU483" s="170" t="s">
        <v>24</v>
      </c>
    </row>
    <row r="484" spans="2:65" s="84" customFormat="1" ht="20.4" customHeight="1">
      <c r="B484" s="105"/>
      <c r="C484" s="189" t="s">
        <v>1748</v>
      </c>
      <c r="D484" s="189" t="s">
        <v>166</v>
      </c>
      <c r="E484" s="190" t="s">
        <v>3472</v>
      </c>
      <c r="F484" s="191" t="s">
        <v>3299</v>
      </c>
      <c r="G484" s="192" t="s">
        <v>192</v>
      </c>
      <c r="H484" s="193">
        <v>138</v>
      </c>
      <c r="I484" s="233"/>
      <c r="J484" s="234">
        <f>ROUND(I484*H484,2)</f>
        <v>0</v>
      </c>
      <c r="K484" s="191" t="s">
        <v>22</v>
      </c>
      <c r="L484" s="214"/>
      <c r="M484" s="235" t="s">
        <v>22</v>
      </c>
      <c r="N484" s="236" t="s">
        <v>44</v>
      </c>
      <c r="O484" s="106"/>
      <c r="P484" s="237">
        <f>O484*H484</f>
        <v>0</v>
      </c>
      <c r="Q484" s="237">
        <v>0</v>
      </c>
      <c r="R484" s="237">
        <f>Q484*H484</f>
        <v>0</v>
      </c>
      <c r="S484" s="237">
        <v>0</v>
      </c>
      <c r="T484" s="254">
        <f>S484*H484</f>
        <v>0</v>
      </c>
      <c r="AR484" s="170" t="s">
        <v>171</v>
      </c>
      <c r="AT484" s="170" t="s">
        <v>166</v>
      </c>
      <c r="AU484" s="170" t="s">
        <v>24</v>
      </c>
      <c r="AY484" s="170" t="s">
        <v>164</v>
      </c>
      <c r="BE484" s="266">
        <f>IF(N484="základní",J484,0)</f>
        <v>0</v>
      </c>
      <c r="BF484" s="266">
        <f>IF(N484="snížená",J484,0)</f>
        <v>0</v>
      </c>
      <c r="BG484" s="266">
        <f>IF(N484="zákl. přenesená",J484,0)</f>
        <v>0</v>
      </c>
      <c r="BH484" s="266">
        <f>IF(N484="sníž. přenesená",J484,0)</f>
        <v>0</v>
      </c>
      <c r="BI484" s="266">
        <f>IF(N484="nulová",J484,0)</f>
        <v>0</v>
      </c>
      <c r="BJ484" s="170" t="s">
        <v>24</v>
      </c>
      <c r="BK484" s="266">
        <f>ROUND(I484*H484,2)</f>
        <v>0</v>
      </c>
      <c r="BL484" s="170" t="s">
        <v>171</v>
      </c>
      <c r="BM484" s="170" t="s">
        <v>3473</v>
      </c>
    </row>
    <row r="485" spans="2:47" s="84" customFormat="1" ht="13.5">
      <c r="B485" s="105"/>
      <c r="C485" s="174"/>
      <c r="D485" s="194" t="s">
        <v>173</v>
      </c>
      <c r="E485" s="174"/>
      <c r="F485" s="195" t="s">
        <v>3299</v>
      </c>
      <c r="G485" s="174"/>
      <c r="H485" s="174"/>
      <c r="I485" s="215"/>
      <c r="J485" s="174"/>
      <c r="K485" s="174"/>
      <c r="L485" s="214"/>
      <c r="M485" s="238"/>
      <c r="N485" s="106"/>
      <c r="O485" s="106"/>
      <c r="P485" s="106"/>
      <c r="Q485" s="106"/>
      <c r="R485" s="106"/>
      <c r="S485" s="106"/>
      <c r="T485" s="255"/>
      <c r="AT485" s="170" t="s">
        <v>173</v>
      </c>
      <c r="AU485" s="170" t="s">
        <v>24</v>
      </c>
    </row>
    <row r="486" spans="2:47" s="84" customFormat="1" ht="24">
      <c r="B486" s="105"/>
      <c r="C486" s="174"/>
      <c r="D486" s="207" t="s">
        <v>1077</v>
      </c>
      <c r="E486" s="174"/>
      <c r="F486" s="280" t="s">
        <v>3105</v>
      </c>
      <c r="G486" s="174"/>
      <c r="H486" s="174"/>
      <c r="I486" s="215"/>
      <c r="J486" s="174"/>
      <c r="K486" s="174"/>
      <c r="L486" s="214"/>
      <c r="M486" s="238"/>
      <c r="N486" s="106"/>
      <c r="O486" s="106"/>
      <c r="P486" s="106"/>
      <c r="Q486" s="106"/>
      <c r="R486" s="106"/>
      <c r="S486" s="106"/>
      <c r="T486" s="255"/>
      <c r="AT486" s="170" t="s">
        <v>1077</v>
      </c>
      <c r="AU486" s="170" t="s">
        <v>24</v>
      </c>
    </row>
    <row r="487" spans="2:65" s="84" customFormat="1" ht="28.8" customHeight="1">
      <c r="B487" s="105"/>
      <c r="C487" s="189" t="s">
        <v>1752</v>
      </c>
      <c r="D487" s="189" t="s">
        <v>166</v>
      </c>
      <c r="E487" s="190" t="s">
        <v>3474</v>
      </c>
      <c r="F487" s="191" t="s">
        <v>3475</v>
      </c>
      <c r="G487" s="192" t="s">
        <v>3116</v>
      </c>
      <c r="H487" s="193">
        <v>13</v>
      </c>
      <c r="I487" s="233"/>
      <c r="J487" s="234">
        <f>ROUND(I487*H487,2)</f>
        <v>0</v>
      </c>
      <c r="K487" s="191" t="s">
        <v>22</v>
      </c>
      <c r="L487" s="214"/>
      <c r="M487" s="235" t="s">
        <v>22</v>
      </c>
      <c r="N487" s="236" t="s">
        <v>44</v>
      </c>
      <c r="O487" s="106"/>
      <c r="P487" s="237">
        <f>O487*H487</f>
        <v>0</v>
      </c>
      <c r="Q487" s="237">
        <v>0</v>
      </c>
      <c r="R487" s="237">
        <f>Q487*H487</f>
        <v>0</v>
      </c>
      <c r="S487" s="237">
        <v>0</v>
      </c>
      <c r="T487" s="254">
        <f>S487*H487</f>
        <v>0</v>
      </c>
      <c r="AR487" s="170" t="s">
        <v>171</v>
      </c>
      <c r="AT487" s="170" t="s">
        <v>166</v>
      </c>
      <c r="AU487" s="170" t="s">
        <v>24</v>
      </c>
      <c r="AY487" s="170" t="s">
        <v>164</v>
      </c>
      <c r="BE487" s="266">
        <f>IF(N487="základní",J487,0)</f>
        <v>0</v>
      </c>
      <c r="BF487" s="266">
        <f>IF(N487="snížená",J487,0)</f>
        <v>0</v>
      </c>
      <c r="BG487" s="266">
        <f>IF(N487="zákl. přenesená",J487,0)</f>
        <v>0</v>
      </c>
      <c r="BH487" s="266">
        <f>IF(N487="sníž. přenesená",J487,0)</f>
        <v>0</v>
      </c>
      <c r="BI487" s="266">
        <f>IF(N487="nulová",J487,0)</f>
        <v>0</v>
      </c>
      <c r="BJ487" s="170" t="s">
        <v>24</v>
      </c>
      <c r="BK487" s="266">
        <f>ROUND(I487*H487,2)</f>
        <v>0</v>
      </c>
      <c r="BL487" s="170" t="s">
        <v>171</v>
      </c>
      <c r="BM487" s="170" t="s">
        <v>3476</v>
      </c>
    </row>
    <row r="488" spans="2:47" s="84" customFormat="1" ht="13.5">
      <c r="B488" s="105"/>
      <c r="C488" s="174"/>
      <c r="D488" s="194" t="s">
        <v>173</v>
      </c>
      <c r="E488" s="174"/>
      <c r="F488" s="195" t="s">
        <v>3118</v>
      </c>
      <c r="G488" s="174"/>
      <c r="H488" s="174"/>
      <c r="I488" s="215"/>
      <c r="J488" s="174"/>
      <c r="K488" s="174"/>
      <c r="L488" s="214"/>
      <c r="M488" s="238"/>
      <c r="N488" s="106"/>
      <c r="O488" s="106"/>
      <c r="P488" s="106"/>
      <c r="Q488" s="106"/>
      <c r="R488" s="106"/>
      <c r="S488" s="106"/>
      <c r="T488" s="255"/>
      <c r="AT488" s="170" t="s">
        <v>173</v>
      </c>
      <c r="AU488" s="170" t="s">
        <v>24</v>
      </c>
    </row>
    <row r="489" spans="2:47" s="84" customFormat="1" ht="24">
      <c r="B489" s="105"/>
      <c r="C489" s="174"/>
      <c r="D489" s="194" t="s">
        <v>1077</v>
      </c>
      <c r="E489" s="174"/>
      <c r="F489" s="279" t="s">
        <v>3119</v>
      </c>
      <c r="G489" s="174"/>
      <c r="H489" s="174"/>
      <c r="I489" s="215"/>
      <c r="J489" s="174"/>
      <c r="K489" s="174"/>
      <c r="L489" s="214"/>
      <c r="M489" s="238"/>
      <c r="N489" s="106"/>
      <c r="O489" s="106"/>
      <c r="P489" s="106"/>
      <c r="Q489" s="106"/>
      <c r="R489" s="106"/>
      <c r="S489" s="106"/>
      <c r="T489" s="255"/>
      <c r="AT489" s="170" t="s">
        <v>1077</v>
      </c>
      <c r="AU489" s="170" t="s">
        <v>24</v>
      </c>
    </row>
    <row r="490" spans="2:63" s="89" customFormat="1" ht="37.5" customHeight="1">
      <c r="B490" s="183"/>
      <c r="C490" s="184"/>
      <c r="D490" s="187" t="s">
        <v>72</v>
      </c>
      <c r="E490" s="275" t="s">
        <v>275</v>
      </c>
      <c r="F490" s="275" t="s">
        <v>3477</v>
      </c>
      <c r="G490" s="184"/>
      <c r="H490" s="184"/>
      <c r="I490" s="226"/>
      <c r="J490" s="276">
        <f>BK490</f>
        <v>0</v>
      </c>
      <c r="K490" s="184"/>
      <c r="L490" s="228"/>
      <c r="M490" s="229"/>
      <c r="N490" s="230"/>
      <c r="O490" s="230"/>
      <c r="P490" s="231">
        <f aca="true" t="shared" si="13" ref="P490:T490">SUM(P491:P529)</f>
        <v>0</v>
      </c>
      <c r="Q490" s="230"/>
      <c r="R490" s="231">
        <f t="shared" si="13"/>
        <v>0</v>
      </c>
      <c r="S490" s="230"/>
      <c r="T490" s="253">
        <f t="shared" si="13"/>
        <v>0</v>
      </c>
      <c r="AR490" s="259" t="s">
        <v>24</v>
      </c>
      <c r="AT490" s="260" t="s">
        <v>72</v>
      </c>
      <c r="AU490" s="260" t="s">
        <v>73</v>
      </c>
      <c r="AY490" s="259" t="s">
        <v>164</v>
      </c>
      <c r="BK490" s="265">
        <f>SUM(BK491:BK529)</f>
        <v>0</v>
      </c>
    </row>
    <row r="491" spans="2:65" s="84" customFormat="1" ht="20.4" customHeight="1">
      <c r="B491" s="105"/>
      <c r="C491" s="189" t="s">
        <v>1758</v>
      </c>
      <c r="D491" s="189" t="s">
        <v>166</v>
      </c>
      <c r="E491" s="190" t="s">
        <v>3478</v>
      </c>
      <c r="F491" s="191" t="s">
        <v>3479</v>
      </c>
      <c r="G491" s="192" t="s">
        <v>579</v>
      </c>
      <c r="H491" s="193">
        <v>1</v>
      </c>
      <c r="I491" s="233"/>
      <c r="J491" s="234">
        <f>ROUND(I491*H491,2)</f>
        <v>0</v>
      </c>
      <c r="K491" s="191" t="s">
        <v>22</v>
      </c>
      <c r="L491" s="214"/>
      <c r="M491" s="235" t="s">
        <v>22</v>
      </c>
      <c r="N491" s="236" t="s">
        <v>44</v>
      </c>
      <c r="O491" s="106"/>
      <c r="P491" s="237">
        <f>O491*H491</f>
        <v>0</v>
      </c>
      <c r="Q491" s="237">
        <v>0</v>
      </c>
      <c r="R491" s="237">
        <f>Q491*H491</f>
        <v>0</v>
      </c>
      <c r="S491" s="237">
        <v>0</v>
      </c>
      <c r="T491" s="254">
        <f>S491*H491</f>
        <v>0</v>
      </c>
      <c r="AR491" s="170" t="s">
        <v>171</v>
      </c>
      <c r="AT491" s="170" t="s">
        <v>166</v>
      </c>
      <c r="AU491" s="170" t="s">
        <v>24</v>
      </c>
      <c r="AY491" s="170" t="s">
        <v>164</v>
      </c>
      <c r="BE491" s="266">
        <f>IF(N491="základní",J491,0)</f>
        <v>0</v>
      </c>
      <c r="BF491" s="266">
        <f>IF(N491="snížená",J491,0)</f>
        <v>0</v>
      </c>
      <c r="BG491" s="266">
        <f>IF(N491="zákl. přenesená",J491,0)</f>
        <v>0</v>
      </c>
      <c r="BH491" s="266">
        <f>IF(N491="sníž. přenesená",J491,0)</f>
        <v>0</v>
      </c>
      <c r="BI491" s="266">
        <f>IF(N491="nulová",J491,0)</f>
        <v>0</v>
      </c>
      <c r="BJ491" s="170" t="s">
        <v>24</v>
      </c>
      <c r="BK491" s="266">
        <f>ROUND(I491*H491,2)</f>
        <v>0</v>
      </c>
      <c r="BL491" s="170" t="s">
        <v>171</v>
      </c>
      <c r="BM491" s="170" t="s">
        <v>3480</v>
      </c>
    </row>
    <row r="492" spans="2:47" s="84" customFormat="1" ht="13.5">
      <c r="B492" s="105"/>
      <c r="C492" s="174"/>
      <c r="D492" s="194" t="s">
        <v>173</v>
      </c>
      <c r="E492" s="174"/>
      <c r="F492" s="195" t="s">
        <v>3479</v>
      </c>
      <c r="G492" s="174"/>
      <c r="H492" s="174"/>
      <c r="I492" s="215"/>
      <c r="J492" s="174"/>
      <c r="K492" s="174"/>
      <c r="L492" s="214"/>
      <c r="M492" s="238"/>
      <c r="N492" s="106"/>
      <c r="O492" s="106"/>
      <c r="P492" s="106"/>
      <c r="Q492" s="106"/>
      <c r="R492" s="106"/>
      <c r="S492" s="106"/>
      <c r="T492" s="255"/>
      <c r="AT492" s="170" t="s">
        <v>173</v>
      </c>
      <c r="AU492" s="170" t="s">
        <v>24</v>
      </c>
    </row>
    <row r="493" spans="2:47" s="84" customFormat="1" ht="24">
      <c r="B493" s="105"/>
      <c r="C493" s="174"/>
      <c r="D493" s="207" t="s">
        <v>1077</v>
      </c>
      <c r="E493" s="174"/>
      <c r="F493" s="280" t="s">
        <v>3225</v>
      </c>
      <c r="G493" s="174"/>
      <c r="H493" s="174"/>
      <c r="I493" s="215"/>
      <c r="J493" s="174"/>
      <c r="K493" s="174"/>
      <c r="L493" s="214"/>
      <c r="M493" s="238"/>
      <c r="N493" s="106"/>
      <c r="O493" s="106"/>
      <c r="P493" s="106"/>
      <c r="Q493" s="106"/>
      <c r="R493" s="106"/>
      <c r="S493" s="106"/>
      <c r="T493" s="255"/>
      <c r="AT493" s="170" t="s">
        <v>1077</v>
      </c>
      <c r="AU493" s="170" t="s">
        <v>24</v>
      </c>
    </row>
    <row r="494" spans="2:65" s="84" customFormat="1" ht="20.4" customHeight="1">
      <c r="B494" s="105"/>
      <c r="C494" s="189" t="s">
        <v>1775</v>
      </c>
      <c r="D494" s="189" t="s">
        <v>166</v>
      </c>
      <c r="E494" s="190" t="s">
        <v>3481</v>
      </c>
      <c r="F494" s="191" t="s">
        <v>3309</v>
      </c>
      <c r="G494" s="192" t="s">
        <v>579</v>
      </c>
      <c r="H494" s="193">
        <v>1</v>
      </c>
      <c r="I494" s="233"/>
      <c r="J494" s="234">
        <f>ROUND(I494*H494,2)</f>
        <v>0</v>
      </c>
      <c r="K494" s="191" t="s">
        <v>22</v>
      </c>
      <c r="L494" s="214"/>
      <c r="M494" s="235" t="s">
        <v>22</v>
      </c>
      <c r="N494" s="236" t="s">
        <v>44</v>
      </c>
      <c r="O494" s="106"/>
      <c r="P494" s="237">
        <f>O494*H494</f>
        <v>0</v>
      </c>
      <c r="Q494" s="237">
        <v>0</v>
      </c>
      <c r="R494" s="237">
        <f>Q494*H494</f>
        <v>0</v>
      </c>
      <c r="S494" s="237">
        <v>0</v>
      </c>
      <c r="T494" s="254">
        <f>S494*H494</f>
        <v>0</v>
      </c>
      <c r="AR494" s="170" t="s">
        <v>171</v>
      </c>
      <c r="AT494" s="170" t="s">
        <v>166</v>
      </c>
      <c r="AU494" s="170" t="s">
        <v>24</v>
      </c>
      <c r="AY494" s="170" t="s">
        <v>164</v>
      </c>
      <c r="BE494" s="266">
        <f>IF(N494="základní",J494,0)</f>
        <v>0</v>
      </c>
      <c r="BF494" s="266">
        <f>IF(N494="snížená",J494,0)</f>
        <v>0</v>
      </c>
      <c r="BG494" s="266">
        <f>IF(N494="zákl. přenesená",J494,0)</f>
        <v>0</v>
      </c>
      <c r="BH494" s="266">
        <f>IF(N494="sníž. přenesená",J494,0)</f>
        <v>0</v>
      </c>
      <c r="BI494" s="266">
        <f>IF(N494="nulová",J494,0)</f>
        <v>0</v>
      </c>
      <c r="BJ494" s="170" t="s">
        <v>24</v>
      </c>
      <c r="BK494" s="266">
        <f>ROUND(I494*H494,2)</f>
        <v>0</v>
      </c>
      <c r="BL494" s="170" t="s">
        <v>171</v>
      </c>
      <c r="BM494" s="170" t="s">
        <v>3482</v>
      </c>
    </row>
    <row r="495" spans="2:47" s="84" customFormat="1" ht="13.5">
      <c r="B495" s="105"/>
      <c r="C495" s="174"/>
      <c r="D495" s="194" t="s">
        <v>173</v>
      </c>
      <c r="E495" s="174"/>
      <c r="F495" s="195" t="s">
        <v>3309</v>
      </c>
      <c r="G495" s="174"/>
      <c r="H495" s="174"/>
      <c r="I495" s="215"/>
      <c r="J495" s="174"/>
      <c r="K495" s="174"/>
      <c r="L495" s="214"/>
      <c r="M495" s="238"/>
      <c r="N495" s="106"/>
      <c r="O495" s="106"/>
      <c r="P495" s="106"/>
      <c r="Q495" s="106"/>
      <c r="R495" s="106"/>
      <c r="S495" s="106"/>
      <c r="T495" s="255"/>
      <c r="AT495" s="170" t="s">
        <v>173</v>
      </c>
      <c r="AU495" s="170" t="s">
        <v>24</v>
      </c>
    </row>
    <row r="496" spans="2:47" s="84" customFormat="1" ht="24">
      <c r="B496" s="105"/>
      <c r="C496" s="174"/>
      <c r="D496" s="207" t="s">
        <v>1077</v>
      </c>
      <c r="E496" s="174"/>
      <c r="F496" s="280" t="s">
        <v>3078</v>
      </c>
      <c r="G496" s="174"/>
      <c r="H496" s="174"/>
      <c r="I496" s="215"/>
      <c r="J496" s="174"/>
      <c r="K496" s="174"/>
      <c r="L496" s="214"/>
      <c r="M496" s="238"/>
      <c r="N496" s="106"/>
      <c r="O496" s="106"/>
      <c r="P496" s="106"/>
      <c r="Q496" s="106"/>
      <c r="R496" s="106"/>
      <c r="S496" s="106"/>
      <c r="T496" s="255"/>
      <c r="AT496" s="170" t="s">
        <v>1077</v>
      </c>
      <c r="AU496" s="170" t="s">
        <v>24</v>
      </c>
    </row>
    <row r="497" spans="2:65" s="84" customFormat="1" ht="20.4" customHeight="1">
      <c r="B497" s="105"/>
      <c r="C497" s="189" t="s">
        <v>1782</v>
      </c>
      <c r="D497" s="189" t="s">
        <v>166</v>
      </c>
      <c r="E497" s="190" t="s">
        <v>3483</v>
      </c>
      <c r="F497" s="191" t="s">
        <v>3484</v>
      </c>
      <c r="G497" s="192" t="s">
        <v>579</v>
      </c>
      <c r="H497" s="193">
        <v>1</v>
      </c>
      <c r="I497" s="233"/>
      <c r="J497" s="234">
        <f>ROUND(I497*H497,2)</f>
        <v>0</v>
      </c>
      <c r="K497" s="191" t="s">
        <v>22</v>
      </c>
      <c r="L497" s="214"/>
      <c r="M497" s="235" t="s">
        <v>22</v>
      </c>
      <c r="N497" s="236" t="s">
        <v>44</v>
      </c>
      <c r="O497" s="106"/>
      <c r="P497" s="237">
        <f>O497*H497</f>
        <v>0</v>
      </c>
      <c r="Q497" s="237">
        <v>0</v>
      </c>
      <c r="R497" s="237">
        <f>Q497*H497</f>
        <v>0</v>
      </c>
      <c r="S497" s="237">
        <v>0</v>
      </c>
      <c r="T497" s="254">
        <f>S497*H497</f>
        <v>0</v>
      </c>
      <c r="AR497" s="170" t="s">
        <v>171</v>
      </c>
      <c r="AT497" s="170" t="s">
        <v>166</v>
      </c>
      <c r="AU497" s="170" t="s">
        <v>24</v>
      </c>
      <c r="AY497" s="170" t="s">
        <v>164</v>
      </c>
      <c r="BE497" s="266">
        <f>IF(N497="základní",J497,0)</f>
        <v>0</v>
      </c>
      <c r="BF497" s="266">
        <f>IF(N497="snížená",J497,0)</f>
        <v>0</v>
      </c>
      <c r="BG497" s="266">
        <f>IF(N497="zákl. přenesená",J497,0)</f>
        <v>0</v>
      </c>
      <c r="BH497" s="266">
        <f>IF(N497="sníž. přenesená",J497,0)</f>
        <v>0</v>
      </c>
      <c r="BI497" s="266">
        <f>IF(N497="nulová",J497,0)</f>
        <v>0</v>
      </c>
      <c r="BJ497" s="170" t="s">
        <v>24</v>
      </c>
      <c r="BK497" s="266">
        <f>ROUND(I497*H497,2)</f>
        <v>0</v>
      </c>
      <c r="BL497" s="170" t="s">
        <v>171</v>
      </c>
      <c r="BM497" s="170" t="s">
        <v>3485</v>
      </c>
    </row>
    <row r="498" spans="2:47" s="84" customFormat="1" ht="13.5">
      <c r="B498" s="105"/>
      <c r="C498" s="174"/>
      <c r="D498" s="194" t="s">
        <v>173</v>
      </c>
      <c r="E498" s="174"/>
      <c r="F498" s="195" t="s">
        <v>3484</v>
      </c>
      <c r="G498" s="174"/>
      <c r="H498" s="174"/>
      <c r="I498" s="215"/>
      <c r="J498" s="174"/>
      <c r="K498" s="174"/>
      <c r="L498" s="214"/>
      <c r="M498" s="238"/>
      <c r="N498" s="106"/>
      <c r="O498" s="106"/>
      <c r="P498" s="106"/>
      <c r="Q498" s="106"/>
      <c r="R498" s="106"/>
      <c r="S498" s="106"/>
      <c r="T498" s="255"/>
      <c r="AT498" s="170" t="s">
        <v>173</v>
      </c>
      <c r="AU498" s="170" t="s">
        <v>24</v>
      </c>
    </row>
    <row r="499" spans="2:47" s="84" customFormat="1" ht="24">
      <c r="B499" s="105"/>
      <c r="C499" s="174"/>
      <c r="D499" s="207" t="s">
        <v>1077</v>
      </c>
      <c r="E499" s="174"/>
      <c r="F499" s="280" t="s">
        <v>3078</v>
      </c>
      <c r="G499" s="174"/>
      <c r="H499" s="174"/>
      <c r="I499" s="215"/>
      <c r="J499" s="174"/>
      <c r="K499" s="174"/>
      <c r="L499" s="214"/>
      <c r="M499" s="238"/>
      <c r="N499" s="106"/>
      <c r="O499" s="106"/>
      <c r="P499" s="106"/>
      <c r="Q499" s="106"/>
      <c r="R499" s="106"/>
      <c r="S499" s="106"/>
      <c r="T499" s="255"/>
      <c r="AT499" s="170" t="s">
        <v>1077</v>
      </c>
      <c r="AU499" s="170" t="s">
        <v>24</v>
      </c>
    </row>
    <row r="500" spans="2:65" s="84" customFormat="1" ht="20.4" customHeight="1">
      <c r="B500" s="105"/>
      <c r="C500" s="189" t="s">
        <v>1793</v>
      </c>
      <c r="D500" s="189" t="s">
        <v>166</v>
      </c>
      <c r="E500" s="190" t="s">
        <v>3486</v>
      </c>
      <c r="F500" s="191" t="s">
        <v>3275</v>
      </c>
      <c r="G500" s="192" t="s">
        <v>579</v>
      </c>
      <c r="H500" s="193">
        <v>1</v>
      </c>
      <c r="I500" s="233"/>
      <c r="J500" s="234">
        <f>ROUND(I500*H500,2)</f>
        <v>0</v>
      </c>
      <c r="K500" s="191" t="s">
        <v>22</v>
      </c>
      <c r="L500" s="214"/>
      <c r="M500" s="235" t="s">
        <v>22</v>
      </c>
      <c r="N500" s="236" t="s">
        <v>44</v>
      </c>
      <c r="O500" s="106"/>
      <c r="P500" s="237">
        <f>O500*H500</f>
        <v>0</v>
      </c>
      <c r="Q500" s="237">
        <v>0</v>
      </c>
      <c r="R500" s="237">
        <f>Q500*H500</f>
        <v>0</v>
      </c>
      <c r="S500" s="237">
        <v>0</v>
      </c>
      <c r="T500" s="254">
        <f>S500*H500</f>
        <v>0</v>
      </c>
      <c r="AR500" s="170" t="s">
        <v>171</v>
      </c>
      <c r="AT500" s="170" t="s">
        <v>166</v>
      </c>
      <c r="AU500" s="170" t="s">
        <v>24</v>
      </c>
      <c r="AY500" s="170" t="s">
        <v>164</v>
      </c>
      <c r="BE500" s="266">
        <f>IF(N500="základní",J500,0)</f>
        <v>0</v>
      </c>
      <c r="BF500" s="266">
        <f>IF(N500="snížená",J500,0)</f>
        <v>0</v>
      </c>
      <c r="BG500" s="266">
        <f>IF(N500="zákl. přenesená",J500,0)</f>
        <v>0</v>
      </c>
      <c r="BH500" s="266">
        <f>IF(N500="sníž. přenesená",J500,0)</f>
        <v>0</v>
      </c>
      <c r="BI500" s="266">
        <f>IF(N500="nulová",J500,0)</f>
        <v>0</v>
      </c>
      <c r="BJ500" s="170" t="s">
        <v>24</v>
      </c>
      <c r="BK500" s="266">
        <f>ROUND(I500*H500,2)</f>
        <v>0</v>
      </c>
      <c r="BL500" s="170" t="s">
        <v>171</v>
      </c>
      <c r="BM500" s="170" t="s">
        <v>3487</v>
      </c>
    </row>
    <row r="501" spans="2:47" s="84" customFormat="1" ht="13.5">
      <c r="B501" s="105"/>
      <c r="C501" s="174"/>
      <c r="D501" s="194" t="s">
        <v>173</v>
      </c>
      <c r="E501" s="174"/>
      <c r="F501" s="195" t="s">
        <v>3275</v>
      </c>
      <c r="G501" s="174"/>
      <c r="H501" s="174"/>
      <c r="I501" s="215"/>
      <c r="J501" s="174"/>
      <c r="K501" s="174"/>
      <c r="L501" s="214"/>
      <c r="M501" s="238"/>
      <c r="N501" s="106"/>
      <c r="O501" s="106"/>
      <c r="P501" s="106"/>
      <c r="Q501" s="106"/>
      <c r="R501" s="106"/>
      <c r="S501" s="106"/>
      <c r="T501" s="255"/>
      <c r="AT501" s="170" t="s">
        <v>173</v>
      </c>
      <c r="AU501" s="170" t="s">
        <v>24</v>
      </c>
    </row>
    <row r="502" spans="2:47" s="84" customFormat="1" ht="24">
      <c r="B502" s="105"/>
      <c r="C502" s="174"/>
      <c r="D502" s="207" t="s">
        <v>1077</v>
      </c>
      <c r="E502" s="174"/>
      <c r="F502" s="280" t="s">
        <v>3078</v>
      </c>
      <c r="G502" s="174"/>
      <c r="H502" s="174"/>
      <c r="I502" s="215"/>
      <c r="J502" s="174"/>
      <c r="K502" s="174"/>
      <c r="L502" s="214"/>
      <c r="M502" s="238"/>
      <c r="N502" s="106"/>
      <c r="O502" s="106"/>
      <c r="P502" s="106"/>
      <c r="Q502" s="106"/>
      <c r="R502" s="106"/>
      <c r="S502" s="106"/>
      <c r="T502" s="255"/>
      <c r="AT502" s="170" t="s">
        <v>1077</v>
      </c>
      <c r="AU502" s="170" t="s">
        <v>24</v>
      </c>
    </row>
    <row r="503" spans="2:65" s="84" customFormat="1" ht="20.4" customHeight="1">
      <c r="B503" s="105"/>
      <c r="C503" s="189" t="s">
        <v>1799</v>
      </c>
      <c r="D503" s="189" t="s">
        <v>166</v>
      </c>
      <c r="E503" s="190" t="s">
        <v>3488</v>
      </c>
      <c r="F503" s="191" t="s">
        <v>3278</v>
      </c>
      <c r="G503" s="192" t="s">
        <v>579</v>
      </c>
      <c r="H503" s="193">
        <v>1</v>
      </c>
      <c r="I503" s="233"/>
      <c r="J503" s="234">
        <f>ROUND(I503*H503,2)</f>
        <v>0</v>
      </c>
      <c r="K503" s="191" t="s">
        <v>22</v>
      </c>
      <c r="L503" s="214"/>
      <c r="M503" s="235" t="s">
        <v>22</v>
      </c>
      <c r="N503" s="236" t="s">
        <v>44</v>
      </c>
      <c r="O503" s="106"/>
      <c r="P503" s="237">
        <f>O503*H503</f>
        <v>0</v>
      </c>
      <c r="Q503" s="237">
        <v>0</v>
      </c>
      <c r="R503" s="237">
        <f>Q503*H503</f>
        <v>0</v>
      </c>
      <c r="S503" s="237">
        <v>0</v>
      </c>
      <c r="T503" s="254">
        <f>S503*H503</f>
        <v>0</v>
      </c>
      <c r="AR503" s="170" t="s">
        <v>171</v>
      </c>
      <c r="AT503" s="170" t="s">
        <v>166</v>
      </c>
      <c r="AU503" s="170" t="s">
        <v>24</v>
      </c>
      <c r="AY503" s="170" t="s">
        <v>164</v>
      </c>
      <c r="BE503" s="266">
        <f>IF(N503="základní",J503,0)</f>
        <v>0</v>
      </c>
      <c r="BF503" s="266">
        <f>IF(N503="snížená",J503,0)</f>
        <v>0</v>
      </c>
      <c r="BG503" s="266">
        <f>IF(N503="zákl. přenesená",J503,0)</f>
        <v>0</v>
      </c>
      <c r="BH503" s="266">
        <f>IF(N503="sníž. přenesená",J503,0)</f>
        <v>0</v>
      </c>
      <c r="BI503" s="266">
        <f>IF(N503="nulová",J503,0)</f>
        <v>0</v>
      </c>
      <c r="BJ503" s="170" t="s">
        <v>24</v>
      </c>
      <c r="BK503" s="266">
        <f>ROUND(I503*H503,2)</f>
        <v>0</v>
      </c>
      <c r="BL503" s="170" t="s">
        <v>171</v>
      </c>
      <c r="BM503" s="170" t="s">
        <v>3489</v>
      </c>
    </row>
    <row r="504" spans="2:47" s="84" customFormat="1" ht="13.5">
      <c r="B504" s="105"/>
      <c r="C504" s="174"/>
      <c r="D504" s="194" t="s">
        <v>173</v>
      </c>
      <c r="E504" s="174"/>
      <c r="F504" s="195" t="s">
        <v>3278</v>
      </c>
      <c r="G504" s="174"/>
      <c r="H504" s="174"/>
      <c r="I504" s="215"/>
      <c r="J504" s="174"/>
      <c r="K504" s="174"/>
      <c r="L504" s="214"/>
      <c r="M504" s="238"/>
      <c r="N504" s="106"/>
      <c r="O504" s="106"/>
      <c r="P504" s="106"/>
      <c r="Q504" s="106"/>
      <c r="R504" s="106"/>
      <c r="S504" s="106"/>
      <c r="T504" s="255"/>
      <c r="AT504" s="170" t="s">
        <v>173</v>
      </c>
      <c r="AU504" s="170" t="s">
        <v>24</v>
      </c>
    </row>
    <row r="505" spans="2:47" s="84" customFormat="1" ht="24">
      <c r="B505" s="105"/>
      <c r="C505" s="174"/>
      <c r="D505" s="207" t="s">
        <v>1077</v>
      </c>
      <c r="E505" s="174"/>
      <c r="F505" s="280" t="s">
        <v>3078</v>
      </c>
      <c r="G505" s="174"/>
      <c r="H505" s="174"/>
      <c r="I505" s="215"/>
      <c r="J505" s="174"/>
      <c r="K505" s="174"/>
      <c r="L505" s="214"/>
      <c r="M505" s="238"/>
      <c r="N505" s="106"/>
      <c r="O505" s="106"/>
      <c r="P505" s="106"/>
      <c r="Q505" s="106"/>
      <c r="R505" s="106"/>
      <c r="S505" s="106"/>
      <c r="T505" s="255"/>
      <c r="AT505" s="170" t="s">
        <v>1077</v>
      </c>
      <c r="AU505" s="170" t="s">
        <v>24</v>
      </c>
    </row>
    <row r="506" spans="2:65" s="84" customFormat="1" ht="20.4" customHeight="1">
      <c r="B506" s="105"/>
      <c r="C506" s="189" t="s">
        <v>1804</v>
      </c>
      <c r="D506" s="189" t="s">
        <v>166</v>
      </c>
      <c r="E506" s="190" t="s">
        <v>3490</v>
      </c>
      <c r="F506" s="191" t="s">
        <v>3491</v>
      </c>
      <c r="G506" s="192" t="s">
        <v>579</v>
      </c>
      <c r="H506" s="193">
        <v>3</v>
      </c>
      <c r="I506" s="233"/>
      <c r="J506" s="234">
        <f>ROUND(I506*H506,2)</f>
        <v>0</v>
      </c>
      <c r="K506" s="191" t="s">
        <v>22</v>
      </c>
      <c r="L506" s="214"/>
      <c r="M506" s="235" t="s">
        <v>22</v>
      </c>
      <c r="N506" s="236" t="s">
        <v>44</v>
      </c>
      <c r="O506" s="106"/>
      <c r="P506" s="237">
        <f>O506*H506</f>
        <v>0</v>
      </c>
      <c r="Q506" s="237">
        <v>0</v>
      </c>
      <c r="R506" s="237">
        <f>Q506*H506</f>
        <v>0</v>
      </c>
      <c r="S506" s="237">
        <v>0</v>
      </c>
      <c r="T506" s="254">
        <f>S506*H506</f>
        <v>0</v>
      </c>
      <c r="AR506" s="170" t="s">
        <v>171</v>
      </c>
      <c r="AT506" s="170" t="s">
        <v>166</v>
      </c>
      <c r="AU506" s="170" t="s">
        <v>24</v>
      </c>
      <c r="AY506" s="170" t="s">
        <v>164</v>
      </c>
      <c r="BE506" s="266">
        <f>IF(N506="základní",J506,0)</f>
        <v>0</v>
      </c>
      <c r="BF506" s="266">
        <f>IF(N506="snížená",J506,0)</f>
        <v>0</v>
      </c>
      <c r="BG506" s="266">
        <f>IF(N506="zákl. přenesená",J506,0)</f>
        <v>0</v>
      </c>
      <c r="BH506" s="266">
        <f>IF(N506="sníž. přenesená",J506,0)</f>
        <v>0</v>
      </c>
      <c r="BI506" s="266">
        <f>IF(N506="nulová",J506,0)</f>
        <v>0</v>
      </c>
      <c r="BJ506" s="170" t="s">
        <v>24</v>
      </c>
      <c r="BK506" s="266">
        <f>ROUND(I506*H506,2)</f>
        <v>0</v>
      </c>
      <c r="BL506" s="170" t="s">
        <v>171</v>
      </c>
      <c r="BM506" s="170" t="s">
        <v>3492</v>
      </c>
    </row>
    <row r="507" spans="2:47" s="84" customFormat="1" ht="13.5">
      <c r="B507" s="105"/>
      <c r="C507" s="174"/>
      <c r="D507" s="194" t="s">
        <v>173</v>
      </c>
      <c r="E507" s="174"/>
      <c r="F507" s="195" t="s">
        <v>3491</v>
      </c>
      <c r="G507" s="174"/>
      <c r="H507" s="174"/>
      <c r="I507" s="215"/>
      <c r="J507" s="174"/>
      <c r="K507" s="174"/>
      <c r="L507" s="214"/>
      <c r="M507" s="238"/>
      <c r="N507" s="106"/>
      <c r="O507" s="106"/>
      <c r="P507" s="106"/>
      <c r="Q507" s="106"/>
      <c r="R507" s="106"/>
      <c r="S507" s="106"/>
      <c r="T507" s="255"/>
      <c r="AT507" s="170" t="s">
        <v>173</v>
      </c>
      <c r="AU507" s="170" t="s">
        <v>24</v>
      </c>
    </row>
    <row r="508" spans="2:47" s="84" customFormat="1" ht="24">
      <c r="B508" s="105"/>
      <c r="C508" s="174"/>
      <c r="D508" s="207" t="s">
        <v>1077</v>
      </c>
      <c r="E508" s="174"/>
      <c r="F508" s="280" t="s">
        <v>3078</v>
      </c>
      <c r="G508" s="174"/>
      <c r="H508" s="174"/>
      <c r="I508" s="215"/>
      <c r="J508" s="174"/>
      <c r="K508" s="174"/>
      <c r="L508" s="214"/>
      <c r="M508" s="238"/>
      <c r="N508" s="106"/>
      <c r="O508" s="106"/>
      <c r="P508" s="106"/>
      <c r="Q508" s="106"/>
      <c r="R508" s="106"/>
      <c r="S508" s="106"/>
      <c r="T508" s="255"/>
      <c r="AT508" s="170" t="s">
        <v>1077</v>
      </c>
      <c r="AU508" s="170" t="s">
        <v>24</v>
      </c>
    </row>
    <row r="509" spans="2:65" s="84" customFormat="1" ht="20.4" customHeight="1">
      <c r="B509" s="105"/>
      <c r="C509" s="189" t="s">
        <v>1810</v>
      </c>
      <c r="D509" s="189" t="s">
        <v>166</v>
      </c>
      <c r="E509" s="190" t="s">
        <v>3493</v>
      </c>
      <c r="F509" s="191" t="s">
        <v>3494</v>
      </c>
      <c r="G509" s="192" t="s">
        <v>579</v>
      </c>
      <c r="H509" s="193">
        <v>3</v>
      </c>
      <c r="I509" s="233"/>
      <c r="J509" s="234">
        <f>ROUND(I509*H509,2)</f>
        <v>0</v>
      </c>
      <c r="K509" s="191" t="s">
        <v>22</v>
      </c>
      <c r="L509" s="214"/>
      <c r="M509" s="235" t="s">
        <v>22</v>
      </c>
      <c r="N509" s="236" t="s">
        <v>44</v>
      </c>
      <c r="O509" s="106"/>
      <c r="P509" s="237">
        <f>O509*H509</f>
        <v>0</v>
      </c>
      <c r="Q509" s="237">
        <v>0</v>
      </c>
      <c r="R509" s="237">
        <f>Q509*H509</f>
        <v>0</v>
      </c>
      <c r="S509" s="237">
        <v>0</v>
      </c>
      <c r="T509" s="254">
        <f>S509*H509</f>
        <v>0</v>
      </c>
      <c r="AR509" s="170" t="s">
        <v>171</v>
      </c>
      <c r="AT509" s="170" t="s">
        <v>166</v>
      </c>
      <c r="AU509" s="170" t="s">
        <v>24</v>
      </c>
      <c r="AY509" s="170" t="s">
        <v>164</v>
      </c>
      <c r="BE509" s="266">
        <f>IF(N509="základní",J509,0)</f>
        <v>0</v>
      </c>
      <c r="BF509" s="266">
        <f>IF(N509="snížená",J509,0)</f>
        <v>0</v>
      </c>
      <c r="BG509" s="266">
        <f>IF(N509="zákl. přenesená",J509,0)</f>
        <v>0</v>
      </c>
      <c r="BH509" s="266">
        <f>IF(N509="sníž. přenesená",J509,0)</f>
        <v>0</v>
      </c>
      <c r="BI509" s="266">
        <f>IF(N509="nulová",J509,0)</f>
        <v>0</v>
      </c>
      <c r="BJ509" s="170" t="s">
        <v>24</v>
      </c>
      <c r="BK509" s="266">
        <f>ROUND(I509*H509,2)</f>
        <v>0</v>
      </c>
      <c r="BL509" s="170" t="s">
        <v>171</v>
      </c>
      <c r="BM509" s="170" t="s">
        <v>3495</v>
      </c>
    </row>
    <row r="510" spans="2:47" s="84" customFormat="1" ht="13.5">
      <c r="B510" s="105"/>
      <c r="C510" s="174"/>
      <c r="D510" s="194" t="s">
        <v>173</v>
      </c>
      <c r="E510" s="174"/>
      <c r="F510" s="195" t="s">
        <v>3494</v>
      </c>
      <c r="G510" s="174"/>
      <c r="H510" s="174"/>
      <c r="I510" s="215"/>
      <c r="J510" s="174"/>
      <c r="K510" s="174"/>
      <c r="L510" s="214"/>
      <c r="M510" s="238"/>
      <c r="N510" s="106"/>
      <c r="O510" s="106"/>
      <c r="P510" s="106"/>
      <c r="Q510" s="106"/>
      <c r="R510" s="106"/>
      <c r="S510" s="106"/>
      <c r="T510" s="255"/>
      <c r="AT510" s="170" t="s">
        <v>173</v>
      </c>
      <c r="AU510" s="170" t="s">
        <v>24</v>
      </c>
    </row>
    <row r="511" spans="2:47" s="84" customFormat="1" ht="24">
      <c r="B511" s="105"/>
      <c r="C511" s="174"/>
      <c r="D511" s="207" t="s">
        <v>1077</v>
      </c>
      <c r="E511" s="174"/>
      <c r="F511" s="280" t="s">
        <v>3078</v>
      </c>
      <c r="G511" s="174"/>
      <c r="H511" s="174"/>
      <c r="I511" s="215"/>
      <c r="J511" s="174"/>
      <c r="K511" s="174"/>
      <c r="L511" s="214"/>
      <c r="M511" s="238"/>
      <c r="N511" s="106"/>
      <c r="O511" s="106"/>
      <c r="P511" s="106"/>
      <c r="Q511" s="106"/>
      <c r="R511" s="106"/>
      <c r="S511" s="106"/>
      <c r="T511" s="255"/>
      <c r="AT511" s="170" t="s">
        <v>1077</v>
      </c>
      <c r="AU511" s="170" t="s">
        <v>24</v>
      </c>
    </row>
    <row r="512" spans="2:65" s="84" customFormat="1" ht="20.4" customHeight="1">
      <c r="B512" s="105"/>
      <c r="C512" s="189" t="s">
        <v>1815</v>
      </c>
      <c r="D512" s="189" t="s">
        <v>166</v>
      </c>
      <c r="E512" s="190" t="s">
        <v>3496</v>
      </c>
      <c r="F512" s="191" t="s">
        <v>3281</v>
      </c>
      <c r="G512" s="192" t="s">
        <v>579</v>
      </c>
      <c r="H512" s="193">
        <v>4</v>
      </c>
      <c r="I512" s="233"/>
      <c r="J512" s="234">
        <f>ROUND(I512*H512,2)</f>
        <v>0</v>
      </c>
      <c r="K512" s="191" t="s">
        <v>22</v>
      </c>
      <c r="L512" s="214"/>
      <c r="M512" s="235" t="s">
        <v>22</v>
      </c>
      <c r="N512" s="236" t="s">
        <v>44</v>
      </c>
      <c r="O512" s="106"/>
      <c r="P512" s="237">
        <f>O512*H512</f>
        <v>0</v>
      </c>
      <c r="Q512" s="237">
        <v>0</v>
      </c>
      <c r="R512" s="237">
        <f>Q512*H512</f>
        <v>0</v>
      </c>
      <c r="S512" s="237">
        <v>0</v>
      </c>
      <c r="T512" s="254">
        <f>S512*H512</f>
        <v>0</v>
      </c>
      <c r="AR512" s="170" t="s">
        <v>171</v>
      </c>
      <c r="AT512" s="170" t="s">
        <v>166</v>
      </c>
      <c r="AU512" s="170" t="s">
        <v>24</v>
      </c>
      <c r="AY512" s="170" t="s">
        <v>164</v>
      </c>
      <c r="BE512" s="266">
        <f>IF(N512="základní",J512,0)</f>
        <v>0</v>
      </c>
      <c r="BF512" s="266">
        <f>IF(N512="snížená",J512,0)</f>
        <v>0</v>
      </c>
      <c r="BG512" s="266">
        <f>IF(N512="zákl. přenesená",J512,0)</f>
        <v>0</v>
      </c>
      <c r="BH512" s="266">
        <f>IF(N512="sníž. přenesená",J512,0)</f>
        <v>0</v>
      </c>
      <c r="BI512" s="266">
        <f>IF(N512="nulová",J512,0)</f>
        <v>0</v>
      </c>
      <c r="BJ512" s="170" t="s">
        <v>24</v>
      </c>
      <c r="BK512" s="266">
        <f>ROUND(I512*H512,2)</f>
        <v>0</v>
      </c>
      <c r="BL512" s="170" t="s">
        <v>171</v>
      </c>
      <c r="BM512" s="170" t="s">
        <v>3497</v>
      </c>
    </row>
    <row r="513" spans="2:47" s="84" customFormat="1" ht="13.5">
      <c r="B513" s="105"/>
      <c r="C513" s="174"/>
      <c r="D513" s="194" t="s">
        <v>173</v>
      </c>
      <c r="E513" s="174"/>
      <c r="F513" s="195" t="s">
        <v>3281</v>
      </c>
      <c r="G513" s="174"/>
      <c r="H513" s="174"/>
      <c r="I513" s="215"/>
      <c r="J513" s="174"/>
      <c r="K513" s="174"/>
      <c r="L513" s="214"/>
      <c r="M513" s="238"/>
      <c r="N513" s="106"/>
      <c r="O513" s="106"/>
      <c r="P513" s="106"/>
      <c r="Q513" s="106"/>
      <c r="R513" s="106"/>
      <c r="S513" s="106"/>
      <c r="T513" s="255"/>
      <c r="AT513" s="170" t="s">
        <v>173</v>
      </c>
      <c r="AU513" s="170" t="s">
        <v>24</v>
      </c>
    </row>
    <row r="514" spans="2:47" s="84" customFormat="1" ht="24">
      <c r="B514" s="105"/>
      <c r="C514" s="174"/>
      <c r="D514" s="207" t="s">
        <v>1077</v>
      </c>
      <c r="E514" s="174"/>
      <c r="F514" s="280" t="s">
        <v>3078</v>
      </c>
      <c r="G514" s="174"/>
      <c r="H514" s="174"/>
      <c r="I514" s="215"/>
      <c r="J514" s="174"/>
      <c r="K514" s="174"/>
      <c r="L514" s="214"/>
      <c r="M514" s="238"/>
      <c r="N514" s="106"/>
      <c r="O514" s="106"/>
      <c r="P514" s="106"/>
      <c r="Q514" s="106"/>
      <c r="R514" s="106"/>
      <c r="S514" s="106"/>
      <c r="T514" s="255"/>
      <c r="AT514" s="170" t="s">
        <v>1077</v>
      </c>
      <c r="AU514" s="170" t="s">
        <v>24</v>
      </c>
    </row>
    <row r="515" spans="2:65" s="84" customFormat="1" ht="20.4" customHeight="1">
      <c r="B515" s="105"/>
      <c r="C515" s="189" t="s">
        <v>1821</v>
      </c>
      <c r="D515" s="189" t="s">
        <v>166</v>
      </c>
      <c r="E515" s="190" t="s">
        <v>3498</v>
      </c>
      <c r="F515" s="191" t="s">
        <v>3499</v>
      </c>
      <c r="G515" s="192" t="s">
        <v>579</v>
      </c>
      <c r="H515" s="193">
        <v>1</v>
      </c>
      <c r="I515" s="233"/>
      <c r="J515" s="234">
        <f>ROUND(I515*H515,2)</f>
        <v>0</v>
      </c>
      <c r="K515" s="191" t="s">
        <v>22</v>
      </c>
      <c r="L515" s="214"/>
      <c r="M515" s="235" t="s">
        <v>22</v>
      </c>
      <c r="N515" s="236" t="s">
        <v>44</v>
      </c>
      <c r="O515" s="106"/>
      <c r="P515" s="237">
        <f>O515*H515</f>
        <v>0</v>
      </c>
      <c r="Q515" s="237">
        <v>0</v>
      </c>
      <c r="R515" s="237">
        <f>Q515*H515</f>
        <v>0</v>
      </c>
      <c r="S515" s="237">
        <v>0</v>
      </c>
      <c r="T515" s="254">
        <f>S515*H515</f>
        <v>0</v>
      </c>
      <c r="AR515" s="170" t="s">
        <v>171</v>
      </c>
      <c r="AT515" s="170" t="s">
        <v>166</v>
      </c>
      <c r="AU515" s="170" t="s">
        <v>24</v>
      </c>
      <c r="AY515" s="170" t="s">
        <v>164</v>
      </c>
      <c r="BE515" s="266">
        <f>IF(N515="základní",J515,0)</f>
        <v>0</v>
      </c>
      <c r="BF515" s="266">
        <f>IF(N515="snížená",J515,0)</f>
        <v>0</v>
      </c>
      <c r="BG515" s="266">
        <f>IF(N515="zákl. přenesená",J515,0)</f>
        <v>0</v>
      </c>
      <c r="BH515" s="266">
        <f>IF(N515="sníž. přenesená",J515,0)</f>
        <v>0</v>
      </c>
      <c r="BI515" s="266">
        <f>IF(N515="nulová",J515,0)</f>
        <v>0</v>
      </c>
      <c r="BJ515" s="170" t="s">
        <v>24</v>
      </c>
      <c r="BK515" s="266">
        <f>ROUND(I515*H515,2)</f>
        <v>0</v>
      </c>
      <c r="BL515" s="170" t="s">
        <v>171</v>
      </c>
      <c r="BM515" s="170" t="s">
        <v>3500</v>
      </c>
    </row>
    <row r="516" spans="2:47" s="84" customFormat="1" ht="13.5">
      <c r="B516" s="105"/>
      <c r="C516" s="174"/>
      <c r="D516" s="194" t="s">
        <v>173</v>
      </c>
      <c r="E516" s="174"/>
      <c r="F516" s="195" t="s">
        <v>3499</v>
      </c>
      <c r="G516" s="174"/>
      <c r="H516" s="174"/>
      <c r="I516" s="215"/>
      <c r="J516" s="174"/>
      <c r="K516" s="174"/>
      <c r="L516" s="214"/>
      <c r="M516" s="238"/>
      <c r="N516" s="106"/>
      <c r="O516" s="106"/>
      <c r="P516" s="106"/>
      <c r="Q516" s="106"/>
      <c r="R516" s="106"/>
      <c r="S516" s="106"/>
      <c r="T516" s="255"/>
      <c r="AT516" s="170" t="s">
        <v>173</v>
      </c>
      <c r="AU516" s="170" t="s">
        <v>24</v>
      </c>
    </row>
    <row r="517" spans="2:47" s="84" customFormat="1" ht="24">
      <c r="B517" s="105"/>
      <c r="C517" s="174"/>
      <c r="D517" s="207" t="s">
        <v>1077</v>
      </c>
      <c r="E517" s="174"/>
      <c r="F517" s="280" t="s">
        <v>3078</v>
      </c>
      <c r="G517" s="174"/>
      <c r="H517" s="174"/>
      <c r="I517" s="215"/>
      <c r="J517" s="174"/>
      <c r="K517" s="174"/>
      <c r="L517" s="214"/>
      <c r="M517" s="238"/>
      <c r="N517" s="106"/>
      <c r="O517" s="106"/>
      <c r="P517" s="106"/>
      <c r="Q517" s="106"/>
      <c r="R517" s="106"/>
      <c r="S517" s="106"/>
      <c r="T517" s="255"/>
      <c r="AT517" s="170" t="s">
        <v>1077</v>
      </c>
      <c r="AU517" s="170" t="s">
        <v>24</v>
      </c>
    </row>
    <row r="518" spans="2:65" s="84" customFormat="1" ht="20.4" customHeight="1">
      <c r="B518" s="105"/>
      <c r="C518" s="189" t="s">
        <v>1827</v>
      </c>
      <c r="D518" s="189" t="s">
        <v>166</v>
      </c>
      <c r="E518" s="190" t="s">
        <v>3501</v>
      </c>
      <c r="F518" s="191" t="s">
        <v>3502</v>
      </c>
      <c r="G518" s="192" t="s">
        <v>192</v>
      </c>
      <c r="H518" s="193">
        <v>1</v>
      </c>
      <c r="I518" s="233"/>
      <c r="J518" s="234">
        <f>ROUND(I518*H518,2)</f>
        <v>0</v>
      </c>
      <c r="K518" s="191" t="s">
        <v>22</v>
      </c>
      <c r="L518" s="214"/>
      <c r="M518" s="235" t="s">
        <v>22</v>
      </c>
      <c r="N518" s="236" t="s">
        <v>44</v>
      </c>
      <c r="O518" s="106"/>
      <c r="P518" s="237">
        <f>O518*H518</f>
        <v>0</v>
      </c>
      <c r="Q518" s="237">
        <v>0</v>
      </c>
      <c r="R518" s="237">
        <f>Q518*H518</f>
        <v>0</v>
      </c>
      <c r="S518" s="237">
        <v>0</v>
      </c>
      <c r="T518" s="254">
        <f>S518*H518</f>
        <v>0</v>
      </c>
      <c r="AR518" s="170" t="s">
        <v>171</v>
      </c>
      <c r="AT518" s="170" t="s">
        <v>166</v>
      </c>
      <c r="AU518" s="170" t="s">
        <v>24</v>
      </c>
      <c r="AY518" s="170" t="s">
        <v>164</v>
      </c>
      <c r="BE518" s="266">
        <f>IF(N518="základní",J518,0)</f>
        <v>0</v>
      </c>
      <c r="BF518" s="266">
        <f>IF(N518="snížená",J518,0)</f>
        <v>0</v>
      </c>
      <c r="BG518" s="266">
        <f>IF(N518="zákl. přenesená",J518,0)</f>
        <v>0</v>
      </c>
      <c r="BH518" s="266">
        <f>IF(N518="sníž. přenesená",J518,0)</f>
        <v>0</v>
      </c>
      <c r="BI518" s="266">
        <f>IF(N518="nulová",J518,0)</f>
        <v>0</v>
      </c>
      <c r="BJ518" s="170" t="s">
        <v>24</v>
      </c>
      <c r="BK518" s="266">
        <f>ROUND(I518*H518,2)</f>
        <v>0</v>
      </c>
      <c r="BL518" s="170" t="s">
        <v>171</v>
      </c>
      <c r="BM518" s="170" t="s">
        <v>3503</v>
      </c>
    </row>
    <row r="519" spans="2:47" s="84" customFormat="1" ht="13.5">
      <c r="B519" s="105"/>
      <c r="C519" s="174"/>
      <c r="D519" s="194" t="s">
        <v>173</v>
      </c>
      <c r="E519" s="174"/>
      <c r="F519" s="195" t="s">
        <v>3502</v>
      </c>
      <c r="G519" s="174"/>
      <c r="H519" s="174"/>
      <c r="I519" s="215"/>
      <c r="J519" s="174"/>
      <c r="K519" s="174"/>
      <c r="L519" s="214"/>
      <c r="M519" s="238"/>
      <c r="N519" s="106"/>
      <c r="O519" s="106"/>
      <c r="P519" s="106"/>
      <c r="Q519" s="106"/>
      <c r="R519" s="106"/>
      <c r="S519" s="106"/>
      <c r="T519" s="255"/>
      <c r="AT519" s="170" t="s">
        <v>173</v>
      </c>
      <c r="AU519" s="170" t="s">
        <v>24</v>
      </c>
    </row>
    <row r="520" spans="2:47" s="84" customFormat="1" ht="24">
      <c r="B520" s="105"/>
      <c r="C520" s="174"/>
      <c r="D520" s="207" t="s">
        <v>1077</v>
      </c>
      <c r="E520" s="174"/>
      <c r="F520" s="280" t="s">
        <v>3078</v>
      </c>
      <c r="G520" s="174"/>
      <c r="H520" s="174"/>
      <c r="I520" s="215"/>
      <c r="J520" s="174"/>
      <c r="K520" s="174"/>
      <c r="L520" s="214"/>
      <c r="M520" s="238"/>
      <c r="N520" s="106"/>
      <c r="O520" s="106"/>
      <c r="P520" s="106"/>
      <c r="Q520" s="106"/>
      <c r="R520" s="106"/>
      <c r="S520" s="106"/>
      <c r="T520" s="255"/>
      <c r="AT520" s="170" t="s">
        <v>1077</v>
      </c>
      <c r="AU520" s="170" t="s">
        <v>24</v>
      </c>
    </row>
    <row r="521" spans="2:65" s="84" customFormat="1" ht="20.4" customHeight="1">
      <c r="B521" s="105"/>
      <c r="C521" s="189" t="s">
        <v>1833</v>
      </c>
      <c r="D521" s="189" t="s">
        <v>166</v>
      </c>
      <c r="E521" s="190" t="s">
        <v>3504</v>
      </c>
      <c r="F521" s="191" t="s">
        <v>3505</v>
      </c>
      <c r="G521" s="192" t="s">
        <v>3116</v>
      </c>
      <c r="H521" s="193">
        <v>8</v>
      </c>
      <c r="I521" s="233"/>
      <c r="J521" s="234">
        <f>ROUND(I521*H521,2)</f>
        <v>0</v>
      </c>
      <c r="K521" s="191" t="s">
        <v>22</v>
      </c>
      <c r="L521" s="214"/>
      <c r="M521" s="235" t="s">
        <v>22</v>
      </c>
      <c r="N521" s="236" t="s">
        <v>44</v>
      </c>
      <c r="O521" s="106"/>
      <c r="P521" s="237">
        <f>O521*H521</f>
        <v>0</v>
      </c>
      <c r="Q521" s="237">
        <v>0</v>
      </c>
      <c r="R521" s="237">
        <f>Q521*H521</f>
        <v>0</v>
      </c>
      <c r="S521" s="237">
        <v>0</v>
      </c>
      <c r="T521" s="254">
        <f>S521*H521</f>
        <v>0</v>
      </c>
      <c r="AR521" s="170" t="s">
        <v>171</v>
      </c>
      <c r="AT521" s="170" t="s">
        <v>166</v>
      </c>
      <c r="AU521" s="170" t="s">
        <v>24</v>
      </c>
      <c r="AY521" s="170" t="s">
        <v>164</v>
      </c>
      <c r="BE521" s="266">
        <f>IF(N521="základní",J521,0)</f>
        <v>0</v>
      </c>
      <c r="BF521" s="266">
        <f>IF(N521="snížená",J521,0)</f>
        <v>0</v>
      </c>
      <c r="BG521" s="266">
        <f>IF(N521="zákl. přenesená",J521,0)</f>
        <v>0</v>
      </c>
      <c r="BH521" s="266">
        <f>IF(N521="sníž. přenesená",J521,0)</f>
        <v>0</v>
      </c>
      <c r="BI521" s="266">
        <f>IF(N521="nulová",J521,0)</f>
        <v>0</v>
      </c>
      <c r="BJ521" s="170" t="s">
        <v>24</v>
      </c>
      <c r="BK521" s="266">
        <f>ROUND(I521*H521,2)</f>
        <v>0</v>
      </c>
      <c r="BL521" s="170" t="s">
        <v>171</v>
      </c>
      <c r="BM521" s="170" t="s">
        <v>3506</v>
      </c>
    </row>
    <row r="522" spans="2:47" s="84" customFormat="1" ht="13.5">
      <c r="B522" s="105"/>
      <c r="C522" s="174"/>
      <c r="D522" s="194" t="s">
        <v>173</v>
      </c>
      <c r="E522" s="174"/>
      <c r="F522" s="195" t="s">
        <v>3505</v>
      </c>
      <c r="G522" s="174"/>
      <c r="H522" s="174"/>
      <c r="I522" s="215"/>
      <c r="J522" s="174"/>
      <c r="K522" s="174"/>
      <c r="L522" s="214"/>
      <c r="M522" s="238"/>
      <c r="N522" s="106"/>
      <c r="O522" s="106"/>
      <c r="P522" s="106"/>
      <c r="Q522" s="106"/>
      <c r="R522" s="106"/>
      <c r="S522" s="106"/>
      <c r="T522" s="255"/>
      <c r="AT522" s="170" t="s">
        <v>173</v>
      </c>
      <c r="AU522" s="170" t="s">
        <v>24</v>
      </c>
    </row>
    <row r="523" spans="2:47" s="84" customFormat="1" ht="24">
      <c r="B523" s="105"/>
      <c r="C523" s="174"/>
      <c r="D523" s="207" t="s">
        <v>1077</v>
      </c>
      <c r="E523" s="174"/>
      <c r="F523" s="280" t="s">
        <v>3326</v>
      </c>
      <c r="G523" s="174"/>
      <c r="H523" s="174"/>
      <c r="I523" s="215"/>
      <c r="J523" s="174"/>
      <c r="K523" s="174"/>
      <c r="L523" s="214"/>
      <c r="M523" s="238"/>
      <c r="N523" s="106"/>
      <c r="O523" s="106"/>
      <c r="P523" s="106"/>
      <c r="Q523" s="106"/>
      <c r="R523" s="106"/>
      <c r="S523" s="106"/>
      <c r="T523" s="255"/>
      <c r="AT523" s="170" t="s">
        <v>1077</v>
      </c>
      <c r="AU523" s="170" t="s">
        <v>24</v>
      </c>
    </row>
    <row r="524" spans="2:65" s="84" customFormat="1" ht="28.8" customHeight="1">
      <c r="B524" s="105"/>
      <c r="C524" s="189" t="s">
        <v>1838</v>
      </c>
      <c r="D524" s="189" t="s">
        <v>166</v>
      </c>
      <c r="E524" s="190" t="s">
        <v>3507</v>
      </c>
      <c r="F524" s="191" t="s">
        <v>3508</v>
      </c>
      <c r="G524" s="192" t="s">
        <v>3116</v>
      </c>
      <c r="H524" s="193">
        <v>10</v>
      </c>
      <c r="I524" s="233"/>
      <c r="J524" s="234">
        <f>ROUND(I524*H524,2)</f>
        <v>0</v>
      </c>
      <c r="K524" s="191" t="s">
        <v>22</v>
      </c>
      <c r="L524" s="214"/>
      <c r="M524" s="235" t="s">
        <v>22</v>
      </c>
      <c r="N524" s="236" t="s">
        <v>44</v>
      </c>
      <c r="O524" s="106"/>
      <c r="P524" s="237">
        <f>O524*H524</f>
        <v>0</v>
      </c>
      <c r="Q524" s="237">
        <v>0</v>
      </c>
      <c r="R524" s="237">
        <f>Q524*H524</f>
        <v>0</v>
      </c>
      <c r="S524" s="237">
        <v>0</v>
      </c>
      <c r="T524" s="254">
        <f>S524*H524</f>
        <v>0</v>
      </c>
      <c r="AR524" s="170" t="s">
        <v>171</v>
      </c>
      <c r="AT524" s="170" t="s">
        <v>166</v>
      </c>
      <c r="AU524" s="170" t="s">
        <v>24</v>
      </c>
      <c r="AY524" s="170" t="s">
        <v>164</v>
      </c>
      <c r="BE524" s="266">
        <f>IF(N524="základní",J524,0)</f>
        <v>0</v>
      </c>
      <c r="BF524" s="266">
        <f>IF(N524="snížená",J524,0)</f>
        <v>0</v>
      </c>
      <c r="BG524" s="266">
        <f>IF(N524="zákl. přenesená",J524,0)</f>
        <v>0</v>
      </c>
      <c r="BH524" s="266">
        <f>IF(N524="sníž. přenesená",J524,0)</f>
        <v>0</v>
      </c>
      <c r="BI524" s="266">
        <f>IF(N524="nulová",J524,0)</f>
        <v>0</v>
      </c>
      <c r="BJ524" s="170" t="s">
        <v>24</v>
      </c>
      <c r="BK524" s="266">
        <f>ROUND(I524*H524,2)</f>
        <v>0</v>
      </c>
      <c r="BL524" s="170" t="s">
        <v>171</v>
      </c>
      <c r="BM524" s="170" t="s">
        <v>3509</v>
      </c>
    </row>
    <row r="525" spans="2:47" s="84" customFormat="1" ht="13.5">
      <c r="B525" s="105"/>
      <c r="C525" s="174"/>
      <c r="D525" s="194" t="s">
        <v>173</v>
      </c>
      <c r="E525" s="174"/>
      <c r="F525" s="195" t="s">
        <v>3324</v>
      </c>
      <c r="G525" s="174"/>
      <c r="H525" s="174"/>
      <c r="I525" s="215"/>
      <c r="J525" s="174"/>
      <c r="K525" s="174"/>
      <c r="L525" s="214"/>
      <c r="M525" s="238"/>
      <c r="N525" s="106"/>
      <c r="O525" s="106"/>
      <c r="P525" s="106"/>
      <c r="Q525" s="106"/>
      <c r="R525" s="106"/>
      <c r="S525" s="106"/>
      <c r="T525" s="255"/>
      <c r="AT525" s="170" t="s">
        <v>173</v>
      </c>
      <c r="AU525" s="170" t="s">
        <v>24</v>
      </c>
    </row>
    <row r="526" spans="2:47" s="84" customFormat="1" ht="24">
      <c r="B526" s="105"/>
      <c r="C526" s="174"/>
      <c r="D526" s="207" t="s">
        <v>1077</v>
      </c>
      <c r="E526" s="174"/>
      <c r="F526" s="280" t="s">
        <v>3326</v>
      </c>
      <c r="G526" s="174"/>
      <c r="H526" s="174"/>
      <c r="I526" s="215"/>
      <c r="J526" s="174"/>
      <c r="K526" s="174"/>
      <c r="L526" s="214"/>
      <c r="M526" s="238"/>
      <c r="N526" s="106"/>
      <c r="O526" s="106"/>
      <c r="P526" s="106"/>
      <c r="Q526" s="106"/>
      <c r="R526" s="106"/>
      <c r="S526" s="106"/>
      <c r="T526" s="255"/>
      <c r="AT526" s="170" t="s">
        <v>1077</v>
      </c>
      <c r="AU526" s="170" t="s">
        <v>24</v>
      </c>
    </row>
    <row r="527" spans="2:65" s="84" customFormat="1" ht="20.4" customHeight="1">
      <c r="B527" s="105"/>
      <c r="C527" s="189" t="s">
        <v>1845</v>
      </c>
      <c r="D527" s="189" t="s">
        <v>166</v>
      </c>
      <c r="E527" s="190" t="s">
        <v>3510</v>
      </c>
      <c r="F527" s="191" t="s">
        <v>3511</v>
      </c>
      <c r="G527" s="192" t="s">
        <v>192</v>
      </c>
      <c r="H527" s="193">
        <v>5</v>
      </c>
      <c r="I527" s="233"/>
      <c r="J527" s="234">
        <f>ROUND(I527*H527,2)</f>
        <v>0</v>
      </c>
      <c r="K527" s="191" t="s">
        <v>22</v>
      </c>
      <c r="L527" s="214"/>
      <c r="M527" s="235" t="s">
        <v>22</v>
      </c>
      <c r="N527" s="236" t="s">
        <v>44</v>
      </c>
      <c r="O527" s="106"/>
      <c r="P527" s="237">
        <f>O527*H527</f>
        <v>0</v>
      </c>
      <c r="Q527" s="237">
        <v>0</v>
      </c>
      <c r="R527" s="237">
        <f>Q527*H527</f>
        <v>0</v>
      </c>
      <c r="S527" s="237">
        <v>0</v>
      </c>
      <c r="T527" s="254">
        <f>S527*H527</f>
        <v>0</v>
      </c>
      <c r="AR527" s="170" t="s">
        <v>171</v>
      </c>
      <c r="AT527" s="170" t="s">
        <v>166</v>
      </c>
      <c r="AU527" s="170" t="s">
        <v>24</v>
      </c>
      <c r="AY527" s="170" t="s">
        <v>164</v>
      </c>
      <c r="BE527" s="266">
        <f>IF(N527="základní",J527,0)</f>
        <v>0</v>
      </c>
      <c r="BF527" s="266">
        <f>IF(N527="snížená",J527,0)</f>
        <v>0</v>
      </c>
      <c r="BG527" s="266">
        <f>IF(N527="zákl. přenesená",J527,0)</f>
        <v>0</v>
      </c>
      <c r="BH527" s="266">
        <f>IF(N527="sníž. přenesená",J527,0)</f>
        <v>0</v>
      </c>
      <c r="BI527" s="266">
        <f>IF(N527="nulová",J527,0)</f>
        <v>0</v>
      </c>
      <c r="BJ527" s="170" t="s">
        <v>24</v>
      </c>
      <c r="BK527" s="266">
        <f>ROUND(I527*H527,2)</f>
        <v>0</v>
      </c>
      <c r="BL527" s="170" t="s">
        <v>171</v>
      </c>
      <c r="BM527" s="170" t="s">
        <v>3512</v>
      </c>
    </row>
    <row r="528" spans="2:47" s="84" customFormat="1" ht="13.5">
      <c r="B528" s="105"/>
      <c r="C528" s="174"/>
      <c r="D528" s="194" t="s">
        <v>173</v>
      </c>
      <c r="E528" s="174"/>
      <c r="F528" s="195" t="s">
        <v>3511</v>
      </c>
      <c r="G528" s="174"/>
      <c r="H528" s="174"/>
      <c r="I528" s="215"/>
      <c r="J528" s="174"/>
      <c r="K528" s="174"/>
      <c r="L528" s="214"/>
      <c r="M528" s="238"/>
      <c r="N528" s="106"/>
      <c r="O528" s="106"/>
      <c r="P528" s="106"/>
      <c r="Q528" s="106"/>
      <c r="R528" s="106"/>
      <c r="S528" s="106"/>
      <c r="T528" s="255"/>
      <c r="AT528" s="170" t="s">
        <v>173</v>
      </c>
      <c r="AU528" s="170" t="s">
        <v>24</v>
      </c>
    </row>
    <row r="529" spans="2:47" s="84" customFormat="1" ht="24">
      <c r="B529" s="105"/>
      <c r="C529" s="174"/>
      <c r="D529" s="194" t="s">
        <v>1077</v>
      </c>
      <c r="E529" s="174"/>
      <c r="F529" s="279" t="s">
        <v>3105</v>
      </c>
      <c r="G529" s="174"/>
      <c r="H529" s="174"/>
      <c r="I529" s="215"/>
      <c r="J529" s="174"/>
      <c r="K529" s="174"/>
      <c r="L529" s="214"/>
      <c r="M529" s="238"/>
      <c r="N529" s="106"/>
      <c r="O529" s="106"/>
      <c r="P529" s="106"/>
      <c r="Q529" s="106"/>
      <c r="R529" s="106"/>
      <c r="S529" s="106"/>
      <c r="T529" s="255"/>
      <c r="AT529" s="170" t="s">
        <v>1077</v>
      </c>
      <c r="AU529" s="170" t="s">
        <v>24</v>
      </c>
    </row>
    <row r="530" spans="2:63" s="89" customFormat="1" ht="37.5" customHeight="1">
      <c r="B530" s="183"/>
      <c r="C530" s="184"/>
      <c r="D530" s="187" t="s">
        <v>72</v>
      </c>
      <c r="E530" s="275" t="s">
        <v>281</v>
      </c>
      <c r="F530" s="275" t="s">
        <v>3513</v>
      </c>
      <c r="G530" s="184"/>
      <c r="H530" s="184"/>
      <c r="I530" s="226"/>
      <c r="J530" s="276">
        <f>BK530</f>
        <v>0</v>
      </c>
      <c r="K530" s="184"/>
      <c r="L530" s="228"/>
      <c r="M530" s="229"/>
      <c r="N530" s="230"/>
      <c r="O530" s="230"/>
      <c r="P530" s="231">
        <f aca="true" t="shared" si="14" ref="P530:T530">SUM(P531:P533)</f>
        <v>0</v>
      </c>
      <c r="Q530" s="230"/>
      <c r="R530" s="231">
        <f t="shared" si="14"/>
        <v>0</v>
      </c>
      <c r="S530" s="230"/>
      <c r="T530" s="253">
        <f t="shared" si="14"/>
        <v>0</v>
      </c>
      <c r="AR530" s="259" t="s">
        <v>24</v>
      </c>
      <c r="AT530" s="260" t="s">
        <v>72</v>
      </c>
      <c r="AU530" s="260" t="s">
        <v>73</v>
      </c>
      <c r="AY530" s="259" t="s">
        <v>164</v>
      </c>
      <c r="BK530" s="265">
        <f>SUM(BK531:BK533)</f>
        <v>0</v>
      </c>
    </row>
    <row r="531" spans="2:65" s="84" customFormat="1" ht="28.8" customHeight="1">
      <c r="B531" s="105"/>
      <c r="C531" s="189" t="s">
        <v>1857</v>
      </c>
      <c r="D531" s="189" t="s">
        <v>166</v>
      </c>
      <c r="E531" s="190" t="s">
        <v>3514</v>
      </c>
      <c r="F531" s="191" t="s">
        <v>3515</v>
      </c>
      <c r="G531" s="192" t="s">
        <v>579</v>
      </c>
      <c r="H531" s="193">
        <v>1</v>
      </c>
      <c r="I531" s="233"/>
      <c r="J531" s="234">
        <f>ROUND(I531*H531,2)</f>
        <v>0</v>
      </c>
      <c r="K531" s="191" t="s">
        <v>22</v>
      </c>
      <c r="L531" s="214"/>
      <c r="M531" s="235" t="s">
        <v>22</v>
      </c>
      <c r="N531" s="236" t="s">
        <v>44</v>
      </c>
      <c r="O531" s="106"/>
      <c r="P531" s="237">
        <f>O531*H531</f>
        <v>0</v>
      </c>
      <c r="Q531" s="237">
        <v>0</v>
      </c>
      <c r="R531" s="237">
        <f>Q531*H531</f>
        <v>0</v>
      </c>
      <c r="S531" s="237">
        <v>0</v>
      </c>
      <c r="T531" s="254">
        <f>S531*H531</f>
        <v>0</v>
      </c>
      <c r="AR531" s="170" t="s">
        <v>171</v>
      </c>
      <c r="AT531" s="170" t="s">
        <v>166</v>
      </c>
      <c r="AU531" s="170" t="s">
        <v>24</v>
      </c>
      <c r="AY531" s="170" t="s">
        <v>164</v>
      </c>
      <c r="BE531" s="266">
        <f>IF(N531="základní",J531,0)</f>
        <v>0</v>
      </c>
      <c r="BF531" s="266">
        <f>IF(N531="snížená",J531,0)</f>
        <v>0</v>
      </c>
      <c r="BG531" s="266">
        <f>IF(N531="zákl. přenesená",J531,0)</f>
        <v>0</v>
      </c>
      <c r="BH531" s="266">
        <f>IF(N531="sníž. přenesená",J531,0)</f>
        <v>0</v>
      </c>
      <c r="BI531" s="266">
        <f>IF(N531="nulová",J531,0)</f>
        <v>0</v>
      </c>
      <c r="BJ531" s="170" t="s">
        <v>24</v>
      </c>
      <c r="BK531" s="266">
        <f>ROUND(I531*H531,2)</f>
        <v>0</v>
      </c>
      <c r="BL531" s="170" t="s">
        <v>171</v>
      </c>
      <c r="BM531" s="170" t="s">
        <v>3516</v>
      </c>
    </row>
    <row r="532" spans="2:47" s="84" customFormat="1" ht="13.5">
      <c r="B532" s="105"/>
      <c r="C532" s="174"/>
      <c r="D532" s="194" t="s">
        <v>173</v>
      </c>
      <c r="E532" s="174"/>
      <c r="F532" s="195" t="s">
        <v>3517</v>
      </c>
      <c r="G532" s="174"/>
      <c r="H532" s="174"/>
      <c r="I532" s="215"/>
      <c r="J532" s="174"/>
      <c r="K532" s="174"/>
      <c r="L532" s="214"/>
      <c r="M532" s="238"/>
      <c r="N532" s="106"/>
      <c r="O532" s="106"/>
      <c r="P532" s="106"/>
      <c r="Q532" s="106"/>
      <c r="R532" s="106"/>
      <c r="S532" s="106"/>
      <c r="T532" s="255"/>
      <c r="AT532" s="170" t="s">
        <v>173</v>
      </c>
      <c r="AU532" s="170" t="s">
        <v>24</v>
      </c>
    </row>
    <row r="533" spans="2:47" s="84" customFormat="1" ht="24">
      <c r="B533" s="105"/>
      <c r="C533" s="174"/>
      <c r="D533" s="194" t="s">
        <v>1077</v>
      </c>
      <c r="E533" s="174"/>
      <c r="F533" s="279" t="s">
        <v>3518</v>
      </c>
      <c r="G533" s="174"/>
      <c r="H533" s="174"/>
      <c r="I533" s="215"/>
      <c r="J533" s="174"/>
      <c r="K533" s="174"/>
      <c r="L533" s="214"/>
      <c r="M533" s="238"/>
      <c r="N533" s="106"/>
      <c r="O533" s="106"/>
      <c r="P533" s="106"/>
      <c r="Q533" s="106"/>
      <c r="R533" s="106"/>
      <c r="S533" s="106"/>
      <c r="T533" s="255"/>
      <c r="AT533" s="170" t="s">
        <v>1077</v>
      </c>
      <c r="AU533" s="170" t="s">
        <v>24</v>
      </c>
    </row>
    <row r="534" spans="2:63" s="89" customFormat="1" ht="37.5" customHeight="1">
      <c r="B534" s="183"/>
      <c r="C534" s="184"/>
      <c r="D534" s="187" t="s">
        <v>72</v>
      </c>
      <c r="E534" s="275" t="s">
        <v>10</v>
      </c>
      <c r="F534" s="275" t="s">
        <v>3519</v>
      </c>
      <c r="G534" s="184"/>
      <c r="H534" s="184"/>
      <c r="I534" s="226"/>
      <c r="J534" s="276">
        <f>BK534</f>
        <v>0</v>
      </c>
      <c r="K534" s="184"/>
      <c r="L534" s="228"/>
      <c r="M534" s="229"/>
      <c r="N534" s="230"/>
      <c r="O534" s="230"/>
      <c r="P534" s="231">
        <f aca="true" t="shared" si="15" ref="P534:T534">SUM(P535:P564)</f>
        <v>0</v>
      </c>
      <c r="Q534" s="230"/>
      <c r="R534" s="231">
        <f t="shared" si="15"/>
        <v>0</v>
      </c>
      <c r="S534" s="230"/>
      <c r="T534" s="253">
        <f t="shared" si="15"/>
        <v>0</v>
      </c>
      <c r="AR534" s="259" t="s">
        <v>24</v>
      </c>
      <c r="AT534" s="260" t="s">
        <v>72</v>
      </c>
      <c r="AU534" s="260" t="s">
        <v>73</v>
      </c>
      <c r="AY534" s="259" t="s">
        <v>164</v>
      </c>
      <c r="BK534" s="265">
        <f>SUM(BK535:BK564)</f>
        <v>0</v>
      </c>
    </row>
    <row r="535" spans="2:65" s="84" customFormat="1" ht="20.4" customHeight="1">
      <c r="B535" s="105"/>
      <c r="C535" s="189" t="s">
        <v>1862</v>
      </c>
      <c r="D535" s="189" t="s">
        <v>166</v>
      </c>
      <c r="E535" s="190" t="s">
        <v>3520</v>
      </c>
      <c r="F535" s="191" t="s">
        <v>3521</v>
      </c>
      <c r="G535" s="192" t="s">
        <v>579</v>
      </c>
      <c r="H535" s="193">
        <v>1</v>
      </c>
      <c r="I535" s="233"/>
      <c r="J535" s="234">
        <f>ROUND(I535*H535,2)</f>
        <v>0</v>
      </c>
      <c r="K535" s="191" t="s">
        <v>22</v>
      </c>
      <c r="L535" s="214"/>
      <c r="M535" s="235" t="s">
        <v>22</v>
      </c>
      <c r="N535" s="236" t="s">
        <v>44</v>
      </c>
      <c r="O535" s="106"/>
      <c r="P535" s="237">
        <f>O535*H535</f>
        <v>0</v>
      </c>
      <c r="Q535" s="237">
        <v>0</v>
      </c>
      <c r="R535" s="237">
        <f>Q535*H535</f>
        <v>0</v>
      </c>
      <c r="S535" s="237">
        <v>0</v>
      </c>
      <c r="T535" s="254">
        <f>S535*H535</f>
        <v>0</v>
      </c>
      <c r="AR535" s="170" t="s">
        <v>171</v>
      </c>
      <c r="AT535" s="170" t="s">
        <v>166</v>
      </c>
      <c r="AU535" s="170" t="s">
        <v>24</v>
      </c>
      <c r="AY535" s="170" t="s">
        <v>164</v>
      </c>
      <c r="BE535" s="266">
        <f>IF(N535="základní",J535,0)</f>
        <v>0</v>
      </c>
      <c r="BF535" s="266">
        <f>IF(N535="snížená",J535,0)</f>
        <v>0</v>
      </c>
      <c r="BG535" s="266">
        <f>IF(N535="zákl. přenesená",J535,0)</f>
        <v>0</v>
      </c>
      <c r="BH535" s="266">
        <f>IF(N535="sníž. přenesená",J535,0)</f>
        <v>0</v>
      </c>
      <c r="BI535" s="266">
        <f>IF(N535="nulová",J535,0)</f>
        <v>0</v>
      </c>
      <c r="BJ535" s="170" t="s">
        <v>24</v>
      </c>
      <c r="BK535" s="266">
        <f>ROUND(I535*H535,2)</f>
        <v>0</v>
      </c>
      <c r="BL535" s="170" t="s">
        <v>171</v>
      </c>
      <c r="BM535" s="170" t="s">
        <v>3522</v>
      </c>
    </row>
    <row r="536" spans="2:47" s="84" customFormat="1" ht="13.5">
      <c r="B536" s="105"/>
      <c r="C536" s="174"/>
      <c r="D536" s="194" t="s">
        <v>173</v>
      </c>
      <c r="E536" s="174"/>
      <c r="F536" s="195" t="s">
        <v>3521</v>
      </c>
      <c r="G536" s="174"/>
      <c r="H536" s="174"/>
      <c r="I536" s="215"/>
      <c r="J536" s="174"/>
      <c r="K536" s="174"/>
      <c r="L536" s="214"/>
      <c r="M536" s="238"/>
      <c r="N536" s="106"/>
      <c r="O536" s="106"/>
      <c r="P536" s="106"/>
      <c r="Q536" s="106"/>
      <c r="R536" s="106"/>
      <c r="S536" s="106"/>
      <c r="T536" s="255"/>
      <c r="AT536" s="170" t="s">
        <v>173</v>
      </c>
      <c r="AU536" s="170" t="s">
        <v>24</v>
      </c>
    </row>
    <row r="537" spans="2:47" s="84" customFormat="1" ht="24">
      <c r="B537" s="105"/>
      <c r="C537" s="174"/>
      <c r="D537" s="207" t="s">
        <v>1077</v>
      </c>
      <c r="E537" s="174"/>
      <c r="F537" s="280" t="s">
        <v>3075</v>
      </c>
      <c r="G537" s="174"/>
      <c r="H537" s="174"/>
      <c r="I537" s="215"/>
      <c r="J537" s="174"/>
      <c r="K537" s="174"/>
      <c r="L537" s="214"/>
      <c r="M537" s="238"/>
      <c r="N537" s="106"/>
      <c r="O537" s="106"/>
      <c r="P537" s="106"/>
      <c r="Q537" s="106"/>
      <c r="R537" s="106"/>
      <c r="S537" s="106"/>
      <c r="T537" s="255"/>
      <c r="AT537" s="170" t="s">
        <v>1077</v>
      </c>
      <c r="AU537" s="170" t="s">
        <v>24</v>
      </c>
    </row>
    <row r="538" spans="2:65" s="84" customFormat="1" ht="20.4" customHeight="1">
      <c r="B538" s="105"/>
      <c r="C538" s="189" t="s">
        <v>1869</v>
      </c>
      <c r="D538" s="189" t="s">
        <v>166</v>
      </c>
      <c r="E538" s="190" t="s">
        <v>3523</v>
      </c>
      <c r="F538" s="191" t="s">
        <v>3524</v>
      </c>
      <c r="G538" s="192" t="s">
        <v>579</v>
      </c>
      <c r="H538" s="193">
        <v>2</v>
      </c>
      <c r="I538" s="233"/>
      <c r="J538" s="234">
        <f>ROUND(I538*H538,2)</f>
        <v>0</v>
      </c>
      <c r="K538" s="191" t="s">
        <v>22</v>
      </c>
      <c r="L538" s="214"/>
      <c r="M538" s="235" t="s">
        <v>22</v>
      </c>
      <c r="N538" s="236" t="s">
        <v>44</v>
      </c>
      <c r="O538" s="106"/>
      <c r="P538" s="237">
        <f>O538*H538</f>
        <v>0</v>
      </c>
      <c r="Q538" s="237">
        <v>0</v>
      </c>
      <c r="R538" s="237">
        <f>Q538*H538</f>
        <v>0</v>
      </c>
      <c r="S538" s="237">
        <v>0</v>
      </c>
      <c r="T538" s="254">
        <f>S538*H538</f>
        <v>0</v>
      </c>
      <c r="AR538" s="170" t="s">
        <v>171</v>
      </c>
      <c r="AT538" s="170" t="s">
        <v>166</v>
      </c>
      <c r="AU538" s="170" t="s">
        <v>24</v>
      </c>
      <c r="AY538" s="170" t="s">
        <v>164</v>
      </c>
      <c r="BE538" s="266">
        <f>IF(N538="základní",J538,0)</f>
        <v>0</v>
      </c>
      <c r="BF538" s="266">
        <f>IF(N538="snížená",J538,0)</f>
        <v>0</v>
      </c>
      <c r="BG538" s="266">
        <f>IF(N538="zákl. přenesená",J538,0)</f>
        <v>0</v>
      </c>
      <c r="BH538" s="266">
        <f>IF(N538="sníž. přenesená",J538,0)</f>
        <v>0</v>
      </c>
      <c r="BI538" s="266">
        <f>IF(N538="nulová",J538,0)</f>
        <v>0</v>
      </c>
      <c r="BJ538" s="170" t="s">
        <v>24</v>
      </c>
      <c r="BK538" s="266">
        <f>ROUND(I538*H538,2)</f>
        <v>0</v>
      </c>
      <c r="BL538" s="170" t="s">
        <v>171</v>
      </c>
      <c r="BM538" s="170" t="s">
        <v>3525</v>
      </c>
    </row>
    <row r="539" spans="2:47" s="84" customFormat="1" ht="13.5">
      <c r="B539" s="105"/>
      <c r="C539" s="174"/>
      <c r="D539" s="194" t="s">
        <v>173</v>
      </c>
      <c r="E539" s="174"/>
      <c r="F539" s="195" t="s">
        <v>3524</v>
      </c>
      <c r="G539" s="174"/>
      <c r="H539" s="174"/>
      <c r="I539" s="215"/>
      <c r="J539" s="174"/>
      <c r="K539" s="174"/>
      <c r="L539" s="214"/>
      <c r="M539" s="238"/>
      <c r="N539" s="106"/>
      <c r="O539" s="106"/>
      <c r="P539" s="106"/>
      <c r="Q539" s="106"/>
      <c r="R539" s="106"/>
      <c r="S539" s="106"/>
      <c r="T539" s="255"/>
      <c r="AT539" s="170" t="s">
        <v>173</v>
      </c>
      <c r="AU539" s="170" t="s">
        <v>24</v>
      </c>
    </row>
    <row r="540" spans="2:47" s="84" customFormat="1" ht="24">
      <c r="B540" s="105"/>
      <c r="C540" s="174"/>
      <c r="D540" s="207" t="s">
        <v>1077</v>
      </c>
      <c r="E540" s="174"/>
      <c r="F540" s="280" t="s">
        <v>3078</v>
      </c>
      <c r="G540" s="174"/>
      <c r="H540" s="174"/>
      <c r="I540" s="215"/>
      <c r="J540" s="174"/>
      <c r="K540" s="174"/>
      <c r="L540" s="214"/>
      <c r="M540" s="238"/>
      <c r="N540" s="106"/>
      <c r="O540" s="106"/>
      <c r="P540" s="106"/>
      <c r="Q540" s="106"/>
      <c r="R540" s="106"/>
      <c r="S540" s="106"/>
      <c r="T540" s="255"/>
      <c r="AT540" s="170" t="s">
        <v>1077</v>
      </c>
      <c r="AU540" s="170" t="s">
        <v>24</v>
      </c>
    </row>
    <row r="541" spans="2:65" s="84" customFormat="1" ht="20.4" customHeight="1">
      <c r="B541" s="105"/>
      <c r="C541" s="189" t="s">
        <v>1875</v>
      </c>
      <c r="D541" s="189" t="s">
        <v>166</v>
      </c>
      <c r="E541" s="190" t="s">
        <v>3526</v>
      </c>
      <c r="F541" s="191" t="s">
        <v>3527</v>
      </c>
      <c r="G541" s="192" t="s">
        <v>579</v>
      </c>
      <c r="H541" s="193">
        <v>1</v>
      </c>
      <c r="I541" s="233"/>
      <c r="J541" s="234">
        <f>ROUND(I541*H541,2)</f>
        <v>0</v>
      </c>
      <c r="K541" s="191" t="s">
        <v>22</v>
      </c>
      <c r="L541" s="214"/>
      <c r="M541" s="235" t="s">
        <v>22</v>
      </c>
      <c r="N541" s="236" t="s">
        <v>44</v>
      </c>
      <c r="O541" s="106"/>
      <c r="P541" s="237">
        <f>O541*H541</f>
        <v>0</v>
      </c>
      <c r="Q541" s="237">
        <v>0</v>
      </c>
      <c r="R541" s="237">
        <f>Q541*H541</f>
        <v>0</v>
      </c>
      <c r="S541" s="237">
        <v>0</v>
      </c>
      <c r="T541" s="254">
        <f>S541*H541</f>
        <v>0</v>
      </c>
      <c r="AR541" s="170" t="s">
        <v>171</v>
      </c>
      <c r="AT541" s="170" t="s">
        <v>166</v>
      </c>
      <c r="AU541" s="170" t="s">
        <v>24</v>
      </c>
      <c r="AY541" s="170" t="s">
        <v>164</v>
      </c>
      <c r="BE541" s="266">
        <f>IF(N541="základní",J541,0)</f>
        <v>0</v>
      </c>
      <c r="BF541" s="266">
        <v>0</v>
      </c>
      <c r="BG541" s="266">
        <f>IF(N541="zákl. přenesená",J541,0)</f>
        <v>0</v>
      </c>
      <c r="BH541" s="266">
        <f>IF(N541="sníž. přenesená",J541,0)</f>
        <v>0</v>
      </c>
      <c r="BI541" s="266">
        <f>IF(N541="nulová",J541,0)</f>
        <v>0</v>
      </c>
      <c r="BJ541" s="170" t="s">
        <v>24</v>
      </c>
      <c r="BK541" s="266">
        <f>ROUND(I541*H541,2)</f>
        <v>0</v>
      </c>
      <c r="BL541" s="170" t="s">
        <v>171</v>
      </c>
      <c r="BM541" s="170" t="s">
        <v>3528</v>
      </c>
    </row>
    <row r="542" spans="2:47" s="84" customFormat="1" ht="13.5">
      <c r="B542" s="105"/>
      <c r="C542" s="174"/>
      <c r="D542" s="194" t="s">
        <v>173</v>
      </c>
      <c r="E542" s="174"/>
      <c r="F542" s="195" t="s">
        <v>3527</v>
      </c>
      <c r="G542" s="174"/>
      <c r="H542" s="174"/>
      <c r="I542" s="215"/>
      <c r="J542" s="174"/>
      <c r="K542" s="174"/>
      <c r="L542" s="214"/>
      <c r="M542" s="238"/>
      <c r="N542" s="106"/>
      <c r="O542" s="106"/>
      <c r="P542" s="106"/>
      <c r="Q542" s="106"/>
      <c r="R542" s="106"/>
      <c r="S542" s="106"/>
      <c r="T542" s="255"/>
      <c r="AT542" s="170" t="s">
        <v>173</v>
      </c>
      <c r="AU542" s="170" t="s">
        <v>24</v>
      </c>
    </row>
    <row r="543" spans="2:47" s="84" customFormat="1" ht="24">
      <c r="B543" s="105"/>
      <c r="C543" s="174"/>
      <c r="D543" s="207" t="s">
        <v>1077</v>
      </c>
      <c r="E543" s="174"/>
      <c r="F543" s="280" t="s">
        <v>3078</v>
      </c>
      <c r="G543" s="174"/>
      <c r="H543" s="174"/>
      <c r="I543" s="215"/>
      <c r="J543" s="174"/>
      <c r="K543" s="174"/>
      <c r="L543" s="214"/>
      <c r="M543" s="238"/>
      <c r="N543" s="106"/>
      <c r="O543" s="106"/>
      <c r="P543" s="106"/>
      <c r="Q543" s="106"/>
      <c r="R543" s="106"/>
      <c r="S543" s="106"/>
      <c r="T543" s="255"/>
      <c r="AT543" s="170" t="s">
        <v>1077</v>
      </c>
      <c r="AU543" s="170" t="s">
        <v>24</v>
      </c>
    </row>
    <row r="544" spans="2:65" s="84" customFormat="1" ht="20.4" customHeight="1">
      <c r="B544" s="105"/>
      <c r="C544" s="189" t="s">
        <v>1880</v>
      </c>
      <c r="D544" s="189" t="s">
        <v>166</v>
      </c>
      <c r="E544" s="190" t="s">
        <v>3529</v>
      </c>
      <c r="F544" s="191" t="s">
        <v>3530</v>
      </c>
      <c r="G544" s="192" t="s">
        <v>579</v>
      </c>
      <c r="H544" s="193">
        <v>1</v>
      </c>
      <c r="I544" s="233"/>
      <c r="J544" s="234">
        <f>ROUND(I544*H544,2)</f>
        <v>0</v>
      </c>
      <c r="K544" s="191" t="s">
        <v>22</v>
      </c>
      <c r="L544" s="214"/>
      <c r="M544" s="235" t="s">
        <v>22</v>
      </c>
      <c r="N544" s="236" t="s">
        <v>44</v>
      </c>
      <c r="O544" s="106"/>
      <c r="P544" s="237">
        <f>O544*H544</f>
        <v>0</v>
      </c>
      <c r="Q544" s="237">
        <v>0</v>
      </c>
      <c r="R544" s="237">
        <f>Q544*H544</f>
        <v>0</v>
      </c>
      <c r="S544" s="237">
        <v>0</v>
      </c>
      <c r="T544" s="254">
        <f>S544*H544</f>
        <v>0</v>
      </c>
      <c r="AR544" s="170" t="s">
        <v>171</v>
      </c>
      <c r="AT544" s="170" t="s">
        <v>166</v>
      </c>
      <c r="AU544" s="170" t="s">
        <v>24</v>
      </c>
      <c r="AY544" s="170" t="s">
        <v>164</v>
      </c>
      <c r="BE544" s="266">
        <f>IF(N544="základní",J544,0)</f>
        <v>0</v>
      </c>
      <c r="BF544" s="266">
        <f>IF(N544="snížená",J544,0)</f>
        <v>0</v>
      </c>
      <c r="BG544" s="266">
        <f>IF(N544="zákl. přenesená",J544,0)</f>
        <v>0</v>
      </c>
      <c r="BH544" s="266">
        <f>IF(N544="sníž. přenesená",J544,0)</f>
        <v>0</v>
      </c>
      <c r="BI544" s="266">
        <f>IF(N544="nulová",J544,0)</f>
        <v>0</v>
      </c>
      <c r="BJ544" s="170" t="s">
        <v>24</v>
      </c>
      <c r="BK544" s="266">
        <f>ROUND(I544*H544,2)</f>
        <v>0</v>
      </c>
      <c r="BL544" s="170" t="s">
        <v>171</v>
      </c>
      <c r="BM544" s="170" t="s">
        <v>3531</v>
      </c>
    </row>
    <row r="545" spans="2:47" s="84" customFormat="1" ht="13.5">
      <c r="B545" s="105"/>
      <c r="C545" s="174"/>
      <c r="D545" s="194" t="s">
        <v>173</v>
      </c>
      <c r="E545" s="174"/>
      <c r="F545" s="195" t="s">
        <v>3530</v>
      </c>
      <c r="G545" s="174"/>
      <c r="H545" s="174"/>
      <c r="I545" s="215"/>
      <c r="J545" s="174"/>
      <c r="K545" s="174"/>
      <c r="L545" s="214"/>
      <c r="M545" s="238"/>
      <c r="N545" s="106"/>
      <c r="O545" s="106"/>
      <c r="P545" s="106"/>
      <c r="Q545" s="106"/>
      <c r="R545" s="106"/>
      <c r="S545" s="106"/>
      <c r="T545" s="255"/>
      <c r="AT545" s="170" t="s">
        <v>173</v>
      </c>
      <c r="AU545" s="170" t="s">
        <v>24</v>
      </c>
    </row>
    <row r="546" spans="2:47" s="84" customFormat="1" ht="24">
      <c r="B546" s="105"/>
      <c r="C546" s="174"/>
      <c r="D546" s="207" t="s">
        <v>1077</v>
      </c>
      <c r="E546" s="174"/>
      <c r="F546" s="280" t="s">
        <v>3225</v>
      </c>
      <c r="G546" s="174"/>
      <c r="H546" s="174"/>
      <c r="I546" s="215"/>
      <c r="J546" s="174"/>
      <c r="K546" s="174"/>
      <c r="L546" s="214"/>
      <c r="M546" s="238"/>
      <c r="N546" s="106"/>
      <c r="O546" s="106"/>
      <c r="P546" s="106"/>
      <c r="Q546" s="106"/>
      <c r="R546" s="106"/>
      <c r="S546" s="106"/>
      <c r="T546" s="255"/>
      <c r="AT546" s="170" t="s">
        <v>1077</v>
      </c>
      <c r="AU546" s="170" t="s">
        <v>24</v>
      </c>
    </row>
    <row r="547" spans="2:65" s="84" customFormat="1" ht="20.4" customHeight="1">
      <c r="B547" s="105"/>
      <c r="C547" s="189" t="s">
        <v>1885</v>
      </c>
      <c r="D547" s="189" t="s">
        <v>166</v>
      </c>
      <c r="E547" s="190" t="s">
        <v>3532</v>
      </c>
      <c r="F547" s="191" t="s">
        <v>3533</v>
      </c>
      <c r="G547" s="192" t="s">
        <v>579</v>
      </c>
      <c r="H547" s="193">
        <v>2</v>
      </c>
      <c r="I547" s="233"/>
      <c r="J547" s="234">
        <f>ROUND(I547*H547,2)</f>
        <v>0</v>
      </c>
      <c r="K547" s="191" t="s">
        <v>22</v>
      </c>
      <c r="L547" s="214"/>
      <c r="M547" s="235" t="s">
        <v>22</v>
      </c>
      <c r="N547" s="236" t="s">
        <v>44</v>
      </c>
      <c r="O547" s="106"/>
      <c r="P547" s="237">
        <f>O547*H547</f>
        <v>0</v>
      </c>
      <c r="Q547" s="237">
        <v>0</v>
      </c>
      <c r="R547" s="237">
        <f>Q547*H547</f>
        <v>0</v>
      </c>
      <c r="S547" s="237">
        <v>0</v>
      </c>
      <c r="T547" s="254">
        <f>S547*H547</f>
        <v>0</v>
      </c>
      <c r="AR547" s="170" t="s">
        <v>171</v>
      </c>
      <c r="AT547" s="170" t="s">
        <v>166</v>
      </c>
      <c r="AU547" s="170" t="s">
        <v>24</v>
      </c>
      <c r="AY547" s="170" t="s">
        <v>164</v>
      </c>
      <c r="BE547" s="266">
        <f>IF(N547="základní",J547,0)</f>
        <v>0</v>
      </c>
      <c r="BF547" s="266">
        <f>IF(N547="snížená",J547,0)</f>
        <v>0</v>
      </c>
      <c r="BG547" s="266">
        <f>IF(N547="zákl. přenesená",J547,0)</f>
        <v>0</v>
      </c>
      <c r="BH547" s="266">
        <f>IF(N547="sníž. přenesená",J547,0)</f>
        <v>0</v>
      </c>
      <c r="BI547" s="266">
        <f>IF(N547="nulová",J547,0)</f>
        <v>0</v>
      </c>
      <c r="BJ547" s="170" t="s">
        <v>24</v>
      </c>
      <c r="BK547" s="266">
        <f>ROUND(I547*H547,2)</f>
        <v>0</v>
      </c>
      <c r="BL547" s="170" t="s">
        <v>171</v>
      </c>
      <c r="BM547" s="170" t="s">
        <v>3534</v>
      </c>
    </row>
    <row r="548" spans="2:47" s="84" customFormat="1" ht="13.5">
      <c r="B548" s="105"/>
      <c r="C548" s="174"/>
      <c r="D548" s="194" t="s">
        <v>173</v>
      </c>
      <c r="E548" s="174"/>
      <c r="F548" s="195" t="s">
        <v>3533</v>
      </c>
      <c r="G548" s="174"/>
      <c r="H548" s="174"/>
      <c r="I548" s="215"/>
      <c r="J548" s="174"/>
      <c r="K548" s="174"/>
      <c r="L548" s="214"/>
      <c r="M548" s="238"/>
      <c r="N548" s="106"/>
      <c r="O548" s="106"/>
      <c r="P548" s="106"/>
      <c r="Q548" s="106"/>
      <c r="R548" s="106"/>
      <c r="S548" s="106"/>
      <c r="T548" s="255"/>
      <c r="AT548" s="170" t="s">
        <v>173</v>
      </c>
      <c r="AU548" s="170" t="s">
        <v>24</v>
      </c>
    </row>
    <row r="549" spans="2:47" s="84" customFormat="1" ht="24">
      <c r="B549" s="105"/>
      <c r="C549" s="174"/>
      <c r="D549" s="207" t="s">
        <v>1077</v>
      </c>
      <c r="E549" s="174"/>
      <c r="F549" s="280" t="s">
        <v>3535</v>
      </c>
      <c r="G549" s="174"/>
      <c r="H549" s="174"/>
      <c r="I549" s="215"/>
      <c r="J549" s="174"/>
      <c r="K549" s="174"/>
      <c r="L549" s="214"/>
      <c r="M549" s="238"/>
      <c r="N549" s="106"/>
      <c r="O549" s="106"/>
      <c r="P549" s="106"/>
      <c r="Q549" s="106"/>
      <c r="R549" s="106"/>
      <c r="S549" s="106"/>
      <c r="T549" s="255"/>
      <c r="AT549" s="170" t="s">
        <v>1077</v>
      </c>
      <c r="AU549" s="170" t="s">
        <v>24</v>
      </c>
    </row>
    <row r="550" spans="2:65" s="84" customFormat="1" ht="20.4" customHeight="1">
      <c r="B550" s="105"/>
      <c r="C550" s="189" t="s">
        <v>1890</v>
      </c>
      <c r="D550" s="189" t="s">
        <v>166</v>
      </c>
      <c r="E550" s="190" t="s">
        <v>3536</v>
      </c>
      <c r="F550" s="191" t="s">
        <v>3537</v>
      </c>
      <c r="G550" s="192" t="s">
        <v>579</v>
      </c>
      <c r="H550" s="193">
        <v>1</v>
      </c>
      <c r="I550" s="233"/>
      <c r="J550" s="234">
        <f>ROUND(I550*H550,2)</f>
        <v>0</v>
      </c>
      <c r="K550" s="191" t="s">
        <v>22</v>
      </c>
      <c r="L550" s="214"/>
      <c r="M550" s="235" t="s">
        <v>22</v>
      </c>
      <c r="N550" s="236" t="s">
        <v>44</v>
      </c>
      <c r="O550" s="106"/>
      <c r="P550" s="237">
        <f>O550*H550</f>
        <v>0</v>
      </c>
      <c r="Q550" s="237">
        <v>0</v>
      </c>
      <c r="R550" s="237">
        <f>Q550*H550</f>
        <v>0</v>
      </c>
      <c r="S550" s="237">
        <v>0</v>
      </c>
      <c r="T550" s="254">
        <f>S550*H550</f>
        <v>0</v>
      </c>
      <c r="AR550" s="170" t="s">
        <v>171</v>
      </c>
      <c r="AT550" s="170" t="s">
        <v>166</v>
      </c>
      <c r="AU550" s="170" t="s">
        <v>24</v>
      </c>
      <c r="AY550" s="170" t="s">
        <v>164</v>
      </c>
      <c r="BE550" s="266">
        <f>IF(N550="základní",J550,0)</f>
        <v>0</v>
      </c>
      <c r="BF550" s="266">
        <f>IF(N550="snížená",J550,0)</f>
        <v>0</v>
      </c>
      <c r="BG550" s="266">
        <f>IF(N550="zákl. přenesená",J550,0)</f>
        <v>0</v>
      </c>
      <c r="BH550" s="266">
        <f>IF(N550="sníž. přenesená",J550,0)</f>
        <v>0</v>
      </c>
      <c r="BI550" s="266">
        <f>IF(N550="nulová",J550,0)</f>
        <v>0</v>
      </c>
      <c r="BJ550" s="170" t="s">
        <v>24</v>
      </c>
      <c r="BK550" s="266">
        <f>ROUND(I550*H550,2)</f>
        <v>0</v>
      </c>
      <c r="BL550" s="170" t="s">
        <v>171</v>
      </c>
      <c r="BM550" s="170" t="s">
        <v>3538</v>
      </c>
    </row>
    <row r="551" spans="2:47" s="84" customFormat="1" ht="13.5">
      <c r="B551" s="105"/>
      <c r="C551" s="174"/>
      <c r="D551" s="194" t="s">
        <v>173</v>
      </c>
      <c r="E551" s="174"/>
      <c r="F551" s="195" t="s">
        <v>3537</v>
      </c>
      <c r="G551" s="174"/>
      <c r="H551" s="174"/>
      <c r="I551" s="215"/>
      <c r="J551" s="174"/>
      <c r="K551" s="174"/>
      <c r="L551" s="214"/>
      <c r="M551" s="238"/>
      <c r="N551" s="106"/>
      <c r="O551" s="106"/>
      <c r="P551" s="106"/>
      <c r="Q551" s="106"/>
      <c r="R551" s="106"/>
      <c r="S551" s="106"/>
      <c r="T551" s="255"/>
      <c r="AT551" s="170" t="s">
        <v>173</v>
      </c>
      <c r="AU551" s="170" t="s">
        <v>24</v>
      </c>
    </row>
    <row r="552" spans="2:47" s="84" customFormat="1" ht="24">
      <c r="B552" s="105"/>
      <c r="C552" s="174"/>
      <c r="D552" s="207" t="s">
        <v>1077</v>
      </c>
      <c r="E552" s="174"/>
      <c r="F552" s="280" t="s">
        <v>3075</v>
      </c>
      <c r="G552" s="174"/>
      <c r="H552" s="174"/>
      <c r="I552" s="215"/>
      <c r="J552" s="174"/>
      <c r="K552" s="174"/>
      <c r="L552" s="214"/>
      <c r="M552" s="238"/>
      <c r="N552" s="106"/>
      <c r="O552" s="106"/>
      <c r="P552" s="106"/>
      <c r="Q552" s="106"/>
      <c r="R552" s="106"/>
      <c r="S552" s="106"/>
      <c r="T552" s="255"/>
      <c r="AT552" s="170" t="s">
        <v>1077</v>
      </c>
      <c r="AU552" s="170" t="s">
        <v>24</v>
      </c>
    </row>
    <row r="553" spans="2:65" s="84" customFormat="1" ht="20.4" customHeight="1">
      <c r="B553" s="105"/>
      <c r="C553" s="189" t="s">
        <v>1897</v>
      </c>
      <c r="D553" s="189" t="s">
        <v>166</v>
      </c>
      <c r="E553" s="190" t="s">
        <v>3539</v>
      </c>
      <c r="F553" s="191" t="s">
        <v>3540</v>
      </c>
      <c r="G553" s="192" t="s">
        <v>579</v>
      </c>
      <c r="H553" s="193">
        <v>1</v>
      </c>
      <c r="I553" s="233"/>
      <c r="J553" s="234">
        <f>ROUND(I553*H553,2)</f>
        <v>0</v>
      </c>
      <c r="K553" s="191" t="s">
        <v>22</v>
      </c>
      <c r="L553" s="214"/>
      <c r="M553" s="235" t="s">
        <v>22</v>
      </c>
      <c r="N553" s="236" t="s">
        <v>44</v>
      </c>
      <c r="O553" s="106"/>
      <c r="P553" s="237">
        <f>O553*H553</f>
        <v>0</v>
      </c>
      <c r="Q553" s="237">
        <v>0</v>
      </c>
      <c r="R553" s="237">
        <f>Q553*H553</f>
        <v>0</v>
      </c>
      <c r="S553" s="237">
        <v>0</v>
      </c>
      <c r="T553" s="254">
        <f>S553*H553</f>
        <v>0</v>
      </c>
      <c r="AR553" s="170" t="s">
        <v>171</v>
      </c>
      <c r="AT553" s="170" t="s">
        <v>166</v>
      </c>
      <c r="AU553" s="170" t="s">
        <v>24</v>
      </c>
      <c r="AY553" s="170" t="s">
        <v>164</v>
      </c>
      <c r="BE553" s="266">
        <f>IF(N553="základní",J553,0)</f>
        <v>0</v>
      </c>
      <c r="BF553" s="266">
        <f>IF(N553="snížená",J553,0)</f>
        <v>0</v>
      </c>
      <c r="BG553" s="266">
        <f>IF(N553="zákl. přenesená",J553,0)</f>
        <v>0</v>
      </c>
      <c r="BH553" s="266">
        <f>IF(N553="sníž. přenesená",J553,0)</f>
        <v>0</v>
      </c>
      <c r="BI553" s="266">
        <f>IF(N553="nulová",J553,0)</f>
        <v>0</v>
      </c>
      <c r="BJ553" s="170" t="s">
        <v>24</v>
      </c>
      <c r="BK553" s="266">
        <v>0</v>
      </c>
      <c r="BL553" s="170" t="s">
        <v>171</v>
      </c>
      <c r="BM553" s="170" t="s">
        <v>3541</v>
      </c>
    </row>
    <row r="554" spans="2:47" s="84" customFormat="1" ht="13.5">
      <c r="B554" s="105"/>
      <c r="C554" s="174"/>
      <c r="D554" s="194" t="s">
        <v>173</v>
      </c>
      <c r="E554" s="174"/>
      <c r="F554" s="195" t="s">
        <v>3540</v>
      </c>
      <c r="G554" s="174"/>
      <c r="H554" s="174"/>
      <c r="I554" s="215"/>
      <c r="J554" s="174"/>
      <c r="K554" s="174"/>
      <c r="L554" s="214"/>
      <c r="M554" s="238"/>
      <c r="N554" s="106"/>
      <c r="O554" s="106"/>
      <c r="P554" s="106"/>
      <c r="Q554" s="106"/>
      <c r="R554" s="106"/>
      <c r="S554" s="106"/>
      <c r="T554" s="255"/>
      <c r="AT554" s="170" t="s">
        <v>173</v>
      </c>
      <c r="AU554" s="170" t="s">
        <v>24</v>
      </c>
    </row>
    <row r="555" spans="2:47" s="84" customFormat="1" ht="24">
      <c r="B555" s="105"/>
      <c r="C555" s="174"/>
      <c r="D555" s="207" t="s">
        <v>1077</v>
      </c>
      <c r="E555" s="174"/>
      <c r="F555" s="280" t="s">
        <v>3225</v>
      </c>
      <c r="G555" s="174"/>
      <c r="H555" s="174"/>
      <c r="I555" s="215"/>
      <c r="J555" s="174"/>
      <c r="K555" s="174"/>
      <c r="L555" s="214"/>
      <c r="M555" s="238"/>
      <c r="N555" s="106"/>
      <c r="O555" s="106"/>
      <c r="P555" s="106"/>
      <c r="Q555" s="106"/>
      <c r="R555" s="106"/>
      <c r="S555" s="106"/>
      <c r="T555" s="255"/>
      <c r="AT555" s="170" t="s">
        <v>1077</v>
      </c>
      <c r="AU555" s="170" t="s">
        <v>24</v>
      </c>
    </row>
    <row r="556" spans="2:65" s="84" customFormat="1" ht="20.4" customHeight="1">
      <c r="B556" s="105"/>
      <c r="C556" s="189" t="s">
        <v>1902</v>
      </c>
      <c r="D556" s="189" t="s">
        <v>166</v>
      </c>
      <c r="E556" s="190" t="s">
        <v>3542</v>
      </c>
      <c r="F556" s="191" t="s">
        <v>3543</v>
      </c>
      <c r="G556" s="192" t="s">
        <v>579</v>
      </c>
      <c r="H556" s="193">
        <v>1</v>
      </c>
      <c r="I556" s="233"/>
      <c r="J556" s="234">
        <f>ROUND(I556*H556,2)</f>
        <v>0</v>
      </c>
      <c r="K556" s="191" t="s">
        <v>22</v>
      </c>
      <c r="L556" s="214"/>
      <c r="M556" s="235" t="s">
        <v>22</v>
      </c>
      <c r="N556" s="236" t="s">
        <v>44</v>
      </c>
      <c r="O556" s="106"/>
      <c r="P556" s="237">
        <f>O556*H556</f>
        <v>0</v>
      </c>
      <c r="Q556" s="237">
        <v>0</v>
      </c>
      <c r="R556" s="237">
        <f>Q556*H556</f>
        <v>0</v>
      </c>
      <c r="S556" s="237">
        <v>0</v>
      </c>
      <c r="T556" s="254">
        <f>S556*H556</f>
        <v>0</v>
      </c>
      <c r="AR556" s="170" t="s">
        <v>171</v>
      </c>
      <c r="AT556" s="170" t="s">
        <v>166</v>
      </c>
      <c r="AU556" s="170" t="s">
        <v>24</v>
      </c>
      <c r="AY556" s="170" t="s">
        <v>164</v>
      </c>
      <c r="BE556" s="266">
        <f>IF(N556="základní",J556,0)</f>
        <v>0</v>
      </c>
      <c r="BF556" s="266">
        <f>IF(N556="snížená",J556,0)</f>
        <v>0</v>
      </c>
      <c r="BG556" s="266">
        <f>IF(N556="zákl. přenesená",J556,0)</f>
        <v>0</v>
      </c>
      <c r="BH556" s="266">
        <f>IF(N556="sníž. přenesená",J556,0)</f>
        <v>0</v>
      </c>
      <c r="BI556" s="266">
        <f>IF(N556="nulová",J556,0)</f>
        <v>0</v>
      </c>
      <c r="BJ556" s="170" t="s">
        <v>24</v>
      </c>
      <c r="BK556" s="266">
        <f>ROUND(I556*H556,2)</f>
        <v>0</v>
      </c>
      <c r="BL556" s="170" t="s">
        <v>171</v>
      </c>
      <c r="BM556" s="170" t="s">
        <v>3544</v>
      </c>
    </row>
    <row r="557" spans="2:47" s="84" customFormat="1" ht="13.5">
      <c r="B557" s="105"/>
      <c r="C557" s="174"/>
      <c r="D557" s="194" t="s">
        <v>173</v>
      </c>
      <c r="E557" s="174"/>
      <c r="F557" s="195" t="s">
        <v>3543</v>
      </c>
      <c r="G557" s="174"/>
      <c r="H557" s="174"/>
      <c r="I557" s="215"/>
      <c r="J557" s="174"/>
      <c r="K557" s="174"/>
      <c r="L557" s="214"/>
      <c r="M557" s="238"/>
      <c r="N557" s="106"/>
      <c r="O557" s="106"/>
      <c r="P557" s="106"/>
      <c r="Q557" s="106"/>
      <c r="R557" s="106"/>
      <c r="S557" s="106"/>
      <c r="T557" s="255"/>
      <c r="AT557" s="170" t="s">
        <v>173</v>
      </c>
      <c r="AU557" s="170" t="s">
        <v>24</v>
      </c>
    </row>
    <row r="558" spans="2:47" s="84" customFormat="1" ht="24">
      <c r="B558" s="105"/>
      <c r="C558" s="174"/>
      <c r="D558" s="207" t="s">
        <v>1077</v>
      </c>
      <c r="E558" s="174"/>
      <c r="F558" s="280" t="s">
        <v>3075</v>
      </c>
      <c r="G558" s="174"/>
      <c r="H558" s="174"/>
      <c r="I558" s="215"/>
      <c r="J558" s="174"/>
      <c r="K558" s="174"/>
      <c r="L558" s="214"/>
      <c r="M558" s="238"/>
      <c r="N558" s="106"/>
      <c r="O558" s="106"/>
      <c r="P558" s="106"/>
      <c r="Q558" s="106"/>
      <c r="R558" s="106"/>
      <c r="S558" s="106"/>
      <c r="T558" s="255"/>
      <c r="AT558" s="170" t="s">
        <v>1077</v>
      </c>
      <c r="AU558" s="170" t="s">
        <v>24</v>
      </c>
    </row>
    <row r="559" spans="2:65" s="84" customFormat="1" ht="28.8" customHeight="1">
      <c r="B559" s="105"/>
      <c r="C559" s="189" t="s">
        <v>1909</v>
      </c>
      <c r="D559" s="189" t="s">
        <v>166</v>
      </c>
      <c r="E559" s="190" t="s">
        <v>3545</v>
      </c>
      <c r="F559" s="191" t="s">
        <v>3546</v>
      </c>
      <c r="G559" s="192" t="s">
        <v>3116</v>
      </c>
      <c r="H559" s="193">
        <v>10</v>
      </c>
      <c r="I559" s="233"/>
      <c r="J559" s="234">
        <f>ROUND(I559*H559,2)</f>
        <v>0</v>
      </c>
      <c r="K559" s="191" t="s">
        <v>22</v>
      </c>
      <c r="L559" s="214"/>
      <c r="M559" s="235" t="s">
        <v>22</v>
      </c>
      <c r="N559" s="236" t="s">
        <v>44</v>
      </c>
      <c r="O559" s="106"/>
      <c r="P559" s="237">
        <f>O559*H559</f>
        <v>0</v>
      </c>
      <c r="Q559" s="237">
        <v>0</v>
      </c>
      <c r="R559" s="237">
        <f>Q559*H559</f>
        <v>0</v>
      </c>
      <c r="S559" s="237">
        <v>0</v>
      </c>
      <c r="T559" s="254">
        <f>S559*H559</f>
        <v>0</v>
      </c>
      <c r="AR559" s="170" t="s">
        <v>171</v>
      </c>
      <c r="AT559" s="170" t="s">
        <v>166</v>
      </c>
      <c r="AU559" s="170" t="s">
        <v>24</v>
      </c>
      <c r="AY559" s="170" t="s">
        <v>164</v>
      </c>
      <c r="BE559" s="266">
        <f>IF(N559="základní",J559,0)</f>
        <v>0</v>
      </c>
      <c r="BF559" s="266">
        <f>IF(N559="snížená",J559,0)</f>
        <v>0</v>
      </c>
      <c r="BG559" s="266">
        <f>IF(N559="zákl. přenesená",J559,0)</f>
        <v>0</v>
      </c>
      <c r="BH559" s="266">
        <f>IF(N559="sníž. přenesená",J559,0)</f>
        <v>0</v>
      </c>
      <c r="BI559" s="266">
        <f>IF(N559="nulová",J559,0)</f>
        <v>0</v>
      </c>
      <c r="BJ559" s="170" t="s">
        <v>24</v>
      </c>
      <c r="BK559" s="266">
        <f>ROUND(I559*H559,2)</f>
        <v>0</v>
      </c>
      <c r="BL559" s="170" t="s">
        <v>171</v>
      </c>
      <c r="BM559" s="170" t="s">
        <v>3547</v>
      </c>
    </row>
    <row r="560" spans="2:47" s="84" customFormat="1" ht="13.5">
      <c r="B560" s="105"/>
      <c r="C560" s="174"/>
      <c r="D560" s="194" t="s">
        <v>173</v>
      </c>
      <c r="E560" s="174"/>
      <c r="F560" s="195" t="s">
        <v>3548</v>
      </c>
      <c r="G560" s="174"/>
      <c r="H560" s="174"/>
      <c r="I560" s="215"/>
      <c r="J560" s="174"/>
      <c r="K560" s="174"/>
      <c r="L560" s="214"/>
      <c r="M560" s="238"/>
      <c r="N560" s="106"/>
      <c r="O560" s="106"/>
      <c r="P560" s="106"/>
      <c r="Q560" s="106"/>
      <c r="R560" s="106"/>
      <c r="S560" s="106"/>
      <c r="T560" s="255"/>
      <c r="AT560" s="170" t="s">
        <v>173</v>
      </c>
      <c r="AU560" s="170" t="s">
        <v>24</v>
      </c>
    </row>
    <row r="561" spans="2:47" s="84" customFormat="1" ht="24">
      <c r="B561" s="105"/>
      <c r="C561" s="174"/>
      <c r="D561" s="207" t="s">
        <v>1077</v>
      </c>
      <c r="E561" s="174"/>
      <c r="F561" s="280" t="s">
        <v>3549</v>
      </c>
      <c r="G561" s="174"/>
      <c r="H561" s="174"/>
      <c r="I561" s="215"/>
      <c r="J561" s="174"/>
      <c r="K561" s="174"/>
      <c r="L561" s="214"/>
      <c r="M561" s="238"/>
      <c r="N561" s="106"/>
      <c r="O561" s="106"/>
      <c r="P561" s="106"/>
      <c r="Q561" s="106"/>
      <c r="R561" s="106"/>
      <c r="S561" s="106"/>
      <c r="T561" s="255"/>
      <c r="AT561" s="170" t="s">
        <v>1077</v>
      </c>
      <c r="AU561" s="170" t="s">
        <v>24</v>
      </c>
    </row>
    <row r="562" spans="2:65" s="84" customFormat="1" ht="28.8" customHeight="1">
      <c r="B562" s="105"/>
      <c r="C562" s="189" t="s">
        <v>1931</v>
      </c>
      <c r="D562" s="189" t="s">
        <v>166</v>
      </c>
      <c r="E562" s="190" t="s">
        <v>3550</v>
      </c>
      <c r="F562" s="191" t="s">
        <v>3551</v>
      </c>
      <c r="G562" s="192" t="s">
        <v>192</v>
      </c>
      <c r="H562" s="193">
        <v>3</v>
      </c>
      <c r="I562" s="233"/>
      <c r="J562" s="234">
        <f>ROUND(I562*H562,2)</f>
        <v>0</v>
      </c>
      <c r="K562" s="191" t="s">
        <v>22</v>
      </c>
      <c r="L562" s="214"/>
      <c r="M562" s="235" t="s">
        <v>22</v>
      </c>
      <c r="N562" s="236" t="s">
        <v>44</v>
      </c>
      <c r="O562" s="106"/>
      <c r="P562" s="237">
        <f>O562*H562</f>
        <v>0</v>
      </c>
      <c r="Q562" s="237">
        <v>0</v>
      </c>
      <c r="R562" s="237">
        <f>Q562*H562</f>
        <v>0</v>
      </c>
      <c r="S562" s="237">
        <v>0</v>
      </c>
      <c r="T562" s="254">
        <f>S562*H562</f>
        <v>0</v>
      </c>
      <c r="AR562" s="170" t="s">
        <v>171</v>
      </c>
      <c r="AT562" s="170" t="s">
        <v>166</v>
      </c>
      <c r="AU562" s="170" t="s">
        <v>24</v>
      </c>
      <c r="AY562" s="170" t="s">
        <v>164</v>
      </c>
      <c r="BE562" s="266">
        <f>IF(N562="základní",J562,0)</f>
        <v>0</v>
      </c>
      <c r="BF562" s="266">
        <f>IF(N562="snížená",J562,0)</f>
        <v>0</v>
      </c>
      <c r="BG562" s="266">
        <f>IF(N562="zákl. přenesená",J562,0)</f>
        <v>0</v>
      </c>
      <c r="BH562" s="266">
        <f>IF(N562="sníž. přenesená",J562,0)</f>
        <v>0</v>
      </c>
      <c r="BI562" s="266">
        <f>IF(N562="nulová",J562,0)</f>
        <v>0</v>
      </c>
      <c r="BJ562" s="170" t="s">
        <v>24</v>
      </c>
      <c r="BK562" s="266">
        <f>ROUND(I562*H562,2)</f>
        <v>0</v>
      </c>
      <c r="BL562" s="170" t="s">
        <v>171</v>
      </c>
      <c r="BM562" s="170" t="s">
        <v>3552</v>
      </c>
    </row>
    <row r="563" spans="2:47" s="84" customFormat="1" ht="13.5">
      <c r="B563" s="105"/>
      <c r="C563" s="174"/>
      <c r="D563" s="194" t="s">
        <v>173</v>
      </c>
      <c r="E563" s="174"/>
      <c r="F563" s="195" t="s">
        <v>3095</v>
      </c>
      <c r="G563" s="174"/>
      <c r="H563" s="174"/>
      <c r="I563" s="215"/>
      <c r="J563" s="174"/>
      <c r="K563" s="174"/>
      <c r="L563" s="214"/>
      <c r="M563" s="238"/>
      <c r="N563" s="106"/>
      <c r="O563" s="106"/>
      <c r="P563" s="106"/>
      <c r="Q563" s="106"/>
      <c r="R563" s="106"/>
      <c r="S563" s="106"/>
      <c r="T563" s="255"/>
      <c r="AT563" s="170" t="s">
        <v>173</v>
      </c>
      <c r="AU563" s="170" t="s">
        <v>24</v>
      </c>
    </row>
    <row r="564" spans="2:47" s="84" customFormat="1" ht="24">
      <c r="B564" s="105"/>
      <c r="C564" s="174"/>
      <c r="D564" s="194" t="s">
        <v>1077</v>
      </c>
      <c r="E564" s="174"/>
      <c r="F564" s="279" t="s">
        <v>3097</v>
      </c>
      <c r="G564" s="174"/>
      <c r="H564" s="174"/>
      <c r="I564" s="215"/>
      <c r="J564" s="174"/>
      <c r="K564" s="174"/>
      <c r="L564" s="214"/>
      <c r="M564" s="238"/>
      <c r="N564" s="106"/>
      <c r="O564" s="106"/>
      <c r="P564" s="106"/>
      <c r="Q564" s="106"/>
      <c r="R564" s="106"/>
      <c r="S564" s="106"/>
      <c r="T564" s="255"/>
      <c r="AT564" s="170" t="s">
        <v>1077</v>
      </c>
      <c r="AU564" s="170" t="s">
        <v>24</v>
      </c>
    </row>
    <row r="565" spans="2:63" s="89" customFormat="1" ht="37.5" customHeight="1">
      <c r="B565" s="183"/>
      <c r="C565" s="184"/>
      <c r="D565" s="187" t="s">
        <v>72</v>
      </c>
      <c r="E565" s="275" t="s">
        <v>298</v>
      </c>
      <c r="F565" s="275" t="s">
        <v>3553</v>
      </c>
      <c r="G565" s="184"/>
      <c r="H565" s="184"/>
      <c r="I565" s="226"/>
      <c r="J565" s="276">
        <f>BK565</f>
        <v>0</v>
      </c>
      <c r="K565" s="184"/>
      <c r="L565" s="228"/>
      <c r="M565" s="229"/>
      <c r="N565" s="230"/>
      <c r="O565" s="230"/>
      <c r="P565" s="231">
        <f aca="true" t="shared" si="16" ref="P565:T565">SUM(P566:P582)</f>
        <v>0</v>
      </c>
      <c r="Q565" s="230"/>
      <c r="R565" s="231">
        <f t="shared" si="16"/>
        <v>0</v>
      </c>
      <c r="S565" s="230"/>
      <c r="T565" s="253">
        <f t="shared" si="16"/>
        <v>0</v>
      </c>
      <c r="AR565" s="259" t="s">
        <v>24</v>
      </c>
      <c r="AT565" s="260" t="s">
        <v>72</v>
      </c>
      <c r="AU565" s="260" t="s">
        <v>73</v>
      </c>
      <c r="AY565" s="259" t="s">
        <v>164</v>
      </c>
      <c r="BK565" s="265">
        <f>SUM(BK566:BK582)</f>
        <v>0</v>
      </c>
    </row>
    <row r="566" spans="2:65" s="84" customFormat="1" ht="20.4" customHeight="1">
      <c r="B566" s="105"/>
      <c r="C566" s="189" t="s">
        <v>1937</v>
      </c>
      <c r="D566" s="189" t="s">
        <v>166</v>
      </c>
      <c r="E566" s="190" t="s">
        <v>3554</v>
      </c>
      <c r="F566" s="191" t="s">
        <v>3555</v>
      </c>
      <c r="G566" s="192" t="s">
        <v>579</v>
      </c>
      <c r="H566" s="193">
        <v>1</v>
      </c>
      <c r="I566" s="233"/>
      <c r="J566" s="234">
        <f>ROUND(I566*H566,2)</f>
        <v>0</v>
      </c>
      <c r="K566" s="191" t="s">
        <v>22</v>
      </c>
      <c r="L566" s="214"/>
      <c r="M566" s="235" t="s">
        <v>22</v>
      </c>
      <c r="N566" s="236" t="s">
        <v>44</v>
      </c>
      <c r="O566" s="106"/>
      <c r="P566" s="237">
        <f>O566*H566</f>
        <v>0</v>
      </c>
      <c r="Q566" s="237">
        <v>0</v>
      </c>
      <c r="R566" s="237">
        <f>Q566*H566</f>
        <v>0</v>
      </c>
      <c r="S566" s="237">
        <v>0</v>
      </c>
      <c r="T566" s="254">
        <f>S566*H566</f>
        <v>0</v>
      </c>
      <c r="AR566" s="170" t="s">
        <v>171</v>
      </c>
      <c r="AT566" s="170" t="s">
        <v>166</v>
      </c>
      <c r="AU566" s="170" t="s">
        <v>24</v>
      </c>
      <c r="AY566" s="170" t="s">
        <v>164</v>
      </c>
      <c r="BE566" s="266">
        <f>IF(N566="základní",J566,0)</f>
        <v>0</v>
      </c>
      <c r="BF566" s="266">
        <f>IF(N566="snížená",J566,0)</f>
        <v>0</v>
      </c>
      <c r="BG566" s="266">
        <f>IF(N566="zákl. přenesená",J566,0)</f>
        <v>0</v>
      </c>
      <c r="BH566" s="266">
        <f>IF(N566="sníž. přenesená",J566,0)</f>
        <v>0</v>
      </c>
      <c r="BI566" s="266">
        <f>IF(N566="nulová",J566,0)</f>
        <v>0</v>
      </c>
      <c r="BJ566" s="170" t="s">
        <v>24</v>
      </c>
      <c r="BK566" s="266">
        <f>ROUND(I566*H566,2)</f>
        <v>0</v>
      </c>
      <c r="BL566" s="170" t="s">
        <v>171</v>
      </c>
      <c r="BM566" s="170" t="s">
        <v>3556</v>
      </c>
    </row>
    <row r="567" spans="2:47" s="84" customFormat="1" ht="13.5">
      <c r="B567" s="105"/>
      <c r="C567" s="174"/>
      <c r="D567" s="194" t="s">
        <v>173</v>
      </c>
      <c r="E567" s="174"/>
      <c r="F567" s="195" t="s">
        <v>3555</v>
      </c>
      <c r="G567" s="174"/>
      <c r="H567" s="174"/>
      <c r="I567" s="215"/>
      <c r="J567" s="174"/>
      <c r="K567" s="174"/>
      <c r="L567" s="214"/>
      <c r="M567" s="238"/>
      <c r="N567" s="106"/>
      <c r="O567" s="106"/>
      <c r="P567" s="106"/>
      <c r="Q567" s="106"/>
      <c r="R567" s="106"/>
      <c r="S567" s="106"/>
      <c r="T567" s="255"/>
      <c r="AT567" s="170" t="s">
        <v>173</v>
      </c>
      <c r="AU567" s="170" t="s">
        <v>24</v>
      </c>
    </row>
    <row r="568" spans="2:47" s="84" customFormat="1" ht="24">
      <c r="B568" s="105"/>
      <c r="C568" s="174"/>
      <c r="D568" s="207" t="s">
        <v>1077</v>
      </c>
      <c r="E568" s="174"/>
      <c r="F568" s="280" t="s">
        <v>3075</v>
      </c>
      <c r="G568" s="174"/>
      <c r="H568" s="174"/>
      <c r="I568" s="215"/>
      <c r="J568" s="174"/>
      <c r="K568" s="174"/>
      <c r="L568" s="214"/>
      <c r="M568" s="238"/>
      <c r="N568" s="106"/>
      <c r="O568" s="106"/>
      <c r="P568" s="106"/>
      <c r="Q568" s="106"/>
      <c r="R568" s="106"/>
      <c r="S568" s="106"/>
      <c r="T568" s="255"/>
      <c r="AT568" s="170" t="s">
        <v>1077</v>
      </c>
      <c r="AU568" s="170" t="s">
        <v>24</v>
      </c>
    </row>
    <row r="569" spans="2:65" s="84" customFormat="1" ht="20.4" customHeight="1">
      <c r="B569" s="105"/>
      <c r="C569" s="189" t="s">
        <v>1944</v>
      </c>
      <c r="D569" s="189" t="s">
        <v>166</v>
      </c>
      <c r="E569" s="190" t="s">
        <v>3557</v>
      </c>
      <c r="F569" s="191" t="s">
        <v>3558</v>
      </c>
      <c r="G569" s="192" t="s">
        <v>579</v>
      </c>
      <c r="H569" s="193">
        <v>1</v>
      </c>
      <c r="I569" s="233"/>
      <c r="J569" s="234">
        <f>ROUND(I569*H569,2)</f>
        <v>0</v>
      </c>
      <c r="K569" s="191" t="s">
        <v>22</v>
      </c>
      <c r="L569" s="214"/>
      <c r="M569" s="235" t="s">
        <v>22</v>
      </c>
      <c r="N569" s="236" t="s">
        <v>44</v>
      </c>
      <c r="O569" s="106"/>
      <c r="P569" s="237">
        <f>O569*H569</f>
        <v>0</v>
      </c>
      <c r="Q569" s="237">
        <v>0</v>
      </c>
      <c r="R569" s="237">
        <f>Q569*H569</f>
        <v>0</v>
      </c>
      <c r="S569" s="237">
        <v>0</v>
      </c>
      <c r="T569" s="254">
        <f>S569*H569</f>
        <v>0</v>
      </c>
      <c r="AR569" s="170" t="s">
        <v>171</v>
      </c>
      <c r="AT569" s="170" t="s">
        <v>166</v>
      </c>
      <c r="AU569" s="170" t="s">
        <v>24</v>
      </c>
      <c r="AY569" s="170" t="s">
        <v>164</v>
      </c>
      <c r="BE569" s="266">
        <f>IF(N569="základní",J569,0)</f>
        <v>0</v>
      </c>
      <c r="BF569" s="266">
        <f>IF(N569="snížená",J569,0)</f>
        <v>0</v>
      </c>
      <c r="BG569" s="266">
        <f>IF(N569="zákl. přenesená",J569,0)</f>
        <v>0</v>
      </c>
      <c r="BH569" s="266">
        <f>IF(N569="sníž. přenesená",J569,0)</f>
        <v>0</v>
      </c>
      <c r="BI569" s="266">
        <f>IF(N569="nulová",J569,0)</f>
        <v>0</v>
      </c>
      <c r="BJ569" s="170" t="s">
        <v>24</v>
      </c>
      <c r="BK569" s="266">
        <f>ROUND(I569*H569,2)</f>
        <v>0</v>
      </c>
      <c r="BL569" s="170" t="s">
        <v>171</v>
      </c>
      <c r="BM569" s="170" t="s">
        <v>3559</v>
      </c>
    </row>
    <row r="570" spans="2:47" s="84" customFormat="1" ht="13.5">
      <c r="B570" s="105"/>
      <c r="C570" s="174"/>
      <c r="D570" s="194" t="s">
        <v>173</v>
      </c>
      <c r="E570" s="174"/>
      <c r="F570" s="195" t="s">
        <v>3558</v>
      </c>
      <c r="G570" s="174"/>
      <c r="H570" s="174"/>
      <c r="I570" s="215"/>
      <c r="J570" s="174"/>
      <c r="K570" s="174"/>
      <c r="L570" s="214"/>
      <c r="M570" s="238"/>
      <c r="N570" s="106"/>
      <c r="O570" s="106"/>
      <c r="P570" s="106"/>
      <c r="Q570" s="106"/>
      <c r="R570" s="106"/>
      <c r="S570" s="106"/>
      <c r="T570" s="255"/>
      <c r="AT570" s="170" t="s">
        <v>173</v>
      </c>
      <c r="AU570" s="170" t="s">
        <v>24</v>
      </c>
    </row>
    <row r="571" spans="2:47" s="84" customFormat="1" ht="24">
      <c r="B571" s="105"/>
      <c r="C571" s="174"/>
      <c r="D571" s="207" t="s">
        <v>1077</v>
      </c>
      <c r="E571" s="174"/>
      <c r="F571" s="280" t="s">
        <v>3078</v>
      </c>
      <c r="G571" s="174"/>
      <c r="H571" s="174"/>
      <c r="I571" s="215"/>
      <c r="J571" s="174"/>
      <c r="K571" s="174"/>
      <c r="L571" s="214"/>
      <c r="M571" s="238"/>
      <c r="N571" s="106"/>
      <c r="O571" s="106"/>
      <c r="P571" s="106"/>
      <c r="Q571" s="106"/>
      <c r="R571" s="106"/>
      <c r="S571" s="106"/>
      <c r="T571" s="255"/>
      <c r="AT571" s="170" t="s">
        <v>1077</v>
      </c>
      <c r="AU571" s="170" t="s">
        <v>24</v>
      </c>
    </row>
    <row r="572" spans="2:65" s="84" customFormat="1" ht="20.4" customHeight="1">
      <c r="B572" s="105"/>
      <c r="C572" s="189" t="s">
        <v>1964</v>
      </c>
      <c r="D572" s="189" t="s">
        <v>166</v>
      </c>
      <c r="E572" s="190" t="s">
        <v>3560</v>
      </c>
      <c r="F572" s="191" t="s">
        <v>3561</v>
      </c>
      <c r="G572" s="192" t="s">
        <v>579</v>
      </c>
      <c r="H572" s="193">
        <v>2</v>
      </c>
      <c r="I572" s="233"/>
      <c r="J572" s="234">
        <f>ROUND(I572*H572,2)</f>
        <v>0</v>
      </c>
      <c r="K572" s="191" t="s">
        <v>22</v>
      </c>
      <c r="L572" s="214"/>
      <c r="M572" s="235" t="s">
        <v>22</v>
      </c>
      <c r="N572" s="236" t="s">
        <v>44</v>
      </c>
      <c r="O572" s="106"/>
      <c r="P572" s="237">
        <f>O572*H572</f>
        <v>0</v>
      </c>
      <c r="Q572" s="237">
        <v>0</v>
      </c>
      <c r="R572" s="237">
        <f>Q572*H572</f>
        <v>0</v>
      </c>
      <c r="S572" s="237">
        <v>0</v>
      </c>
      <c r="T572" s="254">
        <f>S572*H572</f>
        <v>0</v>
      </c>
      <c r="AR572" s="170" t="s">
        <v>171</v>
      </c>
      <c r="AT572" s="170" t="s">
        <v>166</v>
      </c>
      <c r="AU572" s="170" t="s">
        <v>24</v>
      </c>
      <c r="AY572" s="170" t="s">
        <v>164</v>
      </c>
      <c r="BE572" s="266">
        <f>IF(N572="základní",J572,0)</f>
        <v>0</v>
      </c>
      <c r="BF572" s="266">
        <f>IF(N572="snížená",J572,0)</f>
        <v>0</v>
      </c>
      <c r="BG572" s="266">
        <f>IF(N572="zákl. přenesená",J572,0)</f>
        <v>0</v>
      </c>
      <c r="BH572" s="266">
        <f>IF(N572="sníž. přenesená",J572,0)</f>
        <v>0</v>
      </c>
      <c r="BI572" s="266">
        <f>IF(N572="nulová",J572,0)</f>
        <v>0</v>
      </c>
      <c r="BJ572" s="170" t="s">
        <v>24</v>
      </c>
      <c r="BK572" s="266">
        <f>ROUND(I572*H572,2)</f>
        <v>0</v>
      </c>
      <c r="BL572" s="170" t="s">
        <v>171</v>
      </c>
      <c r="BM572" s="170" t="s">
        <v>3562</v>
      </c>
    </row>
    <row r="573" spans="2:47" s="84" customFormat="1" ht="13.5">
      <c r="B573" s="105"/>
      <c r="C573" s="174"/>
      <c r="D573" s="194" t="s">
        <v>173</v>
      </c>
      <c r="E573" s="174"/>
      <c r="F573" s="195" t="s">
        <v>3561</v>
      </c>
      <c r="G573" s="174"/>
      <c r="H573" s="174"/>
      <c r="I573" s="215"/>
      <c r="J573" s="174"/>
      <c r="K573" s="174"/>
      <c r="L573" s="214"/>
      <c r="M573" s="238"/>
      <c r="N573" s="106"/>
      <c r="O573" s="106"/>
      <c r="P573" s="106"/>
      <c r="Q573" s="106"/>
      <c r="R573" s="106"/>
      <c r="S573" s="106"/>
      <c r="T573" s="255"/>
      <c r="AT573" s="170" t="s">
        <v>173</v>
      </c>
      <c r="AU573" s="170" t="s">
        <v>24</v>
      </c>
    </row>
    <row r="574" spans="2:47" s="84" customFormat="1" ht="24">
      <c r="B574" s="105"/>
      <c r="C574" s="174"/>
      <c r="D574" s="207" t="s">
        <v>1077</v>
      </c>
      <c r="E574" s="174"/>
      <c r="F574" s="280" t="s">
        <v>3078</v>
      </c>
      <c r="G574" s="174"/>
      <c r="H574" s="174"/>
      <c r="I574" s="215"/>
      <c r="J574" s="174"/>
      <c r="K574" s="174"/>
      <c r="L574" s="214"/>
      <c r="M574" s="238"/>
      <c r="N574" s="106"/>
      <c r="O574" s="106"/>
      <c r="P574" s="106"/>
      <c r="Q574" s="106"/>
      <c r="R574" s="106"/>
      <c r="S574" s="106"/>
      <c r="T574" s="255"/>
      <c r="AT574" s="170" t="s">
        <v>1077</v>
      </c>
      <c r="AU574" s="170" t="s">
        <v>24</v>
      </c>
    </row>
    <row r="575" spans="2:65" s="84" customFormat="1" ht="28.8" customHeight="1">
      <c r="B575" s="105"/>
      <c r="C575" s="189" t="s">
        <v>1970</v>
      </c>
      <c r="D575" s="189" t="s">
        <v>166</v>
      </c>
      <c r="E575" s="190" t="s">
        <v>3563</v>
      </c>
      <c r="F575" s="191" t="s">
        <v>3564</v>
      </c>
      <c r="G575" s="192" t="s">
        <v>465</v>
      </c>
      <c r="H575" s="193">
        <v>0.5</v>
      </c>
      <c r="I575" s="233"/>
      <c r="J575" s="234">
        <f aca="true" t="shared" si="17" ref="J575:J580">ROUND(I575*H575,2)</f>
        <v>0</v>
      </c>
      <c r="K575" s="191" t="s">
        <v>22</v>
      </c>
      <c r="L575" s="214"/>
      <c r="M575" s="235" t="s">
        <v>22</v>
      </c>
      <c r="N575" s="236" t="s">
        <v>44</v>
      </c>
      <c r="O575" s="106"/>
      <c r="P575" s="237">
        <f aca="true" t="shared" si="18" ref="P575:P580">O575*H575</f>
        <v>0</v>
      </c>
      <c r="Q575" s="237">
        <v>0</v>
      </c>
      <c r="R575" s="237">
        <f aca="true" t="shared" si="19" ref="R575:R580">Q575*H575</f>
        <v>0</v>
      </c>
      <c r="S575" s="237">
        <v>0</v>
      </c>
      <c r="T575" s="254">
        <f aca="true" t="shared" si="20" ref="T575:T580">S575*H575</f>
        <v>0</v>
      </c>
      <c r="AR575" s="170" t="s">
        <v>171</v>
      </c>
      <c r="AT575" s="170" t="s">
        <v>166</v>
      </c>
      <c r="AU575" s="170" t="s">
        <v>24</v>
      </c>
      <c r="AY575" s="170" t="s">
        <v>164</v>
      </c>
      <c r="BE575" s="266">
        <f aca="true" t="shared" si="21" ref="BE575:BE580">IF(N575="základní",J575,0)</f>
        <v>0</v>
      </c>
      <c r="BF575" s="266">
        <f aca="true" t="shared" si="22" ref="BF575:BF580">IF(N575="snížená",J575,0)</f>
        <v>0</v>
      </c>
      <c r="BG575" s="266">
        <f aca="true" t="shared" si="23" ref="BG575:BG580">IF(N575="zákl. přenesená",J575,0)</f>
        <v>0</v>
      </c>
      <c r="BH575" s="266">
        <f aca="true" t="shared" si="24" ref="BH575:BH580">IF(N575="sníž. přenesená",J575,0)</f>
        <v>0</v>
      </c>
      <c r="BI575" s="266">
        <f aca="true" t="shared" si="25" ref="BI575:BI580">IF(N575="nulová",J575,0)</f>
        <v>0</v>
      </c>
      <c r="BJ575" s="170" t="s">
        <v>24</v>
      </c>
      <c r="BK575" s="266">
        <f aca="true" t="shared" si="26" ref="BK575:BK580">ROUND(I575*H575,2)</f>
        <v>0</v>
      </c>
      <c r="BL575" s="170" t="s">
        <v>171</v>
      </c>
      <c r="BM575" s="170" t="s">
        <v>3565</v>
      </c>
    </row>
    <row r="576" spans="2:47" s="84" customFormat="1" ht="13.5">
      <c r="B576" s="105"/>
      <c r="C576" s="174"/>
      <c r="D576" s="194" t="s">
        <v>173</v>
      </c>
      <c r="E576" s="174"/>
      <c r="F576" s="195" t="s">
        <v>3566</v>
      </c>
      <c r="G576" s="174"/>
      <c r="H576" s="174"/>
      <c r="I576" s="215"/>
      <c r="J576" s="174"/>
      <c r="K576" s="174"/>
      <c r="L576" s="214"/>
      <c r="M576" s="238"/>
      <c r="N576" s="106"/>
      <c r="O576" s="106"/>
      <c r="P576" s="106"/>
      <c r="Q576" s="106"/>
      <c r="R576" s="106"/>
      <c r="S576" s="106"/>
      <c r="T576" s="255"/>
      <c r="AT576" s="170" t="s">
        <v>173</v>
      </c>
      <c r="AU576" s="170" t="s">
        <v>24</v>
      </c>
    </row>
    <row r="577" spans="2:47" s="84" customFormat="1" ht="24">
      <c r="B577" s="105"/>
      <c r="C577" s="174"/>
      <c r="D577" s="207" t="s">
        <v>1077</v>
      </c>
      <c r="E577" s="174"/>
      <c r="F577" s="280" t="s">
        <v>3567</v>
      </c>
      <c r="G577" s="174"/>
      <c r="H577" s="174"/>
      <c r="I577" s="215"/>
      <c r="J577" s="174"/>
      <c r="K577" s="174"/>
      <c r="L577" s="214"/>
      <c r="M577" s="238"/>
      <c r="N577" s="106"/>
      <c r="O577" s="106"/>
      <c r="P577" s="106"/>
      <c r="Q577" s="106"/>
      <c r="R577" s="106"/>
      <c r="S577" s="106"/>
      <c r="T577" s="255"/>
      <c r="AT577" s="170" t="s">
        <v>1077</v>
      </c>
      <c r="AU577" s="170" t="s">
        <v>24</v>
      </c>
    </row>
    <row r="578" spans="2:65" s="84" customFormat="1" ht="28.8" customHeight="1">
      <c r="B578" s="105"/>
      <c r="C578" s="189" t="s">
        <v>1979</v>
      </c>
      <c r="D578" s="189" t="s">
        <v>166</v>
      </c>
      <c r="E578" s="190" t="s">
        <v>3568</v>
      </c>
      <c r="F578" s="191" t="s">
        <v>3551</v>
      </c>
      <c r="G578" s="192" t="s">
        <v>192</v>
      </c>
      <c r="H578" s="193">
        <v>0.5</v>
      </c>
      <c r="I578" s="233"/>
      <c r="J578" s="234">
        <f t="shared" si="17"/>
        <v>0</v>
      </c>
      <c r="K578" s="191" t="s">
        <v>22</v>
      </c>
      <c r="L578" s="214"/>
      <c r="M578" s="235" t="s">
        <v>22</v>
      </c>
      <c r="N578" s="236" t="s">
        <v>44</v>
      </c>
      <c r="O578" s="106"/>
      <c r="P578" s="237">
        <f t="shared" si="18"/>
        <v>0</v>
      </c>
      <c r="Q578" s="237">
        <v>0</v>
      </c>
      <c r="R578" s="237">
        <f t="shared" si="19"/>
        <v>0</v>
      </c>
      <c r="S578" s="237">
        <v>0</v>
      </c>
      <c r="T578" s="254">
        <f t="shared" si="20"/>
        <v>0</v>
      </c>
      <c r="AR578" s="170" t="s">
        <v>171</v>
      </c>
      <c r="AT578" s="170" t="s">
        <v>166</v>
      </c>
      <c r="AU578" s="170" t="s">
        <v>24</v>
      </c>
      <c r="AY578" s="170" t="s">
        <v>164</v>
      </c>
      <c r="BE578" s="266">
        <f t="shared" si="21"/>
        <v>0</v>
      </c>
      <c r="BF578" s="266">
        <f t="shared" si="22"/>
        <v>0</v>
      </c>
      <c r="BG578" s="266">
        <f t="shared" si="23"/>
        <v>0</v>
      </c>
      <c r="BH578" s="266">
        <f t="shared" si="24"/>
        <v>0</v>
      </c>
      <c r="BI578" s="266">
        <f t="shared" si="25"/>
        <v>0</v>
      </c>
      <c r="BJ578" s="170" t="s">
        <v>24</v>
      </c>
      <c r="BK578" s="266">
        <f t="shared" si="26"/>
        <v>0</v>
      </c>
      <c r="BL578" s="170" t="s">
        <v>171</v>
      </c>
      <c r="BM578" s="170" t="s">
        <v>3569</v>
      </c>
    </row>
    <row r="579" spans="2:47" s="84" customFormat="1" ht="13.5">
      <c r="B579" s="105"/>
      <c r="C579" s="174"/>
      <c r="D579" s="207" t="s">
        <v>173</v>
      </c>
      <c r="E579" s="174"/>
      <c r="F579" s="270" t="s">
        <v>3570</v>
      </c>
      <c r="G579" s="174"/>
      <c r="H579" s="174"/>
      <c r="I579" s="215"/>
      <c r="J579" s="174"/>
      <c r="K579" s="174"/>
      <c r="L579" s="214"/>
      <c r="M579" s="238"/>
      <c r="N579" s="106"/>
      <c r="O579" s="106"/>
      <c r="P579" s="106"/>
      <c r="Q579" s="106"/>
      <c r="R579" s="106"/>
      <c r="S579" s="106"/>
      <c r="T579" s="255"/>
      <c r="AT579" s="170" t="s">
        <v>173</v>
      </c>
      <c r="AU579" s="170" t="s">
        <v>24</v>
      </c>
    </row>
    <row r="580" spans="2:65" s="84" customFormat="1" ht="28.8" customHeight="1">
      <c r="B580" s="105"/>
      <c r="C580" s="189" t="s">
        <v>1985</v>
      </c>
      <c r="D580" s="189" t="s">
        <v>166</v>
      </c>
      <c r="E580" s="190" t="s">
        <v>3571</v>
      </c>
      <c r="F580" s="191" t="s">
        <v>3572</v>
      </c>
      <c r="G580" s="192" t="s">
        <v>3116</v>
      </c>
      <c r="H580" s="193">
        <v>3</v>
      </c>
      <c r="I580" s="233"/>
      <c r="J580" s="234">
        <f t="shared" si="17"/>
        <v>0</v>
      </c>
      <c r="K580" s="191" t="s">
        <v>22</v>
      </c>
      <c r="L580" s="214"/>
      <c r="M580" s="235" t="s">
        <v>22</v>
      </c>
      <c r="N580" s="236" t="s">
        <v>44</v>
      </c>
      <c r="O580" s="106"/>
      <c r="P580" s="237">
        <f t="shared" si="18"/>
        <v>0</v>
      </c>
      <c r="Q580" s="237">
        <v>0</v>
      </c>
      <c r="R580" s="237">
        <f t="shared" si="19"/>
        <v>0</v>
      </c>
      <c r="S580" s="237">
        <v>0</v>
      </c>
      <c r="T580" s="254">
        <f t="shared" si="20"/>
        <v>0</v>
      </c>
      <c r="AR580" s="170" t="s">
        <v>171</v>
      </c>
      <c r="AT580" s="170" t="s">
        <v>166</v>
      </c>
      <c r="AU580" s="170" t="s">
        <v>24</v>
      </c>
      <c r="AY580" s="170" t="s">
        <v>164</v>
      </c>
      <c r="BE580" s="266">
        <f t="shared" si="21"/>
        <v>0</v>
      </c>
      <c r="BF580" s="266">
        <f t="shared" si="22"/>
        <v>0</v>
      </c>
      <c r="BG580" s="266">
        <f t="shared" si="23"/>
        <v>0</v>
      </c>
      <c r="BH580" s="266">
        <f t="shared" si="24"/>
        <v>0</v>
      </c>
      <c r="BI580" s="266">
        <f t="shared" si="25"/>
        <v>0</v>
      </c>
      <c r="BJ580" s="170" t="s">
        <v>24</v>
      </c>
      <c r="BK580" s="266">
        <f t="shared" si="26"/>
        <v>0</v>
      </c>
      <c r="BL580" s="170" t="s">
        <v>171</v>
      </c>
      <c r="BM580" s="170" t="s">
        <v>3573</v>
      </c>
    </row>
    <row r="581" spans="2:47" s="84" customFormat="1" ht="13.5">
      <c r="B581" s="105"/>
      <c r="C581" s="174"/>
      <c r="D581" s="194" t="s">
        <v>173</v>
      </c>
      <c r="E581" s="174"/>
      <c r="F581" s="195" t="s">
        <v>3118</v>
      </c>
      <c r="G581" s="174"/>
      <c r="H581" s="174"/>
      <c r="I581" s="215"/>
      <c r="J581" s="174"/>
      <c r="K581" s="174"/>
      <c r="L581" s="214"/>
      <c r="M581" s="238"/>
      <c r="N581" s="106"/>
      <c r="O581" s="106"/>
      <c r="P581" s="106"/>
      <c r="Q581" s="106"/>
      <c r="R581" s="106"/>
      <c r="S581" s="106"/>
      <c r="T581" s="255"/>
      <c r="AT581" s="170" t="s">
        <v>173</v>
      </c>
      <c r="AU581" s="170" t="s">
        <v>24</v>
      </c>
    </row>
    <row r="582" spans="2:47" s="84" customFormat="1" ht="24">
      <c r="B582" s="105"/>
      <c r="C582" s="174"/>
      <c r="D582" s="194" t="s">
        <v>1077</v>
      </c>
      <c r="E582" s="174"/>
      <c r="F582" s="279" t="s">
        <v>3574</v>
      </c>
      <c r="G582" s="174"/>
      <c r="H582" s="174"/>
      <c r="I582" s="215"/>
      <c r="J582" s="174"/>
      <c r="K582" s="174"/>
      <c r="L582" s="214"/>
      <c r="M582" s="238"/>
      <c r="N582" s="106"/>
      <c r="O582" s="106"/>
      <c r="P582" s="106"/>
      <c r="Q582" s="106"/>
      <c r="R582" s="106"/>
      <c r="S582" s="106"/>
      <c r="T582" s="255"/>
      <c r="AT582" s="170" t="s">
        <v>1077</v>
      </c>
      <c r="AU582" s="170" t="s">
        <v>24</v>
      </c>
    </row>
    <row r="583" spans="2:63" s="89" customFormat="1" ht="37.5" customHeight="1">
      <c r="B583" s="183"/>
      <c r="C583" s="184"/>
      <c r="D583" s="187" t="s">
        <v>72</v>
      </c>
      <c r="E583" s="275" t="s">
        <v>305</v>
      </c>
      <c r="F583" s="275" t="s">
        <v>3575</v>
      </c>
      <c r="G583" s="184"/>
      <c r="H583" s="184"/>
      <c r="I583" s="226"/>
      <c r="J583" s="276">
        <f>BK583</f>
        <v>0</v>
      </c>
      <c r="K583" s="184"/>
      <c r="L583" s="228"/>
      <c r="M583" s="229"/>
      <c r="N583" s="230"/>
      <c r="O583" s="230"/>
      <c r="P583" s="231">
        <f aca="true" t="shared" si="27" ref="P583:T583">SUM(P584:P612)</f>
        <v>0</v>
      </c>
      <c r="Q583" s="230"/>
      <c r="R583" s="231">
        <f t="shared" si="27"/>
        <v>0</v>
      </c>
      <c r="S583" s="230"/>
      <c r="T583" s="253">
        <f t="shared" si="27"/>
        <v>0</v>
      </c>
      <c r="AR583" s="259" t="s">
        <v>24</v>
      </c>
      <c r="AT583" s="260" t="s">
        <v>72</v>
      </c>
      <c r="AU583" s="260" t="s">
        <v>73</v>
      </c>
      <c r="AY583" s="259" t="s">
        <v>164</v>
      </c>
      <c r="BK583" s="265">
        <f>SUM(BK584:BK612)</f>
        <v>0</v>
      </c>
    </row>
    <row r="584" spans="2:65" s="84" customFormat="1" ht="28.8" customHeight="1">
      <c r="B584" s="105"/>
      <c r="C584" s="189" t="s">
        <v>1992</v>
      </c>
      <c r="D584" s="189" t="s">
        <v>166</v>
      </c>
      <c r="E584" s="190" t="s">
        <v>3576</v>
      </c>
      <c r="F584" s="191" t="s">
        <v>3577</v>
      </c>
      <c r="G584" s="192" t="s">
        <v>574</v>
      </c>
      <c r="H584" s="193">
        <v>1</v>
      </c>
      <c r="I584" s="233"/>
      <c r="J584" s="234">
        <f>ROUND(I584*H584,2)</f>
        <v>0</v>
      </c>
      <c r="K584" s="191" t="s">
        <v>22</v>
      </c>
      <c r="L584" s="214"/>
      <c r="M584" s="235" t="s">
        <v>22</v>
      </c>
      <c r="N584" s="236" t="s">
        <v>44</v>
      </c>
      <c r="O584" s="106"/>
      <c r="P584" s="237">
        <f>O584*H584</f>
        <v>0</v>
      </c>
      <c r="Q584" s="237">
        <v>0</v>
      </c>
      <c r="R584" s="237">
        <f>Q584*H584</f>
        <v>0</v>
      </c>
      <c r="S584" s="237">
        <v>0</v>
      </c>
      <c r="T584" s="254">
        <f>S584*H584</f>
        <v>0</v>
      </c>
      <c r="AR584" s="170" t="s">
        <v>171</v>
      </c>
      <c r="AT584" s="170" t="s">
        <v>166</v>
      </c>
      <c r="AU584" s="170" t="s">
        <v>24</v>
      </c>
      <c r="AY584" s="170" t="s">
        <v>164</v>
      </c>
      <c r="BE584" s="266">
        <f>IF(N584="základní",J584,0)</f>
        <v>0</v>
      </c>
      <c r="BF584" s="266">
        <f>IF(N584="snížená",J584,0)</f>
        <v>0</v>
      </c>
      <c r="BG584" s="266">
        <f>IF(N584="zákl. přenesená",J584,0)</f>
        <v>0</v>
      </c>
      <c r="BH584" s="266">
        <f>IF(N584="sníž. přenesená",J584,0)</f>
        <v>0</v>
      </c>
      <c r="BI584" s="266">
        <f>IF(N584="nulová",J584,0)</f>
        <v>0</v>
      </c>
      <c r="BJ584" s="170" t="s">
        <v>24</v>
      </c>
      <c r="BK584" s="266">
        <f>ROUND(I584*H584,2)</f>
        <v>0</v>
      </c>
      <c r="BL584" s="170" t="s">
        <v>171</v>
      </c>
      <c r="BM584" s="170" t="s">
        <v>3578</v>
      </c>
    </row>
    <row r="585" spans="2:47" s="84" customFormat="1" ht="13.5">
      <c r="B585" s="105"/>
      <c r="C585" s="174"/>
      <c r="D585" s="194" t="s">
        <v>173</v>
      </c>
      <c r="E585" s="174"/>
      <c r="F585" s="195" t="s">
        <v>3579</v>
      </c>
      <c r="G585" s="174"/>
      <c r="H585" s="174"/>
      <c r="I585" s="215"/>
      <c r="J585" s="174"/>
      <c r="K585" s="174"/>
      <c r="L585" s="214"/>
      <c r="M585" s="238"/>
      <c r="N585" s="106"/>
      <c r="O585" s="106"/>
      <c r="P585" s="106"/>
      <c r="Q585" s="106"/>
      <c r="R585" s="106"/>
      <c r="S585" s="106"/>
      <c r="T585" s="255"/>
      <c r="AT585" s="170" t="s">
        <v>173</v>
      </c>
      <c r="AU585" s="170" t="s">
        <v>24</v>
      </c>
    </row>
    <row r="586" spans="2:47" s="84" customFormat="1" ht="24">
      <c r="B586" s="105"/>
      <c r="C586" s="174"/>
      <c r="D586" s="207" t="s">
        <v>1077</v>
      </c>
      <c r="E586" s="174"/>
      <c r="F586" s="280" t="s">
        <v>3580</v>
      </c>
      <c r="G586" s="174"/>
      <c r="H586" s="174"/>
      <c r="I586" s="215"/>
      <c r="J586" s="174"/>
      <c r="K586" s="174"/>
      <c r="L586" s="214"/>
      <c r="M586" s="238"/>
      <c r="N586" s="106"/>
      <c r="O586" s="106"/>
      <c r="P586" s="106"/>
      <c r="Q586" s="106"/>
      <c r="R586" s="106"/>
      <c r="S586" s="106"/>
      <c r="T586" s="255"/>
      <c r="AT586" s="170" t="s">
        <v>1077</v>
      </c>
      <c r="AU586" s="170" t="s">
        <v>24</v>
      </c>
    </row>
    <row r="587" spans="2:65" s="84" customFormat="1" ht="28.8" customHeight="1">
      <c r="B587" s="105"/>
      <c r="C587" s="189" t="s">
        <v>2001</v>
      </c>
      <c r="D587" s="189" t="s">
        <v>166</v>
      </c>
      <c r="E587" s="190" t="s">
        <v>3581</v>
      </c>
      <c r="F587" s="191" t="s">
        <v>3582</v>
      </c>
      <c r="G587" s="192" t="s">
        <v>579</v>
      </c>
      <c r="H587" s="193">
        <v>1</v>
      </c>
      <c r="I587" s="233"/>
      <c r="J587" s="234">
        <f aca="true" t="shared" si="28" ref="J587:J592">ROUND(I587*H587,2)</f>
        <v>0</v>
      </c>
      <c r="K587" s="191" t="s">
        <v>22</v>
      </c>
      <c r="L587" s="214"/>
      <c r="M587" s="235" t="s">
        <v>22</v>
      </c>
      <c r="N587" s="236" t="s">
        <v>44</v>
      </c>
      <c r="O587" s="106"/>
      <c r="P587" s="237">
        <f aca="true" t="shared" si="29" ref="P587:P592">O587*H587</f>
        <v>0</v>
      </c>
      <c r="Q587" s="237">
        <v>0</v>
      </c>
      <c r="R587" s="237">
        <f aca="true" t="shared" si="30" ref="R587:R592">Q587*H587</f>
        <v>0</v>
      </c>
      <c r="S587" s="237">
        <v>0</v>
      </c>
      <c r="T587" s="254">
        <f aca="true" t="shared" si="31" ref="T587:T592">S587*H587</f>
        <v>0</v>
      </c>
      <c r="AR587" s="170" t="s">
        <v>171</v>
      </c>
      <c r="AT587" s="170" t="s">
        <v>166</v>
      </c>
      <c r="AU587" s="170" t="s">
        <v>24</v>
      </c>
      <c r="AY587" s="170" t="s">
        <v>164</v>
      </c>
      <c r="BE587" s="266">
        <f aca="true" t="shared" si="32" ref="BE587:BE592">IF(N587="základní",J587,0)</f>
        <v>0</v>
      </c>
      <c r="BF587" s="266">
        <f aca="true" t="shared" si="33" ref="BF587:BF592">IF(N587="snížená",J587,0)</f>
        <v>0</v>
      </c>
      <c r="BG587" s="266">
        <f aca="true" t="shared" si="34" ref="BG587:BG592">IF(N587="zákl. přenesená",J587,0)</f>
        <v>0</v>
      </c>
      <c r="BH587" s="266">
        <f aca="true" t="shared" si="35" ref="BH587:BH592">IF(N587="sníž. přenesená",J587,0)</f>
        <v>0</v>
      </c>
      <c r="BI587" s="266">
        <f aca="true" t="shared" si="36" ref="BI587:BI592">IF(N587="nulová",J587,0)</f>
        <v>0</v>
      </c>
      <c r="BJ587" s="170" t="s">
        <v>24</v>
      </c>
      <c r="BK587" s="266">
        <f aca="true" t="shared" si="37" ref="BK587:BK592">ROUND(I587*H587,2)</f>
        <v>0</v>
      </c>
      <c r="BL587" s="170" t="s">
        <v>171</v>
      </c>
      <c r="BM587" s="170" t="s">
        <v>3583</v>
      </c>
    </row>
    <row r="588" spans="2:47" s="84" customFormat="1" ht="13.5">
      <c r="B588" s="105"/>
      <c r="C588" s="174"/>
      <c r="D588" s="194" t="s">
        <v>173</v>
      </c>
      <c r="E588" s="174"/>
      <c r="F588" s="195" t="s">
        <v>3584</v>
      </c>
      <c r="G588" s="174"/>
      <c r="H588" s="174"/>
      <c r="I588" s="215"/>
      <c r="J588" s="174"/>
      <c r="K588" s="174"/>
      <c r="L588" s="214"/>
      <c r="M588" s="238"/>
      <c r="N588" s="106"/>
      <c r="O588" s="106"/>
      <c r="P588" s="106"/>
      <c r="Q588" s="106"/>
      <c r="R588" s="106"/>
      <c r="S588" s="106"/>
      <c r="T588" s="255"/>
      <c r="AT588" s="170" t="s">
        <v>173</v>
      </c>
      <c r="AU588" s="170" t="s">
        <v>24</v>
      </c>
    </row>
    <row r="589" spans="2:47" s="84" customFormat="1" ht="24">
      <c r="B589" s="105"/>
      <c r="C589" s="174"/>
      <c r="D589" s="207" t="s">
        <v>1077</v>
      </c>
      <c r="E589" s="174"/>
      <c r="F589" s="280" t="s">
        <v>3585</v>
      </c>
      <c r="G589" s="174"/>
      <c r="H589" s="174"/>
      <c r="I589" s="215"/>
      <c r="J589" s="174"/>
      <c r="K589" s="174"/>
      <c r="L589" s="214"/>
      <c r="M589" s="238"/>
      <c r="N589" s="106"/>
      <c r="O589" s="106"/>
      <c r="P589" s="106"/>
      <c r="Q589" s="106"/>
      <c r="R589" s="106"/>
      <c r="S589" s="106"/>
      <c r="T589" s="255"/>
      <c r="AT589" s="170" t="s">
        <v>1077</v>
      </c>
      <c r="AU589" s="170" t="s">
        <v>24</v>
      </c>
    </row>
    <row r="590" spans="2:65" s="84" customFormat="1" ht="20.4" customHeight="1">
      <c r="B590" s="105"/>
      <c r="C590" s="189" t="s">
        <v>2027</v>
      </c>
      <c r="D590" s="189" t="s">
        <v>166</v>
      </c>
      <c r="E590" s="190" t="s">
        <v>3586</v>
      </c>
      <c r="F590" s="191" t="s">
        <v>3587</v>
      </c>
      <c r="G590" s="192" t="s">
        <v>579</v>
      </c>
      <c r="H590" s="193">
        <v>1</v>
      </c>
      <c r="I590" s="233"/>
      <c r="J590" s="234">
        <f t="shared" si="28"/>
        <v>0</v>
      </c>
      <c r="K590" s="191" t="s">
        <v>22</v>
      </c>
      <c r="L590" s="214"/>
      <c r="M590" s="235" t="s">
        <v>22</v>
      </c>
      <c r="N590" s="236" t="s">
        <v>44</v>
      </c>
      <c r="O590" s="106"/>
      <c r="P590" s="237">
        <f t="shared" si="29"/>
        <v>0</v>
      </c>
      <c r="Q590" s="237">
        <v>0</v>
      </c>
      <c r="R590" s="237">
        <f t="shared" si="30"/>
        <v>0</v>
      </c>
      <c r="S590" s="237">
        <v>0</v>
      </c>
      <c r="T590" s="254">
        <f t="shared" si="31"/>
        <v>0</v>
      </c>
      <c r="AR590" s="170" t="s">
        <v>171</v>
      </c>
      <c r="AT590" s="170" t="s">
        <v>166</v>
      </c>
      <c r="AU590" s="170" t="s">
        <v>24</v>
      </c>
      <c r="AY590" s="170" t="s">
        <v>164</v>
      </c>
      <c r="BE590" s="266">
        <f t="shared" si="32"/>
        <v>0</v>
      </c>
      <c r="BF590" s="266">
        <f t="shared" si="33"/>
        <v>0</v>
      </c>
      <c r="BG590" s="266">
        <f t="shared" si="34"/>
        <v>0</v>
      </c>
      <c r="BH590" s="266">
        <f t="shared" si="35"/>
        <v>0</v>
      </c>
      <c r="BI590" s="266">
        <f t="shared" si="36"/>
        <v>0</v>
      </c>
      <c r="BJ590" s="170" t="s">
        <v>24</v>
      </c>
      <c r="BK590" s="266">
        <f t="shared" si="37"/>
        <v>0</v>
      </c>
      <c r="BL590" s="170" t="s">
        <v>171</v>
      </c>
      <c r="BM590" s="170" t="s">
        <v>3588</v>
      </c>
    </row>
    <row r="591" spans="2:47" s="84" customFormat="1" ht="24">
      <c r="B591" s="105"/>
      <c r="C591" s="174"/>
      <c r="D591" s="207" t="s">
        <v>1077</v>
      </c>
      <c r="E591" s="174"/>
      <c r="F591" s="280" t="s">
        <v>3589</v>
      </c>
      <c r="G591" s="174"/>
      <c r="H591" s="174"/>
      <c r="I591" s="215"/>
      <c r="J591" s="174"/>
      <c r="K591" s="174"/>
      <c r="L591" s="214"/>
      <c r="M591" s="238"/>
      <c r="N591" s="106"/>
      <c r="O591" s="106"/>
      <c r="P591" s="106"/>
      <c r="Q591" s="106"/>
      <c r="R591" s="106"/>
      <c r="S591" s="106"/>
      <c r="T591" s="255"/>
      <c r="AT591" s="170" t="s">
        <v>1077</v>
      </c>
      <c r="AU591" s="170" t="s">
        <v>24</v>
      </c>
    </row>
    <row r="592" spans="2:65" s="84" customFormat="1" ht="20.4" customHeight="1">
      <c r="B592" s="105"/>
      <c r="C592" s="189" t="s">
        <v>2031</v>
      </c>
      <c r="D592" s="189" t="s">
        <v>166</v>
      </c>
      <c r="E592" s="190" t="s">
        <v>3590</v>
      </c>
      <c r="F592" s="191" t="s">
        <v>3591</v>
      </c>
      <c r="G592" s="192" t="s">
        <v>579</v>
      </c>
      <c r="H592" s="193">
        <v>1</v>
      </c>
      <c r="I592" s="233"/>
      <c r="J592" s="234">
        <f t="shared" si="28"/>
        <v>0</v>
      </c>
      <c r="K592" s="191" t="s">
        <v>22</v>
      </c>
      <c r="L592" s="214"/>
      <c r="M592" s="235" t="s">
        <v>22</v>
      </c>
      <c r="N592" s="236" t="s">
        <v>44</v>
      </c>
      <c r="O592" s="106"/>
      <c r="P592" s="237">
        <f t="shared" si="29"/>
        <v>0</v>
      </c>
      <c r="Q592" s="237">
        <v>0</v>
      </c>
      <c r="R592" s="237">
        <f t="shared" si="30"/>
        <v>0</v>
      </c>
      <c r="S592" s="237">
        <v>0</v>
      </c>
      <c r="T592" s="254">
        <f t="shared" si="31"/>
        <v>0</v>
      </c>
      <c r="AR592" s="170" t="s">
        <v>171</v>
      </c>
      <c r="AT592" s="170" t="s">
        <v>166</v>
      </c>
      <c r="AU592" s="170" t="s">
        <v>24</v>
      </c>
      <c r="AY592" s="170" t="s">
        <v>164</v>
      </c>
      <c r="BE592" s="266">
        <f t="shared" si="32"/>
        <v>0</v>
      </c>
      <c r="BF592" s="266">
        <f t="shared" si="33"/>
        <v>0</v>
      </c>
      <c r="BG592" s="266">
        <f t="shared" si="34"/>
        <v>0</v>
      </c>
      <c r="BH592" s="266">
        <f t="shared" si="35"/>
        <v>0</v>
      </c>
      <c r="BI592" s="266">
        <f t="shared" si="36"/>
        <v>0</v>
      </c>
      <c r="BJ592" s="170" t="s">
        <v>24</v>
      </c>
      <c r="BK592" s="266">
        <f t="shared" si="37"/>
        <v>0</v>
      </c>
      <c r="BL592" s="170" t="s">
        <v>171</v>
      </c>
      <c r="BM592" s="170" t="s">
        <v>3592</v>
      </c>
    </row>
    <row r="593" spans="2:47" s="84" customFormat="1" ht="13.5">
      <c r="B593" s="105"/>
      <c r="C593" s="174"/>
      <c r="D593" s="194" t="s">
        <v>173</v>
      </c>
      <c r="E593" s="174"/>
      <c r="F593" s="195" t="s">
        <v>3591</v>
      </c>
      <c r="G593" s="174"/>
      <c r="H593" s="174"/>
      <c r="I593" s="215"/>
      <c r="J593" s="174"/>
      <c r="K593" s="174"/>
      <c r="L593" s="214"/>
      <c r="M593" s="238"/>
      <c r="N593" s="106"/>
      <c r="O593" s="106"/>
      <c r="P593" s="106"/>
      <c r="Q593" s="106"/>
      <c r="R593" s="106"/>
      <c r="S593" s="106"/>
      <c r="T593" s="255"/>
      <c r="AT593" s="170" t="s">
        <v>173</v>
      </c>
      <c r="AU593" s="170" t="s">
        <v>24</v>
      </c>
    </row>
    <row r="594" spans="2:47" s="84" customFormat="1" ht="24">
      <c r="B594" s="105"/>
      <c r="C594" s="174"/>
      <c r="D594" s="207" t="s">
        <v>1077</v>
      </c>
      <c r="E594" s="174"/>
      <c r="F594" s="280" t="s">
        <v>3589</v>
      </c>
      <c r="G594" s="174"/>
      <c r="H594" s="174"/>
      <c r="I594" s="215"/>
      <c r="J594" s="174"/>
      <c r="K594" s="174"/>
      <c r="L594" s="214"/>
      <c r="M594" s="238"/>
      <c r="N594" s="106"/>
      <c r="O594" s="106"/>
      <c r="P594" s="106"/>
      <c r="Q594" s="106"/>
      <c r="R594" s="106"/>
      <c r="S594" s="106"/>
      <c r="T594" s="255"/>
      <c r="AT594" s="170" t="s">
        <v>1077</v>
      </c>
      <c r="AU594" s="170" t="s">
        <v>24</v>
      </c>
    </row>
    <row r="595" spans="2:65" s="84" customFormat="1" ht="20.4" customHeight="1">
      <c r="B595" s="105"/>
      <c r="C595" s="189" t="s">
        <v>2038</v>
      </c>
      <c r="D595" s="189" t="s">
        <v>166</v>
      </c>
      <c r="E595" s="190" t="s">
        <v>3593</v>
      </c>
      <c r="F595" s="191" t="s">
        <v>3594</v>
      </c>
      <c r="G595" s="192" t="s">
        <v>1765</v>
      </c>
      <c r="H595" s="193">
        <v>1</v>
      </c>
      <c r="I595" s="233"/>
      <c r="J595" s="234">
        <f>ROUND(I595*H595,2)</f>
        <v>0</v>
      </c>
      <c r="K595" s="191" t="s">
        <v>22</v>
      </c>
      <c r="L595" s="214"/>
      <c r="M595" s="235" t="s">
        <v>22</v>
      </c>
      <c r="N595" s="236" t="s">
        <v>44</v>
      </c>
      <c r="O595" s="106"/>
      <c r="P595" s="237">
        <f>O595*H595</f>
        <v>0</v>
      </c>
      <c r="Q595" s="237">
        <v>0</v>
      </c>
      <c r="R595" s="237">
        <f>Q595*H595</f>
        <v>0</v>
      </c>
      <c r="S595" s="237">
        <v>0</v>
      </c>
      <c r="T595" s="254">
        <f>S595*H595</f>
        <v>0</v>
      </c>
      <c r="AR595" s="170" t="s">
        <v>171</v>
      </c>
      <c r="AT595" s="170" t="s">
        <v>166</v>
      </c>
      <c r="AU595" s="170" t="s">
        <v>24</v>
      </c>
      <c r="AY595" s="170" t="s">
        <v>164</v>
      </c>
      <c r="BE595" s="266">
        <f>IF(N595="základní",J595,0)</f>
        <v>0</v>
      </c>
      <c r="BF595" s="266">
        <f>IF(N595="snížená",J595,0)</f>
        <v>0</v>
      </c>
      <c r="BG595" s="266">
        <f>IF(N595="zákl. přenesená",J595,0)</f>
        <v>0</v>
      </c>
      <c r="BH595" s="266">
        <f>IF(N595="sníž. přenesená",J595,0)</f>
        <v>0</v>
      </c>
      <c r="BI595" s="266">
        <f>IF(N595="nulová",J595,0)</f>
        <v>0</v>
      </c>
      <c r="BJ595" s="170" t="s">
        <v>24</v>
      </c>
      <c r="BK595" s="266">
        <f>ROUND(I595*H595,2)</f>
        <v>0</v>
      </c>
      <c r="BL595" s="170" t="s">
        <v>171</v>
      </c>
      <c r="BM595" s="170" t="s">
        <v>3595</v>
      </c>
    </row>
    <row r="596" spans="2:47" s="84" customFormat="1" ht="13.5">
      <c r="B596" s="105"/>
      <c r="C596" s="174"/>
      <c r="D596" s="194" t="s">
        <v>173</v>
      </c>
      <c r="E596" s="174"/>
      <c r="F596" s="195" t="s">
        <v>3594</v>
      </c>
      <c r="G596" s="174"/>
      <c r="H596" s="174"/>
      <c r="I596" s="215"/>
      <c r="J596" s="174"/>
      <c r="K596" s="174"/>
      <c r="L596" s="214"/>
      <c r="M596" s="238"/>
      <c r="N596" s="106"/>
      <c r="O596" s="106"/>
      <c r="P596" s="106"/>
      <c r="Q596" s="106"/>
      <c r="R596" s="106"/>
      <c r="S596" s="106"/>
      <c r="T596" s="255"/>
      <c r="AT596" s="170" t="s">
        <v>173</v>
      </c>
      <c r="AU596" s="170" t="s">
        <v>24</v>
      </c>
    </row>
    <row r="597" spans="2:47" s="84" customFormat="1" ht="24">
      <c r="B597" s="105"/>
      <c r="C597" s="174"/>
      <c r="D597" s="207" t="s">
        <v>1077</v>
      </c>
      <c r="E597" s="174"/>
      <c r="F597" s="280" t="s">
        <v>3589</v>
      </c>
      <c r="G597" s="174"/>
      <c r="H597" s="174"/>
      <c r="I597" s="215"/>
      <c r="J597" s="174"/>
      <c r="K597" s="174"/>
      <c r="L597" s="214"/>
      <c r="M597" s="238"/>
      <c r="N597" s="106"/>
      <c r="O597" s="106"/>
      <c r="P597" s="106"/>
      <c r="Q597" s="106"/>
      <c r="R597" s="106"/>
      <c r="S597" s="106"/>
      <c r="T597" s="255"/>
      <c r="AT597" s="170" t="s">
        <v>1077</v>
      </c>
      <c r="AU597" s="170" t="s">
        <v>24</v>
      </c>
    </row>
    <row r="598" spans="2:65" s="84" customFormat="1" ht="20.4" customHeight="1">
      <c r="B598" s="105"/>
      <c r="C598" s="189" t="s">
        <v>2097</v>
      </c>
      <c r="D598" s="189" t="s">
        <v>166</v>
      </c>
      <c r="E598" s="190" t="s">
        <v>3596</v>
      </c>
      <c r="F598" s="191" t="s">
        <v>3597</v>
      </c>
      <c r="G598" s="192" t="s">
        <v>1765</v>
      </c>
      <c r="H598" s="193">
        <v>1</v>
      </c>
      <c r="I598" s="233"/>
      <c r="J598" s="234">
        <f>ROUND(I598*H598,2)</f>
        <v>0</v>
      </c>
      <c r="K598" s="191" t="s">
        <v>22</v>
      </c>
      <c r="L598" s="214"/>
      <c r="M598" s="235" t="s">
        <v>22</v>
      </c>
      <c r="N598" s="236" t="s">
        <v>44</v>
      </c>
      <c r="O598" s="106"/>
      <c r="P598" s="237">
        <f>O598*H598</f>
        <v>0</v>
      </c>
      <c r="Q598" s="237">
        <v>0</v>
      </c>
      <c r="R598" s="237">
        <f>Q598*H598</f>
        <v>0</v>
      </c>
      <c r="S598" s="237">
        <v>0</v>
      </c>
      <c r="T598" s="254">
        <f>S598*H598</f>
        <v>0</v>
      </c>
      <c r="AR598" s="170" t="s">
        <v>171</v>
      </c>
      <c r="AT598" s="170" t="s">
        <v>166</v>
      </c>
      <c r="AU598" s="170" t="s">
        <v>24</v>
      </c>
      <c r="AY598" s="170" t="s">
        <v>164</v>
      </c>
      <c r="BE598" s="266">
        <f>IF(N598="základní",J598,0)</f>
        <v>0</v>
      </c>
      <c r="BF598" s="266">
        <f>IF(N598="snížená",J598,0)</f>
        <v>0</v>
      </c>
      <c r="BG598" s="266">
        <f>IF(N598="zákl. přenesená",J598,0)</f>
        <v>0</v>
      </c>
      <c r="BH598" s="266">
        <f>IF(N598="sníž. přenesená",J598,0)</f>
        <v>0</v>
      </c>
      <c r="BI598" s="266">
        <f>IF(N598="nulová",J598,0)</f>
        <v>0</v>
      </c>
      <c r="BJ598" s="170" t="s">
        <v>24</v>
      </c>
      <c r="BK598" s="266">
        <f>ROUND(I598*H598,2)</f>
        <v>0</v>
      </c>
      <c r="BL598" s="170" t="s">
        <v>171</v>
      </c>
      <c r="BM598" s="170" t="s">
        <v>3598</v>
      </c>
    </row>
    <row r="599" spans="2:47" s="84" customFormat="1" ht="13.5">
      <c r="B599" s="105"/>
      <c r="C599" s="174"/>
      <c r="D599" s="194" t="s">
        <v>173</v>
      </c>
      <c r="E599" s="174"/>
      <c r="F599" s="195" t="s">
        <v>3597</v>
      </c>
      <c r="G599" s="174"/>
      <c r="H599" s="174"/>
      <c r="I599" s="215"/>
      <c r="J599" s="174"/>
      <c r="K599" s="174"/>
      <c r="L599" s="214"/>
      <c r="M599" s="238"/>
      <c r="N599" s="106"/>
      <c r="O599" s="106"/>
      <c r="P599" s="106"/>
      <c r="Q599" s="106"/>
      <c r="R599" s="106"/>
      <c r="S599" s="106"/>
      <c r="T599" s="255"/>
      <c r="AT599" s="170" t="s">
        <v>173</v>
      </c>
      <c r="AU599" s="170" t="s">
        <v>24</v>
      </c>
    </row>
    <row r="600" spans="2:47" s="84" customFormat="1" ht="24">
      <c r="B600" s="105"/>
      <c r="C600" s="174"/>
      <c r="D600" s="207" t="s">
        <v>1077</v>
      </c>
      <c r="E600" s="174"/>
      <c r="F600" s="280" t="s">
        <v>3589</v>
      </c>
      <c r="G600" s="174"/>
      <c r="H600" s="174"/>
      <c r="I600" s="215"/>
      <c r="J600" s="174"/>
      <c r="K600" s="174"/>
      <c r="L600" s="214"/>
      <c r="M600" s="238"/>
      <c r="N600" s="106"/>
      <c r="O600" s="106"/>
      <c r="P600" s="106"/>
      <c r="Q600" s="106"/>
      <c r="R600" s="106"/>
      <c r="S600" s="106"/>
      <c r="T600" s="255"/>
      <c r="AT600" s="170" t="s">
        <v>1077</v>
      </c>
      <c r="AU600" s="170" t="s">
        <v>24</v>
      </c>
    </row>
    <row r="601" spans="2:65" s="84" customFormat="1" ht="20.4" customHeight="1">
      <c r="B601" s="105"/>
      <c r="C601" s="189" t="s">
        <v>2105</v>
      </c>
      <c r="D601" s="189" t="s">
        <v>166</v>
      </c>
      <c r="E601" s="190" t="s">
        <v>3599</v>
      </c>
      <c r="F601" s="191" t="s">
        <v>3600</v>
      </c>
      <c r="G601" s="192" t="s">
        <v>1765</v>
      </c>
      <c r="H601" s="193">
        <v>1</v>
      </c>
      <c r="I601" s="233"/>
      <c r="J601" s="234">
        <f>ROUND(I601*H601,2)</f>
        <v>0</v>
      </c>
      <c r="K601" s="191" t="s">
        <v>22</v>
      </c>
      <c r="L601" s="214"/>
      <c r="M601" s="235" t="s">
        <v>22</v>
      </c>
      <c r="N601" s="236" t="s">
        <v>44</v>
      </c>
      <c r="O601" s="106"/>
      <c r="P601" s="237">
        <f>O601*H601</f>
        <v>0</v>
      </c>
      <c r="Q601" s="237">
        <v>0</v>
      </c>
      <c r="R601" s="237">
        <f>Q601*H601</f>
        <v>0</v>
      </c>
      <c r="S601" s="237">
        <v>0</v>
      </c>
      <c r="T601" s="254">
        <f>S601*H601</f>
        <v>0</v>
      </c>
      <c r="AR601" s="170" t="s">
        <v>171</v>
      </c>
      <c r="AT601" s="170" t="s">
        <v>166</v>
      </c>
      <c r="AU601" s="170" t="s">
        <v>24</v>
      </c>
      <c r="AY601" s="170" t="s">
        <v>164</v>
      </c>
      <c r="BE601" s="266">
        <f>IF(N601="základní",J601,0)</f>
        <v>0</v>
      </c>
      <c r="BF601" s="266">
        <f>IF(N601="snížená",J601,0)</f>
        <v>0</v>
      </c>
      <c r="BG601" s="266">
        <f>IF(N601="zákl. přenesená",J601,0)</f>
        <v>0</v>
      </c>
      <c r="BH601" s="266">
        <f>IF(N601="sníž. přenesená",J601,0)</f>
        <v>0</v>
      </c>
      <c r="BI601" s="266">
        <f>IF(N601="nulová",J601,0)</f>
        <v>0</v>
      </c>
      <c r="BJ601" s="170" t="s">
        <v>24</v>
      </c>
      <c r="BK601" s="266">
        <f>ROUND(I601*H601,2)</f>
        <v>0</v>
      </c>
      <c r="BL601" s="170" t="s">
        <v>171</v>
      </c>
      <c r="BM601" s="170" t="s">
        <v>3601</v>
      </c>
    </row>
    <row r="602" spans="2:47" s="84" customFormat="1" ht="13.5">
      <c r="B602" s="105"/>
      <c r="C602" s="174"/>
      <c r="D602" s="194" t="s">
        <v>173</v>
      </c>
      <c r="E602" s="174"/>
      <c r="F602" s="195" t="s">
        <v>3600</v>
      </c>
      <c r="G602" s="174"/>
      <c r="H602" s="174"/>
      <c r="I602" s="215"/>
      <c r="J602" s="174"/>
      <c r="K602" s="174"/>
      <c r="L602" s="214"/>
      <c r="M602" s="238"/>
      <c r="N602" s="106"/>
      <c r="O602" s="106"/>
      <c r="P602" s="106"/>
      <c r="Q602" s="106"/>
      <c r="R602" s="106"/>
      <c r="S602" s="106"/>
      <c r="T602" s="255"/>
      <c r="AT602" s="170" t="s">
        <v>173</v>
      </c>
      <c r="AU602" s="170" t="s">
        <v>24</v>
      </c>
    </row>
    <row r="603" spans="2:47" s="84" customFormat="1" ht="24">
      <c r="B603" s="105"/>
      <c r="C603" s="174"/>
      <c r="D603" s="207" t="s">
        <v>1077</v>
      </c>
      <c r="E603" s="174"/>
      <c r="F603" s="280" t="s">
        <v>3589</v>
      </c>
      <c r="G603" s="174"/>
      <c r="H603" s="174"/>
      <c r="I603" s="215"/>
      <c r="J603" s="174"/>
      <c r="K603" s="174"/>
      <c r="L603" s="214"/>
      <c r="M603" s="238"/>
      <c r="N603" s="106"/>
      <c r="O603" s="106"/>
      <c r="P603" s="106"/>
      <c r="Q603" s="106"/>
      <c r="R603" s="106"/>
      <c r="S603" s="106"/>
      <c r="T603" s="255"/>
      <c r="AT603" s="170" t="s">
        <v>1077</v>
      </c>
      <c r="AU603" s="170" t="s">
        <v>24</v>
      </c>
    </row>
    <row r="604" spans="2:65" s="84" customFormat="1" ht="20.4" customHeight="1">
      <c r="B604" s="105"/>
      <c r="C604" s="189" t="s">
        <v>1762</v>
      </c>
      <c r="D604" s="189" t="s">
        <v>166</v>
      </c>
      <c r="E604" s="190" t="s">
        <v>3602</v>
      </c>
      <c r="F604" s="191" t="s">
        <v>3603</v>
      </c>
      <c r="G604" s="192" t="s">
        <v>1765</v>
      </c>
      <c r="H604" s="193">
        <v>1</v>
      </c>
      <c r="I604" s="233"/>
      <c r="J604" s="234">
        <f>ROUND(I604*H604,2)</f>
        <v>0</v>
      </c>
      <c r="K604" s="191" t="s">
        <v>22</v>
      </c>
      <c r="L604" s="214"/>
      <c r="M604" s="235" t="s">
        <v>22</v>
      </c>
      <c r="N604" s="236" t="s">
        <v>44</v>
      </c>
      <c r="O604" s="106"/>
      <c r="P604" s="237">
        <f>O604*H604</f>
        <v>0</v>
      </c>
      <c r="Q604" s="237">
        <v>0</v>
      </c>
      <c r="R604" s="237">
        <f>Q604*H604</f>
        <v>0</v>
      </c>
      <c r="S604" s="237">
        <v>0</v>
      </c>
      <c r="T604" s="254">
        <f>S604*H604</f>
        <v>0</v>
      </c>
      <c r="AR604" s="170" t="s">
        <v>171</v>
      </c>
      <c r="AT604" s="170" t="s">
        <v>166</v>
      </c>
      <c r="AU604" s="170" t="s">
        <v>24</v>
      </c>
      <c r="AY604" s="170" t="s">
        <v>164</v>
      </c>
      <c r="BE604" s="266">
        <f>IF(N604="základní",J604,0)</f>
        <v>0</v>
      </c>
      <c r="BF604" s="266">
        <f>IF(N604="snížená",J604,0)</f>
        <v>0</v>
      </c>
      <c r="BG604" s="266">
        <f>IF(N604="zákl. přenesená",J604,0)</f>
        <v>0</v>
      </c>
      <c r="BH604" s="266">
        <f>IF(N604="sníž. přenesená",J604,0)</f>
        <v>0</v>
      </c>
      <c r="BI604" s="266">
        <f>IF(N604="nulová",J604,0)</f>
        <v>0</v>
      </c>
      <c r="BJ604" s="170" t="s">
        <v>24</v>
      </c>
      <c r="BK604" s="266">
        <f>ROUND(I604*H604,2)</f>
        <v>0</v>
      </c>
      <c r="BL604" s="170" t="s">
        <v>171</v>
      </c>
      <c r="BM604" s="170" t="s">
        <v>3604</v>
      </c>
    </row>
    <row r="605" spans="2:47" s="84" customFormat="1" ht="13.5">
      <c r="B605" s="105"/>
      <c r="C605" s="174"/>
      <c r="D605" s="194" t="s">
        <v>173</v>
      </c>
      <c r="E605" s="174"/>
      <c r="F605" s="195" t="s">
        <v>3603</v>
      </c>
      <c r="G605" s="174"/>
      <c r="H605" s="174"/>
      <c r="I605" s="215"/>
      <c r="J605" s="174"/>
      <c r="K605" s="174"/>
      <c r="L605" s="214"/>
      <c r="M605" s="238"/>
      <c r="N605" s="106"/>
      <c r="O605" s="106"/>
      <c r="P605" s="106"/>
      <c r="Q605" s="106"/>
      <c r="R605" s="106"/>
      <c r="S605" s="106"/>
      <c r="T605" s="255"/>
      <c r="AT605" s="170" t="s">
        <v>173</v>
      </c>
      <c r="AU605" s="170" t="s">
        <v>24</v>
      </c>
    </row>
    <row r="606" spans="2:47" s="84" customFormat="1" ht="24">
      <c r="B606" s="105"/>
      <c r="C606" s="174"/>
      <c r="D606" s="207" t="s">
        <v>1077</v>
      </c>
      <c r="E606" s="174"/>
      <c r="F606" s="280" t="s">
        <v>3589</v>
      </c>
      <c r="G606" s="174"/>
      <c r="H606" s="174"/>
      <c r="I606" s="215"/>
      <c r="J606" s="174"/>
      <c r="K606" s="174"/>
      <c r="L606" s="214"/>
      <c r="M606" s="238"/>
      <c r="N606" s="106"/>
      <c r="O606" s="106"/>
      <c r="P606" s="106"/>
      <c r="Q606" s="106"/>
      <c r="R606" s="106"/>
      <c r="S606" s="106"/>
      <c r="T606" s="255"/>
      <c r="AT606" s="170" t="s">
        <v>1077</v>
      </c>
      <c r="AU606" s="170" t="s">
        <v>24</v>
      </c>
    </row>
    <row r="607" spans="2:65" s="84" customFormat="1" ht="20.4" customHeight="1">
      <c r="B607" s="105"/>
      <c r="C607" s="189" t="s">
        <v>1767</v>
      </c>
      <c r="D607" s="189" t="s">
        <v>166</v>
      </c>
      <c r="E607" s="190" t="s">
        <v>3605</v>
      </c>
      <c r="F607" s="191" t="s">
        <v>3606</v>
      </c>
      <c r="G607" s="192" t="s">
        <v>1765</v>
      </c>
      <c r="H607" s="193">
        <v>1</v>
      </c>
      <c r="I607" s="233"/>
      <c r="J607" s="234">
        <f>ROUND(I607*H607,2)</f>
        <v>0</v>
      </c>
      <c r="K607" s="191" t="s">
        <v>22</v>
      </c>
      <c r="L607" s="214"/>
      <c r="M607" s="235" t="s">
        <v>22</v>
      </c>
      <c r="N607" s="236" t="s">
        <v>44</v>
      </c>
      <c r="O607" s="106"/>
      <c r="P607" s="237">
        <f>O607*H607</f>
        <v>0</v>
      </c>
      <c r="Q607" s="237">
        <v>0</v>
      </c>
      <c r="R607" s="237">
        <f>Q607*H607</f>
        <v>0</v>
      </c>
      <c r="S607" s="237">
        <v>0</v>
      </c>
      <c r="T607" s="254">
        <f>S607*H607</f>
        <v>0</v>
      </c>
      <c r="AR607" s="170" t="s">
        <v>171</v>
      </c>
      <c r="AT607" s="170" t="s">
        <v>166</v>
      </c>
      <c r="AU607" s="170" t="s">
        <v>24</v>
      </c>
      <c r="AY607" s="170" t="s">
        <v>164</v>
      </c>
      <c r="BE607" s="266">
        <f>IF(N607="základní",J607,0)</f>
        <v>0</v>
      </c>
      <c r="BF607" s="266">
        <f>IF(N607="snížená",J607,0)</f>
        <v>0</v>
      </c>
      <c r="BG607" s="266">
        <f>IF(N607="zákl. přenesená",J607,0)</f>
        <v>0</v>
      </c>
      <c r="BH607" s="266">
        <f>IF(N607="sníž. přenesená",J607,0)</f>
        <v>0</v>
      </c>
      <c r="BI607" s="266">
        <f>IF(N607="nulová",J607,0)</f>
        <v>0</v>
      </c>
      <c r="BJ607" s="170" t="s">
        <v>24</v>
      </c>
      <c r="BK607" s="266">
        <f>ROUND(I607*H607,2)</f>
        <v>0</v>
      </c>
      <c r="BL607" s="170" t="s">
        <v>171</v>
      </c>
      <c r="BM607" s="170" t="s">
        <v>3607</v>
      </c>
    </row>
    <row r="608" spans="2:47" s="84" customFormat="1" ht="13.5">
      <c r="B608" s="105"/>
      <c r="C608" s="174"/>
      <c r="D608" s="194" t="s">
        <v>173</v>
      </c>
      <c r="E608" s="174"/>
      <c r="F608" s="195" t="s">
        <v>3606</v>
      </c>
      <c r="G608" s="174"/>
      <c r="H608" s="174"/>
      <c r="I608" s="215"/>
      <c r="J608" s="174"/>
      <c r="K608" s="174"/>
      <c r="L608" s="214"/>
      <c r="M608" s="238"/>
      <c r="N608" s="106"/>
      <c r="O608" s="106"/>
      <c r="P608" s="106"/>
      <c r="Q608" s="106"/>
      <c r="R608" s="106"/>
      <c r="S608" s="106"/>
      <c r="T608" s="255"/>
      <c r="AT608" s="170" t="s">
        <v>173</v>
      </c>
      <c r="AU608" s="170" t="s">
        <v>24</v>
      </c>
    </row>
    <row r="609" spans="2:47" s="84" customFormat="1" ht="24">
      <c r="B609" s="105"/>
      <c r="C609" s="174"/>
      <c r="D609" s="207" t="s">
        <v>1077</v>
      </c>
      <c r="E609" s="174"/>
      <c r="F609" s="280" t="s">
        <v>3589</v>
      </c>
      <c r="G609" s="174"/>
      <c r="H609" s="174"/>
      <c r="I609" s="215"/>
      <c r="J609" s="174"/>
      <c r="K609" s="174"/>
      <c r="L609" s="214"/>
      <c r="M609" s="238"/>
      <c r="N609" s="106"/>
      <c r="O609" s="106"/>
      <c r="P609" s="106"/>
      <c r="Q609" s="106"/>
      <c r="R609" s="106"/>
      <c r="S609" s="106"/>
      <c r="T609" s="255"/>
      <c r="AT609" s="170" t="s">
        <v>1077</v>
      </c>
      <c r="AU609" s="170" t="s">
        <v>24</v>
      </c>
    </row>
    <row r="610" spans="2:65" s="84" customFormat="1" ht="20.4" customHeight="1">
      <c r="B610" s="105"/>
      <c r="C610" s="189" t="s">
        <v>1771</v>
      </c>
      <c r="D610" s="189" t="s">
        <v>166</v>
      </c>
      <c r="E610" s="190" t="s">
        <v>3608</v>
      </c>
      <c r="F610" s="191" t="s">
        <v>3609</v>
      </c>
      <c r="G610" s="192" t="s">
        <v>1765</v>
      </c>
      <c r="H610" s="193">
        <v>1</v>
      </c>
      <c r="I610" s="233"/>
      <c r="J610" s="234">
        <f>ROUND(I610*H610,2)</f>
        <v>0</v>
      </c>
      <c r="K610" s="191" t="s">
        <v>22</v>
      </c>
      <c r="L610" s="214"/>
      <c r="M610" s="235" t="s">
        <v>22</v>
      </c>
      <c r="N610" s="236" t="s">
        <v>44</v>
      </c>
      <c r="O610" s="106"/>
      <c r="P610" s="237">
        <f>O610*H610</f>
        <v>0</v>
      </c>
      <c r="Q610" s="237">
        <v>0</v>
      </c>
      <c r="R610" s="237">
        <f>Q610*H610</f>
        <v>0</v>
      </c>
      <c r="S610" s="237">
        <v>0</v>
      </c>
      <c r="T610" s="254">
        <f>S610*H610</f>
        <v>0</v>
      </c>
      <c r="AR610" s="170" t="s">
        <v>171</v>
      </c>
      <c r="AT610" s="170" t="s">
        <v>166</v>
      </c>
      <c r="AU610" s="170" t="s">
        <v>24</v>
      </c>
      <c r="AY610" s="170" t="s">
        <v>164</v>
      </c>
      <c r="BE610" s="266">
        <f>IF(N610="základní",J610,0)</f>
        <v>0</v>
      </c>
      <c r="BF610" s="266">
        <f>IF(N610="snížená",J610,0)</f>
        <v>0</v>
      </c>
      <c r="BG610" s="266">
        <f>IF(N610="zákl. přenesená",J610,0)</f>
        <v>0</v>
      </c>
      <c r="BH610" s="266">
        <f>IF(N610="sníž. přenesená",J610,0)</f>
        <v>0</v>
      </c>
      <c r="BI610" s="266">
        <f>IF(N610="nulová",J610,0)</f>
        <v>0</v>
      </c>
      <c r="BJ610" s="170" t="s">
        <v>24</v>
      </c>
      <c r="BK610" s="266">
        <f>ROUND(I610*H610,2)</f>
        <v>0</v>
      </c>
      <c r="BL610" s="170" t="s">
        <v>171</v>
      </c>
      <c r="BM610" s="170" t="s">
        <v>3610</v>
      </c>
    </row>
    <row r="611" spans="2:47" s="84" customFormat="1" ht="13.5">
      <c r="B611" s="105"/>
      <c r="C611" s="174"/>
      <c r="D611" s="194" t="s">
        <v>173</v>
      </c>
      <c r="E611" s="174"/>
      <c r="F611" s="195" t="s">
        <v>3609</v>
      </c>
      <c r="G611" s="174"/>
      <c r="H611" s="174"/>
      <c r="I611" s="215"/>
      <c r="J611" s="174"/>
      <c r="K611" s="174"/>
      <c r="L611" s="214"/>
      <c r="M611" s="238"/>
      <c r="N611" s="106"/>
      <c r="O611" s="106"/>
      <c r="P611" s="106"/>
      <c r="Q611" s="106"/>
      <c r="R611" s="106"/>
      <c r="S611" s="106"/>
      <c r="T611" s="255"/>
      <c r="AT611" s="170" t="s">
        <v>173</v>
      </c>
      <c r="AU611" s="170" t="s">
        <v>24</v>
      </c>
    </row>
    <row r="612" spans="2:47" s="84" customFormat="1" ht="24">
      <c r="B612" s="105"/>
      <c r="C612" s="174"/>
      <c r="D612" s="194" t="s">
        <v>1077</v>
      </c>
      <c r="E612" s="174"/>
      <c r="F612" s="279" t="s">
        <v>3589</v>
      </c>
      <c r="G612" s="174"/>
      <c r="H612" s="174"/>
      <c r="I612" s="215"/>
      <c r="J612" s="174"/>
      <c r="K612" s="174"/>
      <c r="L612" s="214"/>
      <c r="M612" s="277"/>
      <c r="N612" s="272"/>
      <c r="O612" s="272"/>
      <c r="P612" s="272"/>
      <c r="Q612" s="272"/>
      <c r="R612" s="272"/>
      <c r="S612" s="272"/>
      <c r="T612" s="278"/>
      <c r="AT612" s="170" t="s">
        <v>1077</v>
      </c>
      <c r="AU612" s="170" t="s">
        <v>24</v>
      </c>
    </row>
    <row r="613" spans="2:12" s="84" customFormat="1" ht="6.95" customHeight="1">
      <c r="B613" s="122"/>
      <c r="C613" s="123"/>
      <c r="D613" s="123"/>
      <c r="E613" s="123"/>
      <c r="F613" s="123"/>
      <c r="G613" s="123"/>
      <c r="H613" s="123"/>
      <c r="I613" s="156"/>
      <c r="J613" s="123"/>
      <c r="K613" s="123"/>
      <c r="L613" s="214"/>
    </row>
  </sheetData>
  <sheetProtection password="CC35" sheet="1" objects="1" formatCells="0" formatColumns="0" formatRows="0" sort="0" autoFilter="0"/>
  <autoFilter ref="C92:K612"/>
  <mergeCells count="9">
    <mergeCell ref="G1:H1"/>
    <mergeCell ref="L2:V2"/>
    <mergeCell ref="E7:H7"/>
    <mergeCell ref="E9:H9"/>
    <mergeCell ref="E24:H24"/>
    <mergeCell ref="E45:H45"/>
    <mergeCell ref="E47:H47"/>
    <mergeCell ref="E83:H83"/>
    <mergeCell ref="E85:H85"/>
  </mergeCells>
  <hyperlinks>
    <hyperlink ref="F1:G1" location="C2" display="1) Krycí list soupisu"/>
    <hyperlink ref="G1:H1" location="C54" display="2) Rekapitulace"/>
    <hyperlink ref="J1" location="C92" display="3) Soupis prací"/>
    <hyperlink ref="L1:V1" location="'Rekapitulace stavby'!C2" display="Rekapitulace stavby"/>
  </hyperlinks>
  <printOptions/>
  <pageMargins left="0.582638888888889" right="0.582638888888889" top="0.582638888888889" bottom="0.582638888888889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Bartoň</dc:creator>
  <cp:keywords/>
  <dc:description/>
  <cp:lastModifiedBy>František Bartoň</cp:lastModifiedBy>
  <dcterms:created xsi:type="dcterms:W3CDTF">2017-05-15T12:05:00Z</dcterms:created>
  <dcterms:modified xsi:type="dcterms:W3CDTF">2017-05-15T12:05:56Z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1033-10.2.0.5845</vt:lpwstr>
  </property>
</Properties>
</file>