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7520" windowHeight="6420" activeTab="2"/>
  </bookViews>
  <sheets>
    <sheet name="Krycí list rozpočtu" sheetId="1" r:id="rId1"/>
    <sheet name="Rekapitulace rozpočtu" sheetId="2" r:id="rId2"/>
    <sheet name="Položkový rozpočet" sheetId="3" r:id="rId3"/>
  </sheets>
  <definedNames>
    <definedName name="_xlnm.Print_Titles" localSheetId="2">'Položkový rozpočet'!$8:$10</definedName>
  </definedNames>
  <calcPr fullCalcOnLoad="1"/>
</workbook>
</file>

<file path=xl/sharedStrings.xml><?xml version="1.0" encoding="utf-8"?>
<sst xmlns="http://schemas.openxmlformats.org/spreadsheetml/2006/main" count="612" uniqueCount="377">
  <si>
    <t>ROZPOČET S VÝKAZEM VÝMĚR</t>
  </si>
  <si>
    <t xml:space="preserve">Stavba:   CELKOVÁ OPRAVA STŘECHY VČ.KLEMP.PRVKŮČ.AKCE SM13/331-GYMNAZIUM HOSTINNÉ ČP309 </t>
  </si>
  <si>
    <t>Objekt:   01 - CELKOVÁ OPRAVA STŘECHY VČETNĚ KLEMPÍŘSKÝCH PRVKŮ</t>
  </si>
  <si>
    <t xml:space="preserve">JKSO:   </t>
  </si>
  <si>
    <t xml:space="preserve">EČO:   </t>
  </si>
  <si>
    <t xml:space="preserve">Objednatel:   GYMNÁZIUM A SOŠ HOSTINNÉ, HORSKÁ 309, 543 71 </t>
  </si>
  <si>
    <t>Zpracoval:   ING. L. KASPER</t>
  </si>
  <si>
    <t>Zhotovitel:   BUDE URČEN VE VŘ</t>
  </si>
  <si>
    <t>Datum:   24.4.2014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</si>
  <si>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</si>
  <si>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</si>
  <si>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</si>
  <si>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</si>
  <si>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</si>
  <si>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</si>
  <si>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</si>
  <si>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</si>
  <si>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</si>
  <si>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</si>
  <si>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</si>
  <si>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</si>
  <si>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</si>
  <si>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</si>
  <si>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</si>
  <si>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</si>
  <si>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</si>
  <si>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</si>
  <si>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Svislé a kompletní konstrukce</t>
  </si>
  <si>
    <t>014</t>
  </si>
  <si>
    <t>317235811</t>
  </si>
  <si>
    <t>Doplnění zdiva hlavních a kordónových říms cihlami pálenými na maltu</t>
  </si>
  <si>
    <t>m3</t>
  </si>
  <si>
    <t>"ODHAD 30 BM, BUDE FAKTUROVÁNO PODLE SKUTEČNOSTI" 30*0,3*0,5</t>
  </si>
  <si>
    <t>Úpravy povrchů, podlahy a osazování výplní</t>
  </si>
  <si>
    <t>011</t>
  </si>
  <si>
    <t>621131101</t>
  </si>
  <si>
    <t>Cementový postřik vnějších podhledů nanášený celoplošně ručně</t>
  </si>
  <si>
    <t>m2</t>
  </si>
  <si>
    <t>30*0,6 "ŘÍMSA"</t>
  </si>
  <si>
    <t>621131121</t>
  </si>
  <si>
    <t>Penetrace akrylát-silikon vnějších podhledů nanášená ručně</t>
  </si>
  <si>
    <t>30*0,6*2"ŘÍMSA</t>
  </si>
  <si>
    <t>621332111</t>
  </si>
  <si>
    <t>632481213</t>
  </si>
  <si>
    <t>Separační vrstva z PE fólie</t>
  </si>
  <si>
    <t>"OBDOBNÁ POLOŽKA - PRO ZAKRYTÍ STÁVAJÍCÍCH  TEPELNÝCH IZOLACÍ" 27*13,5*2</t>
  </si>
  <si>
    <t>9</t>
  </si>
  <si>
    <t>Ostatní konstrukce a práce-bourání</t>
  </si>
  <si>
    <t>R</t>
  </si>
  <si>
    <t>9401</t>
  </si>
  <si>
    <t>DODÁVKA, MONTÁŽ A ODSTRANĚNÍ PROVIZORNÍCH LÁVEK V PODKROVÍ</t>
  </si>
  <si>
    <t>BM</t>
  </si>
  <si>
    <t>"PROVIZORNÍ LÁVKY, ABY SE NEŠPAPALO PO TREPRLNÉ IZOLACI  NA PŮDEĚ" 15*2</t>
  </si>
  <si>
    <t>003</t>
  </si>
  <si>
    <t>941211112</t>
  </si>
  <si>
    <t>Montáž lešení řadového rámového lehkého zatížení do 200 kg/m2 š do 0,9 m v do 25 m</t>
  </si>
  <si>
    <t>(1,5+72,85+1,5+0,75+0,75)*17</t>
  </si>
  <si>
    <t>15,67*16,5+15,67*16,5</t>
  </si>
  <si>
    <t>(1,5+72,85+1,5+3,45*2)*17,2</t>
  </si>
  <si>
    <t>LEŠENÍ</t>
  </si>
  <si>
    <t>Součet</t>
  </si>
  <si>
    <t>941211211</t>
  </si>
  <si>
    <t>Příplatek k lešení řadovému rámovému lehkému š 0,9 m v do 25 m za první a ZKD den použití</t>
  </si>
  <si>
    <t>941211812</t>
  </si>
  <si>
    <t>Demontáž lešení řadového rámového lehkého zatížení do 200 kg/m2 š do 0,9 m v do 25 m</t>
  </si>
  <si>
    <t>013</t>
  </si>
  <si>
    <t>966031314</t>
  </si>
  <si>
    <t>Vybourání částí říms z cihel vyložených do 250 mm tl přes 300 mm</t>
  </si>
  <si>
    <t>m</t>
  </si>
  <si>
    <t>"ODHAD 30 BM, BUDE FAKTUROVÁNO PODLE SKUTEČNOSTI" 30</t>
  </si>
  <si>
    <t>979011111</t>
  </si>
  <si>
    <t>Svislá doprava suti a vybouraných hmot za prvé podlaží</t>
  </si>
  <si>
    <t>t</t>
  </si>
  <si>
    <t>979011121</t>
  </si>
  <si>
    <t>Svislá doprava suti a vybouraných hmot ZKD podlaží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</si>
  <si>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</si>
  <si>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</si>
  <si>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</si>
  <si>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</si>
  <si>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</si>
  <si>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</si>
  <si>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</si>
  <si>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</si>
  <si>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979098211</t>
  </si>
  <si>
    <t>Poplatek za uložení stavebního dřevěného odpadu na skládce (skládkovné)</t>
  </si>
  <si>
    <t>99</t>
  </si>
  <si>
    <t>Přesun hmot</t>
  </si>
  <si>
    <t>998017003</t>
  </si>
  <si>
    <t>Přesun hmot s omezením mechanizace pro budovy v do 24 m</t>
  </si>
  <si>
    <t>PSV</t>
  </si>
  <si>
    <t>Práce a dodávky PSV</t>
  </si>
  <si>
    <t>713</t>
  </si>
  <si>
    <t>Izolace tepelné</t>
  </si>
  <si>
    <t>713411121</t>
  </si>
  <si>
    <t>Montáž izolace tepelné potrubí pásy nebo rohožemi s Al fólií staženými drátem 1x</t>
  </si>
  <si>
    <t>(4,5+0,5+0,5+0,7+1) *3,14*0,125"ODVĚTRÁVACÍ POTRUBÍ V PŮDNÍM PROSTORU"</t>
  </si>
  <si>
    <t>631</t>
  </si>
  <si>
    <t>631516730</t>
  </si>
  <si>
    <t>2,826*1,2</t>
  </si>
  <si>
    <t>998713203</t>
  </si>
  <si>
    <t>Přesun hmot procentní pro izolace tepelné v objektech v do 24 m</t>
  </si>
  <si>
    <t>%</t>
  </si>
  <si>
    <t>721</t>
  </si>
  <si>
    <t>Zdravotechnika - vnitřní kanalizace</t>
  </si>
  <si>
    <t>7211</t>
  </si>
  <si>
    <t>D+M ÚPRAVA ZAÚSTĚNÍ DEŠŤOVÝCH SVODŮ DO KANALIZACE - PODLE DETAILU UKONČENÍ SVODŮ</t>
  </si>
  <si>
    <t>kus</t>
  </si>
  <si>
    <t>721173747</t>
  </si>
  <si>
    <t>Potrubí kanalizační z PE větrací DN 125</t>
  </si>
  <si>
    <t>4,5+0,5+0,5+0,7+1 "ODVĚTRÁVACÍ POTRUBÍ V PŮDNÍM PROSTORU"</t>
  </si>
  <si>
    <t>721290123</t>
  </si>
  <si>
    <t>Zkouška těsnosti potrubí kanalizace kouřem do DN 300</t>
  </si>
  <si>
    <t>998721203</t>
  </si>
  <si>
    <t>Přesun hmot procentní pro vnitřní kanalizace v objektech v do 24 m</t>
  </si>
  <si>
    <t>762</t>
  </si>
  <si>
    <t>Konstrukce tesařské</t>
  </si>
  <si>
    <t>762331912</t>
  </si>
  <si>
    <t>Vyřezání části střešní vazby průřezové plochy řeziva do 120 cm2 délky do 5 m</t>
  </si>
  <si>
    <t>100 "BM - ODHAD, FAKTURACE PODLEC SKUTEČNOSTI"</t>
  </si>
  <si>
    <t>762332922</t>
  </si>
  <si>
    <t>Doplnění části střešní vazby z hranolů průřezové plochy do 224 cm2 včetně materiálu</t>
  </si>
  <si>
    <t>762341210</t>
  </si>
  <si>
    <t>Montáž bednění střech rovných a šikmých sklonu do 60° z hrubých prken na sraz</t>
  </si>
  <si>
    <t>PLOCHA - S2-S3-S4-S10-S11-S12</t>
  </si>
  <si>
    <t>( S2+S3+S4+S10+S11+S12)*0,3</t>
  </si>
  <si>
    <t>605</t>
  </si>
  <si>
    <t>605151110</t>
  </si>
  <si>
    <t>řezivo jehličnaté boční prkno jakost I.-II. 2 - 3 cm</t>
  </si>
  <si>
    <t>1181,026/33*1,08</t>
  </si>
  <si>
    <t>762341811</t>
  </si>
  <si>
    <t>Demontáž bednění střech z prken</t>
  </si>
  <si>
    <t>762395000</t>
  </si>
  <si>
    <t>Spojovací prostředky pro montáž krovu, bednění, laťování, světlíky, klíny</t>
  </si>
  <si>
    <t>998762203</t>
  </si>
  <si>
    <t>Přesun hmot procentní pro kce tesařské v objektech v do 24 m</t>
  </si>
  <si>
    <t>PLOCHA</t>
  </si>
  <si>
    <t>VÝPOČET PLOCHY STŘECHY - POLOŽKA BEZ OCENĚNÍ</t>
  </si>
  <si>
    <t>"S1" 27,65*8,9+2,5*2,7*0,5</t>
  </si>
  <si>
    <t>"S2" 15,67*7,2*0,5</t>
  </si>
  <si>
    <t>"S3" 11,4*8,9*0,5</t>
  </si>
  <si>
    <t>"S4"1,6*7,5*0,5</t>
  </si>
  <si>
    <t>"S5" (15,3+27,2)*0,5*7,6+1,3*1,5*0,5</t>
  </si>
  <si>
    <t>"S6"2,9*13,5+2,9*13-3*3,5*0,5-4*4,8*0,5</t>
  </si>
  <si>
    <t>"S7"17,55*10,35*0,5</t>
  </si>
  <si>
    <t>"S8"2,9*13,5+2,9*13-3*3,5*0,5-4*4,8*0,5</t>
  </si>
  <si>
    <t>"S9"(16,25+27,2)*0,5*7,6+1,5*1,8*0,5</t>
  </si>
  <si>
    <t>"S10"1,6*7,5*0,5</t>
  </si>
  <si>
    <t>"S11"11,4*8,9*0,5</t>
  </si>
  <si>
    <t>"S12"15,67*7,2*0,5</t>
  </si>
  <si>
    <t>"S13"(25,2+27,2)*0,5*8,9+3*3*0,5</t>
  </si>
  <si>
    <t>"S14"16,449*10*0,5</t>
  </si>
  <si>
    <t>764</t>
  </si>
  <si>
    <t>Konstrukce klempířské</t>
  </si>
  <si>
    <t>76401</t>
  </si>
  <si>
    <t>D+M VENTILAČNÍ HLAVICE VZT MĚDĚNÝ PLECH TL. 0,6 MM OZN K30</t>
  </si>
  <si>
    <t>KUS</t>
  </si>
  <si>
    <t>76402</t>
  </si>
  <si>
    <t>D+M VENTILAČNÍ HLAVICE ODVETRÁNÍ KANALIZACE DN 125 MĚDĚNÝ PLECH TL. 0,6 MM OZN K30</t>
  </si>
  <si>
    <t>76403</t>
  </si>
  <si>
    <t>D+M STŘEŠNÍ POKLOP MĚDĚNÝ 600*600  MM ZASKLENÝ DRÁTĚNÝM SKLEM OZN K24</t>
  </si>
  <si>
    <t>76404</t>
  </si>
  <si>
    <t>D+M OPLECHOVÁNÍ STOŽÁRU STA  MĚDĚNÝ PLECH 0,6 MM OZN K32</t>
  </si>
  <si>
    <t>76405</t>
  </si>
  <si>
    <t>76406</t>
  </si>
  <si>
    <t>D+M KOMPLETNÍ ZACHYTÁVAČ SNĚHU NA FALCOVANOU KRYTINU DVOUTRUBKOVÝ, MĚDĚNÝ, SVORKA DVOUDĚROVÁ, MĚDĚNÁ TRUTBKA 3/4"</t>
  </si>
  <si>
    <t>M</t>
  </si>
  <si>
    <t>76407</t>
  </si>
  <si>
    <t>D+M KOMPLETNÍ ZACHYTÁVAČ SNĚHU NA FALCOVANOU KRYTINU JEDNOTRUBKOVÝ, MĚDĚNÝ, SVORKA JEDNOĚROVÁ, MĚDĚNÁ TRUTBKA 3/4"</t>
  </si>
  <si>
    <t>76408</t>
  </si>
  <si>
    <t>D+M OPLECHOVÁNÍ KOMÍNA MĚDĚNÝM PLECHEM VČ. PŘÍPADNÉ OPRAVY OMÍTKY KOMÍNOVÉHO TĚLESA, PLECH cU TL. 0,6 MM OZN K26 A K27</t>
  </si>
  <si>
    <t>M2</t>
  </si>
  <si>
    <t>"K26"0,7*2,3+0,7*1,9+0,7*(2,3+1,9)*0,5*2</t>
  </si>
  <si>
    <t>"K27"1,7*0,35+1,5*0,35+(1,7+0,15)*0,5*2</t>
  </si>
  <si>
    <t>76409</t>
  </si>
  <si>
    <t>D+M VENTILAČNÍ HLAVICE ODVĚTRÁNÍ, MĚDĚNÝ PLECH TL. 0,6 MM</t>
  </si>
  <si>
    <t>764211271</t>
  </si>
  <si>
    <t>764222220</t>
  </si>
  <si>
    <t>Oplechování Cu okapů tvrdá krytina rš 330 mm</t>
  </si>
  <si>
    <t>15,67+11,4+1,6+16,25+0,5+4,2+17,85+4,2+16,25+0,5+1,6+11,4+15,67+27,05+0,5+3+17,85+3+27,65+0,5</t>
  </si>
  <si>
    <t>764231250</t>
  </si>
  <si>
    <t>Lemování zdí Cu tvrdá krytina rš 500 mm</t>
  </si>
  <si>
    <t>"OBDOBNÁ POLOŽKA-OPLECHOVÁNÍ ODVĚTRÁVACÍ MŘÍŽKY OZN K 25" 1,5*4</t>
  </si>
  <si>
    <t>764232260</t>
  </si>
  <si>
    <t>Lemování zdí Cu tvrdá krytina krycí plech 2 díly rš 660 mm</t>
  </si>
  <si>
    <t>"HAD VSTUPEM" 1*2</t>
  </si>
  <si>
    <t>"VZADU" 1*2</t>
  </si>
  <si>
    <t>764239230</t>
  </si>
  <si>
    <t>Lemování komínů Cu hladká krytina v ploše</t>
  </si>
  <si>
    <t>1+0,7</t>
  </si>
  <si>
    <t>764242230</t>
  </si>
  <si>
    <t>Lemování trub Cu hladká krytina D do 150 mm</t>
  </si>
  <si>
    <t>"K31"1</t>
  </si>
  <si>
    <t>764244211</t>
  </si>
  <si>
    <t>Lemování trub Cu hladká krytina 2 díly D 300 mm do 30°</t>
  </si>
  <si>
    <t>"K30"1</t>
  </si>
  <si>
    <t>764244221</t>
  </si>
  <si>
    <t>Lemování trub Cu hladká krytina 2 díly D 400 mm do 30°</t>
  </si>
  <si>
    <t>"K28"1+"K29"1</t>
  </si>
  <si>
    <t>764255201</t>
  </si>
  <si>
    <t>Žlab Cu nástřešní oblý rš 500 mm</t>
  </si>
  <si>
    <t>764292280</t>
  </si>
  <si>
    <t>Střešní prvky Cu - úžlabí rš 1000 mm</t>
  </si>
  <si>
    <t>10*2+9*4</t>
  </si>
  <si>
    <t>764293220</t>
  </si>
  <si>
    <t>Střešní prvky Cu - hřeben střechy rš 330 mm</t>
  </si>
  <si>
    <t>27,2+27,2</t>
  </si>
  <si>
    <t>"NÁROŽÍ" 12+11+11+15*2+14*2+12+11+11</t>
  </si>
  <si>
    <t>764311822</t>
  </si>
  <si>
    <t>Demontáž krytina hladká tabule 2000x1000 mm sklon do 30° plocha přes 25 m2</t>
  </si>
  <si>
    <t>764322840</t>
  </si>
  <si>
    <t>Demontáž oplechování okapů tvrdá krytina rš 500 mm do 30°</t>
  </si>
  <si>
    <t>764331830</t>
  </si>
  <si>
    <t>Demontáž lemování zdí tvrdá krytina rš 330 mm do 30°</t>
  </si>
  <si>
    <t>2*2</t>
  </si>
  <si>
    <t>764339830</t>
  </si>
  <si>
    <t>Demontáž lemování komínů hladká krytina v ploše do 30°</t>
  </si>
  <si>
    <t>764341831</t>
  </si>
  <si>
    <t>Demontáž lemování trub průměr do 150 mm vlnitá krytina do 30°</t>
  </si>
  <si>
    <t>764343821</t>
  </si>
  <si>
    <t>Demontáž lemování trub průměr do 400 mm ze 2 dílů do 30°</t>
  </si>
  <si>
    <t>764355800</t>
  </si>
  <si>
    <t>Demontáž žlab nástřešní oblý rš 500 mm do 30°</t>
  </si>
  <si>
    <t>764359810</t>
  </si>
  <si>
    <t>Demontáž kotlík kónický do 30°</t>
  </si>
  <si>
    <t>764362810</t>
  </si>
  <si>
    <t>Demontáž poklopu hladká krytina do 30°</t>
  </si>
  <si>
    <t>764392840</t>
  </si>
  <si>
    <t>Demontáž střešní úžlabí rš 500 mm do 30°</t>
  </si>
  <si>
    <t>764393830</t>
  </si>
  <si>
    <t>Demontáž střešní hřeben rš 400 mm do 30°</t>
  </si>
  <si>
    <t>764394831</t>
  </si>
  <si>
    <t>Demontáž podkladní pás rš 500 mm</t>
  </si>
  <si>
    <t>764453875</t>
  </si>
  <si>
    <t>Demontáž odskok strana nebo průměr 120, 150 a 200 mm</t>
  </si>
  <si>
    <t>764454802</t>
  </si>
  <si>
    <t>Demontáž trouby kruhové průměr 120 mm</t>
  </si>
  <si>
    <t>16,5+17,2+17,2+17,2+17,2+16,5+17+17</t>
  </si>
  <si>
    <t>764554203</t>
  </si>
  <si>
    <t>Odpadní trouby Cu kruhové D 120 mm</t>
  </si>
  <si>
    <t>998764203</t>
  </si>
  <si>
    <t>Přesun hmot procentní pro konstrukce klempířské v objektech v do 24 m</t>
  </si>
  <si>
    <t>765</t>
  </si>
  <si>
    <t>Konstrukce pokrývačské</t>
  </si>
  <si>
    <t>765901191</t>
  </si>
  <si>
    <t>Zakrytí šikmých střech - montáž podstřešní hydroizolační fólie</t>
  </si>
  <si>
    <t>314</t>
  </si>
  <si>
    <t>314221800</t>
  </si>
  <si>
    <t>hřebík měděný D 2,5 L 25 mm</t>
  </si>
  <si>
    <t>kg</t>
  </si>
  <si>
    <t>18"FOLIE SE DLE TOV MECHANICKY NEKOTVÍ - MATERIÁL CU HŘEBÍK JE PROTO VE SPECIFIKACI"</t>
  </si>
  <si>
    <t>283</t>
  </si>
  <si>
    <t>283RR292190</t>
  </si>
  <si>
    <t>PLOCHA*1,15</t>
  </si>
  <si>
    <t>998765203</t>
  </si>
  <si>
    <t>Přesun hmot procentní pro krytiny tvrdé v objektech v do 24 m</t>
  </si>
  <si>
    <t>783</t>
  </si>
  <si>
    <t>Dokončovací práce - nátěry</t>
  </si>
  <si>
    <t>783783311</t>
  </si>
  <si>
    <t>Nátěry tesařských kcí proti dřevokazným houbám, hmyzu a plísním preventivní dvojnásobné v interiéru</t>
  </si>
  <si>
    <t>PLOCHA*2</t>
  </si>
  <si>
    <t>Práce a dodávky M</t>
  </si>
  <si>
    <t>21-M</t>
  </si>
  <si>
    <t>Elektromontáže</t>
  </si>
  <si>
    <t>211</t>
  </si>
  <si>
    <t>D+M HROMOSVODŮ VČETNĚ DEMONTÁŽE STÁVAJÍCÍCH - ROZSAH VIZ SAMOSTATNÝ VÝKAZ VÝMĚR</t>
  </si>
  <si>
    <t>sou</t>
  </si>
  <si>
    <t>OST</t>
  </si>
  <si>
    <t>Ostatní</t>
  </si>
  <si>
    <t>ZÁBOR</t>
  </si>
  <si>
    <t>NÁKLADY SPOJENÉ SE ZÁBORAM VEŘEJNÉHO PROSTRANSTVÍ P.P.Č. 921/2</t>
  </si>
  <si>
    <t>KČ</t>
  </si>
  <si>
    <t>Celkem</t>
  </si>
  <si>
    <t>KRYCÍ LIST ROZPOČTU</t>
  </si>
  <si>
    <t>Název stavby</t>
  </si>
  <si>
    <t>CELKOVÁ OPRAVA STŘECHY VČ.KLEMP.PRVKŮČ.AKCE SM13/331-GYMNAZIUM HOSTINNÉ ČP309</t>
  </si>
  <si>
    <t>JKSO</t>
  </si>
  <si>
    <t>Název objektu</t>
  </si>
  <si>
    <t>01 - CELKOVÁ OPRAVA STŘECHY VČETNĚ KLEMPÍŘSKÝCH PRVKŮ</t>
  </si>
  <si>
    <t>EČO</t>
  </si>
  <si>
    <t>Místo</t>
  </si>
  <si>
    <t>IČ</t>
  </si>
  <si>
    <t>DIČ</t>
  </si>
  <si>
    <t>Objednatel</t>
  </si>
  <si>
    <t xml:space="preserve">GYMNÁZIUM A SOŠ HOSTINNÉ, HORSKÁ 309, 543 71 </t>
  </si>
  <si>
    <t>Projektant</t>
  </si>
  <si>
    <t>ING. JIŘÍ HINDRÁK, TRUTNOV</t>
  </si>
  <si>
    <t>Zhotovitel</t>
  </si>
  <si>
    <t>BUDE URČEN VE VŘ</t>
  </si>
  <si>
    <t>Rozpočet číslo</t>
  </si>
  <si>
    <t>Zpracoval</t>
  </si>
  <si>
    <t>Dne</t>
  </si>
  <si>
    <t>ING. L. KASPER</t>
  </si>
  <si>
    <t>24.04.2014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</si>
  <si>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</si>
  <si>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</si>
  <si>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</si>
  <si>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</si>
  <si>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</si>
  <si>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</si>
  <si>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</si>
  <si>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</si>
  <si>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</si>
  <si>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</si>
  <si>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</si>
  <si>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</si>
  <si>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</si>
  <si>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</si>
  <si>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</si>
  <si>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</si>
  <si>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</si>
  <si>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</si>
  <si>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Zařízení staveniště</t>
  </si>
  <si>
    <t>Montáž</t>
  </si>
  <si>
    <t>Bez pevné podl.</t>
  </si>
  <si>
    <t>14</t>
  </si>
  <si>
    <t>Mimostav. doprava</t>
  </si>
  <si>
    <t>10</t>
  </si>
  <si>
    <t>Kulturní památka</t>
  </si>
  <si>
    <t>15</t>
  </si>
  <si>
    <t>Územní vlivy</t>
  </si>
  <si>
    <t>11</t>
  </si>
  <si>
    <t>16</t>
  </si>
  <si>
    <t>Provozní vlivy</t>
  </si>
  <si>
    <t>"M"</t>
  </si>
  <si>
    <t>17</t>
  </si>
  <si>
    <t>18</t>
  </si>
  <si>
    <t>NUS z rozpočtu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</si>
  <si>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</si>
  <si>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</si>
  <si>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</si>
  <si>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</si>
  <si>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</si>
  <si>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</si>
  <si>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</si>
  <si>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</si>
  <si>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</si>
  <si>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</si>
  <si>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</si>
  <si>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</si>
  <si>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</si>
  <si>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</si>
  <si>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</si>
  <si>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</si>
  <si>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</si>
  <si>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</si>
  <si>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</si>
  <si>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</si>
  <si>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</si>
  <si>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</si>
  <si>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</si>
  <si>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</si>
  <si>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</si>
  <si>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</si>
  <si>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</si>
  <si>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</si>
  <si>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</si>
  <si>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</si>
  <si>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</si>
  <si>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</si>
  <si>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>Kód</t>
  </si>
  <si>
    <t>Dodávka</t>
  </si>
  <si>
    <t>Hmotnost celkem</t>
  </si>
  <si>
    <t>Suť celkem</t>
  </si>
  <si>
    <t>HOSTINNÉ, HORSKÁ 309</t>
  </si>
  <si>
    <t>Ing. Jiří Hindrák</t>
  </si>
  <si>
    <t>odpočet žlab nástřešní 30% (0,5*196*0,3)</t>
  </si>
  <si>
    <t>odpočet úžlabí 70% (1,0*56*0,7)</t>
  </si>
  <si>
    <t xml:space="preserve">odpočet okna </t>
  </si>
  <si>
    <t>OSTATNÍ</t>
  </si>
  <si>
    <t>Nepředpokládané práce a dodávky, budou případně účtovány dle skutečnosti, do nabídky uvažovat částku 50.000,-Kč bez DPH</t>
  </si>
  <si>
    <t>LEŠENÍ * 30 ( bude užíváno po částech 1/3 30 dnů x 3)</t>
  </si>
  <si>
    <t>Krytina Cu tl 0,63 mm hladká střešní ze svitků š 670 mm sklonu do 30°</t>
  </si>
  <si>
    <t>odpočet oplechování okapů 70% (0,33x196x0,7)</t>
  </si>
  <si>
    <t>Škrábaná omítka vnějších podhledů nanášená ručně na omítnutý podklad</t>
  </si>
  <si>
    <t>pás lamelový tepelně-izolační tl.80 mm</t>
  </si>
  <si>
    <t>D+M OPLECHOVÁNÍ SDRUŽENÝCH STŘEŠNÍCH OKEN  780*1400 MM</t>
  </si>
  <si>
    <t xml:space="preserve">fólie difúzně otevřená -třívrstvý pás pro šikmé střechy  vyroben z kombinace pevných, difuzně otevřených polypropylénových textilií a vodotěsného filmu, s integrovanými samolepicími okraji po obou stranách pásu. Hodnota rd &lt; 0,02 m, hmotnost 150 g/m2, Pevnost : 260 /200 N/5 cm podél/příčně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</si>
</sst>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##0;\-###0"/>
    <numFmt numFmtId="168" formatCode="0.00%;\-0.00%"/>
    <numFmt numFmtId="169" formatCode="#,##0.00_ ;\-#,##0.00\ "/>
  </numFmts>
  <fonts count="55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6" fontId="6" fillId="0" borderId="22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6" fontId="7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6" fontId="4" fillId="0" borderId="22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wrapText="1"/>
    </xf>
    <xf numFmtId="165" fontId="8" fillId="0" borderId="12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right"/>
    </xf>
    <xf numFmtId="166" fontId="8" fillId="0" borderId="13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0" fillId="0" borderId="23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26" xfId="0" applyFont="1" applyBorder="1" applyAlignment="1" applyProtection="1">
      <alignment horizontal="left"/>
      <protection/>
    </xf>
    <xf numFmtId="0" fontId="10" fillId="0" borderId="27" xfId="0" applyFont="1" applyBorder="1" applyAlignment="1" applyProtection="1">
      <alignment horizontal="left"/>
      <protection/>
    </xf>
    <xf numFmtId="0" fontId="10" fillId="0" borderId="28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left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0" fontId="12" fillId="0" borderId="43" xfId="0" applyFont="1" applyBorder="1" applyAlignment="1" applyProtection="1">
      <alignment horizontal="left" vertical="center"/>
      <protection/>
    </xf>
    <xf numFmtId="0" fontId="12" fillId="0" borderId="44" xfId="0" applyFont="1" applyBorder="1" applyAlignment="1" applyProtection="1">
      <alignment horizontal="left" vertical="center"/>
      <protection/>
    </xf>
    <xf numFmtId="0" fontId="12" fillId="0" borderId="45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12" fillId="0" borderId="47" xfId="0" applyFont="1" applyBorder="1" applyAlignment="1" applyProtection="1">
      <alignment horizontal="left" vertical="center"/>
      <protection/>
    </xf>
    <xf numFmtId="167" fontId="10" fillId="0" borderId="48" xfId="0" applyNumberFormat="1" applyFont="1" applyBorder="1" applyAlignment="1" applyProtection="1">
      <alignment horizontal="right" vertical="center"/>
      <protection/>
    </xf>
    <xf numFmtId="167" fontId="10" fillId="0" borderId="49" xfId="0" applyNumberFormat="1" applyFont="1" applyBorder="1" applyAlignment="1" applyProtection="1">
      <alignment horizontal="right" vertical="center"/>
      <protection/>
    </xf>
    <xf numFmtId="164" fontId="15" fillId="0" borderId="50" xfId="0" applyNumberFormat="1" applyFont="1" applyBorder="1" applyAlignment="1" applyProtection="1">
      <alignment horizontal="right" vertical="center"/>
      <protection/>
    </xf>
    <xf numFmtId="166" fontId="15" fillId="0" borderId="51" xfId="0" applyNumberFormat="1" applyFont="1" applyBorder="1" applyAlignment="1" applyProtection="1">
      <alignment horizontal="right" vertical="center"/>
      <protection/>
    </xf>
    <xf numFmtId="167" fontId="10" fillId="0" borderId="50" xfId="0" applyNumberFormat="1" applyFont="1" applyBorder="1" applyAlignment="1" applyProtection="1">
      <alignment horizontal="right" vertical="center"/>
      <protection/>
    </xf>
    <xf numFmtId="167" fontId="10" fillId="0" borderId="51" xfId="0" applyNumberFormat="1" applyFont="1" applyBorder="1" applyAlignment="1" applyProtection="1">
      <alignment horizontal="right" vertical="center"/>
      <protection/>
    </xf>
    <xf numFmtId="167" fontId="15" fillId="0" borderId="49" xfId="0" applyNumberFormat="1" applyFont="1" applyBorder="1" applyAlignment="1" applyProtection="1">
      <alignment horizontal="right" vertical="center"/>
      <protection/>
    </xf>
    <xf numFmtId="164" fontId="15" fillId="0" borderId="28" xfId="0" applyNumberFormat="1" applyFont="1" applyBorder="1" applyAlignment="1" applyProtection="1">
      <alignment horizontal="right" vertical="center"/>
      <protection/>
    </xf>
    <xf numFmtId="166" fontId="15" fillId="0" borderId="49" xfId="0" applyNumberFormat="1" applyFont="1" applyBorder="1" applyAlignment="1" applyProtection="1">
      <alignment horizontal="right" vertical="center"/>
      <protection/>
    </xf>
    <xf numFmtId="167" fontId="10" fillId="0" borderId="52" xfId="0" applyNumberFormat="1" applyFont="1" applyBorder="1" applyAlignment="1" applyProtection="1">
      <alignment horizontal="right" vertical="center"/>
      <protection/>
    </xf>
    <xf numFmtId="0" fontId="14" fillId="0" borderId="41" xfId="0" applyFont="1" applyBorder="1" applyAlignment="1" applyProtection="1">
      <alignment horizontal="left" vertical="center" wrapText="1"/>
      <protection/>
    </xf>
    <xf numFmtId="0" fontId="16" fillId="0" borderId="43" xfId="0" applyFont="1" applyBorder="1" applyAlignment="1" applyProtection="1">
      <alignment horizontal="left" vertical="center"/>
      <protection/>
    </xf>
    <xf numFmtId="0" fontId="16" fillId="0" borderId="45" xfId="0" applyFont="1" applyBorder="1" applyAlignment="1" applyProtection="1">
      <alignment horizontal="left" vertical="center"/>
      <protection/>
    </xf>
    <xf numFmtId="0" fontId="14" fillId="0" borderId="46" xfId="0" applyFont="1" applyBorder="1" applyAlignment="1" applyProtection="1">
      <alignment horizontal="left" vertical="center"/>
      <protection/>
    </xf>
    <xf numFmtId="0" fontId="14" fillId="0" borderId="44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left" vertical="center"/>
      <protection/>
    </xf>
    <xf numFmtId="0" fontId="12" fillId="0" borderId="55" xfId="0" applyFont="1" applyBorder="1" applyAlignment="1" applyProtection="1">
      <alignment horizontal="left" vertical="center"/>
      <protection/>
    </xf>
    <xf numFmtId="0" fontId="12" fillId="0" borderId="56" xfId="0" applyFont="1" applyBorder="1" applyAlignment="1" applyProtection="1">
      <alignment horizontal="left" vertical="center"/>
      <protection/>
    </xf>
    <xf numFmtId="166" fontId="15" fillId="0" borderId="57" xfId="0" applyNumberFormat="1" applyFont="1" applyBorder="1" applyAlignment="1" applyProtection="1">
      <alignment horizontal="righ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12" fillId="0" borderId="57" xfId="0" applyFont="1" applyBorder="1" applyAlignment="1" applyProtection="1">
      <alignment horizontal="left" vertical="center"/>
      <protection/>
    </xf>
    <xf numFmtId="0" fontId="12" fillId="0" borderId="59" xfId="0" applyFont="1" applyBorder="1" applyAlignment="1" applyProtection="1">
      <alignment horizontal="left" vertical="center"/>
      <protection/>
    </xf>
    <xf numFmtId="164" fontId="10" fillId="0" borderId="57" xfId="0" applyNumberFormat="1" applyFont="1" applyBorder="1" applyAlignment="1" applyProtection="1">
      <alignment horizontal="right" vertical="center"/>
      <protection/>
    </xf>
    <xf numFmtId="167" fontId="10" fillId="0" borderId="60" xfId="0" applyNumberFormat="1" applyFont="1" applyBorder="1" applyAlignment="1" applyProtection="1">
      <alignment horizontal="right" vertical="center"/>
      <protection/>
    </xf>
    <xf numFmtId="0" fontId="4" fillId="0" borderId="57" xfId="0" applyFont="1" applyBorder="1" applyAlignment="1" applyProtection="1">
      <alignment horizontal="left" vertical="center"/>
      <protection/>
    </xf>
    <xf numFmtId="0" fontId="12" fillId="0" borderId="60" xfId="0" applyFont="1" applyBorder="1" applyAlignment="1" applyProtection="1">
      <alignment horizontal="left" vertical="center"/>
      <protection/>
    </xf>
    <xf numFmtId="168" fontId="4" fillId="0" borderId="56" xfId="0" applyNumberFormat="1" applyFont="1" applyBorder="1" applyAlignment="1" applyProtection="1">
      <alignment horizontal="right" vertical="center"/>
      <protection/>
    </xf>
    <xf numFmtId="0" fontId="12" fillId="0" borderId="61" xfId="0" applyFont="1" applyBorder="1" applyAlignment="1" applyProtection="1">
      <alignment horizontal="left" vertical="center"/>
      <protection/>
    </xf>
    <xf numFmtId="0" fontId="12" fillId="0" borderId="62" xfId="0" applyFont="1" applyBorder="1" applyAlignment="1" applyProtection="1">
      <alignment horizontal="left" vertical="center"/>
      <protection/>
    </xf>
    <xf numFmtId="0" fontId="12" fillId="0" borderId="63" xfId="0" applyFont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left" vertical="center"/>
      <protection/>
    </xf>
    <xf numFmtId="166" fontId="15" fillId="0" borderId="40" xfId="0" applyNumberFormat="1" applyFont="1" applyBorder="1" applyAlignment="1" applyProtection="1">
      <alignment horizontal="right" vertical="center"/>
      <protection/>
    </xf>
    <xf numFmtId="164" fontId="10" fillId="0" borderId="40" xfId="0" applyNumberFormat="1" applyFont="1" applyBorder="1" applyAlignment="1" applyProtection="1">
      <alignment horizontal="right" vertical="center"/>
      <protection/>
    </xf>
    <xf numFmtId="167" fontId="10" fillId="0" borderId="42" xfId="0" applyNumberFormat="1" applyFont="1" applyBorder="1" applyAlignment="1" applyProtection="1">
      <alignment horizontal="right"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50" xfId="0" applyFont="1" applyBorder="1" applyAlignment="1" applyProtection="1">
      <alignment horizontal="left" vertical="center"/>
      <protection/>
    </xf>
    <xf numFmtId="166" fontId="15" fillId="0" borderId="65" xfId="0" applyNumberFormat="1" applyFont="1" applyBorder="1" applyAlignment="1" applyProtection="1">
      <alignment horizontal="right" vertical="center"/>
      <protection/>
    </xf>
    <xf numFmtId="166" fontId="15" fillId="0" borderId="41" xfId="0" applyNumberFormat="1" applyFont="1" applyBorder="1" applyAlignment="1" applyProtection="1">
      <alignment horizontal="right" vertical="center"/>
      <protection/>
    </xf>
    <xf numFmtId="167" fontId="15" fillId="0" borderId="28" xfId="0" applyNumberFormat="1" applyFont="1" applyBorder="1" applyAlignment="1" applyProtection="1">
      <alignment horizontal="right" vertical="center"/>
      <protection/>
    </xf>
    <xf numFmtId="0" fontId="14" fillId="0" borderId="23" xfId="0" applyFont="1" applyBorder="1" applyAlignment="1" applyProtection="1">
      <alignment horizontal="left" vertical="top"/>
      <protection/>
    </xf>
    <xf numFmtId="0" fontId="12" fillId="0" borderId="66" xfId="0" applyFont="1" applyBorder="1" applyAlignment="1" applyProtection="1">
      <alignment horizontal="left" vertical="center"/>
      <protection/>
    </xf>
    <xf numFmtId="0" fontId="12" fillId="0" borderId="67" xfId="0" applyFont="1" applyBorder="1" applyAlignment="1" applyProtection="1">
      <alignment horizontal="left" vertical="center"/>
      <protection/>
    </xf>
    <xf numFmtId="0" fontId="12" fillId="0" borderId="68" xfId="0" applyFont="1" applyBorder="1" applyAlignment="1" applyProtection="1">
      <alignment horizontal="left" vertical="center"/>
      <protection/>
    </xf>
    <xf numFmtId="0" fontId="12" fillId="0" borderId="69" xfId="0" applyFont="1" applyBorder="1" applyAlignment="1" applyProtection="1">
      <alignment horizontal="left" vertical="center"/>
      <protection/>
    </xf>
    <xf numFmtId="0" fontId="12" fillId="0" borderId="70" xfId="0" applyFont="1" applyBorder="1" applyAlignment="1" applyProtection="1">
      <alignment horizontal="left"/>
      <protection/>
    </xf>
    <xf numFmtId="0" fontId="12" fillId="0" borderId="71" xfId="0" applyFont="1" applyBorder="1" applyAlignment="1" applyProtection="1">
      <alignment horizontal="left" vertical="center"/>
      <protection/>
    </xf>
    <xf numFmtId="0" fontId="12" fillId="0" borderId="61" xfId="0" applyFont="1" applyBorder="1" applyAlignment="1" applyProtection="1">
      <alignment horizontal="left"/>
      <protection/>
    </xf>
    <xf numFmtId="2" fontId="4" fillId="0" borderId="60" xfId="0" applyNumberFormat="1" applyFont="1" applyBorder="1" applyAlignment="1" applyProtection="1">
      <alignment horizontal="right" vertical="center"/>
      <protection/>
    </xf>
    <xf numFmtId="166" fontId="15" fillId="0" borderId="61" xfId="0" applyNumberFormat="1" applyFont="1" applyBorder="1" applyAlignment="1" applyProtection="1">
      <alignment horizontal="right" vertical="center"/>
      <protection/>
    </xf>
    <xf numFmtId="0" fontId="12" fillId="0" borderId="72" xfId="0" applyFont="1" applyBorder="1" applyAlignment="1" applyProtection="1">
      <alignment horizontal="left" vertical="center"/>
      <protection/>
    </xf>
    <xf numFmtId="0" fontId="14" fillId="0" borderId="73" xfId="0" applyFont="1" applyBorder="1" applyAlignment="1" applyProtection="1">
      <alignment horizontal="left" vertical="top"/>
      <protection/>
    </xf>
    <xf numFmtId="0" fontId="12" fillId="0" borderId="74" xfId="0" applyFont="1" applyBorder="1" applyAlignment="1" applyProtection="1">
      <alignment horizontal="left" vertical="center"/>
      <protection/>
    </xf>
    <xf numFmtId="0" fontId="12" fillId="0" borderId="54" xfId="0" applyFont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75" xfId="0" applyFont="1" applyBorder="1" applyAlignment="1" applyProtection="1">
      <alignment horizontal="left" vertical="center"/>
      <protection/>
    </xf>
    <xf numFmtId="0" fontId="12" fillId="0" borderId="65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9" fillId="35" borderId="0" xfId="0" applyFont="1" applyFill="1" applyAlignment="1">
      <alignment horizontal="left" wrapText="1"/>
    </xf>
    <xf numFmtId="166" fontId="19" fillId="35" borderId="0" xfId="0" applyNumberFormat="1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0" fontId="18" fillId="36" borderId="0" xfId="0" applyFont="1" applyFill="1" applyAlignment="1">
      <alignment horizontal="left" wrapText="1"/>
    </xf>
    <xf numFmtId="166" fontId="18" fillId="36" borderId="0" xfId="0" applyNumberFormat="1" applyFont="1" applyFill="1" applyAlignment="1">
      <alignment horizontal="right"/>
    </xf>
    <xf numFmtId="165" fontId="18" fillId="36" borderId="0" xfId="0" applyNumberFormat="1" applyFont="1" applyFill="1" applyAlignment="1">
      <alignment horizontal="right"/>
    </xf>
    <xf numFmtId="0" fontId="20" fillId="0" borderId="0" xfId="0" applyFont="1" applyAlignment="1">
      <alignment horizontal="left" wrapText="1"/>
    </xf>
    <xf numFmtId="166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6" fontId="4" fillId="0" borderId="76" xfId="0" applyNumberFormat="1" applyFont="1" applyBorder="1" applyAlignment="1">
      <alignment horizontal="right"/>
    </xf>
    <xf numFmtId="166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14" fontId="12" fillId="0" borderId="71" xfId="0" applyNumberFormat="1" applyFont="1" applyBorder="1" applyAlignment="1" applyProtection="1">
      <alignment horizontal="left" vertical="center"/>
      <protection/>
    </xf>
    <xf numFmtId="0" fontId="10" fillId="23" borderId="77" xfId="0" applyFont="1" applyFill="1" applyBorder="1" applyAlignment="1" applyProtection="1">
      <alignment horizontal="left"/>
      <protection/>
    </xf>
    <xf numFmtId="0" fontId="10" fillId="23" borderId="78" xfId="0" applyFont="1" applyFill="1" applyBorder="1" applyAlignment="1" applyProtection="1">
      <alignment horizontal="left"/>
      <protection/>
    </xf>
    <xf numFmtId="0" fontId="11" fillId="23" borderId="78" xfId="0" applyFont="1" applyFill="1" applyBorder="1" applyAlignment="1" applyProtection="1">
      <alignment horizontal="left"/>
      <protection/>
    </xf>
    <xf numFmtId="0" fontId="10" fillId="23" borderId="79" xfId="0" applyFont="1" applyFill="1" applyBorder="1" applyAlignment="1" applyProtection="1">
      <alignment horizontal="left"/>
      <protection/>
    </xf>
    <xf numFmtId="166" fontId="15" fillId="23" borderId="57" xfId="0" applyNumberFormat="1" applyFont="1" applyFill="1" applyBorder="1" applyAlignment="1" applyProtection="1">
      <alignment horizontal="right" vertical="center"/>
      <protection/>
    </xf>
    <xf numFmtId="166" fontId="18" fillId="23" borderId="37" xfId="0" applyNumberFormat="1" applyFont="1" applyFill="1" applyBorder="1" applyAlignment="1" applyProtection="1">
      <alignment horizontal="right" vertical="center"/>
      <protection/>
    </xf>
    <xf numFmtId="166" fontId="15" fillId="23" borderId="77" xfId="0" applyNumberFormat="1" applyFont="1" applyFill="1" applyBorder="1" applyAlignment="1" applyProtection="1">
      <alignment horizontal="right" vertical="center"/>
      <protection/>
    </xf>
    <xf numFmtId="0" fontId="12" fillId="0" borderId="79" xfId="0" applyFont="1" applyBorder="1" applyAlignment="1" applyProtection="1">
      <alignment horizontal="left" vertical="center"/>
      <protection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66" fontId="4" fillId="0" borderId="74" xfId="0" applyNumberFormat="1" applyFont="1" applyBorder="1" applyAlignment="1" applyProtection="1">
      <alignment horizontal="left" vertical="center"/>
      <protection/>
    </xf>
    <xf numFmtId="0" fontId="4" fillId="0" borderId="74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80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8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8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80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3">
      <selection activeCell="L3" sqref="L3"/>
    </sheetView>
  </sheetViews>
  <sheetFormatPr defaultColWidth="10.5" defaultRowHeight="12" customHeight="1"/>
  <cols>
    <col min="1" max="1" width="3" style="6" customWidth="1"/>
    <col min="2" max="2" width="2.5" style="6" customWidth="1"/>
    <col min="3" max="3" width="3.83203125" style="6" customWidth="1"/>
    <col min="4" max="4" width="9" style="6" customWidth="1"/>
    <col min="5" max="5" width="14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2" width="3" style="6" customWidth="1"/>
    <col min="13" max="13" width="4.66015625" style="6" customWidth="1"/>
    <col min="14" max="14" width="5.66015625" style="6" customWidth="1"/>
    <col min="15" max="15" width="4.16015625" style="6" customWidth="1"/>
    <col min="16" max="16" width="15.33203125" style="6" customWidth="1"/>
    <col min="17" max="17" width="7.5" style="6" customWidth="1"/>
    <col min="18" max="18" width="17.83203125" style="6" customWidth="1"/>
    <col min="19" max="19" width="0.4921875" style="6" customWidth="1"/>
    <col min="20" max="20" width="10.5" style="1" customWidth="1"/>
    <col min="21" max="21" width="19.5" style="1" customWidth="1"/>
    <col min="22" max="16384" width="10.5" style="1" customWidth="1"/>
  </cols>
  <sheetData>
    <row r="1" spans="1:19" s="6" customFormat="1" ht="14.25" customHeight="1" thickBo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1:19" s="6" customFormat="1" ht="21" customHeight="1" thickBot="1">
      <c r="A2" s="191"/>
      <c r="B2" s="192"/>
      <c r="C2" s="192"/>
      <c r="D2" s="192"/>
      <c r="E2" s="192"/>
      <c r="F2" s="192"/>
      <c r="G2" s="193" t="s">
        <v>272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4"/>
      <c r="S2" s="74"/>
    </row>
    <row r="3" spans="1:19" s="6" customFormat="1" ht="14.2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3"/>
      <c r="P3" s="76"/>
      <c r="Q3" s="76"/>
      <c r="R3" s="76"/>
      <c r="S3" s="77"/>
    </row>
    <row r="4" spans="1:19" s="6" customFormat="1" ht="9" customHeight="1" thickBo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</row>
    <row r="5" spans="1:19" s="6" customFormat="1" ht="24.75" customHeight="1">
      <c r="A5" s="81"/>
      <c r="B5" s="82" t="s">
        <v>273</v>
      </c>
      <c r="C5" s="82"/>
      <c r="D5" s="82"/>
      <c r="E5" s="219" t="s">
        <v>274</v>
      </c>
      <c r="F5" s="220"/>
      <c r="G5" s="220"/>
      <c r="H5" s="220"/>
      <c r="I5" s="220"/>
      <c r="J5" s="220"/>
      <c r="K5" s="220"/>
      <c r="L5" s="221"/>
      <c r="M5" s="82"/>
      <c r="N5" s="82"/>
      <c r="O5" s="215" t="s">
        <v>275</v>
      </c>
      <c r="P5" s="215"/>
      <c r="Q5" s="83"/>
      <c r="R5" s="84"/>
      <c r="S5" s="85"/>
    </row>
    <row r="6" spans="1:19" s="6" customFormat="1" ht="24.75" customHeight="1">
      <c r="A6" s="81"/>
      <c r="B6" s="82" t="s">
        <v>276</v>
      </c>
      <c r="C6" s="82"/>
      <c r="D6" s="82"/>
      <c r="E6" s="222" t="s">
        <v>277</v>
      </c>
      <c r="F6" s="223"/>
      <c r="G6" s="223"/>
      <c r="H6" s="223"/>
      <c r="I6" s="223"/>
      <c r="J6" s="223"/>
      <c r="K6" s="223"/>
      <c r="L6" s="224"/>
      <c r="M6" s="82"/>
      <c r="N6" s="82"/>
      <c r="O6" s="215" t="s">
        <v>278</v>
      </c>
      <c r="P6" s="215"/>
      <c r="Q6" s="86"/>
      <c r="R6" s="87"/>
      <c r="S6" s="85"/>
    </row>
    <row r="7" spans="1:19" s="6" customFormat="1" ht="24.75" customHeight="1" thickBot="1">
      <c r="A7" s="81"/>
      <c r="B7" s="82"/>
      <c r="C7" s="82"/>
      <c r="D7" s="82"/>
      <c r="E7" s="225"/>
      <c r="F7" s="226"/>
      <c r="G7" s="226"/>
      <c r="H7" s="226"/>
      <c r="I7" s="226"/>
      <c r="J7" s="226"/>
      <c r="K7" s="226"/>
      <c r="L7" s="227"/>
      <c r="M7" s="82"/>
      <c r="N7" s="82"/>
      <c r="O7" s="215" t="s">
        <v>279</v>
      </c>
      <c r="P7" s="215"/>
      <c r="Q7" s="88" t="s">
        <v>363</v>
      </c>
      <c r="R7" s="89"/>
      <c r="S7" s="85"/>
    </row>
    <row r="8" spans="1:19" s="6" customFormat="1" ht="24.75" customHeight="1" thickBo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215" t="s">
        <v>280</v>
      </c>
      <c r="P8" s="215"/>
      <c r="Q8" s="82" t="s">
        <v>281</v>
      </c>
      <c r="R8" s="82"/>
      <c r="S8" s="85"/>
    </row>
    <row r="9" spans="1:19" s="6" customFormat="1" ht="24.75" customHeight="1" thickBot="1">
      <c r="A9" s="81"/>
      <c r="B9" s="82" t="s">
        <v>282</v>
      </c>
      <c r="C9" s="82"/>
      <c r="D9" s="82"/>
      <c r="E9" s="216" t="s">
        <v>283</v>
      </c>
      <c r="F9" s="217"/>
      <c r="G9" s="217"/>
      <c r="H9" s="217"/>
      <c r="I9" s="217"/>
      <c r="J9" s="217"/>
      <c r="K9" s="217"/>
      <c r="L9" s="218"/>
      <c r="M9" s="82"/>
      <c r="N9" s="82"/>
      <c r="O9" s="203"/>
      <c r="P9" s="204"/>
      <c r="Q9" s="90"/>
      <c r="R9" s="92"/>
      <c r="S9" s="85"/>
    </row>
    <row r="10" spans="1:19" s="6" customFormat="1" ht="24.75" customHeight="1" thickBot="1">
      <c r="A10" s="81"/>
      <c r="B10" s="82" t="s">
        <v>284</v>
      </c>
      <c r="C10" s="82"/>
      <c r="D10" s="82"/>
      <c r="E10" s="209" t="s">
        <v>285</v>
      </c>
      <c r="F10" s="210"/>
      <c r="G10" s="210"/>
      <c r="H10" s="210"/>
      <c r="I10" s="210"/>
      <c r="J10" s="210"/>
      <c r="K10" s="210"/>
      <c r="L10" s="211"/>
      <c r="M10" s="82"/>
      <c r="N10" s="82"/>
      <c r="O10" s="203"/>
      <c r="P10" s="204"/>
      <c r="Q10" s="90"/>
      <c r="R10" s="92"/>
      <c r="S10" s="85"/>
    </row>
    <row r="11" spans="1:19" s="6" customFormat="1" ht="24.75" customHeight="1" thickBot="1">
      <c r="A11" s="81"/>
      <c r="B11" s="82" t="s">
        <v>286</v>
      </c>
      <c r="C11" s="82"/>
      <c r="D11" s="82"/>
      <c r="E11" s="212" t="s">
        <v>287</v>
      </c>
      <c r="F11" s="213"/>
      <c r="G11" s="213"/>
      <c r="H11" s="213"/>
      <c r="I11" s="213"/>
      <c r="J11" s="213"/>
      <c r="K11" s="213"/>
      <c r="L11" s="214"/>
      <c r="M11" s="82"/>
      <c r="N11" s="82"/>
      <c r="O11" s="203"/>
      <c r="P11" s="204"/>
      <c r="Q11" s="90"/>
      <c r="R11" s="92"/>
      <c r="S11" s="85"/>
    </row>
    <row r="12" spans="1:19" s="6" customFormat="1" ht="18.75" customHeight="1">
      <c r="A12" s="81"/>
      <c r="B12" s="82"/>
      <c r="C12" s="82"/>
      <c r="D12" s="82"/>
      <c r="E12" s="93"/>
      <c r="F12" s="82"/>
      <c r="G12" s="82"/>
      <c r="H12" s="82"/>
      <c r="I12" s="82"/>
      <c r="J12" s="82"/>
      <c r="K12" s="82"/>
      <c r="L12" s="82"/>
      <c r="M12" s="82"/>
      <c r="N12" s="82"/>
      <c r="O12" s="93"/>
      <c r="P12" s="93"/>
      <c r="Q12" s="93"/>
      <c r="R12" s="82"/>
      <c r="S12" s="85"/>
    </row>
    <row r="13" spans="1:19" s="6" customFormat="1" ht="18.75" customHeight="1" thickBot="1">
      <c r="A13" s="81"/>
      <c r="B13" s="82"/>
      <c r="C13" s="82"/>
      <c r="D13" s="82"/>
      <c r="E13" s="93" t="s">
        <v>288</v>
      </c>
      <c r="F13" s="82"/>
      <c r="G13" s="82" t="s">
        <v>289</v>
      </c>
      <c r="H13" s="82"/>
      <c r="I13" s="82"/>
      <c r="J13" s="82"/>
      <c r="K13" s="82"/>
      <c r="L13" s="82"/>
      <c r="M13" s="82"/>
      <c r="N13" s="82"/>
      <c r="O13" s="206" t="s">
        <v>290</v>
      </c>
      <c r="P13" s="206"/>
      <c r="Q13" s="93"/>
      <c r="R13" s="94"/>
      <c r="S13" s="85"/>
    </row>
    <row r="14" spans="1:19" s="6" customFormat="1" ht="18.75" customHeight="1" thickBot="1">
      <c r="A14" s="81"/>
      <c r="B14" s="82"/>
      <c r="C14" s="82"/>
      <c r="D14" s="82"/>
      <c r="E14" s="95"/>
      <c r="F14" s="82"/>
      <c r="G14" s="90" t="s">
        <v>291</v>
      </c>
      <c r="H14" s="96"/>
      <c r="I14" s="91"/>
      <c r="J14" s="82"/>
      <c r="K14" s="82"/>
      <c r="L14" s="82"/>
      <c r="M14" s="82"/>
      <c r="N14" s="82"/>
      <c r="O14" s="203" t="s">
        <v>292</v>
      </c>
      <c r="P14" s="204"/>
      <c r="Q14" s="93"/>
      <c r="R14" s="97"/>
      <c r="S14" s="85"/>
    </row>
    <row r="15" spans="1:19" s="6" customFormat="1" ht="9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82"/>
      <c r="P15" s="99"/>
      <c r="Q15" s="99"/>
      <c r="R15" s="99"/>
      <c r="S15" s="100"/>
    </row>
    <row r="16" spans="1:19" s="6" customFormat="1" ht="20.25" customHeight="1">
      <c r="A16" s="101"/>
      <c r="B16" s="102"/>
      <c r="C16" s="102"/>
      <c r="D16" s="102"/>
      <c r="E16" s="103" t="s">
        <v>293</v>
      </c>
      <c r="F16" s="102"/>
      <c r="G16" s="102"/>
      <c r="H16" s="102"/>
      <c r="I16" s="102"/>
      <c r="J16" s="102"/>
      <c r="K16" s="102"/>
      <c r="L16" s="102"/>
      <c r="M16" s="102"/>
      <c r="N16" s="102"/>
      <c r="O16" s="79"/>
      <c r="P16" s="102"/>
      <c r="Q16" s="102"/>
      <c r="R16" s="102"/>
      <c r="S16" s="104"/>
    </row>
    <row r="17" spans="1:19" s="6" customFormat="1" ht="21.75" customHeight="1">
      <c r="A17" s="105" t="s">
        <v>294</v>
      </c>
      <c r="B17" s="106"/>
      <c r="C17" s="106"/>
      <c r="D17" s="107"/>
      <c r="E17" s="108" t="s">
        <v>295</v>
      </c>
      <c r="F17" s="107"/>
      <c r="G17" s="108" t="s">
        <v>296</v>
      </c>
      <c r="H17" s="106"/>
      <c r="I17" s="107"/>
      <c r="J17" s="108" t="s">
        <v>297</v>
      </c>
      <c r="K17" s="106"/>
      <c r="L17" s="108" t="s">
        <v>298</v>
      </c>
      <c r="M17" s="106"/>
      <c r="N17" s="106"/>
      <c r="O17" s="106"/>
      <c r="P17" s="107"/>
      <c r="Q17" s="108" t="s">
        <v>299</v>
      </c>
      <c r="R17" s="106"/>
      <c r="S17" s="109"/>
    </row>
    <row r="18" spans="1:19" s="6" customFormat="1" ht="19.5" customHeight="1">
      <c r="A18" s="110"/>
      <c r="B18" s="111"/>
      <c r="C18" s="111"/>
      <c r="D18" s="112">
        <v>0</v>
      </c>
      <c r="E18" s="113">
        <v>0</v>
      </c>
      <c r="F18" s="114"/>
      <c r="G18" s="115"/>
      <c r="H18" s="111"/>
      <c r="I18" s="112">
        <v>0</v>
      </c>
      <c r="J18" s="113">
        <v>0</v>
      </c>
      <c r="K18" s="116"/>
      <c r="L18" s="115"/>
      <c r="M18" s="111"/>
      <c r="N18" s="111"/>
      <c r="O18" s="117"/>
      <c r="P18" s="112">
        <v>0</v>
      </c>
      <c r="Q18" s="115"/>
      <c r="R18" s="118">
        <v>0</v>
      </c>
      <c r="S18" s="119"/>
    </row>
    <row r="19" spans="1:19" s="6" customFormat="1" ht="20.25" customHeight="1">
      <c r="A19" s="101"/>
      <c r="B19" s="102"/>
      <c r="C19" s="102"/>
      <c r="D19" s="102"/>
      <c r="E19" s="103" t="s">
        <v>300</v>
      </c>
      <c r="F19" s="102"/>
      <c r="G19" s="102"/>
      <c r="H19" s="102"/>
      <c r="I19" s="102"/>
      <c r="J19" s="120" t="s">
        <v>301</v>
      </c>
      <c r="K19" s="102"/>
      <c r="L19" s="102"/>
      <c r="M19" s="102"/>
      <c r="N19" s="102"/>
      <c r="O19" s="99"/>
      <c r="P19" s="102"/>
      <c r="Q19" s="102"/>
      <c r="R19" s="102"/>
      <c r="S19" s="104"/>
    </row>
    <row r="20" spans="1:19" s="6" customFormat="1" ht="19.5" customHeight="1">
      <c r="A20" s="121" t="s">
        <v>302</v>
      </c>
      <c r="B20" s="122"/>
      <c r="C20" s="123" t="s">
        <v>303</v>
      </c>
      <c r="D20" s="124"/>
      <c r="E20" s="124"/>
      <c r="F20" s="125"/>
      <c r="G20" s="121" t="s">
        <v>304</v>
      </c>
      <c r="H20" s="126"/>
      <c r="I20" s="123" t="s">
        <v>305</v>
      </c>
      <c r="J20" s="124"/>
      <c r="K20" s="124"/>
      <c r="L20" s="121" t="s">
        <v>306</v>
      </c>
      <c r="M20" s="126"/>
      <c r="N20" s="123" t="s">
        <v>307</v>
      </c>
      <c r="O20" s="127"/>
      <c r="P20" s="124"/>
      <c r="Q20" s="124"/>
      <c r="R20" s="124"/>
      <c r="S20" s="125"/>
    </row>
    <row r="21" spans="1:19" s="6" customFormat="1" ht="19.5" customHeight="1">
      <c r="A21" s="128" t="s">
        <v>17</v>
      </c>
      <c r="B21" s="129" t="s">
        <v>25</v>
      </c>
      <c r="C21" s="130"/>
      <c r="D21" s="131" t="s">
        <v>308</v>
      </c>
      <c r="E21" s="132">
        <v>0</v>
      </c>
      <c r="F21" s="133"/>
      <c r="G21" s="128" t="s">
        <v>24</v>
      </c>
      <c r="H21" s="134" t="s">
        <v>309</v>
      </c>
      <c r="I21" s="135"/>
      <c r="J21" s="136">
        <v>0</v>
      </c>
      <c r="K21" s="137"/>
      <c r="L21" s="128" t="s">
        <v>310</v>
      </c>
      <c r="M21" s="138" t="s">
        <v>311</v>
      </c>
      <c r="N21" s="139"/>
      <c r="O21" s="139"/>
      <c r="P21" s="139"/>
      <c r="Q21" s="140">
        <v>0</v>
      </c>
      <c r="R21" s="132">
        <f>E27*Q21</f>
        <v>0</v>
      </c>
      <c r="S21" s="133"/>
    </row>
    <row r="22" spans="1:19" s="6" customFormat="1" ht="19.5" customHeight="1">
      <c r="A22" s="128" t="s">
        <v>18</v>
      </c>
      <c r="B22" s="141"/>
      <c r="C22" s="142"/>
      <c r="D22" s="131" t="s">
        <v>312</v>
      </c>
      <c r="E22" s="132">
        <f>'Rekapitulace rozpočtu'!D10</f>
        <v>0</v>
      </c>
      <c r="F22" s="133"/>
      <c r="G22" s="128" t="s">
        <v>46</v>
      </c>
      <c r="H22" s="82" t="s">
        <v>313</v>
      </c>
      <c r="I22" s="135"/>
      <c r="J22" s="136">
        <v>0</v>
      </c>
      <c r="K22" s="137"/>
      <c r="L22" s="128" t="s">
        <v>314</v>
      </c>
      <c r="M22" s="138" t="s">
        <v>315</v>
      </c>
      <c r="N22" s="139"/>
      <c r="O22" s="82"/>
      <c r="P22" s="139"/>
      <c r="Q22" s="140">
        <v>0</v>
      </c>
      <c r="R22" s="132">
        <v>0</v>
      </c>
      <c r="S22" s="133"/>
    </row>
    <row r="23" spans="1:19" s="6" customFormat="1" ht="19.5" customHeight="1">
      <c r="A23" s="128" t="s">
        <v>19</v>
      </c>
      <c r="B23" s="129" t="s">
        <v>89</v>
      </c>
      <c r="C23" s="130"/>
      <c r="D23" s="131" t="s">
        <v>308</v>
      </c>
      <c r="E23" s="132">
        <f>'Rekapitulace rozpočtu'!C15</f>
        <v>0</v>
      </c>
      <c r="F23" s="133"/>
      <c r="G23" s="128" t="s">
        <v>316</v>
      </c>
      <c r="H23" s="134" t="s">
        <v>317</v>
      </c>
      <c r="I23" s="135"/>
      <c r="J23" s="136">
        <v>0</v>
      </c>
      <c r="K23" s="137"/>
      <c r="L23" s="128" t="s">
        <v>318</v>
      </c>
      <c r="M23" s="138" t="s">
        <v>319</v>
      </c>
      <c r="N23" s="139"/>
      <c r="O23" s="139"/>
      <c r="P23" s="139"/>
      <c r="Q23" s="140">
        <v>0</v>
      </c>
      <c r="R23" s="132">
        <v>0</v>
      </c>
      <c r="S23" s="133"/>
    </row>
    <row r="24" spans="1:19" s="6" customFormat="1" ht="19.5" customHeight="1">
      <c r="A24" s="128" t="s">
        <v>20</v>
      </c>
      <c r="B24" s="141"/>
      <c r="C24" s="142"/>
      <c r="D24" s="131" t="s">
        <v>312</v>
      </c>
      <c r="E24" s="132">
        <f>'Rekapitulace rozpočtu'!D15</f>
        <v>0</v>
      </c>
      <c r="F24" s="133"/>
      <c r="G24" s="128" t="s">
        <v>320</v>
      </c>
      <c r="H24" s="134"/>
      <c r="I24" s="135"/>
      <c r="J24" s="136">
        <v>0</v>
      </c>
      <c r="K24" s="137"/>
      <c r="L24" s="128" t="s">
        <v>321</v>
      </c>
      <c r="M24" s="138" t="s">
        <v>322</v>
      </c>
      <c r="N24" s="139"/>
      <c r="O24" s="82"/>
      <c r="P24" s="139"/>
      <c r="Q24" s="140">
        <v>0</v>
      </c>
      <c r="R24" s="132">
        <v>0</v>
      </c>
      <c r="S24" s="133"/>
    </row>
    <row r="25" spans="1:21" s="6" customFormat="1" ht="19.5" customHeight="1">
      <c r="A25" s="128" t="s">
        <v>21</v>
      </c>
      <c r="B25" s="129" t="s">
        <v>323</v>
      </c>
      <c r="C25" s="130"/>
      <c r="D25" s="131" t="s">
        <v>308</v>
      </c>
      <c r="E25" s="132">
        <f>'Rekapitulace rozpočtu'!C22</f>
        <v>0</v>
      </c>
      <c r="F25" s="133"/>
      <c r="G25" s="143"/>
      <c r="H25" s="139"/>
      <c r="I25" s="135"/>
      <c r="J25" s="136"/>
      <c r="K25" s="137"/>
      <c r="L25" s="128" t="s">
        <v>324</v>
      </c>
      <c r="M25" s="138" t="s">
        <v>267</v>
      </c>
      <c r="N25" s="139"/>
      <c r="O25" s="139"/>
      <c r="P25" s="139"/>
      <c r="Q25" s="140">
        <v>0</v>
      </c>
      <c r="R25" s="132">
        <v>0</v>
      </c>
      <c r="S25" s="133"/>
      <c r="U25" s="188"/>
    </row>
    <row r="26" spans="1:21" s="6" customFormat="1" ht="19.5" customHeight="1">
      <c r="A26" s="128" t="s">
        <v>22</v>
      </c>
      <c r="B26" s="141"/>
      <c r="C26" s="142"/>
      <c r="D26" s="131" t="s">
        <v>312</v>
      </c>
      <c r="E26" s="132">
        <f>'Rekapitulace rozpočtu'!D22</f>
        <v>0</v>
      </c>
      <c r="F26" s="133"/>
      <c r="G26" s="143"/>
      <c r="H26" s="139"/>
      <c r="I26" s="135"/>
      <c r="J26" s="136"/>
      <c r="K26" s="137"/>
      <c r="L26" s="128" t="s">
        <v>325</v>
      </c>
      <c r="M26" s="134" t="s">
        <v>326</v>
      </c>
      <c r="N26" s="139"/>
      <c r="O26" s="82"/>
      <c r="P26" s="139"/>
      <c r="Q26" s="135"/>
      <c r="R26" s="132">
        <v>0</v>
      </c>
      <c r="S26" s="133"/>
      <c r="U26" s="188"/>
    </row>
    <row r="27" spans="1:19" s="6" customFormat="1" ht="19.5" customHeight="1">
      <c r="A27" s="128" t="s">
        <v>23</v>
      </c>
      <c r="B27" s="144" t="s">
        <v>327</v>
      </c>
      <c r="C27" s="139"/>
      <c r="D27" s="135"/>
      <c r="E27" s="145">
        <f>E21+E22+E23+E24+E25+E26</f>
        <v>0</v>
      </c>
      <c r="F27" s="104"/>
      <c r="G27" s="128" t="s">
        <v>328</v>
      </c>
      <c r="H27" s="144" t="s">
        <v>329</v>
      </c>
      <c r="I27" s="135"/>
      <c r="J27" s="146"/>
      <c r="K27" s="147"/>
      <c r="L27" s="128" t="s">
        <v>330</v>
      </c>
      <c r="M27" s="144" t="s">
        <v>331</v>
      </c>
      <c r="N27" s="139"/>
      <c r="O27" s="139"/>
      <c r="P27" s="139"/>
      <c r="Q27" s="135"/>
      <c r="R27" s="145">
        <f>SUM(R21:R26)</f>
        <v>0</v>
      </c>
      <c r="S27" s="104"/>
    </row>
    <row r="28" spans="1:19" s="6" customFormat="1" ht="19.5" customHeight="1">
      <c r="A28" s="148" t="s">
        <v>332</v>
      </c>
      <c r="B28" s="149" t="s">
        <v>333</v>
      </c>
      <c r="C28" s="150"/>
      <c r="D28" s="151"/>
      <c r="E28" s="152">
        <f>'Rekapitulace rozpočtu'!E24</f>
        <v>0</v>
      </c>
      <c r="F28" s="100"/>
      <c r="G28" s="148" t="s">
        <v>334</v>
      </c>
      <c r="H28" s="149" t="s">
        <v>335</v>
      </c>
      <c r="I28" s="151"/>
      <c r="J28" s="153">
        <v>0</v>
      </c>
      <c r="K28" s="154"/>
      <c r="L28" s="148" t="s">
        <v>336</v>
      </c>
      <c r="M28" s="149" t="s">
        <v>337</v>
      </c>
      <c r="N28" s="150"/>
      <c r="O28" s="99"/>
      <c r="P28" s="150"/>
      <c r="Q28" s="151"/>
      <c r="R28" s="152">
        <v>0</v>
      </c>
      <c r="S28" s="100"/>
    </row>
    <row r="29" spans="1:19" s="6" customFormat="1" ht="19.5" customHeight="1" thickBot="1">
      <c r="A29" s="155" t="s">
        <v>284</v>
      </c>
      <c r="B29" s="79"/>
      <c r="C29" s="79"/>
      <c r="D29" s="79"/>
      <c r="E29" s="79"/>
      <c r="F29" s="156"/>
      <c r="G29" s="157"/>
      <c r="H29" s="79"/>
      <c r="I29" s="79"/>
      <c r="J29" s="79"/>
      <c r="K29" s="79"/>
      <c r="L29" s="121" t="s">
        <v>338</v>
      </c>
      <c r="M29" s="107"/>
      <c r="N29" s="123" t="s">
        <v>339</v>
      </c>
      <c r="O29" s="82"/>
      <c r="P29" s="106"/>
      <c r="Q29" s="106"/>
      <c r="R29" s="79"/>
      <c r="S29" s="80"/>
    </row>
    <row r="30" spans="1:19" s="6" customFormat="1" ht="19.5" customHeight="1" thickBot="1">
      <c r="A30" s="81" t="s">
        <v>364</v>
      </c>
      <c r="B30" s="82"/>
      <c r="C30" s="82"/>
      <c r="D30" s="82"/>
      <c r="E30" s="82"/>
      <c r="F30" s="158"/>
      <c r="G30" s="159"/>
      <c r="H30" s="82"/>
      <c r="I30" s="82"/>
      <c r="J30" s="82"/>
      <c r="K30" s="82"/>
      <c r="L30" s="128" t="s">
        <v>340</v>
      </c>
      <c r="M30" s="134" t="s">
        <v>341</v>
      </c>
      <c r="N30" s="139"/>
      <c r="O30" s="139"/>
      <c r="P30" s="139"/>
      <c r="Q30" s="139"/>
      <c r="R30" s="197">
        <f>E27+E28+R27+R28</f>
        <v>0</v>
      </c>
      <c r="S30" s="198"/>
    </row>
    <row r="31" spans="1:19" s="6" customFormat="1" ht="19.5" customHeight="1">
      <c r="A31" s="160" t="s">
        <v>342</v>
      </c>
      <c r="B31" s="161"/>
      <c r="C31" s="161"/>
      <c r="D31" s="161"/>
      <c r="E31" s="190">
        <v>41758</v>
      </c>
      <c r="F31" s="142"/>
      <c r="G31" s="162" t="s">
        <v>343</v>
      </c>
      <c r="H31" s="161"/>
      <c r="I31" s="161"/>
      <c r="J31" s="161"/>
      <c r="K31" s="161"/>
      <c r="L31" s="128" t="s">
        <v>344</v>
      </c>
      <c r="M31" s="138" t="s">
        <v>345</v>
      </c>
      <c r="N31" s="163">
        <v>15</v>
      </c>
      <c r="O31" s="93" t="s">
        <v>346</v>
      </c>
      <c r="P31" s="205">
        <v>0</v>
      </c>
      <c r="Q31" s="206"/>
      <c r="R31" s="164">
        <v>0</v>
      </c>
      <c r="S31" s="165"/>
    </row>
    <row r="32" spans="1:19" s="6" customFormat="1" ht="20.25" customHeight="1" thickBot="1">
      <c r="A32" s="166" t="s">
        <v>282</v>
      </c>
      <c r="B32" s="167"/>
      <c r="C32" s="167"/>
      <c r="D32" s="167"/>
      <c r="E32" s="167"/>
      <c r="F32" s="130"/>
      <c r="G32" s="168"/>
      <c r="H32" s="167"/>
      <c r="I32" s="167"/>
      <c r="J32" s="167"/>
      <c r="K32" s="167"/>
      <c r="L32" s="128" t="s">
        <v>347</v>
      </c>
      <c r="M32" s="138" t="s">
        <v>345</v>
      </c>
      <c r="N32" s="163">
        <v>21</v>
      </c>
      <c r="O32" s="169" t="s">
        <v>346</v>
      </c>
      <c r="P32" s="207">
        <f>R30</f>
        <v>0</v>
      </c>
      <c r="Q32" s="208"/>
      <c r="R32" s="195">
        <f>P32*N32/100</f>
        <v>0</v>
      </c>
      <c r="S32" s="133"/>
    </row>
    <row r="33" spans="1:19" s="6" customFormat="1" ht="20.25" customHeight="1" thickBot="1">
      <c r="A33" s="81"/>
      <c r="B33" s="82"/>
      <c r="C33" s="82"/>
      <c r="D33" s="82"/>
      <c r="E33" s="82"/>
      <c r="F33" s="158"/>
      <c r="G33" s="159"/>
      <c r="H33" s="82"/>
      <c r="I33" s="82"/>
      <c r="J33" s="82"/>
      <c r="K33" s="82"/>
      <c r="L33" s="148" t="s">
        <v>348</v>
      </c>
      <c r="M33" s="170" t="s">
        <v>349</v>
      </c>
      <c r="N33" s="150"/>
      <c r="O33" s="82"/>
      <c r="P33" s="150"/>
      <c r="Q33" s="151"/>
      <c r="R33" s="196">
        <f>R30+R31+R32</f>
        <v>0</v>
      </c>
      <c r="S33" s="92"/>
    </row>
    <row r="34" spans="1:19" s="6" customFormat="1" ht="19.5" customHeight="1">
      <c r="A34" s="160" t="s">
        <v>342</v>
      </c>
      <c r="B34" s="161"/>
      <c r="C34" s="161"/>
      <c r="D34" s="161"/>
      <c r="E34" s="161"/>
      <c r="F34" s="142"/>
      <c r="G34" s="162" t="s">
        <v>343</v>
      </c>
      <c r="H34" s="161"/>
      <c r="I34" s="161"/>
      <c r="J34" s="161"/>
      <c r="K34" s="161"/>
      <c r="L34" s="121" t="s">
        <v>350</v>
      </c>
      <c r="M34" s="107"/>
      <c r="N34" s="123" t="s">
        <v>351</v>
      </c>
      <c r="O34" s="79"/>
      <c r="P34" s="106"/>
      <c r="Q34" s="106"/>
      <c r="R34" s="171"/>
      <c r="S34" s="109"/>
    </row>
    <row r="35" spans="1:19" s="6" customFormat="1" ht="20.25" customHeight="1">
      <c r="A35" s="166" t="s">
        <v>286</v>
      </c>
      <c r="B35" s="167"/>
      <c r="C35" s="167"/>
      <c r="D35" s="167"/>
      <c r="E35" s="167"/>
      <c r="F35" s="130"/>
      <c r="G35" s="168"/>
      <c r="H35" s="167"/>
      <c r="I35" s="167"/>
      <c r="J35" s="167"/>
      <c r="K35" s="167"/>
      <c r="L35" s="128" t="s">
        <v>352</v>
      </c>
      <c r="M35" s="134" t="s">
        <v>353</v>
      </c>
      <c r="N35" s="139"/>
      <c r="O35" s="139"/>
      <c r="P35" s="139"/>
      <c r="Q35" s="135"/>
      <c r="R35" s="132">
        <v>0</v>
      </c>
      <c r="S35" s="133"/>
    </row>
    <row r="36" spans="1:19" s="6" customFormat="1" ht="19.5" customHeight="1">
      <c r="A36" s="81"/>
      <c r="B36" s="82"/>
      <c r="C36" s="82"/>
      <c r="D36" s="82"/>
      <c r="E36" s="82"/>
      <c r="F36" s="158"/>
      <c r="G36" s="159"/>
      <c r="H36" s="82"/>
      <c r="I36" s="82"/>
      <c r="J36" s="82"/>
      <c r="K36" s="82"/>
      <c r="L36" s="128" t="s">
        <v>354</v>
      </c>
      <c r="M36" s="134" t="s">
        <v>355</v>
      </c>
      <c r="N36" s="139"/>
      <c r="O36" s="161"/>
      <c r="P36" s="139"/>
      <c r="Q36" s="135"/>
      <c r="R36" s="132">
        <v>0</v>
      </c>
      <c r="S36" s="133"/>
    </row>
    <row r="37" spans="1:19" s="6" customFormat="1" ht="19.5" customHeight="1">
      <c r="A37" s="172" t="s">
        <v>342</v>
      </c>
      <c r="B37" s="99"/>
      <c r="C37" s="99"/>
      <c r="D37" s="99"/>
      <c r="E37" s="99"/>
      <c r="F37" s="173"/>
      <c r="G37" s="174" t="s">
        <v>343</v>
      </c>
      <c r="H37" s="99"/>
      <c r="I37" s="99"/>
      <c r="J37" s="99"/>
      <c r="K37" s="99"/>
      <c r="L37" s="148" t="s">
        <v>356</v>
      </c>
      <c r="M37" s="149" t="s">
        <v>357</v>
      </c>
      <c r="N37" s="150"/>
      <c r="O37" s="99"/>
      <c r="P37" s="150"/>
      <c r="Q37" s="151"/>
      <c r="R37" s="113">
        <v>0</v>
      </c>
      <c r="S37" s="175"/>
    </row>
  </sheetData>
  <sheetProtection/>
  <mergeCells count="17">
    <mergeCell ref="O8:P8"/>
    <mergeCell ref="E9:L9"/>
    <mergeCell ref="E5:L5"/>
    <mergeCell ref="O5:P5"/>
    <mergeCell ref="E6:L6"/>
    <mergeCell ref="O6:P6"/>
    <mergeCell ref="E7:L7"/>
    <mergeCell ref="O7:P7"/>
    <mergeCell ref="O14:P14"/>
    <mergeCell ref="P31:Q31"/>
    <mergeCell ref="P32:Q32"/>
    <mergeCell ref="O9:P9"/>
    <mergeCell ref="E10:L10"/>
    <mergeCell ref="O10:P10"/>
    <mergeCell ref="O13:P13"/>
    <mergeCell ref="E11:L11"/>
    <mergeCell ref="O11:P11"/>
  </mergeCells>
  <printOptions/>
  <pageMargins left="0.16666666666666666" right="0.16666666666666666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24" sqref="D24"/>
    </sheetView>
  </sheetViews>
  <sheetFormatPr defaultColWidth="10.66015625" defaultRowHeight="12" customHeight="1"/>
  <cols>
    <col min="1" max="1" width="14.16015625" style="6" customWidth="1"/>
    <col min="2" max="2" width="41.66015625" style="6" customWidth="1"/>
    <col min="3" max="3" width="15.33203125" style="6" customWidth="1"/>
    <col min="4" max="4" width="17.16015625" style="6" customWidth="1"/>
    <col min="5" max="5" width="16.33203125" style="6" customWidth="1"/>
    <col min="6" max="6" width="14.5" style="6" customWidth="1"/>
    <col min="7" max="7" width="12.66015625" style="6" customWidth="1"/>
    <col min="8" max="8" width="10.66015625" style="1" customWidth="1"/>
    <col min="9" max="9" width="21.33203125" style="1" customWidth="1"/>
    <col min="10" max="10" width="26" style="1" customWidth="1"/>
    <col min="11" max="11" width="19.66015625" style="1" customWidth="1"/>
    <col min="12" max="16384" width="10.66015625" style="1" customWidth="1"/>
  </cols>
  <sheetData>
    <row r="1" spans="1:7" s="6" customFormat="1" ht="17.25" customHeight="1">
      <c r="A1" s="7" t="s">
        <v>358</v>
      </c>
      <c r="B1" s="8"/>
      <c r="C1" s="8"/>
      <c r="D1" s="8"/>
      <c r="E1" s="8"/>
      <c r="F1" s="8"/>
      <c r="G1" s="8"/>
    </row>
    <row r="2" spans="1:7" s="6" customFormat="1" ht="17.25" customHeight="1">
      <c r="A2" s="9" t="s">
        <v>1</v>
      </c>
      <c r="B2" s="10"/>
      <c r="C2" s="10"/>
      <c r="D2" s="8"/>
      <c r="E2" s="8"/>
      <c r="F2" s="8"/>
      <c r="G2" s="8"/>
    </row>
    <row r="3" spans="1:7" s="6" customFormat="1" ht="12.75" customHeight="1">
      <c r="A3" s="9" t="s">
        <v>2</v>
      </c>
      <c r="B3" s="10"/>
      <c r="C3" s="10" t="s">
        <v>5</v>
      </c>
      <c r="D3" s="8"/>
      <c r="E3" s="8"/>
      <c r="F3" s="8"/>
      <c r="G3" s="8"/>
    </row>
    <row r="4" spans="1:7" s="6" customFormat="1" ht="12.75" customHeight="1">
      <c r="A4" s="9"/>
      <c r="B4" s="9"/>
      <c r="C4" s="10" t="s">
        <v>7</v>
      </c>
      <c r="D4" s="8"/>
      <c r="E4" s="8"/>
      <c r="F4" s="8"/>
      <c r="G4" s="8"/>
    </row>
    <row r="5" spans="1:7" s="6" customFormat="1" ht="12.75" customHeight="1">
      <c r="A5" s="10" t="s">
        <v>3</v>
      </c>
      <c r="B5" s="10"/>
      <c r="C5" s="10" t="s">
        <v>8</v>
      </c>
      <c r="D5" s="8"/>
      <c r="E5" s="8"/>
      <c r="F5" s="8"/>
      <c r="G5" s="8"/>
    </row>
    <row r="6" spans="1:7" s="6" customFormat="1" ht="6" customHeight="1" thickBot="1">
      <c r="A6" s="8"/>
      <c r="B6" s="8"/>
      <c r="C6" s="8"/>
      <c r="D6" s="8"/>
      <c r="E6" s="8"/>
      <c r="F6" s="8"/>
      <c r="G6" s="8"/>
    </row>
    <row r="7" spans="1:7" s="6" customFormat="1" ht="22.5" customHeight="1" thickBot="1">
      <c r="A7" s="176" t="s">
        <v>359</v>
      </c>
      <c r="B7" s="176" t="s">
        <v>12</v>
      </c>
      <c r="C7" s="176" t="s">
        <v>360</v>
      </c>
      <c r="D7" s="176" t="s">
        <v>312</v>
      </c>
      <c r="E7" s="176" t="s">
        <v>16</v>
      </c>
      <c r="F7" s="176" t="s">
        <v>361</v>
      </c>
      <c r="G7" s="176" t="s">
        <v>362</v>
      </c>
    </row>
    <row r="8" spans="1:7" s="6" customFormat="1" ht="12.75" customHeight="1" thickBot="1">
      <c r="A8" s="176" t="s">
        <v>17</v>
      </c>
      <c r="B8" s="176" t="s">
        <v>18</v>
      </c>
      <c r="C8" s="176" t="s">
        <v>19</v>
      </c>
      <c r="D8" s="176" t="s">
        <v>20</v>
      </c>
      <c r="E8" s="176" t="s">
        <v>21</v>
      </c>
      <c r="F8" s="176" t="s">
        <v>22</v>
      </c>
      <c r="G8" s="176" t="s">
        <v>23</v>
      </c>
    </row>
    <row r="9" spans="1:7" s="6" customFormat="1" ht="4.5" customHeight="1">
      <c r="A9" s="177"/>
      <c r="B9" s="177"/>
      <c r="C9" s="177"/>
      <c r="D9" s="177"/>
      <c r="E9" s="177"/>
      <c r="F9" s="177"/>
      <c r="G9" s="177"/>
    </row>
    <row r="10" spans="1:7" s="6" customFormat="1" ht="16.5" customHeight="1">
      <c r="A10" s="178" t="s">
        <v>25</v>
      </c>
      <c r="B10" s="178" t="s">
        <v>26</v>
      </c>
      <c r="C10" s="179">
        <f>SUM(C11:C14)</f>
        <v>0</v>
      </c>
      <c r="D10" s="179">
        <f>SUM(D11:D14)</f>
        <v>0</v>
      </c>
      <c r="E10" s="179">
        <f>C10+D10</f>
        <v>0</v>
      </c>
      <c r="F10" s="180">
        <v>8.8038</v>
      </c>
      <c r="G10" s="180">
        <v>3.3</v>
      </c>
    </row>
    <row r="11" spans="1:7" s="6" customFormat="1" ht="15" customHeight="1">
      <c r="A11" s="181" t="s">
        <v>19</v>
      </c>
      <c r="B11" s="181" t="s">
        <v>27</v>
      </c>
      <c r="C11" s="182">
        <v>0</v>
      </c>
      <c r="D11" s="182">
        <f>'Položkový rozpočet'!I12</f>
        <v>0</v>
      </c>
      <c r="E11" s="182">
        <f aca="true" t="shared" si="0" ref="E11:E21">C11+D11</f>
        <v>0</v>
      </c>
      <c r="F11" s="183">
        <v>8.1513</v>
      </c>
      <c r="G11" s="183">
        <v>0</v>
      </c>
    </row>
    <row r="12" spans="1:7" s="6" customFormat="1" ht="27" customHeight="1">
      <c r="A12" s="181" t="s">
        <v>22</v>
      </c>
      <c r="B12" s="181" t="s">
        <v>33</v>
      </c>
      <c r="C12" s="182">
        <v>0</v>
      </c>
      <c r="D12" s="182">
        <f>'Položkový rozpočet'!I15</f>
        <v>0</v>
      </c>
      <c r="E12" s="182">
        <f t="shared" si="0"/>
        <v>0</v>
      </c>
      <c r="F12" s="183">
        <v>0.6525</v>
      </c>
      <c r="G12" s="183">
        <v>0</v>
      </c>
    </row>
    <row r="13" spans="1:7" s="6" customFormat="1" ht="15" customHeight="1">
      <c r="A13" s="181" t="s">
        <v>46</v>
      </c>
      <c r="B13" s="181" t="s">
        <v>47</v>
      </c>
      <c r="C13" s="182">
        <v>0</v>
      </c>
      <c r="D13" s="182">
        <f>'Položkový rozpočet'!I24</f>
        <v>0</v>
      </c>
      <c r="E13" s="182">
        <f t="shared" si="0"/>
        <v>0</v>
      </c>
      <c r="F13" s="183">
        <v>0</v>
      </c>
      <c r="G13" s="183">
        <v>3.3</v>
      </c>
    </row>
    <row r="14" spans="1:7" s="6" customFormat="1" ht="14.25" customHeight="1">
      <c r="A14" s="184" t="s">
        <v>85</v>
      </c>
      <c r="B14" s="184" t="s">
        <v>86</v>
      </c>
      <c r="C14" s="182">
        <v>0</v>
      </c>
      <c r="D14" s="185">
        <f>'Položkový rozpočet'!I45</f>
        <v>0</v>
      </c>
      <c r="E14" s="185">
        <f t="shared" si="0"/>
        <v>0</v>
      </c>
      <c r="F14" s="186">
        <v>0</v>
      </c>
      <c r="G14" s="186">
        <v>0</v>
      </c>
    </row>
    <row r="15" spans="1:7" s="6" customFormat="1" ht="16.5" customHeight="1">
      <c r="A15" s="178" t="s">
        <v>89</v>
      </c>
      <c r="B15" s="178" t="s">
        <v>90</v>
      </c>
      <c r="C15" s="179">
        <f>C16+C17+C18+C19+C20+C21</f>
        <v>0</v>
      </c>
      <c r="D15" s="179">
        <f>D16+D17+D18+D19+D20+D21</f>
        <v>0</v>
      </c>
      <c r="E15" s="179">
        <f>E16+E17+E18+E19+E20+E21</f>
        <v>0</v>
      </c>
      <c r="F15" s="180">
        <v>36.657011735</v>
      </c>
      <c r="G15" s="180">
        <v>51.2626866</v>
      </c>
    </row>
    <row r="16" spans="1:7" s="6" customFormat="1" ht="15" customHeight="1">
      <c r="A16" s="181" t="s">
        <v>91</v>
      </c>
      <c r="B16" s="181" t="s">
        <v>92</v>
      </c>
      <c r="C16" s="182">
        <f>'Položkový rozpočet'!I54</f>
        <v>0</v>
      </c>
      <c r="D16" s="182">
        <f>'Položkový rozpočet'!I51-'Rekapitulace rozpočtu'!C16</f>
        <v>0</v>
      </c>
      <c r="E16" s="182">
        <f t="shared" si="0"/>
        <v>0</v>
      </c>
      <c r="F16" s="183">
        <v>0.01825492</v>
      </c>
      <c r="G16" s="183">
        <v>0</v>
      </c>
    </row>
    <row r="17" spans="1:7" s="6" customFormat="1" ht="15" customHeight="1">
      <c r="A17" s="181" t="s">
        <v>102</v>
      </c>
      <c r="B17" s="181" t="s">
        <v>103</v>
      </c>
      <c r="C17" s="182">
        <v>0</v>
      </c>
      <c r="D17" s="182">
        <f>'Položkový rozpočet'!I57</f>
        <v>0</v>
      </c>
      <c r="E17" s="182">
        <f t="shared" si="0"/>
        <v>0</v>
      </c>
      <c r="F17" s="183">
        <v>0.01332</v>
      </c>
      <c r="G17" s="183">
        <v>0</v>
      </c>
    </row>
    <row r="18" spans="1:7" s="6" customFormat="1" ht="15" customHeight="1">
      <c r="A18" s="181" t="s">
        <v>114</v>
      </c>
      <c r="B18" s="181" t="s">
        <v>115</v>
      </c>
      <c r="C18" s="182">
        <f>'Položkový rozpočet'!I72</f>
        <v>0</v>
      </c>
      <c r="D18" s="182">
        <f>'Položkový rozpočet'!I63-'Rekapitulace rozpočtu'!C18</f>
        <v>0</v>
      </c>
      <c r="E18" s="182">
        <f t="shared" si="0"/>
        <v>0</v>
      </c>
      <c r="F18" s="183">
        <v>23.56123012</v>
      </c>
      <c r="G18" s="183">
        <v>38.466765</v>
      </c>
    </row>
    <row r="19" spans="1:7" s="6" customFormat="1" ht="15" customHeight="1">
      <c r="A19" s="181" t="s">
        <v>151</v>
      </c>
      <c r="B19" s="181" t="s">
        <v>152</v>
      </c>
      <c r="C19" s="182">
        <v>0</v>
      </c>
      <c r="D19" s="182">
        <f>'Položkový rozpočet'!I100</f>
        <v>0</v>
      </c>
      <c r="E19" s="182">
        <f t="shared" si="0"/>
        <v>0</v>
      </c>
      <c r="F19" s="183">
        <v>12.7578954</v>
      </c>
      <c r="G19" s="183">
        <v>12.7959216</v>
      </c>
    </row>
    <row r="20" spans="1:7" s="6" customFormat="1" ht="15" customHeight="1">
      <c r="A20" s="181" t="s">
        <v>241</v>
      </c>
      <c r="B20" s="181" t="s">
        <v>242</v>
      </c>
      <c r="C20" s="182">
        <f>'Položkový rozpočet'!I171+'Položkový rozpočet'!I173</f>
        <v>0</v>
      </c>
      <c r="D20" s="182">
        <f>'Položkový rozpočet'!I168-'Rekapitulace rozpočtu'!C20</f>
        <v>0</v>
      </c>
      <c r="E20" s="182">
        <f t="shared" si="0"/>
        <v>0</v>
      </c>
      <c r="F20" s="183">
        <v>0.225945765</v>
      </c>
      <c r="G20" s="183">
        <v>0</v>
      </c>
    </row>
    <row r="21" spans="1:7" s="6" customFormat="1" ht="15" customHeight="1">
      <c r="A21" s="181" t="s">
        <v>255</v>
      </c>
      <c r="B21" s="181" t="s">
        <v>256</v>
      </c>
      <c r="C21" s="182">
        <v>0</v>
      </c>
      <c r="D21" s="182">
        <f>'Položkový rozpočet'!I176</f>
        <v>0</v>
      </c>
      <c r="E21" s="182">
        <f t="shared" si="0"/>
        <v>0</v>
      </c>
      <c r="F21" s="183">
        <v>0.08036553</v>
      </c>
      <c r="G21" s="183">
        <v>0</v>
      </c>
    </row>
    <row r="22" spans="1:7" s="6" customFormat="1" ht="16.5" customHeight="1">
      <c r="A22" s="178" t="s">
        <v>165</v>
      </c>
      <c r="B22" s="178" t="s">
        <v>260</v>
      </c>
      <c r="C22" s="179">
        <f>C23</f>
        <v>0</v>
      </c>
      <c r="D22" s="179">
        <f>D23</f>
        <v>0</v>
      </c>
      <c r="E22" s="179">
        <f>E23</f>
        <v>0</v>
      </c>
      <c r="F22" s="180">
        <v>0</v>
      </c>
      <c r="G22" s="180">
        <v>0</v>
      </c>
    </row>
    <row r="23" spans="1:7" s="6" customFormat="1" ht="15" customHeight="1">
      <c r="A23" s="181" t="s">
        <v>261</v>
      </c>
      <c r="B23" s="181" t="s">
        <v>262</v>
      </c>
      <c r="C23" s="182">
        <f>'Položkový rozpočet'!H181</f>
        <v>0</v>
      </c>
      <c r="D23" s="182">
        <f>'Položkový rozpočet'!H182</f>
        <v>0</v>
      </c>
      <c r="E23" s="182">
        <f>C23+D23</f>
        <v>0</v>
      </c>
      <c r="F23" s="183">
        <v>0</v>
      </c>
      <c r="G23" s="183">
        <v>0</v>
      </c>
    </row>
    <row r="24" spans="1:7" s="6" customFormat="1" ht="16.5" customHeight="1">
      <c r="A24" s="178" t="s">
        <v>266</v>
      </c>
      <c r="B24" s="178" t="s">
        <v>267</v>
      </c>
      <c r="C24" s="179"/>
      <c r="D24" s="179"/>
      <c r="E24" s="179">
        <f>'Položkový rozpočet'!I183</f>
        <v>0</v>
      </c>
      <c r="F24" s="180">
        <v>0</v>
      </c>
      <c r="G24" s="180">
        <v>0</v>
      </c>
    </row>
    <row r="25" spans="1:7" s="6" customFormat="1" ht="21" customHeight="1">
      <c r="A25" s="67"/>
      <c r="B25" s="67" t="s">
        <v>271</v>
      </c>
      <c r="C25" s="69">
        <f>C10+C15+C22+C24</f>
        <v>0</v>
      </c>
      <c r="D25" s="69">
        <f>D10+D15+D22+D24</f>
        <v>0</v>
      </c>
      <c r="E25" s="69">
        <f>E10+E15+E22+E24</f>
        <v>0</v>
      </c>
      <c r="F25" s="68">
        <v>45.460811735</v>
      </c>
      <c r="G25" s="68">
        <v>54.5626866</v>
      </c>
    </row>
    <row r="27" spans="4:5" ht="12" customHeight="1">
      <c r="D27" s="69"/>
      <c r="E27" s="69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6"/>
  <sheetViews>
    <sheetView showGridLines="0" tabSelected="1" view="pageLayout" zoomScale="130" zoomScalePageLayoutView="130" workbookViewId="0" topLeftCell="A1">
      <selection activeCell="A173" sqref="A173"/>
    </sheetView>
  </sheetViews>
  <sheetFormatPr defaultColWidth="10.5" defaultRowHeight="12" customHeight="1"/>
  <cols>
    <col min="1" max="1" width="10.5" style="1" customWidth="1"/>
    <col min="2" max="2" width="7.5" style="2" customWidth="1"/>
    <col min="3" max="3" width="7.33203125" style="3" customWidth="1"/>
    <col min="4" max="4" width="12.16015625" style="3" customWidth="1"/>
    <col min="5" max="5" width="46.83203125" style="3" customWidth="1"/>
    <col min="6" max="6" width="4.33203125" style="3" customWidth="1"/>
    <col min="7" max="7" width="10.83203125" style="4" customWidth="1"/>
    <col min="8" max="8" width="10.83203125" style="5" customWidth="1"/>
    <col min="9" max="9" width="14.5" style="5" customWidth="1"/>
    <col min="10" max="10" width="11.83203125" style="1" customWidth="1"/>
    <col min="11" max="11" width="10.5" style="1" customWidth="1"/>
    <col min="12" max="16384" width="10.5" style="1" customWidth="1"/>
  </cols>
  <sheetData>
    <row r="1" spans="2:9" s="6" customFormat="1" ht="19.5" customHeight="1">
      <c r="B1" s="7" t="s">
        <v>0</v>
      </c>
      <c r="C1" s="8"/>
      <c r="D1" s="8"/>
      <c r="E1" s="8"/>
      <c r="F1" s="8"/>
      <c r="G1" s="8"/>
      <c r="H1" s="8"/>
      <c r="I1" s="8"/>
    </row>
    <row r="2" spans="2:9" s="6" customFormat="1" ht="12.75" customHeight="1">
      <c r="B2" s="9" t="s">
        <v>1</v>
      </c>
      <c r="C2" s="10"/>
      <c r="D2" s="10"/>
      <c r="E2" s="10"/>
      <c r="F2" s="10"/>
      <c r="G2" s="10"/>
      <c r="H2" s="8"/>
      <c r="I2" s="8"/>
    </row>
    <row r="3" spans="2:9" s="6" customFormat="1" ht="12.75" customHeight="1">
      <c r="B3" s="9" t="s">
        <v>2</v>
      </c>
      <c r="C3" s="10"/>
      <c r="D3" s="10"/>
      <c r="E3" s="10"/>
      <c r="F3" s="10"/>
      <c r="G3" s="10" t="s">
        <v>3</v>
      </c>
      <c r="H3" s="8"/>
      <c r="I3" s="8"/>
    </row>
    <row r="4" spans="2:9" s="6" customFormat="1" ht="12.75" customHeight="1">
      <c r="B4" s="9"/>
      <c r="C4" s="10"/>
      <c r="D4" s="9"/>
      <c r="E4" s="10"/>
      <c r="F4" s="10"/>
      <c r="G4" s="10" t="s">
        <v>4</v>
      </c>
      <c r="H4" s="8"/>
      <c r="I4" s="8"/>
    </row>
    <row r="5" spans="2:9" s="6" customFormat="1" ht="12.75" customHeight="1">
      <c r="B5" s="10" t="s">
        <v>5</v>
      </c>
      <c r="C5" s="10"/>
      <c r="D5" s="10"/>
      <c r="E5" s="10"/>
      <c r="F5" s="10"/>
      <c r="G5" s="10" t="s">
        <v>6</v>
      </c>
      <c r="H5" s="8"/>
      <c r="I5" s="8"/>
    </row>
    <row r="6" spans="2:9" s="6" customFormat="1" ht="12.75" customHeight="1">
      <c r="B6" s="10" t="s">
        <v>7</v>
      </c>
      <c r="C6" s="10"/>
      <c r="D6" s="10"/>
      <c r="E6" s="10"/>
      <c r="F6" s="10"/>
      <c r="G6" s="10" t="s">
        <v>8</v>
      </c>
      <c r="H6" s="8"/>
      <c r="I6" s="8"/>
    </row>
    <row r="7" spans="2:9" s="6" customFormat="1" ht="6" customHeight="1">
      <c r="B7" s="8"/>
      <c r="C7" s="8"/>
      <c r="D7" s="8"/>
      <c r="E7" s="8"/>
      <c r="F7" s="8"/>
      <c r="G7" s="8"/>
      <c r="H7" s="8"/>
      <c r="I7" s="8"/>
    </row>
    <row r="8" spans="2:9" s="6" customFormat="1" ht="25.5" customHeight="1"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</row>
    <row r="9" spans="2:9" s="6" customFormat="1" ht="12.75" customHeight="1">
      <c r="B9" s="11" t="s">
        <v>17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  <c r="I9" s="11" t="s">
        <v>24</v>
      </c>
    </row>
    <row r="10" spans="2:9" s="6" customFormat="1" ht="4.5" customHeight="1">
      <c r="B10" s="8"/>
      <c r="C10" s="8"/>
      <c r="D10" s="8"/>
      <c r="E10" s="8"/>
      <c r="F10" s="8"/>
      <c r="G10" s="8"/>
      <c r="H10" s="8"/>
      <c r="I10" s="8"/>
    </row>
    <row r="11" spans="2:10" s="6" customFormat="1" ht="21" customHeight="1">
      <c r="B11" s="12"/>
      <c r="C11" s="13"/>
      <c r="D11" s="13" t="s">
        <v>25</v>
      </c>
      <c r="E11" s="13" t="s">
        <v>26</v>
      </c>
      <c r="F11" s="13"/>
      <c r="G11" s="14"/>
      <c r="H11" s="15"/>
      <c r="I11" s="15">
        <f>I12+I15+I24+I45</f>
        <v>0</v>
      </c>
      <c r="J11" s="15"/>
    </row>
    <row r="12" spans="2:9" s="6" customFormat="1" ht="21" customHeight="1" thickBot="1">
      <c r="B12" s="12"/>
      <c r="C12" s="13"/>
      <c r="D12" s="13" t="s">
        <v>19</v>
      </c>
      <c r="E12" s="13" t="s">
        <v>27</v>
      </c>
      <c r="F12" s="13"/>
      <c r="G12" s="14"/>
      <c r="H12" s="15"/>
      <c r="I12" s="15">
        <f>I13+I14</f>
        <v>0</v>
      </c>
    </row>
    <row r="13" spans="2:9" s="6" customFormat="1" ht="24" customHeight="1" thickBot="1">
      <c r="B13" s="16">
        <v>1</v>
      </c>
      <c r="C13" s="17" t="s">
        <v>28</v>
      </c>
      <c r="D13" s="17" t="s">
        <v>29</v>
      </c>
      <c r="E13" s="17" t="s">
        <v>30</v>
      </c>
      <c r="F13" s="17" t="s">
        <v>31</v>
      </c>
      <c r="G13" s="18">
        <v>4.5</v>
      </c>
      <c r="H13" s="19"/>
      <c r="I13" s="20">
        <f>G13*H13</f>
        <v>0</v>
      </c>
    </row>
    <row r="14" spans="2:9" s="6" customFormat="1" ht="24" customHeight="1" thickBot="1">
      <c r="B14" s="21"/>
      <c r="C14" s="22"/>
      <c r="D14" s="22"/>
      <c r="E14" s="22" t="s">
        <v>32</v>
      </c>
      <c r="F14" s="22"/>
      <c r="G14" s="23">
        <v>4.5</v>
      </c>
      <c r="H14" s="24"/>
      <c r="I14" s="20">
        <f>G14*H14</f>
        <v>0</v>
      </c>
    </row>
    <row r="15" spans="2:10" s="6" customFormat="1" ht="21" customHeight="1" thickBot="1">
      <c r="B15" s="12"/>
      <c r="C15" s="13"/>
      <c r="D15" s="13" t="s">
        <v>22</v>
      </c>
      <c r="E15" s="13" t="s">
        <v>33</v>
      </c>
      <c r="F15" s="13"/>
      <c r="G15" s="14"/>
      <c r="H15" s="15"/>
      <c r="I15" s="15">
        <f>SUM(I16:I23)</f>
        <v>0</v>
      </c>
      <c r="J15" s="15"/>
    </row>
    <row r="16" spans="2:9" s="6" customFormat="1" ht="24" customHeight="1" thickBot="1">
      <c r="B16" s="16">
        <v>2</v>
      </c>
      <c r="C16" s="17" t="s">
        <v>34</v>
      </c>
      <c r="D16" s="17" t="s">
        <v>35</v>
      </c>
      <c r="E16" s="17" t="s">
        <v>36</v>
      </c>
      <c r="F16" s="17" t="s">
        <v>37</v>
      </c>
      <c r="G16" s="18">
        <v>18</v>
      </c>
      <c r="H16" s="19"/>
      <c r="I16" s="20">
        <f>G16*H16</f>
        <v>0</v>
      </c>
    </row>
    <row r="17" spans="2:9" s="6" customFormat="1" ht="13.5" customHeight="1">
      <c r="B17" s="21"/>
      <c r="C17" s="22"/>
      <c r="D17" s="22"/>
      <c r="E17" s="22" t="s">
        <v>38</v>
      </c>
      <c r="F17" s="22"/>
      <c r="G17" s="23">
        <v>18</v>
      </c>
      <c r="H17" s="24"/>
      <c r="I17" s="25"/>
    </row>
    <row r="18" spans="2:9" s="6" customFormat="1" ht="24" customHeight="1">
      <c r="B18" s="16">
        <v>3</v>
      </c>
      <c r="C18" s="17" t="s">
        <v>34</v>
      </c>
      <c r="D18" s="17" t="s">
        <v>39</v>
      </c>
      <c r="E18" s="17" t="s">
        <v>40</v>
      </c>
      <c r="F18" s="17" t="s">
        <v>37</v>
      </c>
      <c r="G18" s="18">
        <v>36</v>
      </c>
      <c r="H18" s="19"/>
      <c r="I18" s="20">
        <f>G18*H18</f>
        <v>0</v>
      </c>
    </row>
    <row r="19" spans="2:9" s="6" customFormat="1" ht="13.5" customHeight="1">
      <c r="B19" s="21"/>
      <c r="C19" s="22"/>
      <c r="D19" s="22"/>
      <c r="E19" s="22" t="s">
        <v>41</v>
      </c>
      <c r="F19" s="22"/>
      <c r="G19" s="23">
        <v>36</v>
      </c>
      <c r="H19" s="24"/>
      <c r="I19" s="25"/>
    </row>
    <row r="20" spans="2:9" s="6" customFormat="1" ht="24" customHeight="1">
      <c r="B20" s="16">
        <v>4</v>
      </c>
      <c r="C20" s="17" t="s">
        <v>34</v>
      </c>
      <c r="D20" s="17" t="s">
        <v>42</v>
      </c>
      <c r="E20" s="17" t="s">
        <v>373</v>
      </c>
      <c r="F20" s="17" t="s">
        <v>37</v>
      </c>
      <c r="G20" s="18">
        <v>18</v>
      </c>
      <c r="H20" s="19"/>
      <c r="I20" s="20">
        <f>G20*H20</f>
        <v>0</v>
      </c>
    </row>
    <row r="21" spans="2:9" s="6" customFormat="1" ht="13.5" customHeight="1">
      <c r="B21" s="21"/>
      <c r="C21" s="22"/>
      <c r="D21" s="22"/>
      <c r="E21" s="22" t="s">
        <v>38</v>
      </c>
      <c r="F21" s="22"/>
      <c r="G21" s="23">
        <v>18</v>
      </c>
      <c r="H21" s="24"/>
      <c r="I21" s="25"/>
    </row>
    <row r="22" spans="2:9" s="6" customFormat="1" ht="13.5" customHeight="1">
      <c r="B22" s="16">
        <v>5</v>
      </c>
      <c r="C22" s="17" t="s">
        <v>34</v>
      </c>
      <c r="D22" s="17" t="s">
        <v>43</v>
      </c>
      <c r="E22" s="17" t="s">
        <v>44</v>
      </c>
      <c r="F22" s="17" t="s">
        <v>37</v>
      </c>
      <c r="G22" s="18">
        <v>729</v>
      </c>
      <c r="H22" s="19"/>
      <c r="I22" s="20">
        <f>G22*H22</f>
        <v>0</v>
      </c>
    </row>
    <row r="23" spans="2:9" s="6" customFormat="1" ht="24" customHeight="1" thickBot="1">
      <c r="B23" s="21"/>
      <c r="C23" s="22"/>
      <c r="D23" s="22"/>
      <c r="E23" s="22" t="s">
        <v>45</v>
      </c>
      <c r="F23" s="22"/>
      <c r="G23" s="23">
        <v>729</v>
      </c>
      <c r="H23" s="24"/>
      <c r="I23" s="25"/>
    </row>
    <row r="24" spans="2:10" s="6" customFormat="1" ht="21" customHeight="1" thickBot="1">
      <c r="B24" s="12"/>
      <c r="C24" s="13"/>
      <c r="D24" s="13" t="s">
        <v>46</v>
      </c>
      <c r="E24" s="13" t="s">
        <v>47</v>
      </c>
      <c r="F24" s="13"/>
      <c r="G24" s="14"/>
      <c r="H24" s="15"/>
      <c r="I24" s="15">
        <f>SUM(I25:I44)</f>
        <v>0</v>
      </c>
      <c r="J24" s="15"/>
    </row>
    <row r="25" spans="2:9" s="6" customFormat="1" ht="24" customHeight="1" thickBot="1">
      <c r="B25" s="16">
        <v>6</v>
      </c>
      <c r="C25" s="17" t="s">
        <v>48</v>
      </c>
      <c r="D25" s="17" t="s">
        <v>49</v>
      </c>
      <c r="E25" s="17" t="s">
        <v>50</v>
      </c>
      <c r="F25" s="17" t="s">
        <v>51</v>
      </c>
      <c r="G25" s="18">
        <v>30</v>
      </c>
      <c r="H25" s="19"/>
      <c r="I25" s="20">
        <f>G25*H25</f>
        <v>0</v>
      </c>
    </row>
    <row r="26" spans="2:9" s="6" customFormat="1" ht="24" customHeight="1">
      <c r="B26" s="21"/>
      <c r="C26" s="22"/>
      <c r="D26" s="22"/>
      <c r="E26" s="22" t="s">
        <v>52</v>
      </c>
      <c r="F26" s="22"/>
      <c r="G26" s="23">
        <v>30</v>
      </c>
      <c r="H26" s="24"/>
      <c r="I26" s="25"/>
    </row>
    <row r="27" spans="2:9" s="6" customFormat="1" ht="24" customHeight="1">
      <c r="B27" s="16">
        <v>7</v>
      </c>
      <c r="C27" s="17" t="s">
        <v>53</v>
      </c>
      <c r="D27" s="17" t="s">
        <v>54</v>
      </c>
      <c r="E27" s="17" t="s">
        <v>55</v>
      </c>
      <c r="F27" s="17" t="s">
        <v>37</v>
      </c>
      <c r="G27" s="18">
        <v>3255.36</v>
      </c>
      <c r="H27" s="19"/>
      <c r="I27" s="20">
        <f>G27*H27</f>
        <v>0</v>
      </c>
    </row>
    <row r="28" spans="2:9" s="6" customFormat="1" ht="13.5" customHeight="1">
      <c r="B28" s="26"/>
      <c r="C28" s="27"/>
      <c r="D28" s="27"/>
      <c r="E28" s="27" t="s">
        <v>56</v>
      </c>
      <c r="F28" s="27"/>
      <c r="G28" s="28">
        <v>1314.95</v>
      </c>
      <c r="H28" s="29"/>
      <c r="I28" s="30"/>
    </row>
    <row r="29" spans="2:9" s="6" customFormat="1" ht="13.5" customHeight="1">
      <c r="B29" s="31"/>
      <c r="C29" s="32"/>
      <c r="D29" s="32"/>
      <c r="E29" s="32" t="s">
        <v>57</v>
      </c>
      <c r="F29" s="32"/>
      <c r="G29" s="33">
        <v>517.11</v>
      </c>
      <c r="H29" s="34"/>
      <c r="I29" s="35"/>
    </row>
    <row r="30" spans="2:9" s="6" customFormat="1" ht="13.5" customHeight="1">
      <c r="B30" s="36"/>
      <c r="C30" s="37"/>
      <c r="D30" s="37"/>
      <c r="E30" s="37" t="s">
        <v>58</v>
      </c>
      <c r="F30" s="37"/>
      <c r="G30" s="38">
        <v>1423.3</v>
      </c>
      <c r="H30" s="39"/>
      <c r="I30" s="40"/>
    </row>
    <row r="31" spans="2:9" s="6" customFormat="1" ht="13.5" customHeight="1">
      <c r="B31" s="41"/>
      <c r="C31" s="42"/>
      <c r="D31" s="42" t="s">
        <v>59</v>
      </c>
      <c r="E31" s="42" t="s">
        <v>60</v>
      </c>
      <c r="F31" s="42"/>
      <c r="G31" s="43">
        <v>3255.36</v>
      </c>
      <c r="H31" s="44"/>
      <c r="I31" s="45"/>
    </row>
    <row r="32" spans="2:9" s="6" customFormat="1" ht="24" customHeight="1">
      <c r="B32" s="16">
        <v>8</v>
      </c>
      <c r="C32" s="17" t="s">
        <v>53</v>
      </c>
      <c r="D32" s="17" t="s">
        <v>61</v>
      </c>
      <c r="E32" s="17" t="s">
        <v>62</v>
      </c>
      <c r="F32" s="17" t="s">
        <v>37</v>
      </c>
      <c r="G32" s="18">
        <f>G33</f>
        <v>97660.8</v>
      </c>
      <c r="H32" s="19"/>
      <c r="I32" s="20">
        <f>G32*H32</f>
        <v>0</v>
      </c>
    </row>
    <row r="33" spans="2:9" s="6" customFormat="1" ht="13.5" customHeight="1">
      <c r="B33" s="21"/>
      <c r="C33" s="22"/>
      <c r="D33" s="22"/>
      <c r="E33" s="22" t="s">
        <v>370</v>
      </c>
      <c r="F33" s="22"/>
      <c r="G33" s="23">
        <f>G31*30</f>
        <v>97660.8</v>
      </c>
      <c r="H33" s="24"/>
      <c r="I33" s="25"/>
    </row>
    <row r="34" spans="2:9" s="6" customFormat="1" ht="24" customHeight="1">
      <c r="B34" s="16">
        <v>9</v>
      </c>
      <c r="C34" s="17" t="s">
        <v>53</v>
      </c>
      <c r="D34" s="17" t="s">
        <v>63</v>
      </c>
      <c r="E34" s="17" t="s">
        <v>64</v>
      </c>
      <c r="F34" s="17" t="s">
        <v>37</v>
      </c>
      <c r="G34" s="18">
        <v>3255.36</v>
      </c>
      <c r="H34" s="19"/>
      <c r="I34" s="20">
        <f>G34*H34</f>
        <v>0</v>
      </c>
    </row>
    <row r="35" spans="2:9" s="6" customFormat="1" ht="13.5" customHeight="1">
      <c r="B35" s="21"/>
      <c r="C35" s="22"/>
      <c r="D35" s="22"/>
      <c r="E35" s="22" t="s">
        <v>59</v>
      </c>
      <c r="F35" s="22"/>
      <c r="G35" s="23">
        <v>3255.36</v>
      </c>
      <c r="H35" s="24"/>
      <c r="I35" s="25"/>
    </row>
    <row r="36" spans="2:9" s="6" customFormat="1" ht="24" customHeight="1">
      <c r="B36" s="16">
        <v>10</v>
      </c>
      <c r="C36" s="17" t="s">
        <v>65</v>
      </c>
      <c r="D36" s="17" t="s">
        <v>66</v>
      </c>
      <c r="E36" s="17" t="s">
        <v>67</v>
      </c>
      <c r="F36" s="17" t="s">
        <v>68</v>
      </c>
      <c r="G36" s="18">
        <v>30</v>
      </c>
      <c r="H36" s="19"/>
      <c r="I36" s="20">
        <f>G36*H36</f>
        <v>0</v>
      </c>
    </row>
    <row r="37" spans="2:9" s="6" customFormat="1" ht="24" customHeight="1" thickBot="1">
      <c r="B37" s="21"/>
      <c r="C37" s="22"/>
      <c r="D37" s="22"/>
      <c r="E37" s="22" t="s">
        <v>69</v>
      </c>
      <c r="F37" s="22"/>
      <c r="G37" s="23">
        <v>30</v>
      </c>
      <c r="H37" s="24"/>
      <c r="I37" s="25"/>
    </row>
    <row r="38" spans="2:9" s="6" customFormat="1" ht="13.5" customHeight="1">
      <c r="B38" s="46">
        <v>11</v>
      </c>
      <c r="C38" s="47" t="s">
        <v>65</v>
      </c>
      <c r="D38" s="47" t="s">
        <v>70</v>
      </c>
      <c r="E38" s="47" t="s">
        <v>71</v>
      </c>
      <c r="F38" s="47" t="s">
        <v>72</v>
      </c>
      <c r="G38" s="48">
        <v>54.563</v>
      </c>
      <c r="H38" s="49"/>
      <c r="I38" s="55">
        <f aca="true" t="shared" si="0" ref="I38:I44">G38*H38</f>
        <v>0</v>
      </c>
    </row>
    <row r="39" spans="2:9" s="6" customFormat="1" ht="13.5" customHeight="1">
      <c r="B39" s="51">
        <v>12</v>
      </c>
      <c r="C39" s="52" t="s">
        <v>65</v>
      </c>
      <c r="D39" s="52" t="s">
        <v>73</v>
      </c>
      <c r="E39" s="52" t="s">
        <v>74</v>
      </c>
      <c r="F39" s="52" t="s">
        <v>72</v>
      </c>
      <c r="G39" s="53">
        <v>109.126</v>
      </c>
      <c r="H39" s="54"/>
      <c r="I39" s="55">
        <f t="shared" si="0"/>
        <v>0</v>
      </c>
    </row>
    <row r="40" spans="2:9" s="6" customFormat="1" ht="13.5" customHeight="1">
      <c r="B40" s="51">
        <v>13</v>
      </c>
      <c r="C40" s="52" t="s">
        <v>65</v>
      </c>
      <c r="D40" s="52" t="s">
        <v>75</v>
      </c>
      <c r="E40" s="52" t="s">
        <v>76</v>
      </c>
      <c r="F40" s="52" t="s">
        <v>72</v>
      </c>
      <c r="G40" s="53">
        <v>54.563</v>
      </c>
      <c r="H40" s="54"/>
      <c r="I40" s="55">
        <f t="shared" si="0"/>
        <v>0</v>
      </c>
    </row>
    <row r="41" spans="2:9" s="6" customFormat="1" ht="24" customHeight="1">
      <c r="B41" s="51">
        <v>14</v>
      </c>
      <c r="C41" s="52" t="s">
        <v>65</v>
      </c>
      <c r="D41" s="52" t="s">
        <v>77</v>
      </c>
      <c r="E41" s="52" t="s">
        <v>78</v>
      </c>
      <c r="F41" s="52" t="s">
        <v>72</v>
      </c>
      <c r="G41" s="53">
        <v>1364.075</v>
      </c>
      <c r="H41" s="54"/>
      <c r="I41" s="55">
        <f t="shared" si="0"/>
        <v>0</v>
      </c>
    </row>
    <row r="42" spans="2:9" s="6" customFormat="1" ht="24" customHeight="1">
      <c r="B42" s="51">
        <v>15</v>
      </c>
      <c r="C42" s="52" t="s">
        <v>65</v>
      </c>
      <c r="D42" s="52" t="s">
        <v>79</v>
      </c>
      <c r="E42" s="52" t="s">
        <v>80</v>
      </c>
      <c r="F42" s="52" t="s">
        <v>72</v>
      </c>
      <c r="G42" s="53">
        <v>54.563</v>
      </c>
      <c r="H42" s="54"/>
      <c r="I42" s="55">
        <f t="shared" si="0"/>
        <v>0</v>
      </c>
    </row>
    <row r="43" spans="2:9" s="6" customFormat="1" ht="24" customHeight="1">
      <c r="B43" s="51">
        <v>16</v>
      </c>
      <c r="C43" s="52" t="s">
        <v>65</v>
      </c>
      <c r="D43" s="52" t="s">
        <v>81</v>
      </c>
      <c r="E43" s="52" t="s">
        <v>82</v>
      </c>
      <c r="F43" s="52" t="s">
        <v>72</v>
      </c>
      <c r="G43" s="53">
        <v>218.252</v>
      </c>
      <c r="H43" s="54"/>
      <c r="I43" s="55">
        <f t="shared" si="0"/>
        <v>0</v>
      </c>
    </row>
    <row r="44" spans="2:9" s="6" customFormat="1" ht="24" customHeight="1" thickBot="1">
      <c r="B44" s="56">
        <v>17</v>
      </c>
      <c r="C44" s="57" t="s">
        <v>65</v>
      </c>
      <c r="D44" s="57" t="s">
        <v>83</v>
      </c>
      <c r="E44" s="57" t="s">
        <v>84</v>
      </c>
      <c r="F44" s="57" t="s">
        <v>72</v>
      </c>
      <c r="G44" s="58">
        <v>54.563</v>
      </c>
      <c r="H44" s="59"/>
      <c r="I44" s="60">
        <f t="shared" si="0"/>
        <v>0</v>
      </c>
    </row>
    <row r="45" spans="2:10" s="6" customFormat="1" ht="13.5" customHeight="1" thickBot="1">
      <c r="B45" s="12"/>
      <c r="C45" s="13"/>
      <c r="D45" s="13" t="s">
        <v>85</v>
      </c>
      <c r="E45" s="13" t="s">
        <v>86</v>
      </c>
      <c r="F45" s="13"/>
      <c r="G45" s="14"/>
      <c r="H45" s="15"/>
      <c r="I45" s="15">
        <f>I46</f>
        <v>0</v>
      </c>
      <c r="J45" s="15"/>
    </row>
    <row r="46" spans="2:11" s="6" customFormat="1" ht="24" customHeight="1" thickBot="1">
      <c r="B46" s="16">
        <v>18</v>
      </c>
      <c r="C46" s="17" t="s">
        <v>34</v>
      </c>
      <c r="D46" s="17" t="s">
        <v>87</v>
      </c>
      <c r="E46" s="17" t="s">
        <v>88</v>
      </c>
      <c r="F46" s="17" t="s">
        <v>72</v>
      </c>
      <c r="G46" s="18">
        <v>8.804</v>
      </c>
      <c r="H46" s="19"/>
      <c r="I46" s="20">
        <f>G46*H46</f>
        <v>0</v>
      </c>
      <c r="K46" s="20"/>
    </row>
    <row r="47" spans="2:11" s="6" customFormat="1" ht="24" customHeight="1">
      <c r="B47" s="199"/>
      <c r="C47" s="200"/>
      <c r="D47" s="200"/>
      <c r="E47" s="200"/>
      <c r="F47" s="200"/>
      <c r="G47" s="201"/>
      <c r="H47" s="202"/>
      <c r="I47" s="202"/>
      <c r="K47" s="202"/>
    </row>
    <row r="48" spans="2:11" s="6" customFormat="1" ht="24" customHeight="1">
      <c r="B48" s="199"/>
      <c r="C48" s="200"/>
      <c r="D48" s="200"/>
      <c r="E48" s="200"/>
      <c r="F48" s="200"/>
      <c r="G48" s="201"/>
      <c r="H48" s="202"/>
      <c r="I48" s="202"/>
      <c r="K48" s="202"/>
    </row>
    <row r="49" spans="2:10" s="6" customFormat="1" ht="21" customHeight="1">
      <c r="B49" s="12"/>
      <c r="C49" s="13"/>
      <c r="D49" s="13" t="s">
        <v>89</v>
      </c>
      <c r="E49" s="13" t="s">
        <v>90</v>
      </c>
      <c r="F49" s="13"/>
      <c r="G49" s="14"/>
      <c r="H49" s="15"/>
      <c r="I49" s="15">
        <f>I51+I57+I63+I100+I168+I176</f>
        <v>0</v>
      </c>
      <c r="J49" s="15"/>
    </row>
    <row r="50" spans="2:10" s="6" customFormat="1" ht="21" customHeight="1">
      <c r="B50" s="12"/>
      <c r="C50" s="13"/>
      <c r="D50" s="13"/>
      <c r="E50" s="13"/>
      <c r="F50" s="13"/>
      <c r="G50" s="14"/>
      <c r="H50" s="15"/>
      <c r="I50" s="15"/>
      <c r="J50" s="15"/>
    </row>
    <row r="51" spans="2:10" s="6" customFormat="1" ht="21" customHeight="1" thickBot="1">
      <c r="B51" s="12"/>
      <c r="C51" s="13"/>
      <c r="D51" s="13" t="s">
        <v>91</v>
      </c>
      <c r="E51" s="13" t="s">
        <v>92</v>
      </c>
      <c r="F51" s="13"/>
      <c r="G51" s="14"/>
      <c r="H51" s="15"/>
      <c r="I51" s="15">
        <f>SUM(I52:I56)</f>
        <v>0</v>
      </c>
      <c r="J51" s="15"/>
    </row>
    <row r="52" spans="2:9" s="6" customFormat="1" ht="24" customHeight="1" thickBot="1">
      <c r="B52" s="16">
        <v>19</v>
      </c>
      <c r="C52" s="17" t="s">
        <v>91</v>
      </c>
      <c r="D52" s="17" t="s">
        <v>93</v>
      </c>
      <c r="E52" s="17" t="s">
        <v>94</v>
      </c>
      <c r="F52" s="17" t="s">
        <v>37</v>
      </c>
      <c r="G52" s="18">
        <v>2.826</v>
      </c>
      <c r="H52" s="19"/>
      <c r="I52" s="20">
        <f>G52*H52</f>
        <v>0</v>
      </c>
    </row>
    <row r="53" spans="2:9" s="6" customFormat="1" ht="24" customHeight="1">
      <c r="B53" s="21"/>
      <c r="C53" s="22"/>
      <c r="D53" s="22"/>
      <c r="E53" s="22" t="s">
        <v>95</v>
      </c>
      <c r="F53" s="22"/>
      <c r="G53" s="23">
        <v>2.826</v>
      </c>
      <c r="H53" s="24"/>
      <c r="I53" s="25"/>
    </row>
    <row r="54" spans="2:9" s="6" customFormat="1" ht="13.5" customHeight="1">
      <c r="B54" s="61">
        <v>20</v>
      </c>
      <c r="C54" s="62" t="s">
        <v>96</v>
      </c>
      <c r="D54" s="62" t="s">
        <v>97</v>
      </c>
      <c r="E54" s="62" t="s">
        <v>374</v>
      </c>
      <c r="F54" s="62" t="s">
        <v>37</v>
      </c>
      <c r="G54" s="63">
        <v>3.391</v>
      </c>
      <c r="H54" s="64"/>
      <c r="I54" s="65">
        <f>G54*H54</f>
        <v>0</v>
      </c>
    </row>
    <row r="55" spans="2:9" s="6" customFormat="1" ht="13.5" customHeight="1">
      <c r="B55" s="21"/>
      <c r="C55" s="22"/>
      <c r="D55" s="22"/>
      <c r="E55" s="22" t="s">
        <v>98</v>
      </c>
      <c r="F55" s="22"/>
      <c r="G55" s="23">
        <v>3.3912</v>
      </c>
      <c r="H55" s="24"/>
      <c r="I55" s="25"/>
    </row>
    <row r="56" spans="2:9" s="6" customFormat="1" ht="24" customHeight="1" thickBot="1">
      <c r="B56" s="16">
        <v>21</v>
      </c>
      <c r="C56" s="17" t="s">
        <v>91</v>
      </c>
      <c r="D56" s="17" t="s">
        <v>99</v>
      </c>
      <c r="E56" s="17" t="s">
        <v>100</v>
      </c>
      <c r="F56" s="17" t="s">
        <v>101</v>
      </c>
      <c r="G56" s="18">
        <v>14.536</v>
      </c>
      <c r="H56" s="19"/>
      <c r="I56" s="20">
        <f>G56*H56</f>
        <v>0</v>
      </c>
    </row>
    <row r="57" spans="2:10" s="6" customFormat="1" ht="21" customHeight="1" thickBot="1">
      <c r="B57" s="12"/>
      <c r="C57" s="13"/>
      <c r="D57" s="13" t="s">
        <v>102</v>
      </c>
      <c r="E57" s="13" t="s">
        <v>103</v>
      </c>
      <c r="F57" s="13"/>
      <c r="G57" s="14"/>
      <c r="H57" s="15"/>
      <c r="I57" s="15">
        <f>SUM(I58:I62)</f>
        <v>0</v>
      </c>
      <c r="J57" s="15"/>
    </row>
    <row r="58" spans="2:9" s="6" customFormat="1" ht="24" customHeight="1">
      <c r="B58" s="46">
        <v>22</v>
      </c>
      <c r="C58" s="47" t="s">
        <v>48</v>
      </c>
      <c r="D58" s="47" t="s">
        <v>104</v>
      </c>
      <c r="E58" s="47" t="s">
        <v>105</v>
      </c>
      <c r="F58" s="47" t="s">
        <v>106</v>
      </c>
      <c r="G58" s="48">
        <v>8</v>
      </c>
      <c r="H58" s="49"/>
      <c r="I58" s="50">
        <f>G58*H58</f>
        <v>0</v>
      </c>
    </row>
    <row r="59" spans="2:9" s="6" customFormat="1" ht="13.5" customHeight="1" thickBot="1">
      <c r="B59" s="56">
        <v>23</v>
      </c>
      <c r="C59" s="57" t="s">
        <v>102</v>
      </c>
      <c r="D59" s="57" t="s">
        <v>107</v>
      </c>
      <c r="E59" s="57" t="s">
        <v>108</v>
      </c>
      <c r="F59" s="57" t="s">
        <v>68</v>
      </c>
      <c r="G59" s="58">
        <v>7.2</v>
      </c>
      <c r="H59" s="59"/>
      <c r="I59" s="60">
        <f>G59*H59</f>
        <v>0</v>
      </c>
    </row>
    <row r="60" spans="2:9" s="6" customFormat="1" ht="24" customHeight="1" thickBot="1">
      <c r="B60" s="21"/>
      <c r="C60" s="22"/>
      <c r="D60" s="22"/>
      <c r="E60" s="22" t="s">
        <v>109</v>
      </c>
      <c r="F60" s="22"/>
      <c r="G60" s="23">
        <v>7.2</v>
      </c>
      <c r="H60" s="24"/>
      <c r="I60" s="25"/>
    </row>
    <row r="61" spans="2:9" s="6" customFormat="1" ht="13.5" customHeight="1">
      <c r="B61" s="46">
        <v>24</v>
      </c>
      <c r="C61" s="47" t="s">
        <v>102</v>
      </c>
      <c r="D61" s="47" t="s">
        <v>110</v>
      </c>
      <c r="E61" s="47" t="s">
        <v>111</v>
      </c>
      <c r="F61" s="47" t="s">
        <v>68</v>
      </c>
      <c r="G61" s="48">
        <v>7.2</v>
      </c>
      <c r="H61" s="49"/>
      <c r="I61" s="50">
        <f>G61*H61</f>
        <v>0</v>
      </c>
    </row>
    <row r="62" spans="2:9" s="6" customFormat="1" ht="24" customHeight="1" thickBot="1">
      <c r="B62" s="56">
        <v>25</v>
      </c>
      <c r="C62" s="57" t="s">
        <v>102</v>
      </c>
      <c r="D62" s="57" t="s">
        <v>112</v>
      </c>
      <c r="E62" s="57" t="s">
        <v>113</v>
      </c>
      <c r="F62" s="57" t="s">
        <v>101</v>
      </c>
      <c r="G62" s="58">
        <v>260.146</v>
      </c>
      <c r="H62" s="59"/>
      <c r="I62" s="60">
        <f>G62*H62</f>
        <v>0</v>
      </c>
    </row>
    <row r="63" spans="2:10" s="6" customFormat="1" ht="21" customHeight="1" thickBot="1">
      <c r="B63" s="12"/>
      <c r="C63" s="13"/>
      <c r="D63" s="13" t="s">
        <v>114</v>
      </c>
      <c r="E63" s="13" t="s">
        <v>115</v>
      </c>
      <c r="F63" s="13"/>
      <c r="G63" s="14"/>
      <c r="H63" s="15"/>
      <c r="I63" s="15">
        <f>SUM(I64:I99)</f>
        <v>0</v>
      </c>
      <c r="J63" s="15"/>
    </row>
    <row r="64" spans="2:9" s="6" customFormat="1" ht="24" customHeight="1" thickBot="1">
      <c r="B64" s="16">
        <v>26</v>
      </c>
      <c r="C64" s="17" t="s">
        <v>114</v>
      </c>
      <c r="D64" s="17" t="s">
        <v>116</v>
      </c>
      <c r="E64" s="17" t="s">
        <v>117</v>
      </c>
      <c r="F64" s="17" t="s">
        <v>68</v>
      </c>
      <c r="G64" s="18">
        <v>100</v>
      </c>
      <c r="H64" s="19"/>
      <c r="I64" s="20">
        <f>G64*H64</f>
        <v>0</v>
      </c>
    </row>
    <row r="65" spans="2:9" s="6" customFormat="1" ht="13.5" customHeight="1">
      <c r="B65" s="21"/>
      <c r="C65" s="22"/>
      <c r="D65" s="22"/>
      <c r="E65" s="22" t="s">
        <v>118</v>
      </c>
      <c r="F65" s="22"/>
      <c r="G65" s="23">
        <v>100</v>
      </c>
      <c r="H65" s="24"/>
      <c r="I65" s="25"/>
    </row>
    <row r="66" spans="2:9" s="6" customFormat="1" ht="24" customHeight="1">
      <c r="B66" s="16">
        <v>27</v>
      </c>
      <c r="C66" s="17" t="s">
        <v>114</v>
      </c>
      <c r="D66" s="17" t="s">
        <v>119</v>
      </c>
      <c r="E66" s="17" t="s">
        <v>120</v>
      </c>
      <c r="F66" s="17" t="s">
        <v>68</v>
      </c>
      <c r="G66" s="18">
        <v>100</v>
      </c>
      <c r="H66" s="19"/>
      <c r="I66" s="20">
        <f>G66*H66</f>
        <v>0</v>
      </c>
    </row>
    <row r="67" spans="2:9" s="6" customFormat="1" ht="13.5" customHeight="1">
      <c r="B67" s="21"/>
      <c r="C67" s="22"/>
      <c r="D67" s="22"/>
      <c r="E67" s="22" t="s">
        <v>118</v>
      </c>
      <c r="F67" s="22"/>
      <c r="G67" s="23">
        <v>100</v>
      </c>
      <c r="H67" s="24"/>
      <c r="I67" s="25"/>
    </row>
    <row r="68" spans="2:9" s="6" customFormat="1" ht="24" customHeight="1">
      <c r="B68" s="16">
        <v>28</v>
      </c>
      <c r="C68" s="17" t="s">
        <v>114</v>
      </c>
      <c r="D68" s="17" t="s">
        <v>121</v>
      </c>
      <c r="E68" s="17" t="s">
        <v>122</v>
      </c>
      <c r="F68" s="17" t="s">
        <v>37</v>
      </c>
      <c r="G68" s="18">
        <v>1181.026</v>
      </c>
      <c r="H68" s="19"/>
      <c r="I68" s="20">
        <f>G68*H68</f>
        <v>0</v>
      </c>
    </row>
    <row r="69" spans="2:9" s="6" customFormat="1" ht="13.5" customHeight="1">
      <c r="B69" s="26"/>
      <c r="C69" s="27"/>
      <c r="D69" s="27"/>
      <c r="E69" s="27" t="s">
        <v>123</v>
      </c>
      <c r="F69" s="27"/>
      <c r="G69" s="28">
        <v>1113.14125</v>
      </c>
      <c r="H69" s="29"/>
      <c r="I69" s="30"/>
    </row>
    <row r="70" spans="2:9" s="6" customFormat="1" ht="13.5" customHeight="1">
      <c r="B70" s="36"/>
      <c r="C70" s="37"/>
      <c r="D70" s="37"/>
      <c r="E70" s="37" t="s">
        <v>124</v>
      </c>
      <c r="F70" s="37"/>
      <c r="G70" s="38">
        <v>67.8852</v>
      </c>
      <c r="H70" s="39"/>
      <c r="I70" s="40"/>
    </row>
    <row r="71" spans="2:9" s="6" customFormat="1" ht="13.5" customHeight="1">
      <c r="B71" s="41"/>
      <c r="C71" s="42"/>
      <c r="D71" s="42"/>
      <c r="E71" s="42" t="s">
        <v>60</v>
      </c>
      <c r="F71" s="42"/>
      <c r="G71" s="43">
        <v>1181.02645</v>
      </c>
      <c r="H71" s="44"/>
      <c r="I71" s="45"/>
    </row>
    <row r="72" spans="2:9" s="6" customFormat="1" ht="13.5" customHeight="1">
      <c r="B72" s="61">
        <v>29</v>
      </c>
      <c r="C72" s="62" t="s">
        <v>125</v>
      </c>
      <c r="D72" s="62" t="s">
        <v>126</v>
      </c>
      <c r="E72" s="62" t="s">
        <v>127</v>
      </c>
      <c r="F72" s="62" t="s">
        <v>31</v>
      </c>
      <c r="G72" s="63">
        <v>38.652</v>
      </c>
      <c r="H72" s="64"/>
      <c r="I72" s="65">
        <f>G72*H72</f>
        <v>0</v>
      </c>
    </row>
    <row r="73" spans="2:9" s="6" customFormat="1" ht="13.5" customHeight="1">
      <c r="B73" s="21"/>
      <c r="C73" s="22"/>
      <c r="D73" s="22"/>
      <c r="E73" s="22" t="s">
        <v>128</v>
      </c>
      <c r="F73" s="22"/>
      <c r="G73" s="23">
        <v>38.65176</v>
      </c>
      <c r="H73" s="24"/>
      <c r="I73" s="25"/>
    </row>
    <row r="74" spans="2:9" s="6" customFormat="1" ht="13.5" customHeight="1">
      <c r="B74" s="16">
        <v>30</v>
      </c>
      <c r="C74" s="17" t="s">
        <v>114</v>
      </c>
      <c r="D74" s="17" t="s">
        <v>129</v>
      </c>
      <c r="E74" s="17" t="s">
        <v>130</v>
      </c>
      <c r="F74" s="17" t="s">
        <v>37</v>
      </c>
      <c r="G74" s="18">
        <v>1181.026</v>
      </c>
      <c r="H74" s="19"/>
      <c r="I74" s="20">
        <f>G74*H74</f>
        <v>0</v>
      </c>
    </row>
    <row r="75" spans="2:9" s="6" customFormat="1" ht="13.5" customHeight="1">
      <c r="B75" s="26"/>
      <c r="C75" s="27"/>
      <c r="D75" s="27"/>
      <c r="E75" s="27" t="s">
        <v>123</v>
      </c>
      <c r="F75" s="27"/>
      <c r="G75" s="28">
        <v>1113.14125</v>
      </c>
      <c r="H75" s="29"/>
      <c r="I75" s="30"/>
    </row>
    <row r="76" spans="2:9" s="6" customFormat="1" ht="13.5" customHeight="1">
      <c r="B76" s="36"/>
      <c r="C76" s="37"/>
      <c r="D76" s="37"/>
      <c r="E76" s="37" t="s">
        <v>124</v>
      </c>
      <c r="F76" s="37"/>
      <c r="G76" s="38">
        <v>67.8852</v>
      </c>
      <c r="H76" s="39"/>
      <c r="I76" s="40"/>
    </row>
    <row r="77" spans="2:9" s="6" customFormat="1" ht="13.5" customHeight="1" thickBot="1">
      <c r="B77" s="41"/>
      <c r="C77" s="42"/>
      <c r="D77" s="42"/>
      <c r="E77" s="42" t="s">
        <v>60</v>
      </c>
      <c r="F77" s="42"/>
      <c r="G77" s="43">
        <v>1181.02645</v>
      </c>
      <c r="H77" s="44"/>
      <c r="I77" s="45"/>
    </row>
    <row r="78" spans="2:9" s="6" customFormat="1" ht="24" customHeight="1">
      <c r="B78" s="46">
        <v>31</v>
      </c>
      <c r="C78" s="47" t="s">
        <v>114</v>
      </c>
      <c r="D78" s="47" t="s">
        <v>131</v>
      </c>
      <c r="E78" s="47" t="s">
        <v>132</v>
      </c>
      <c r="F78" s="47" t="s">
        <v>31</v>
      </c>
      <c r="G78" s="48">
        <v>38.652</v>
      </c>
      <c r="H78" s="49"/>
      <c r="I78" s="55">
        <f>G78*H78</f>
        <v>0</v>
      </c>
    </row>
    <row r="79" spans="2:9" s="6" customFormat="1" ht="24" customHeight="1">
      <c r="B79" s="51">
        <v>32</v>
      </c>
      <c r="C79" s="52" t="s">
        <v>114</v>
      </c>
      <c r="D79" s="52" t="s">
        <v>133</v>
      </c>
      <c r="E79" s="52" t="s">
        <v>134</v>
      </c>
      <c r="F79" s="52" t="s">
        <v>101</v>
      </c>
      <c r="G79" s="53">
        <v>3128.263</v>
      </c>
      <c r="H79" s="54"/>
      <c r="I79" s="55">
        <f>G79*H79</f>
        <v>0</v>
      </c>
    </row>
    <row r="80" spans="2:9" s="6" customFormat="1" ht="13.5" customHeight="1" thickBot="1">
      <c r="B80" s="56">
        <v>33</v>
      </c>
      <c r="C80" s="57" t="s">
        <v>114</v>
      </c>
      <c r="D80" s="57" t="s">
        <v>135</v>
      </c>
      <c r="E80" s="57" t="s">
        <v>136</v>
      </c>
      <c r="F80" s="57" t="s">
        <v>37</v>
      </c>
      <c r="G80" s="58">
        <f>G99</f>
        <v>1219.54925</v>
      </c>
      <c r="H80" s="59"/>
      <c r="I80" s="55">
        <f>G80*H80</f>
        <v>0</v>
      </c>
    </row>
    <row r="81" spans="2:9" s="6" customFormat="1" ht="13.5" customHeight="1">
      <c r="B81" s="26"/>
      <c r="C81" s="27"/>
      <c r="D81" s="27"/>
      <c r="E81" s="27" t="s">
        <v>137</v>
      </c>
      <c r="F81" s="27"/>
      <c r="G81" s="28">
        <v>249.46</v>
      </c>
      <c r="H81" s="29"/>
      <c r="I81" s="30"/>
    </row>
    <row r="82" spans="2:9" s="6" customFormat="1" ht="13.5" customHeight="1">
      <c r="B82" s="31"/>
      <c r="C82" s="32"/>
      <c r="D82" s="32"/>
      <c r="E82" s="32" t="s">
        <v>138</v>
      </c>
      <c r="F82" s="32"/>
      <c r="G82" s="33">
        <v>56.412</v>
      </c>
      <c r="H82" s="34"/>
      <c r="I82" s="35"/>
    </row>
    <row r="83" spans="2:9" s="6" customFormat="1" ht="13.5" customHeight="1">
      <c r="B83" s="31"/>
      <c r="C83" s="32"/>
      <c r="D83" s="32"/>
      <c r="E83" s="32" t="s">
        <v>139</v>
      </c>
      <c r="F83" s="32"/>
      <c r="G83" s="33">
        <v>50.73</v>
      </c>
      <c r="H83" s="34"/>
      <c r="I83" s="35"/>
    </row>
    <row r="84" spans="2:9" s="6" customFormat="1" ht="13.5" customHeight="1">
      <c r="B84" s="31"/>
      <c r="C84" s="32"/>
      <c r="D84" s="32"/>
      <c r="E84" s="32" t="s">
        <v>140</v>
      </c>
      <c r="F84" s="32"/>
      <c r="G84" s="33">
        <v>6</v>
      </c>
      <c r="H84" s="34"/>
      <c r="I84" s="35"/>
    </row>
    <row r="85" spans="2:9" s="6" customFormat="1" ht="13.5" customHeight="1">
      <c r="B85" s="31"/>
      <c r="C85" s="32"/>
      <c r="D85" s="32"/>
      <c r="E85" s="32" t="s">
        <v>141</v>
      </c>
      <c r="F85" s="32"/>
      <c r="G85" s="33">
        <v>162.475</v>
      </c>
      <c r="H85" s="34"/>
      <c r="I85" s="35"/>
    </row>
    <row r="86" spans="2:9" s="6" customFormat="1" ht="13.5" customHeight="1">
      <c r="B86" s="31"/>
      <c r="C86" s="32"/>
      <c r="D86" s="32"/>
      <c r="E86" s="32" t="s">
        <v>142</v>
      </c>
      <c r="F86" s="32"/>
      <c r="G86" s="33">
        <v>62</v>
      </c>
      <c r="H86" s="34"/>
      <c r="I86" s="35"/>
    </row>
    <row r="87" spans="2:9" s="6" customFormat="1" ht="13.5" customHeight="1">
      <c r="B87" s="31"/>
      <c r="C87" s="32"/>
      <c r="D87" s="32"/>
      <c r="E87" s="32" t="s">
        <v>143</v>
      </c>
      <c r="F87" s="32"/>
      <c r="G87" s="33">
        <v>90.82125</v>
      </c>
      <c r="H87" s="34"/>
      <c r="I87" s="35"/>
    </row>
    <row r="88" spans="2:9" s="6" customFormat="1" ht="13.5" customHeight="1">
      <c r="B88" s="31"/>
      <c r="C88" s="32"/>
      <c r="D88" s="32"/>
      <c r="E88" s="32" t="s">
        <v>144</v>
      </c>
      <c r="F88" s="32"/>
      <c r="G88" s="33">
        <v>62</v>
      </c>
      <c r="H88" s="34"/>
      <c r="I88" s="35"/>
    </row>
    <row r="89" spans="2:9" s="6" customFormat="1" ht="13.5" customHeight="1">
      <c r="B89" s="31"/>
      <c r="C89" s="32"/>
      <c r="D89" s="32"/>
      <c r="E89" s="32" t="s">
        <v>145</v>
      </c>
      <c r="F89" s="32"/>
      <c r="G89" s="33">
        <v>166.46</v>
      </c>
      <c r="H89" s="34"/>
      <c r="I89" s="35"/>
    </row>
    <row r="90" spans="2:9" s="6" customFormat="1" ht="13.5" customHeight="1">
      <c r="B90" s="31"/>
      <c r="C90" s="32"/>
      <c r="D90" s="32"/>
      <c r="E90" s="32" t="s">
        <v>146</v>
      </c>
      <c r="F90" s="32"/>
      <c r="G90" s="33">
        <v>6</v>
      </c>
      <c r="H90" s="34"/>
      <c r="I90" s="35"/>
    </row>
    <row r="91" spans="2:9" s="6" customFormat="1" ht="13.5" customHeight="1">
      <c r="B91" s="31"/>
      <c r="C91" s="32"/>
      <c r="D91" s="32"/>
      <c r="E91" s="32" t="s">
        <v>147</v>
      </c>
      <c r="F91" s="32"/>
      <c r="G91" s="33">
        <v>50.73</v>
      </c>
      <c r="H91" s="34"/>
      <c r="I91" s="35"/>
    </row>
    <row r="92" spans="2:9" s="6" customFormat="1" ht="13.5" customHeight="1">
      <c r="B92" s="31"/>
      <c r="C92" s="32"/>
      <c r="D92" s="32"/>
      <c r="E92" s="32" t="s">
        <v>148</v>
      </c>
      <c r="F92" s="32"/>
      <c r="G92" s="33">
        <v>56.412</v>
      </c>
      <c r="H92" s="34"/>
      <c r="I92" s="35"/>
    </row>
    <row r="93" spans="2:9" s="6" customFormat="1" ht="13.5" customHeight="1">
      <c r="B93" s="31"/>
      <c r="C93" s="32"/>
      <c r="D93" s="32"/>
      <c r="E93" s="32" t="s">
        <v>149</v>
      </c>
      <c r="F93" s="32"/>
      <c r="G93" s="33">
        <v>237.68</v>
      </c>
      <c r="H93" s="34"/>
      <c r="I93" s="35"/>
    </row>
    <row r="94" spans="2:9" s="6" customFormat="1" ht="13.5" customHeight="1" thickBot="1">
      <c r="B94" s="36"/>
      <c r="C94" s="37"/>
      <c r="D94" s="37"/>
      <c r="E94" s="37" t="s">
        <v>150</v>
      </c>
      <c r="F94" s="37"/>
      <c r="G94" s="38">
        <v>82.245</v>
      </c>
      <c r="H94" s="39"/>
      <c r="I94" s="40"/>
    </row>
    <row r="95" spans="2:9" s="6" customFormat="1" ht="13.5" customHeight="1">
      <c r="B95" s="31"/>
      <c r="C95" s="32"/>
      <c r="D95" s="32"/>
      <c r="E95" s="32" t="s">
        <v>372</v>
      </c>
      <c r="F95" s="32"/>
      <c r="G95" s="33">
        <f>-0.33*196*0.7</f>
        <v>-45.276</v>
      </c>
      <c r="H95" s="34"/>
      <c r="I95" s="35"/>
    </row>
    <row r="96" spans="2:9" s="6" customFormat="1" ht="13.5" customHeight="1">
      <c r="B96" s="31"/>
      <c r="C96" s="32"/>
      <c r="D96" s="32"/>
      <c r="E96" s="32" t="s">
        <v>365</v>
      </c>
      <c r="F96" s="32"/>
      <c r="G96" s="33">
        <f>-0.5*196*0.3</f>
        <v>-29.4</v>
      </c>
      <c r="H96" s="34"/>
      <c r="I96" s="35"/>
    </row>
    <row r="97" spans="2:9" s="6" customFormat="1" ht="13.5" customHeight="1">
      <c r="B97" s="31"/>
      <c r="C97" s="32"/>
      <c r="D97" s="32"/>
      <c r="E97" s="32" t="s">
        <v>366</v>
      </c>
      <c r="F97" s="32"/>
      <c r="G97" s="33">
        <f>-1*56*0.7</f>
        <v>-39.199999999999996</v>
      </c>
      <c r="H97" s="34"/>
      <c r="I97" s="35"/>
    </row>
    <row r="98" spans="2:9" s="6" customFormat="1" ht="13.5" customHeight="1" thickBot="1">
      <c r="B98" s="31"/>
      <c r="C98" s="32"/>
      <c r="D98" s="32"/>
      <c r="E98" s="32" t="s">
        <v>367</v>
      </c>
      <c r="F98" s="32"/>
      <c r="G98" s="33">
        <v>-6</v>
      </c>
      <c r="H98" s="34"/>
      <c r="I98" s="35"/>
    </row>
    <row r="99" spans="2:9" s="6" customFormat="1" ht="13.5" customHeight="1" thickBot="1">
      <c r="B99" s="41"/>
      <c r="C99" s="42"/>
      <c r="D99" s="42"/>
      <c r="E99" s="42" t="s">
        <v>60</v>
      </c>
      <c r="F99" s="42"/>
      <c r="G99" s="43">
        <f>SUM(G81:G98)</f>
        <v>1219.54925</v>
      </c>
      <c r="H99" s="44"/>
      <c r="I99" s="45"/>
    </row>
    <row r="100" spans="2:10" s="6" customFormat="1" ht="21" customHeight="1" thickBot="1">
      <c r="B100" s="12"/>
      <c r="C100" s="13"/>
      <c r="D100" s="13" t="s">
        <v>151</v>
      </c>
      <c r="E100" s="13" t="s">
        <v>152</v>
      </c>
      <c r="F100" s="13"/>
      <c r="G100" s="14"/>
      <c r="H100" s="15"/>
      <c r="I100" s="15">
        <f>SUM(I101:I167)</f>
        <v>0</v>
      </c>
      <c r="J100" s="15"/>
    </row>
    <row r="101" spans="2:9" s="6" customFormat="1" ht="24" customHeight="1">
      <c r="B101" s="46">
        <v>34</v>
      </c>
      <c r="C101" s="47" t="s">
        <v>48</v>
      </c>
      <c r="D101" s="47" t="s">
        <v>153</v>
      </c>
      <c r="E101" s="47" t="s">
        <v>154</v>
      </c>
      <c r="F101" s="47" t="s">
        <v>155</v>
      </c>
      <c r="G101" s="48">
        <v>1</v>
      </c>
      <c r="H101" s="187"/>
      <c r="I101" s="50">
        <f aca="true" t="shared" si="1" ref="I101:I108">G101*H101</f>
        <v>0</v>
      </c>
    </row>
    <row r="102" spans="2:9" s="6" customFormat="1" ht="24" customHeight="1">
      <c r="B102" s="51">
        <v>35</v>
      </c>
      <c r="C102" s="52" t="s">
        <v>48</v>
      </c>
      <c r="D102" s="52" t="s">
        <v>156</v>
      </c>
      <c r="E102" s="52" t="s">
        <v>157</v>
      </c>
      <c r="F102" s="52" t="s">
        <v>155</v>
      </c>
      <c r="G102" s="53">
        <v>1</v>
      </c>
      <c r="H102" s="54"/>
      <c r="I102" s="55">
        <f t="shared" si="1"/>
        <v>0</v>
      </c>
    </row>
    <row r="103" spans="2:9" s="6" customFormat="1" ht="24" customHeight="1">
      <c r="B103" s="51">
        <v>36</v>
      </c>
      <c r="C103" s="52" t="s">
        <v>48</v>
      </c>
      <c r="D103" s="52" t="s">
        <v>158</v>
      </c>
      <c r="E103" s="52" t="s">
        <v>159</v>
      </c>
      <c r="F103" s="52" t="s">
        <v>155</v>
      </c>
      <c r="G103" s="53">
        <v>11</v>
      </c>
      <c r="H103" s="54"/>
      <c r="I103" s="55">
        <f t="shared" si="1"/>
        <v>0</v>
      </c>
    </row>
    <row r="104" spans="2:9" s="6" customFormat="1" ht="24" customHeight="1">
      <c r="B104" s="51">
        <v>37</v>
      </c>
      <c r="C104" s="52" t="s">
        <v>48</v>
      </c>
      <c r="D104" s="52" t="s">
        <v>160</v>
      </c>
      <c r="E104" s="52" t="s">
        <v>161</v>
      </c>
      <c r="F104" s="52" t="s">
        <v>155</v>
      </c>
      <c r="G104" s="53">
        <v>1</v>
      </c>
      <c r="H104" s="54"/>
      <c r="I104" s="55">
        <f t="shared" si="1"/>
        <v>0</v>
      </c>
    </row>
    <row r="105" spans="2:9" s="6" customFormat="1" ht="24" customHeight="1">
      <c r="B105" s="51">
        <v>38</v>
      </c>
      <c r="C105" s="52" t="s">
        <v>48</v>
      </c>
      <c r="D105" s="52" t="s">
        <v>162</v>
      </c>
      <c r="E105" s="52" t="s">
        <v>375</v>
      </c>
      <c r="F105" s="52" t="s">
        <v>155</v>
      </c>
      <c r="G105" s="53">
        <v>3</v>
      </c>
      <c r="H105" s="54"/>
      <c r="I105" s="55">
        <f t="shared" si="1"/>
        <v>0</v>
      </c>
    </row>
    <row r="106" spans="2:9" s="6" customFormat="1" ht="34.5" customHeight="1">
      <c r="B106" s="51">
        <v>39</v>
      </c>
      <c r="C106" s="52" t="s">
        <v>48</v>
      </c>
      <c r="D106" s="52" t="s">
        <v>163</v>
      </c>
      <c r="E106" s="52" t="s">
        <v>164</v>
      </c>
      <c r="F106" s="52" t="s">
        <v>165</v>
      </c>
      <c r="G106" s="53">
        <v>182</v>
      </c>
      <c r="H106" s="54"/>
      <c r="I106" s="55">
        <f t="shared" si="1"/>
        <v>0</v>
      </c>
    </row>
    <row r="107" spans="2:9" s="6" customFormat="1" ht="34.5" customHeight="1">
      <c r="B107" s="51">
        <v>40</v>
      </c>
      <c r="C107" s="52" t="s">
        <v>48</v>
      </c>
      <c r="D107" s="52" t="s">
        <v>166</v>
      </c>
      <c r="E107" s="52" t="s">
        <v>167</v>
      </c>
      <c r="F107" s="52" t="s">
        <v>165</v>
      </c>
      <c r="G107" s="53">
        <v>253</v>
      </c>
      <c r="H107" s="54"/>
      <c r="I107" s="55">
        <f t="shared" si="1"/>
        <v>0</v>
      </c>
    </row>
    <row r="108" spans="2:9" s="6" customFormat="1" ht="34.5" customHeight="1" thickBot="1">
      <c r="B108" s="56">
        <v>41</v>
      </c>
      <c r="C108" s="57" t="s">
        <v>48</v>
      </c>
      <c r="D108" s="57" t="s">
        <v>168</v>
      </c>
      <c r="E108" s="57" t="s">
        <v>169</v>
      </c>
      <c r="F108" s="57" t="s">
        <v>170</v>
      </c>
      <c r="G108" s="58">
        <v>8.85</v>
      </c>
      <c r="H108" s="59"/>
      <c r="I108" s="55">
        <f t="shared" si="1"/>
        <v>0</v>
      </c>
    </row>
    <row r="109" spans="2:9" s="6" customFormat="1" ht="13.5" customHeight="1">
      <c r="B109" s="26"/>
      <c r="C109" s="27"/>
      <c r="D109" s="27"/>
      <c r="E109" s="27" t="s">
        <v>171</v>
      </c>
      <c r="F109" s="27"/>
      <c r="G109" s="28">
        <v>5.88</v>
      </c>
      <c r="H109" s="29"/>
      <c r="I109" s="30"/>
    </row>
    <row r="110" spans="2:9" s="6" customFormat="1" ht="13.5" customHeight="1">
      <c r="B110" s="36"/>
      <c r="C110" s="37"/>
      <c r="D110" s="37"/>
      <c r="E110" s="37" t="s">
        <v>172</v>
      </c>
      <c r="F110" s="37"/>
      <c r="G110" s="38">
        <v>2.97</v>
      </c>
      <c r="H110" s="39"/>
      <c r="I110" s="40"/>
    </row>
    <row r="111" spans="2:9" s="6" customFormat="1" ht="13.5" customHeight="1" thickBot="1">
      <c r="B111" s="41"/>
      <c r="C111" s="42"/>
      <c r="D111" s="42"/>
      <c r="E111" s="42" t="s">
        <v>60</v>
      </c>
      <c r="F111" s="42"/>
      <c r="G111" s="43">
        <v>8.85</v>
      </c>
      <c r="H111" s="44"/>
      <c r="I111" s="45"/>
    </row>
    <row r="112" spans="2:9" s="6" customFormat="1" ht="24" customHeight="1">
      <c r="B112" s="46">
        <v>42</v>
      </c>
      <c r="C112" s="47" t="s">
        <v>48</v>
      </c>
      <c r="D112" s="47" t="s">
        <v>173</v>
      </c>
      <c r="E112" s="47" t="s">
        <v>174</v>
      </c>
      <c r="F112" s="47" t="s">
        <v>155</v>
      </c>
      <c r="G112" s="48">
        <v>2</v>
      </c>
      <c r="H112" s="49"/>
      <c r="I112" s="55">
        <f>G112*H112</f>
        <v>0</v>
      </c>
    </row>
    <row r="113" spans="2:9" s="6" customFormat="1" ht="24" customHeight="1" thickBot="1">
      <c r="B113" s="56">
        <v>43</v>
      </c>
      <c r="C113" s="57" t="s">
        <v>151</v>
      </c>
      <c r="D113" s="57" t="s">
        <v>175</v>
      </c>
      <c r="E113" s="57" t="s">
        <v>371</v>
      </c>
      <c r="F113" s="57" t="s">
        <v>37</v>
      </c>
      <c r="G113" s="58">
        <f>G114</f>
        <v>1219.54925</v>
      </c>
      <c r="H113" s="59"/>
      <c r="I113" s="55">
        <f>G113*H113</f>
        <v>0</v>
      </c>
    </row>
    <row r="114" spans="2:9" s="6" customFormat="1" ht="13.5" customHeight="1" thickBot="1">
      <c r="B114" s="21"/>
      <c r="C114" s="22"/>
      <c r="D114" s="22"/>
      <c r="E114" s="22" t="s">
        <v>135</v>
      </c>
      <c r="F114" s="22"/>
      <c r="G114" s="23">
        <f>G99</f>
        <v>1219.54925</v>
      </c>
      <c r="H114" s="24"/>
      <c r="I114" s="25"/>
    </row>
    <row r="115" spans="2:9" s="6" customFormat="1" ht="13.5" customHeight="1">
      <c r="B115" s="16">
        <v>44</v>
      </c>
      <c r="C115" s="17" t="s">
        <v>151</v>
      </c>
      <c r="D115" s="17" t="s">
        <v>176</v>
      </c>
      <c r="E115" s="17" t="s">
        <v>177</v>
      </c>
      <c r="F115" s="17" t="s">
        <v>68</v>
      </c>
      <c r="G115" s="18">
        <v>196.64</v>
      </c>
      <c r="H115" s="19"/>
      <c r="I115" s="20">
        <f>G115*H115</f>
        <v>0</v>
      </c>
    </row>
    <row r="116" spans="2:9" s="6" customFormat="1" ht="24" customHeight="1">
      <c r="B116" s="21"/>
      <c r="C116" s="22"/>
      <c r="D116" s="22"/>
      <c r="E116" s="22" t="s">
        <v>178</v>
      </c>
      <c r="F116" s="22"/>
      <c r="G116" s="23">
        <v>196.64</v>
      </c>
      <c r="H116" s="24"/>
      <c r="I116" s="25"/>
    </row>
    <row r="117" spans="2:9" s="6" customFormat="1" ht="13.5" customHeight="1">
      <c r="B117" s="16">
        <v>45</v>
      </c>
      <c r="C117" s="17" t="s">
        <v>151</v>
      </c>
      <c r="D117" s="17" t="s">
        <v>179</v>
      </c>
      <c r="E117" s="17" t="s">
        <v>180</v>
      </c>
      <c r="F117" s="17" t="s">
        <v>68</v>
      </c>
      <c r="G117" s="18">
        <v>6</v>
      </c>
      <c r="H117" s="19"/>
      <c r="I117" s="20">
        <f>G117*H117</f>
        <v>0</v>
      </c>
    </row>
    <row r="118" spans="2:9" s="6" customFormat="1" ht="24" customHeight="1">
      <c r="B118" s="21"/>
      <c r="C118" s="22"/>
      <c r="D118" s="22"/>
      <c r="E118" s="22" t="s">
        <v>181</v>
      </c>
      <c r="F118" s="22"/>
      <c r="G118" s="23">
        <v>6</v>
      </c>
      <c r="H118" s="24"/>
      <c r="I118" s="25"/>
    </row>
    <row r="119" spans="2:9" s="6" customFormat="1" ht="24" customHeight="1">
      <c r="B119" s="16">
        <v>46</v>
      </c>
      <c r="C119" s="17" t="s">
        <v>151</v>
      </c>
      <c r="D119" s="17" t="s">
        <v>182</v>
      </c>
      <c r="E119" s="17" t="s">
        <v>183</v>
      </c>
      <c r="F119" s="17" t="s">
        <v>68</v>
      </c>
      <c r="G119" s="18">
        <v>4</v>
      </c>
      <c r="H119" s="19"/>
      <c r="I119" s="20">
        <f>G119*H119</f>
        <v>0</v>
      </c>
    </row>
    <row r="120" spans="2:9" s="6" customFormat="1" ht="13.5" customHeight="1">
      <c r="B120" s="26"/>
      <c r="C120" s="27"/>
      <c r="D120" s="27"/>
      <c r="E120" s="27" t="s">
        <v>184</v>
      </c>
      <c r="F120" s="27"/>
      <c r="G120" s="28">
        <v>2</v>
      </c>
      <c r="H120" s="29"/>
      <c r="I120" s="30"/>
    </row>
    <row r="121" spans="2:9" s="6" customFormat="1" ht="13.5" customHeight="1">
      <c r="B121" s="36"/>
      <c r="C121" s="37"/>
      <c r="D121" s="37"/>
      <c r="E121" s="37" t="s">
        <v>185</v>
      </c>
      <c r="F121" s="37"/>
      <c r="G121" s="38">
        <v>2</v>
      </c>
      <c r="H121" s="39"/>
      <c r="I121" s="40"/>
    </row>
    <row r="122" spans="2:9" s="6" customFormat="1" ht="13.5" customHeight="1">
      <c r="B122" s="41"/>
      <c r="C122" s="42"/>
      <c r="D122" s="42"/>
      <c r="E122" s="42" t="s">
        <v>60</v>
      </c>
      <c r="F122" s="42"/>
      <c r="G122" s="43">
        <v>4</v>
      </c>
      <c r="H122" s="44"/>
      <c r="I122" s="45"/>
    </row>
    <row r="123" spans="2:9" s="6" customFormat="1" ht="13.5" customHeight="1">
      <c r="B123" s="16">
        <v>47</v>
      </c>
      <c r="C123" s="17" t="s">
        <v>151</v>
      </c>
      <c r="D123" s="17" t="s">
        <v>186</v>
      </c>
      <c r="E123" s="17" t="s">
        <v>187</v>
      </c>
      <c r="F123" s="17" t="s">
        <v>37</v>
      </c>
      <c r="G123" s="18">
        <v>1.7</v>
      </c>
      <c r="H123" s="19"/>
      <c r="I123" s="20">
        <f>G123*H123</f>
        <v>0</v>
      </c>
    </row>
    <row r="124" spans="2:9" s="6" customFormat="1" ht="13.5" customHeight="1">
      <c r="B124" s="21"/>
      <c r="C124" s="22"/>
      <c r="D124" s="22"/>
      <c r="E124" s="22" t="s">
        <v>188</v>
      </c>
      <c r="F124" s="22"/>
      <c r="G124" s="23">
        <v>1.7</v>
      </c>
      <c r="H124" s="24"/>
      <c r="I124" s="25"/>
    </row>
    <row r="125" spans="2:9" s="6" customFormat="1" ht="13.5" customHeight="1">
      <c r="B125" s="16">
        <v>48</v>
      </c>
      <c r="C125" s="17" t="s">
        <v>151</v>
      </c>
      <c r="D125" s="17" t="s">
        <v>189</v>
      </c>
      <c r="E125" s="17" t="s">
        <v>190</v>
      </c>
      <c r="F125" s="17" t="s">
        <v>106</v>
      </c>
      <c r="G125" s="18">
        <v>1</v>
      </c>
      <c r="H125" s="19"/>
      <c r="I125" s="20">
        <f>G125*H125</f>
        <v>0</v>
      </c>
    </row>
    <row r="126" spans="2:9" s="6" customFormat="1" ht="13.5" customHeight="1">
      <c r="B126" s="21"/>
      <c r="C126" s="22"/>
      <c r="D126" s="22"/>
      <c r="E126" s="22" t="s">
        <v>191</v>
      </c>
      <c r="F126" s="22"/>
      <c r="G126" s="23">
        <v>1</v>
      </c>
      <c r="H126" s="24"/>
      <c r="I126" s="25"/>
    </row>
    <row r="127" spans="2:9" s="6" customFormat="1" ht="13.5" customHeight="1">
      <c r="B127" s="16">
        <v>49</v>
      </c>
      <c r="C127" s="17" t="s">
        <v>151</v>
      </c>
      <c r="D127" s="17" t="s">
        <v>192</v>
      </c>
      <c r="E127" s="17" t="s">
        <v>193</v>
      </c>
      <c r="F127" s="17" t="s">
        <v>106</v>
      </c>
      <c r="G127" s="18">
        <v>1</v>
      </c>
      <c r="H127" s="19"/>
      <c r="I127" s="20">
        <f>G127*H127</f>
        <v>0</v>
      </c>
    </row>
    <row r="128" spans="2:9" s="6" customFormat="1" ht="13.5" customHeight="1">
      <c r="B128" s="21"/>
      <c r="C128" s="22"/>
      <c r="D128" s="22"/>
      <c r="E128" s="22" t="s">
        <v>194</v>
      </c>
      <c r="F128" s="22"/>
      <c r="G128" s="23">
        <v>1</v>
      </c>
      <c r="H128" s="24"/>
      <c r="I128" s="25"/>
    </row>
    <row r="129" spans="2:9" s="6" customFormat="1" ht="13.5" customHeight="1">
      <c r="B129" s="16">
        <v>50</v>
      </c>
      <c r="C129" s="17" t="s">
        <v>151</v>
      </c>
      <c r="D129" s="17" t="s">
        <v>195</v>
      </c>
      <c r="E129" s="17" t="s">
        <v>196</v>
      </c>
      <c r="F129" s="17" t="s">
        <v>106</v>
      </c>
      <c r="G129" s="18">
        <v>2</v>
      </c>
      <c r="H129" s="19"/>
      <c r="I129" s="20">
        <f>G129*H129</f>
        <v>0</v>
      </c>
    </row>
    <row r="130" spans="2:9" s="6" customFormat="1" ht="13.5" customHeight="1">
      <c r="B130" s="21"/>
      <c r="C130" s="22"/>
      <c r="D130" s="22"/>
      <c r="E130" s="22" t="s">
        <v>197</v>
      </c>
      <c r="F130" s="22"/>
      <c r="G130" s="23">
        <v>2</v>
      </c>
      <c r="H130" s="24"/>
      <c r="I130" s="25"/>
    </row>
    <row r="131" spans="2:9" s="6" customFormat="1" ht="13.5" customHeight="1">
      <c r="B131" s="16">
        <v>51</v>
      </c>
      <c r="C131" s="17" t="s">
        <v>151</v>
      </c>
      <c r="D131" s="17" t="s">
        <v>198</v>
      </c>
      <c r="E131" s="17" t="s">
        <v>199</v>
      </c>
      <c r="F131" s="17" t="s">
        <v>68</v>
      </c>
      <c r="G131" s="18">
        <v>196.64</v>
      </c>
      <c r="H131" s="19"/>
      <c r="I131" s="20">
        <f>G131*H131</f>
        <v>0</v>
      </c>
    </row>
    <row r="132" spans="2:9" s="6" customFormat="1" ht="24" customHeight="1">
      <c r="B132" s="21"/>
      <c r="C132" s="22"/>
      <c r="D132" s="22"/>
      <c r="E132" s="22" t="s">
        <v>178</v>
      </c>
      <c r="F132" s="22"/>
      <c r="G132" s="23">
        <v>196.64</v>
      </c>
      <c r="H132" s="24"/>
      <c r="I132" s="25"/>
    </row>
    <row r="133" spans="2:9" s="6" customFormat="1" ht="13.5" customHeight="1">
      <c r="B133" s="16">
        <v>52</v>
      </c>
      <c r="C133" s="17" t="s">
        <v>151</v>
      </c>
      <c r="D133" s="17" t="s">
        <v>200</v>
      </c>
      <c r="E133" s="17" t="s">
        <v>201</v>
      </c>
      <c r="F133" s="17" t="s">
        <v>68</v>
      </c>
      <c r="G133" s="18">
        <v>56</v>
      </c>
      <c r="H133" s="19"/>
      <c r="I133" s="20">
        <f>G133*H133</f>
        <v>0</v>
      </c>
    </row>
    <row r="134" spans="2:9" s="6" customFormat="1" ht="13.5" customHeight="1">
      <c r="B134" s="21"/>
      <c r="C134" s="22"/>
      <c r="D134" s="22"/>
      <c r="E134" s="22" t="s">
        <v>202</v>
      </c>
      <c r="F134" s="22"/>
      <c r="G134" s="23">
        <v>56</v>
      </c>
      <c r="H134" s="24"/>
      <c r="I134" s="25"/>
    </row>
    <row r="135" spans="2:9" s="6" customFormat="1" ht="13.5" customHeight="1">
      <c r="B135" s="16">
        <v>53</v>
      </c>
      <c r="C135" s="17" t="s">
        <v>151</v>
      </c>
      <c r="D135" s="17" t="s">
        <v>203</v>
      </c>
      <c r="E135" s="17" t="s">
        <v>204</v>
      </c>
      <c r="F135" s="17" t="s">
        <v>68</v>
      </c>
      <c r="G135" s="18">
        <v>180.4</v>
      </c>
      <c r="H135" s="19"/>
      <c r="I135" s="20">
        <f>G135*H135</f>
        <v>0</v>
      </c>
    </row>
    <row r="136" spans="2:9" s="6" customFormat="1" ht="13.5" customHeight="1">
      <c r="B136" s="26"/>
      <c r="C136" s="27"/>
      <c r="D136" s="27"/>
      <c r="E136" s="27" t="s">
        <v>205</v>
      </c>
      <c r="F136" s="27"/>
      <c r="G136" s="28">
        <v>54.4</v>
      </c>
      <c r="H136" s="29"/>
      <c r="I136" s="30"/>
    </row>
    <row r="137" spans="2:9" s="6" customFormat="1" ht="13.5" customHeight="1">
      <c r="B137" s="36"/>
      <c r="C137" s="37"/>
      <c r="D137" s="37"/>
      <c r="E137" s="37" t="s">
        <v>206</v>
      </c>
      <c r="F137" s="37"/>
      <c r="G137" s="38">
        <v>126</v>
      </c>
      <c r="H137" s="39"/>
      <c r="I137" s="40"/>
    </row>
    <row r="138" spans="2:9" s="6" customFormat="1" ht="13.5" customHeight="1">
      <c r="B138" s="41"/>
      <c r="C138" s="42"/>
      <c r="D138" s="42"/>
      <c r="E138" s="42" t="s">
        <v>60</v>
      </c>
      <c r="F138" s="42"/>
      <c r="G138" s="43">
        <v>180.4</v>
      </c>
      <c r="H138" s="44"/>
      <c r="I138" s="45"/>
    </row>
    <row r="139" spans="2:9" s="6" customFormat="1" ht="24" customHeight="1">
      <c r="B139" s="16">
        <v>54</v>
      </c>
      <c r="C139" s="17" t="s">
        <v>151</v>
      </c>
      <c r="D139" s="17" t="s">
        <v>207</v>
      </c>
      <c r="E139" s="17" t="s">
        <v>208</v>
      </c>
      <c r="F139" s="17" t="s">
        <v>37</v>
      </c>
      <c r="G139" s="18">
        <v>1339.425</v>
      </c>
      <c r="H139" s="19"/>
      <c r="I139" s="20">
        <f>G139*H139</f>
        <v>0</v>
      </c>
    </row>
    <row r="140" spans="2:9" s="6" customFormat="1" ht="13.5" customHeight="1">
      <c r="B140" s="21"/>
      <c r="C140" s="22"/>
      <c r="D140" s="22"/>
      <c r="E140" s="22" t="s">
        <v>135</v>
      </c>
      <c r="F140" s="22"/>
      <c r="G140" s="23">
        <v>1339.42525</v>
      </c>
      <c r="H140" s="24"/>
      <c r="I140" s="25"/>
    </row>
    <row r="141" spans="2:9" s="6" customFormat="1" ht="24" customHeight="1">
      <c r="B141" s="16">
        <v>55</v>
      </c>
      <c r="C141" s="17" t="s">
        <v>151</v>
      </c>
      <c r="D141" s="17" t="s">
        <v>209</v>
      </c>
      <c r="E141" s="17" t="s">
        <v>210</v>
      </c>
      <c r="F141" s="17" t="s">
        <v>68</v>
      </c>
      <c r="G141" s="18">
        <v>196.64</v>
      </c>
      <c r="H141" s="19"/>
      <c r="I141" s="20">
        <f>G141*H141</f>
        <v>0</v>
      </c>
    </row>
    <row r="142" spans="2:9" s="6" customFormat="1" ht="24" customHeight="1">
      <c r="B142" s="21"/>
      <c r="C142" s="22"/>
      <c r="D142" s="22"/>
      <c r="E142" s="22" t="s">
        <v>178</v>
      </c>
      <c r="F142" s="22"/>
      <c r="G142" s="23">
        <v>196.64</v>
      </c>
      <c r="H142" s="24"/>
      <c r="I142" s="25"/>
    </row>
    <row r="143" spans="2:9" s="6" customFormat="1" ht="13.5" customHeight="1">
      <c r="B143" s="16">
        <v>56</v>
      </c>
      <c r="C143" s="17" t="s">
        <v>151</v>
      </c>
      <c r="D143" s="17" t="s">
        <v>211</v>
      </c>
      <c r="E143" s="17" t="s">
        <v>212</v>
      </c>
      <c r="F143" s="17" t="s">
        <v>68</v>
      </c>
      <c r="G143" s="18">
        <v>4</v>
      </c>
      <c r="H143" s="19"/>
      <c r="I143" s="20">
        <f>G143*H143</f>
        <v>0</v>
      </c>
    </row>
    <row r="144" spans="2:9" s="6" customFormat="1" ht="13.5" customHeight="1" thickBot="1">
      <c r="B144" s="21"/>
      <c r="C144" s="22"/>
      <c r="D144" s="22"/>
      <c r="E144" s="22" t="s">
        <v>213</v>
      </c>
      <c r="F144" s="22"/>
      <c r="G144" s="23">
        <v>4</v>
      </c>
      <c r="H144" s="24"/>
      <c r="I144" s="25"/>
    </row>
    <row r="145" ht="12" customHeight="1" thickBot="1"/>
    <row r="146" spans="2:9" s="6" customFormat="1" ht="13.5" customHeight="1" thickBot="1">
      <c r="B146" s="16">
        <v>57</v>
      </c>
      <c r="C146" s="17" t="s">
        <v>151</v>
      </c>
      <c r="D146" s="17" t="s">
        <v>214</v>
      </c>
      <c r="E146" s="17" t="s">
        <v>215</v>
      </c>
      <c r="F146" s="17" t="s">
        <v>37</v>
      </c>
      <c r="G146" s="18">
        <v>1.7</v>
      </c>
      <c r="H146" s="19"/>
      <c r="I146" s="20">
        <f>G146*H146</f>
        <v>0</v>
      </c>
    </row>
    <row r="147" spans="2:9" s="6" customFormat="1" ht="13.5" customHeight="1" thickBot="1">
      <c r="B147" s="21"/>
      <c r="C147" s="22"/>
      <c r="D147" s="22"/>
      <c r="E147" s="22" t="s">
        <v>188</v>
      </c>
      <c r="F147" s="22"/>
      <c r="G147" s="23">
        <v>1.7</v>
      </c>
      <c r="H147" s="24"/>
      <c r="I147" s="25"/>
    </row>
    <row r="148" spans="2:9" s="6" customFormat="1" ht="24" customHeight="1">
      <c r="B148" s="46">
        <v>58</v>
      </c>
      <c r="C148" s="47" t="s">
        <v>151</v>
      </c>
      <c r="D148" s="47" t="s">
        <v>216</v>
      </c>
      <c r="E148" s="47" t="s">
        <v>217</v>
      </c>
      <c r="F148" s="47" t="s">
        <v>106</v>
      </c>
      <c r="G148" s="48">
        <v>1</v>
      </c>
      <c r="H148" s="49"/>
      <c r="I148" s="55">
        <f aca="true" t="shared" si="2" ref="I148:I154">G148*H148</f>
        <v>0</v>
      </c>
    </row>
    <row r="149" spans="2:9" s="6" customFormat="1" ht="24" customHeight="1">
      <c r="B149" s="51">
        <v>59</v>
      </c>
      <c r="C149" s="52" t="s">
        <v>151</v>
      </c>
      <c r="D149" s="52" t="s">
        <v>218</v>
      </c>
      <c r="E149" s="52" t="s">
        <v>219</v>
      </c>
      <c r="F149" s="52" t="s">
        <v>106</v>
      </c>
      <c r="G149" s="53">
        <v>2</v>
      </c>
      <c r="H149" s="54"/>
      <c r="I149" s="55">
        <f t="shared" si="2"/>
        <v>0</v>
      </c>
    </row>
    <row r="150" spans="2:9" s="6" customFormat="1" ht="13.5" customHeight="1" thickBot="1">
      <c r="B150" s="56">
        <v>60</v>
      </c>
      <c r="C150" s="57" t="s">
        <v>151</v>
      </c>
      <c r="D150" s="57" t="s">
        <v>220</v>
      </c>
      <c r="E150" s="57" t="s">
        <v>221</v>
      </c>
      <c r="F150" s="57" t="s">
        <v>68</v>
      </c>
      <c r="G150" s="58">
        <v>196.64</v>
      </c>
      <c r="H150" s="59"/>
      <c r="I150" s="55">
        <f t="shared" si="2"/>
        <v>0</v>
      </c>
    </row>
    <row r="151" spans="2:9" s="6" customFormat="1" ht="24" customHeight="1" thickBot="1">
      <c r="B151" s="21"/>
      <c r="C151" s="22"/>
      <c r="D151" s="22"/>
      <c r="E151" s="22" t="s">
        <v>178</v>
      </c>
      <c r="F151" s="22"/>
      <c r="G151" s="23">
        <v>196.64</v>
      </c>
      <c r="H151" s="24"/>
      <c r="I151" s="25"/>
    </row>
    <row r="152" spans="2:9" s="6" customFormat="1" ht="13.5" customHeight="1">
      <c r="B152" s="46">
        <v>61</v>
      </c>
      <c r="C152" s="47" t="s">
        <v>151</v>
      </c>
      <c r="D152" s="47" t="s">
        <v>222</v>
      </c>
      <c r="E152" s="47" t="s">
        <v>223</v>
      </c>
      <c r="F152" s="47" t="s">
        <v>106</v>
      </c>
      <c r="G152" s="48">
        <v>8</v>
      </c>
      <c r="H152" s="49"/>
      <c r="I152" s="55">
        <f t="shared" si="2"/>
        <v>0</v>
      </c>
    </row>
    <row r="153" spans="2:9" s="6" customFormat="1" ht="13.5" customHeight="1">
      <c r="B153" s="51">
        <v>62</v>
      </c>
      <c r="C153" s="52" t="s">
        <v>151</v>
      </c>
      <c r="D153" s="52" t="s">
        <v>224</v>
      </c>
      <c r="E153" s="52" t="s">
        <v>225</v>
      </c>
      <c r="F153" s="52" t="s">
        <v>106</v>
      </c>
      <c r="G153" s="53">
        <v>19</v>
      </c>
      <c r="H153" s="54"/>
      <c r="I153" s="55">
        <f t="shared" si="2"/>
        <v>0</v>
      </c>
    </row>
    <row r="154" spans="2:9" s="6" customFormat="1" ht="13.5" customHeight="1" thickBot="1">
      <c r="B154" s="56">
        <v>63</v>
      </c>
      <c r="C154" s="57" t="s">
        <v>151</v>
      </c>
      <c r="D154" s="57" t="s">
        <v>226</v>
      </c>
      <c r="E154" s="57" t="s">
        <v>227</v>
      </c>
      <c r="F154" s="57" t="s">
        <v>68</v>
      </c>
      <c r="G154" s="58">
        <v>56</v>
      </c>
      <c r="H154" s="59"/>
      <c r="I154" s="55">
        <f t="shared" si="2"/>
        <v>0</v>
      </c>
    </row>
    <row r="155" spans="2:9" s="6" customFormat="1" ht="13.5" customHeight="1" thickBot="1">
      <c r="B155" s="21"/>
      <c r="C155" s="22"/>
      <c r="D155" s="22"/>
      <c r="E155" s="22" t="s">
        <v>202</v>
      </c>
      <c r="F155" s="22"/>
      <c r="G155" s="23">
        <v>56</v>
      </c>
      <c r="H155" s="24"/>
      <c r="I155" s="25"/>
    </row>
    <row r="156" spans="2:9" s="6" customFormat="1" ht="13.5" customHeight="1">
      <c r="B156" s="16">
        <v>64</v>
      </c>
      <c r="C156" s="17" t="s">
        <v>151</v>
      </c>
      <c r="D156" s="17" t="s">
        <v>228</v>
      </c>
      <c r="E156" s="17" t="s">
        <v>229</v>
      </c>
      <c r="F156" s="17" t="s">
        <v>68</v>
      </c>
      <c r="G156" s="18">
        <v>180.4</v>
      </c>
      <c r="H156" s="19"/>
      <c r="I156" s="20">
        <f>G156*H156</f>
        <v>0</v>
      </c>
    </row>
    <row r="157" spans="2:9" s="6" customFormat="1" ht="13.5" customHeight="1">
      <c r="B157" s="26"/>
      <c r="C157" s="27"/>
      <c r="D157" s="27"/>
      <c r="E157" s="27" t="s">
        <v>205</v>
      </c>
      <c r="F157" s="27"/>
      <c r="G157" s="28">
        <v>54.4</v>
      </c>
      <c r="H157" s="29"/>
      <c r="I157" s="30"/>
    </row>
    <row r="158" spans="2:9" s="6" customFormat="1" ht="13.5" customHeight="1">
      <c r="B158" s="36"/>
      <c r="C158" s="37"/>
      <c r="D158" s="37"/>
      <c r="E158" s="37" t="s">
        <v>206</v>
      </c>
      <c r="F158" s="37"/>
      <c r="G158" s="38">
        <v>126</v>
      </c>
      <c r="H158" s="39"/>
      <c r="I158" s="40"/>
    </row>
    <row r="159" spans="2:9" s="6" customFormat="1" ht="13.5" customHeight="1">
      <c r="B159" s="41"/>
      <c r="C159" s="42"/>
      <c r="D159" s="42"/>
      <c r="E159" s="42" t="s">
        <v>60</v>
      </c>
      <c r="F159" s="42"/>
      <c r="G159" s="43">
        <v>180.4</v>
      </c>
      <c r="H159" s="44"/>
      <c r="I159" s="45"/>
    </row>
    <row r="160" spans="2:9" s="6" customFormat="1" ht="13.5" customHeight="1">
      <c r="B160" s="16">
        <v>65</v>
      </c>
      <c r="C160" s="17" t="s">
        <v>151</v>
      </c>
      <c r="D160" s="17" t="s">
        <v>230</v>
      </c>
      <c r="E160" s="17" t="s">
        <v>231</v>
      </c>
      <c r="F160" s="17" t="s">
        <v>68</v>
      </c>
      <c r="G160" s="18">
        <v>196.64</v>
      </c>
      <c r="H160" s="19"/>
      <c r="I160" s="20">
        <f>G160*H160</f>
        <v>0</v>
      </c>
    </row>
    <row r="161" spans="2:9" s="6" customFormat="1" ht="24" customHeight="1" thickBot="1">
      <c r="B161" s="21"/>
      <c r="C161" s="22"/>
      <c r="D161" s="22"/>
      <c r="E161" s="22" t="s">
        <v>178</v>
      </c>
      <c r="F161" s="22"/>
      <c r="G161" s="23">
        <v>196.64</v>
      </c>
      <c r="H161" s="24"/>
      <c r="I161" s="25"/>
    </row>
    <row r="162" spans="2:9" s="6" customFormat="1" ht="13.5" customHeight="1">
      <c r="B162" s="46">
        <v>66</v>
      </c>
      <c r="C162" s="47" t="s">
        <v>151</v>
      </c>
      <c r="D162" s="47" t="s">
        <v>232</v>
      </c>
      <c r="E162" s="47" t="s">
        <v>233</v>
      </c>
      <c r="F162" s="47" t="s">
        <v>106</v>
      </c>
      <c r="G162" s="48">
        <v>8</v>
      </c>
      <c r="H162" s="49"/>
      <c r="I162" s="55">
        <f>G162*H162</f>
        <v>0</v>
      </c>
    </row>
    <row r="163" spans="2:9" s="6" customFormat="1" ht="13.5" customHeight="1" thickBot="1">
      <c r="B163" s="56">
        <v>67</v>
      </c>
      <c r="C163" s="57" t="s">
        <v>151</v>
      </c>
      <c r="D163" s="57" t="s">
        <v>234</v>
      </c>
      <c r="E163" s="57" t="s">
        <v>235</v>
      </c>
      <c r="F163" s="57" t="s">
        <v>68</v>
      </c>
      <c r="G163" s="58">
        <v>135.8</v>
      </c>
      <c r="H163" s="59"/>
      <c r="I163" s="55">
        <f>G163*H163</f>
        <v>0</v>
      </c>
    </row>
    <row r="164" spans="2:9" s="6" customFormat="1" ht="13.5" customHeight="1" thickBot="1">
      <c r="B164" s="21"/>
      <c r="C164" s="22"/>
      <c r="D164" s="22"/>
      <c r="E164" s="22" t="s">
        <v>236</v>
      </c>
      <c r="F164" s="22"/>
      <c r="G164" s="23">
        <v>135.8</v>
      </c>
      <c r="H164" s="24"/>
      <c r="I164" s="25"/>
    </row>
    <row r="165" spans="2:9" s="6" customFormat="1" ht="13.5" customHeight="1">
      <c r="B165" s="16">
        <v>68</v>
      </c>
      <c r="C165" s="17" t="s">
        <v>151</v>
      </c>
      <c r="D165" s="17" t="s">
        <v>237</v>
      </c>
      <c r="E165" s="17" t="s">
        <v>238</v>
      </c>
      <c r="F165" s="17" t="s">
        <v>68</v>
      </c>
      <c r="G165" s="18">
        <v>135.8</v>
      </c>
      <c r="H165" s="19"/>
      <c r="I165" s="20">
        <f>G165*H165</f>
        <v>0</v>
      </c>
    </row>
    <row r="166" spans="2:9" s="6" customFormat="1" ht="13.5" customHeight="1">
      <c r="B166" s="21"/>
      <c r="C166" s="22"/>
      <c r="D166" s="22"/>
      <c r="E166" s="22" t="s">
        <v>236</v>
      </c>
      <c r="F166" s="22"/>
      <c r="G166" s="23">
        <v>135.8</v>
      </c>
      <c r="H166" s="24"/>
      <c r="I166" s="25"/>
    </row>
    <row r="167" spans="2:9" s="6" customFormat="1" ht="24" customHeight="1" thickBot="1">
      <c r="B167" s="16">
        <v>69</v>
      </c>
      <c r="C167" s="17" t="s">
        <v>151</v>
      </c>
      <c r="D167" s="17" t="s">
        <v>239</v>
      </c>
      <c r="E167" s="17" t="s">
        <v>240</v>
      </c>
      <c r="F167" s="17" t="s">
        <v>101</v>
      </c>
      <c r="G167" s="18">
        <v>42144.609</v>
      </c>
      <c r="H167" s="19"/>
      <c r="I167" s="20">
        <f>G167*H167</f>
        <v>0</v>
      </c>
    </row>
    <row r="168" spans="2:10" s="6" customFormat="1" ht="21" customHeight="1" thickBot="1">
      <c r="B168" s="12"/>
      <c r="C168" s="13"/>
      <c r="D168" s="13" t="s">
        <v>241</v>
      </c>
      <c r="E168" s="13" t="s">
        <v>242</v>
      </c>
      <c r="F168" s="13"/>
      <c r="G168" s="14"/>
      <c r="H168" s="15"/>
      <c r="I168" s="15">
        <f>SUM(I169:I175)</f>
        <v>0</v>
      </c>
      <c r="J168" s="15"/>
    </row>
    <row r="169" spans="2:9" s="6" customFormat="1" ht="24" customHeight="1" thickBot="1">
      <c r="B169" s="16">
        <v>70</v>
      </c>
      <c r="C169" s="17" t="s">
        <v>241</v>
      </c>
      <c r="D169" s="17" t="s">
        <v>243</v>
      </c>
      <c r="E169" s="17" t="s">
        <v>244</v>
      </c>
      <c r="F169" s="17" t="s">
        <v>37</v>
      </c>
      <c r="G169" s="18">
        <v>1339.425</v>
      </c>
      <c r="H169" s="19"/>
      <c r="I169" s="20">
        <f>G169*H169</f>
        <v>0</v>
      </c>
    </row>
    <row r="170" spans="2:9" s="6" customFormat="1" ht="13.5" customHeight="1">
      <c r="B170" s="21"/>
      <c r="C170" s="22"/>
      <c r="D170" s="22"/>
      <c r="E170" s="22" t="s">
        <v>135</v>
      </c>
      <c r="F170" s="22"/>
      <c r="G170" s="23">
        <v>1339.42525</v>
      </c>
      <c r="H170" s="24"/>
      <c r="I170" s="25"/>
    </row>
    <row r="171" spans="2:9" s="6" customFormat="1" ht="13.5" customHeight="1">
      <c r="B171" s="61">
        <v>71</v>
      </c>
      <c r="C171" s="62" t="s">
        <v>245</v>
      </c>
      <c r="D171" s="62" t="s">
        <v>246</v>
      </c>
      <c r="E171" s="62" t="s">
        <v>247</v>
      </c>
      <c r="F171" s="62" t="s">
        <v>248</v>
      </c>
      <c r="G171" s="63">
        <v>18</v>
      </c>
      <c r="H171" s="64"/>
      <c r="I171" s="65">
        <f>G171*H171</f>
        <v>0</v>
      </c>
    </row>
    <row r="172" spans="2:9" s="6" customFormat="1" ht="24" customHeight="1">
      <c r="B172" s="21"/>
      <c r="C172" s="22"/>
      <c r="D172" s="22"/>
      <c r="E172" s="22" t="s">
        <v>249</v>
      </c>
      <c r="F172" s="22"/>
      <c r="G172" s="23">
        <v>18</v>
      </c>
      <c r="H172" s="24"/>
      <c r="I172" s="25"/>
    </row>
    <row r="173" spans="2:9" s="6" customFormat="1" ht="75" customHeight="1">
      <c r="B173" s="61">
        <v>72</v>
      </c>
      <c r="C173" s="62" t="s">
        <v>250</v>
      </c>
      <c r="D173" s="62" t="s">
        <v>251</v>
      </c>
      <c r="E173" s="228" t="s">
        <v>376</v>
      </c>
      <c r="F173" s="62" t="s">
        <v>37</v>
      </c>
      <c r="G173" s="63">
        <v>1540.339</v>
      </c>
      <c r="H173" s="64"/>
      <c r="I173" s="65">
        <f>G173*H173</f>
        <v>0</v>
      </c>
    </row>
    <row r="174" spans="2:9" s="6" customFormat="1" ht="13.5" customHeight="1">
      <c r="B174" s="21"/>
      <c r="C174" s="22"/>
      <c r="D174" s="22"/>
      <c r="E174" s="229" t="s">
        <v>252</v>
      </c>
      <c r="F174" s="22"/>
      <c r="G174" s="23">
        <v>1540.3390375</v>
      </c>
      <c r="H174" s="24"/>
      <c r="I174" s="25"/>
    </row>
    <row r="175" spans="2:9" s="6" customFormat="1" ht="24" customHeight="1" thickBot="1">
      <c r="B175" s="16">
        <v>73</v>
      </c>
      <c r="C175" s="17" t="s">
        <v>241</v>
      </c>
      <c r="D175" s="17" t="s">
        <v>253</v>
      </c>
      <c r="E175" s="17" t="s">
        <v>254</v>
      </c>
      <c r="F175" s="17" t="s">
        <v>101</v>
      </c>
      <c r="G175" s="18">
        <v>1303.89</v>
      </c>
      <c r="H175" s="19"/>
      <c r="I175" s="20">
        <f>G175*H175</f>
        <v>0</v>
      </c>
    </row>
    <row r="176" spans="2:10" s="6" customFormat="1" ht="21" customHeight="1" thickBot="1">
      <c r="B176" s="12"/>
      <c r="C176" s="13"/>
      <c r="D176" s="13" t="s">
        <v>255</v>
      </c>
      <c r="E176" s="13" t="s">
        <v>256</v>
      </c>
      <c r="F176" s="13"/>
      <c r="G176" s="14"/>
      <c r="H176" s="15"/>
      <c r="I176" s="15">
        <f>SUM(I177:I178)</f>
        <v>0</v>
      </c>
      <c r="J176" s="15"/>
    </row>
    <row r="177" spans="2:9" s="6" customFormat="1" ht="24" customHeight="1" thickBot="1">
      <c r="B177" s="16">
        <v>74</v>
      </c>
      <c r="C177" s="17" t="s">
        <v>255</v>
      </c>
      <c r="D177" s="17" t="s">
        <v>257</v>
      </c>
      <c r="E177" s="17" t="s">
        <v>258</v>
      </c>
      <c r="F177" s="17" t="s">
        <v>37</v>
      </c>
      <c r="G177" s="18">
        <v>2678.851</v>
      </c>
      <c r="H177" s="19"/>
      <c r="I177" s="20">
        <f>G177*H177</f>
        <v>0</v>
      </c>
    </row>
    <row r="178" spans="2:9" s="6" customFormat="1" ht="13.5" customHeight="1" thickBot="1">
      <c r="B178" s="21"/>
      <c r="C178" s="22"/>
      <c r="D178" s="22"/>
      <c r="E178" s="22" t="s">
        <v>259</v>
      </c>
      <c r="F178" s="22"/>
      <c r="G178" s="23">
        <v>2678.8505</v>
      </c>
      <c r="H178" s="24"/>
      <c r="I178" s="25"/>
    </row>
    <row r="179" spans="2:10" s="6" customFormat="1" ht="21" customHeight="1">
      <c r="B179" s="12"/>
      <c r="C179" s="13"/>
      <c r="D179" s="13" t="s">
        <v>165</v>
      </c>
      <c r="E179" s="13" t="s">
        <v>260</v>
      </c>
      <c r="F179" s="13"/>
      <c r="G179" s="14"/>
      <c r="H179" s="15"/>
      <c r="I179" s="15">
        <f>I180</f>
        <v>0</v>
      </c>
      <c r="J179" s="15"/>
    </row>
    <row r="180" spans="2:10" s="6" customFormat="1" ht="21" customHeight="1" thickBot="1">
      <c r="B180" s="12"/>
      <c r="C180" s="13"/>
      <c r="D180" s="13" t="s">
        <v>261</v>
      </c>
      <c r="E180" s="13" t="s">
        <v>262</v>
      </c>
      <c r="F180" s="13"/>
      <c r="G180" s="14"/>
      <c r="H180" s="15"/>
      <c r="I180" s="15">
        <f>SUM(I181:I182)</f>
        <v>0</v>
      </c>
      <c r="J180" s="15"/>
    </row>
    <row r="181" spans="2:9" s="6" customFormat="1" ht="34.5" customHeight="1">
      <c r="B181" s="46">
        <v>75</v>
      </c>
      <c r="C181" s="47" t="s">
        <v>48</v>
      </c>
      <c r="D181" s="47" t="s">
        <v>263</v>
      </c>
      <c r="E181" s="47" t="s">
        <v>264</v>
      </c>
      <c r="F181" s="47" t="s">
        <v>265</v>
      </c>
      <c r="G181" s="48">
        <v>1</v>
      </c>
      <c r="H181" s="49"/>
      <c r="I181" s="50">
        <f>G181*H181</f>
        <v>0</v>
      </c>
    </row>
    <row r="182" spans="2:10" s="6" customFormat="1" ht="34.5" customHeight="1" thickBot="1">
      <c r="B182" s="56">
        <v>78</v>
      </c>
      <c r="C182" s="57" t="s">
        <v>48</v>
      </c>
      <c r="D182" s="57" t="s">
        <v>263</v>
      </c>
      <c r="E182" s="57" t="s">
        <v>264</v>
      </c>
      <c r="F182" s="57" t="s">
        <v>265</v>
      </c>
      <c r="G182" s="58">
        <v>1</v>
      </c>
      <c r="H182" s="59"/>
      <c r="I182" s="60">
        <f>G182*H182</f>
        <v>0</v>
      </c>
      <c r="J182" s="189"/>
    </row>
    <row r="183" spans="2:10" s="6" customFormat="1" ht="21" customHeight="1" thickBot="1">
      <c r="B183" s="12"/>
      <c r="C183" s="13"/>
      <c r="D183" s="13" t="s">
        <v>266</v>
      </c>
      <c r="E183" s="13" t="s">
        <v>267</v>
      </c>
      <c r="F183" s="13"/>
      <c r="G183" s="14"/>
      <c r="H183" s="15"/>
      <c r="I183" s="15">
        <f>I184+I185</f>
        <v>0</v>
      </c>
      <c r="J183" s="15"/>
    </row>
    <row r="184" spans="2:9" s="6" customFormat="1" ht="24" customHeight="1" thickBot="1">
      <c r="B184" s="16">
        <v>77</v>
      </c>
      <c r="C184" s="17" t="s">
        <v>48</v>
      </c>
      <c r="D184" s="17" t="s">
        <v>268</v>
      </c>
      <c r="E184" s="17" t="s">
        <v>269</v>
      </c>
      <c r="F184" s="17" t="s">
        <v>270</v>
      </c>
      <c r="G184" s="18">
        <v>1</v>
      </c>
      <c r="H184" s="19"/>
      <c r="I184" s="20">
        <f>G184*H184</f>
        <v>0</v>
      </c>
    </row>
    <row r="185" spans="2:9" s="6" customFormat="1" ht="37.5" customHeight="1" thickBot="1">
      <c r="B185" s="16">
        <v>79</v>
      </c>
      <c r="C185" s="17" t="s">
        <v>48</v>
      </c>
      <c r="D185" s="17" t="s">
        <v>368</v>
      </c>
      <c r="E185" s="17" t="s">
        <v>369</v>
      </c>
      <c r="F185" s="17" t="s">
        <v>270</v>
      </c>
      <c r="G185" s="18">
        <v>1</v>
      </c>
      <c r="H185" s="19"/>
      <c r="I185" s="20">
        <f>G185*H185</f>
        <v>0</v>
      </c>
    </row>
    <row r="186" spans="2:10" s="6" customFormat="1" ht="21" customHeight="1">
      <c r="B186" s="66"/>
      <c r="C186" s="67"/>
      <c r="D186" s="67"/>
      <c r="E186" s="67" t="s">
        <v>271</v>
      </c>
      <c r="F186" s="67"/>
      <c r="G186" s="68"/>
      <c r="H186" s="69"/>
      <c r="I186" s="69">
        <f>I11+I49+I179+I183</f>
        <v>0</v>
      </c>
      <c r="J186" s="69"/>
    </row>
  </sheetData>
  <sheetProtection/>
  <printOptions/>
  <pageMargins left="0.25" right="0.25" top="0.75" bottom="0.75" header="0.3" footer="0.3"/>
  <pageSetup fitToHeight="100" fitToWidth="1" horizontalDpi="600" verticalDpi="600" orientation="portrait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cp:lastPrinted>2014-05-13T11:09:03Z</cp:lastPrinted>
  <dcterms:created xsi:type="dcterms:W3CDTF">2014-05-03T16:11:34Z</dcterms:created>
  <dcterms:modified xsi:type="dcterms:W3CDTF">2017-04-14T09:19:44Z</dcterms:modified>
  <cp:category/>
  <cp:version/>
  <cp:contentType/>
  <cp:contentStatus/>
</cp:coreProperties>
</file>