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170" windowHeight="4485" activeTab="2"/>
  </bookViews>
  <sheets>
    <sheet name="Stavba" sheetId="1" r:id="rId1"/>
    <sheet name="SO01 29_06_2016 KL" sheetId="2" r:id="rId2"/>
    <sheet name="SO01 29_06_2016 Rek" sheetId="3" r:id="rId3"/>
    <sheet name="SO01 29_06_2016 Pol" sheetId="4" r:id="rId4"/>
    <sheet name="SO01 29_06_2016 KL-1" sheetId="5" r:id="rId5"/>
    <sheet name="SO01 29_06_2016 Rek-1" sheetId="6" r:id="rId6"/>
    <sheet name="SO01 29_06_2016 Pol-1" sheetId="7" r:id="rId7"/>
    <sheet name="SO01 29_06_2016 KL-2" sheetId="8" r:id="rId8"/>
    <sheet name="SO01 29_06_2016 Rek-2" sheetId="9" r:id="rId9"/>
    <sheet name="SO01 29_06_2016 Pol-2" sheetId="10" r:id="rId10"/>
    <sheet name="SO01 29_06_2016 KL-3" sheetId="11" r:id="rId11"/>
    <sheet name="SO01 29_06_2016 Rek-3" sheetId="12" r:id="rId12"/>
    <sheet name="SO01 29_06_2016 Pol-3" sheetId="13" r:id="rId13"/>
    <sheet name="SO01 29_06_2016 KL-4" sheetId="14" r:id="rId14"/>
    <sheet name="SO01 29_06_2016 Rek-4" sheetId="15" r:id="rId15"/>
    <sheet name="SO01 29_06_2016 Pol-4" sheetId="16" r:id="rId16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'SO01 29_06_2016 KL'!$A$1:$G$45</definedName>
    <definedName name="_xlnm.Print_Area" localSheetId="4">'SO01 29_06_2016 KL-1'!$A$1:$G$45</definedName>
    <definedName name="_xlnm.Print_Area" localSheetId="7">'SO01 29_06_2016 KL-2'!$A$1:$G$45</definedName>
    <definedName name="_xlnm.Print_Area" localSheetId="10">'SO01 29_06_2016 KL-3'!$A$1:$G$45</definedName>
    <definedName name="_xlnm.Print_Area" localSheetId="13">'SO01 29_06_2016 KL-4'!$A$1:$G$45</definedName>
    <definedName name="_xlnm.Print_Area" localSheetId="3">'SO01 29_06_2016 Pol'!$A$1:$K$650</definedName>
    <definedName name="_xlnm.Print_Area" localSheetId="6">'SO01 29_06_2016 Pol-1'!$A$1:$K$21</definedName>
    <definedName name="_xlnm.Print_Area" localSheetId="9">'SO01 29_06_2016 Pol-2'!$A$1:$K$14</definedName>
    <definedName name="_xlnm.Print_Area" localSheetId="12">'SO01 29_06_2016 Pol-3'!$A$1:$K$41</definedName>
    <definedName name="_xlnm.Print_Area" localSheetId="15">'SO01 29_06_2016 Pol-4'!$A$1:$K$35</definedName>
    <definedName name="_xlnm.Print_Area" localSheetId="2">'SO01 29_06_2016 Rek'!$A$1:$I$46</definedName>
    <definedName name="_xlnm.Print_Area" localSheetId="5">'SO01 29_06_2016 Rek-1'!$A$1:$I$14</definedName>
    <definedName name="_xlnm.Print_Area" localSheetId="8">'SO01 29_06_2016 Rek-2'!$A$1:$I$14</definedName>
    <definedName name="_xlnm.Print_Area" localSheetId="11">'SO01 29_06_2016 Rek-3'!$A$1:$I$14</definedName>
    <definedName name="_xlnm.Print_Area" localSheetId="14">'SO01 29_06_2016 Rek-4'!$A$1:$I$16</definedName>
    <definedName name="_xlnm.Print_Area" localSheetId="0">'Stavba'!$B$1:$J$48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'Stavba'!$F$80:$J$80</definedName>
    <definedName name="StavbaCelkem" localSheetId="0">'Stavba'!$H$31</definedName>
    <definedName name="Zhotovitel" localSheetId="0">'Stavba'!$D$7</definedName>
    <definedName name="_xlnm.Print_Titles" localSheetId="2">'SO01 29_06_2016 Rek'!$1:$6</definedName>
    <definedName name="_xlnm.Print_Titles" localSheetId="3">'SO01 29_06_2016 Pol'!$1:$6</definedName>
    <definedName name="_xlnm.Print_Titles" localSheetId="5">'SO01 29_06_2016 Rek-1'!$1:$6</definedName>
    <definedName name="_xlnm.Print_Titles" localSheetId="6">'SO01 29_06_2016 Pol-1'!$1:$6</definedName>
    <definedName name="_xlnm.Print_Titles" localSheetId="8">'SO01 29_06_2016 Rek-2'!$1:$6</definedName>
    <definedName name="_xlnm.Print_Titles" localSheetId="9">'SO01 29_06_2016 Pol-2'!$1:$6</definedName>
    <definedName name="_xlnm.Print_Titles" localSheetId="11">'SO01 29_06_2016 Rek-3'!$1:$6</definedName>
    <definedName name="_xlnm.Print_Titles" localSheetId="12">'SO01 29_06_2016 Pol-3'!$1:$6</definedName>
    <definedName name="_xlnm.Print_Titles" localSheetId="14">'SO01 29_06_2016 Rek-4'!$1:$6</definedName>
    <definedName name="_xlnm.Print_Titles" localSheetId="15">'SO01 29_06_2016 Pol-4'!$1:$6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<sst xmlns="http://schemas.openxmlformats.org/spreadsheetml/2006/main" count="2383" uniqueCount="928">
  <si>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</si>
  <si>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</si>
  <si>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</si>
  <si>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</si>
  <si>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</si>
  <si>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</si>
  <si>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</si>
  <si>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</si>
  <si>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</si>
  <si>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</si>
  <si>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</si>
  <si>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</si>
  <si>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</si>
  <si>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</si>
  <si>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</si>
  <si>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</si>
  <si>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</si>
  <si>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</si>
  <si>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</si>
  <si>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</si>
  <si>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</si>
  <si>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</si>
  <si>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</si>
  <si>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</si>
  <si>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</si>
  <si>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</si>
  <si>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</si>
  <si>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</si>
  <si>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</si>
  <si>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</si>
  <si>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</si>
  <si>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</si>
  <si>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</si>
  <si>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</si>
  <si>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</si>
  <si>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</si>
  <si>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</si>
  <si>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</si>
  <si>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</si>
  <si>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</si>
  <si>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</si>
  <si>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</si>
  <si>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</si>
  <si>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</si>
  <si>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</si>
  <si>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</si>
  <si>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</si>
  <si>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</si>
  <si>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</si>
  <si>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</si>
  <si>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</si>
  <si>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</si>
  <si>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</si>
  <si>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</si>
  <si>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</si>
  <si>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</si>
  <si>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</si>
  <si>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</si>
  <si>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</si>
  <si>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</si>
  <si>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</si>
  <si>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</si>
  <si>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</si>
  <si>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</si>
  <si>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</si>
  <si>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</si>
  <si>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</si>
  <si>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</si>
  <si>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</si>
  <si>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</si>
  <si>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</si>
  <si>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</si>
  <si>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</si>
  <si>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</si>
  <si>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</si>
  <si>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</si>
  <si>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</si>
  <si>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</si>
  <si>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</si>
  <si>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</si>
  <si>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</si>
  <si>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</si>
  <si>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</si>
  <si>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</si>
  <si>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</si>
  <si>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</si>
  <si>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</si>
  <si>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</si>
  <si>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</si>
  <si>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</si>
  <si>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</si>
  <si>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</si>
  <si>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</si>
  <si>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</si>
  <si>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</si>
  <si>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</si>
  <si>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</si>
  <si>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</si>
  <si>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</si>
  <si>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</si>
  <si>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29_06_2016</t>
  </si>
  <si>
    <t>Administrativní budova Jaroměř - SEN</t>
  </si>
  <si>
    <t>29_06_2016 Administrativní budova Jaroměř - SEN</t>
  </si>
  <si>
    <t>SO01</t>
  </si>
  <si>
    <t>Stavební část</t>
  </si>
  <si>
    <t>SO01 Stavební část</t>
  </si>
  <si>
    <t>1 - Administrativní budova Jaroměř - SEN</t>
  </si>
  <si>
    <t>0000</t>
  </si>
  <si>
    <t>Ostatní náklady</t>
  </si>
  <si>
    <t>0000 Ostatní náklady</t>
  </si>
  <si>
    <t>0000 PC 001</t>
  </si>
  <si>
    <t xml:space="preserve">Omezení provozu pracovníků při Dmtž azbest krytiny </t>
  </si>
  <si>
    <t>soubor</t>
  </si>
  <si>
    <t>0000 PC 002</t>
  </si>
  <si>
    <t>Ohraničení prostoru při Dmtž azbest krytiny výstražnou páskou</t>
  </si>
  <si>
    <t>1 Zemní práce</t>
  </si>
  <si>
    <t>111201101R00</t>
  </si>
  <si>
    <t xml:space="preserve">Odstranění křovin i s kořeny na ploše do 100 m2 </t>
  </si>
  <si>
    <t>m2</t>
  </si>
  <si>
    <t>severní strana budovy:40,0</t>
  </si>
  <si>
    <t>112101121RM0</t>
  </si>
  <si>
    <t xml:space="preserve">Odstranění zeleně o průměru kmene 30-50cm </t>
  </si>
  <si>
    <t>kus</t>
  </si>
  <si>
    <t>112201101R00</t>
  </si>
  <si>
    <t xml:space="preserve">Odstranění pařezů pod úrovní, o průměru 30 - 50 cm </t>
  </si>
  <si>
    <t>113106121R00</t>
  </si>
  <si>
    <t xml:space="preserve">Rozebrání dlažeb z betonových dlaždic na sucho </t>
  </si>
  <si>
    <t>0,5*(34,6+6,5+4,6+37,8+13,8+0,5)</t>
  </si>
  <si>
    <t>113107112R00</t>
  </si>
  <si>
    <t xml:space="preserve">Odstranění podkladu pl. 200 m2,kam.těžené tl.20 cm </t>
  </si>
  <si>
    <t>113201111R00</t>
  </si>
  <si>
    <t xml:space="preserve">Vytrhání obrub chodníkových ležatých </t>
  </si>
  <si>
    <t>m</t>
  </si>
  <si>
    <t>34,6+6,5+4,6+37,8+13,8+0,5</t>
  </si>
  <si>
    <t>139601102R00</t>
  </si>
  <si>
    <t xml:space="preserve">Ruční výkop jam, rýh a šachet v hornině tř. 3 </t>
  </si>
  <si>
    <t>m3</t>
  </si>
  <si>
    <t>0,6*0,5*(34,6+6,5+4,6+37,8+13,8+0,5)</t>
  </si>
  <si>
    <t>162201101R00</t>
  </si>
  <si>
    <t xml:space="preserve">Vodorovné přemístění výkopku z hor.1-4 do 20 m </t>
  </si>
  <si>
    <t>z výkopu:0,6*0,5*(34,6+6,5+4,6+37,8+13,8+0,5)</t>
  </si>
  <si>
    <t>do výkopu:0,3*0,5*(34,6+6,5+4,6+37,8+13,8+0,5)</t>
  </si>
  <si>
    <t>162201412R00</t>
  </si>
  <si>
    <t xml:space="preserve">Vod.přemístění kmenů listnatých, D 50 cm do 1000 m </t>
  </si>
  <si>
    <t>162201422R00</t>
  </si>
  <si>
    <t>Vodorovné přemístění pařezů  D 50 cm do 1000 m vč. likvidace</t>
  </si>
  <si>
    <t>162701105R00</t>
  </si>
  <si>
    <t>Vodorovné přemístění výkopku z hor.1-4 do 10000 m vč. likvidace</t>
  </si>
  <si>
    <t>0,3*0,5*(34,6+6,5+4,6+37,8+13,8+0,5)</t>
  </si>
  <si>
    <t>167101102R00</t>
  </si>
  <si>
    <t xml:space="preserve">Nakládání výkopku z hor.1-4 v množství nad 100 m3 </t>
  </si>
  <si>
    <t>171201201R00</t>
  </si>
  <si>
    <t xml:space="preserve">Uložení sypaniny na skl.-modelace na výšku přes 2m </t>
  </si>
  <si>
    <t>174101101R00</t>
  </si>
  <si>
    <t xml:space="preserve">Zásyp jam, rýh, šachet se zhutněním </t>
  </si>
  <si>
    <t>181101102R00</t>
  </si>
  <si>
    <t xml:space="preserve">Úprava pláně v zářezech v hor. 1-4, se zhutněním </t>
  </si>
  <si>
    <t>199000002R00</t>
  </si>
  <si>
    <t xml:space="preserve">Poplatek za skládku horniny </t>
  </si>
  <si>
    <t>2</t>
  </si>
  <si>
    <t>Základy a zvláštní zakládání</t>
  </si>
  <si>
    <t>2 Základy a zvláštní zakládání</t>
  </si>
  <si>
    <t>211561111RK1</t>
  </si>
  <si>
    <t xml:space="preserve">Výplň odvodňovacích žeber kam. hrubě drcen. 16 mm </t>
  </si>
  <si>
    <t>212971110R00</t>
  </si>
  <si>
    <t xml:space="preserve">Opláštění trativodů z geotextil </t>
  </si>
  <si>
    <t>(0,3*2+0,5*2+0,3)*(34,6+6,5+4,6+37,8+13,8+0,5)</t>
  </si>
  <si>
    <t>67390503</t>
  </si>
  <si>
    <t>Geotextilie netkaná 300 g/m2</t>
  </si>
  <si>
    <t>185,8200*1,2</t>
  </si>
  <si>
    <t>3</t>
  </si>
  <si>
    <t>Svislé a kompletní konstrukce</t>
  </si>
  <si>
    <t>3 Svislé a kompletní konstrukce</t>
  </si>
  <si>
    <t>311231114RT2</t>
  </si>
  <si>
    <t>Zdivo nosné cihelné z CP 29 P15 na MVC 2,5 tloušťka zdiva 30 cm</t>
  </si>
  <si>
    <t>nadezdívka požár stěny:0,3*0,2*6,9*2</t>
  </si>
  <si>
    <t>338920021R00</t>
  </si>
  <si>
    <t xml:space="preserve">Osazení betonové palisády, š. do 20 cm, dl. 60 cm </t>
  </si>
  <si>
    <t>pzn24:0,6</t>
  </si>
  <si>
    <t>342264051RT4</t>
  </si>
  <si>
    <t>Podhled sádrokartonový na zavěšenou ocel. konstr. desky požár. impreg. tl. 12,5 mm, bez izolace</t>
  </si>
  <si>
    <t>pzn 18:3,4*5,9</t>
  </si>
  <si>
    <t>342264091RX0</t>
  </si>
  <si>
    <t xml:space="preserve">Příplatek k podhledu za dvouúrovňový rošt </t>
  </si>
  <si>
    <t>342264098R00</t>
  </si>
  <si>
    <t xml:space="preserve">Příplatek k podhledu sádrokart. za plochu do 10 m2 </t>
  </si>
  <si>
    <t>346244371RX2</t>
  </si>
  <si>
    <t xml:space="preserve">Zapravení rýh s použitím suché maltové směsi </t>
  </si>
  <si>
    <t>pzn19:0,05*(3,0*2*2)</t>
  </si>
  <si>
    <t>931971112RX0</t>
  </si>
  <si>
    <t xml:space="preserve">Vložky do dilatačních spár, dilatační profil </t>
  </si>
  <si>
    <t>pzn19:3,0*2*2</t>
  </si>
  <si>
    <t>59228409</t>
  </si>
  <si>
    <t>Palisáda přírodní 16x16x60 cm</t>
  </si>
  <si>
    <t>pzn24:4</t>
  </si>
  <si>
    <t>5</t>
  </si>
  <si>
    <t>Komunikace</t>
  </si>
  <si>
    <t>5 Komunikace</t>
  </si>
  <si>
    <t>564861111R00</t>
  </si>
  <si>
    <t xml:space="preserve">Podklad ze štěrkodrti po zhutnění tloušťky 20 cm </t>
  </si>
  <si>
    <t>596811111R00</t>
  </si>
  <si>
    <t>Kladení dlaždic kom.pro pěší, lože z kameniva těž. 5 cm</t>
  </si>
  <si>
    <t>55,6</t>
  </si>
  <si>
    <t>916561111R00</t>
  </si>
  <si>
    <t xml:space="preserve">Osazení záhon.obrubníků do lože z C 12/15 s opěrou </t>
  </si>
  <si>
    <t>108,9</t>
  </si>
  <si>
    <t>918101111R00</t>
  </si>
  <si>
    <t xml:space="preserve">Lože pod obrubníky nebo obruby dlažeb z C 12/15 </t>
  </si>
  <si>
    <t>0,1*0,2*108,9</t>
  </si>
  <si>
    <t>592173363</t>
  </si>
  <si>
    <t>Obrubník zahradní ABO 4-20 500/50/200 mm</t>
  </si>
  <si>
    <t>592468020</t>
  </si>
  <si>
    <t>Dlažba betonová 500x500x50 mm hladká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</si>
  <si>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</si>
  <si>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</si>
  <si>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</si>
  <si>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</si>
  <si>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</si>
  <si>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W01:2,0*1,5*2</t>
  </si>
  <si>
    <t>W02:1,2*0,9*5</t>
  </si>
  <si>
    <t>W03:1,25*1,5*10</t>
  </si>
  <si>
    <t>W04:0,9*1,5*18</t>
  </si>
  <si>
    <t>W05:0,6*0,9*6</t>
  </si>
  <si>
    <t>W06:1,5*1,5*1</t>
  </si>
  <si>
    <t>W07:1,2*1,5*1</t>
  </si>
  <si>
    <t>612425931RT2</t>
  </si>
  <si>
    <t>Omítka vápenná vnitřního ostění - štuková s použitím SMS okolo okenních rámů interiér</t>
  </si>
  <si>
    <t>Začátek provozního součtu</t>
  </si>
  <si>
    <t>(0,6+0,9*2)*4</t>
  </si>
  <si>
    <t>(0,9+1,5*2)*18</t>
  </si>
  <si>
    <t>(1,45+2,02*2)</t>
  </si>
  <si>
    <t>(1,2+0,9*2)*2</t>
  </si>
  <si>
    <t>(1,7+2,05*2)</t>
  </si>
  <si>
    <t>(1,2+1,5*2)*10</t>
  </si>
  <si>
    <t>(2,0+1,5)*2</t>
  </si>
  <si>
    <t>(0,6+0,9*2)*2</t>
  </si>
  <si>
    <t>(1,5+0,9*2)</t>
  </si>
  <si>
    <t>Konec provozního součtu</t>
  </si>
  <si>
    <t>0,2*171,99</t>
  </si>
  <si>
    <t>612473182R00</t>
  </si>
  <si>
    <t xml:space="preserve">Omítka vnitřního zdiva ze suché směsi, štuková </t>
  </si>
  <si>
    <t>612481211RT2</t>
  </si>
  <si>
    <t>Montáž výztužné sítě (perlinky) do stěrky-stěny včetně výztužné sítě a stěrkového tmelu</t>
  </si>
  <si>
    <t>62</t>
  </si>
  <si>
    <t>Úpravy povrchů vnější</t>
  </si>
  <si>
    <t>62 Úpravy povrchů vnější</t>
  </si>
  <si>
    <t>620451111R00</t>
  </si>
  <si>
    <t xml:space="preserve">Omítka cementová stěn zatřená dř. hladítkem, hrubá </t>
  </si>
  <si>
    <t>pohledy:</t>
  </si>
  <si>
    <t>JZ:0,25+12,4+3,0</t>
  </si>
  <si>
    <t>SV:36,5</t>
  </si>
  <si>
    <t>JV:7,4+4,4</t>
  </si>
  <si>
    <t>SZ:3,2+7,5+4,0</t>
  </si>
  <si>
    <t>620991121R00</t>
  </si>
  <si>
    <t xml:space="preserve">Zakrývání výplní vnějších otvorů z lešení </t>
  </si>
  <si>
    <t>D01:1,7*2,05*2</t>
  </si>
  <si>
    <t>D02:1,45*2,02</t>
  </si>
  <si>
    <t>622300131R00</t>
  </si>
  <si>
    <t xml:space="preserve">Vyrovnávací tmel tl. do 5 mm - podklad </t>
  </si>
  <si>
    <t>30%:0,3*(379,45+30,3+31,5)</t>
  </si>
  <si>
    <t>622300141RT4</t>
  </si>
  <si>
    <t>Montáž vyrovnávací vrstvy izolantem vč dodávky EPS-F grafit tl. 10-20mm</t>
  </si>
  <si>
    <t>20%:0,2*(379,45)</t>
  </si>
  <si>
    <t>622300153R00</t>
  </si>
  <si>
    <t xml:space="preserve">Montáž okapního soklového profilu </t>
  </si>
  <si>
    <t>622311013R00</t>
  </si>
  <si>
    <t xml:space="preserve">Soklová lišta hliník KZS tl. 120 mm </t>
  </si>
  <si>
    <t>36,8*2+12,75*2-(1,45+1,7*2)</t>
  </si>
  <si>
    <t>622311154RZ3</t>
  </si>
  <si>
    <t>Zateplovací systém ostění, EPS šedý tl. 40 mm s omítkou silikon 3,2 kg/m2, lepidlo a perl</t>
  </si>
  <si>
    <t>0,33*171,99</t>
  </si>
  <si>
    <t>622311333RT5</t>
  </si>
  <si>
    <t>Zatepl.systém, fasáda, EPS grafit plus tl.120 mm pastózní minerál tenkovrstvá probar 3,2 kg/m2,lep</t>
  </si>
  <si>
    <t>16,2+16,2</t>
  </si>
  <si>
    <t>JZ:44,5-(1,35*4+2,5)+(3,1*19,6)-(1,35*13)+40,6-(1,35+0,54*4)+0,08*(8,3+9,2)</t>
  </si>
  <si>
    <t>SV:40,5-(2,7+1,8+1,08)+(2,8*19,6)-(1,8*9)+44,8-(1,8+1,08*2)+0,08*(9,2+8,3)</t>
  </si>
  <si>
    <t>JV:64,5-(2,25+0,54*2+2,7+3,0)</t>
  </si>
  <si>
    <t>SZ:62,6-(1,08*2+3,0)</t>
  </si>
  <si>
    <t>622311514RX0</t>
  </si>
  <si>
    <t xml:space="preserve">Izolace suterénu perimetr tl. 130 mm, bez PÚ </t>
  </si>
  <si>
    <t>JZ:13,9</t>
  </si>
  <si>
    <t>SV:10,3</t>
  </si>
  <si>
    <t>JV:1,7+1,2</t>
  </si>
  <si>
    <t>SZ:1,3+1,9</t>
  </si>
  <si>
    <t>622311523RU1</t>
  </si>
  <si>
    <t>Zateplovací systém, sokl, perimetr tl. 130 mm s mozaikovou omítkou 5,5 kg/m2</t>
  </si>
  <si>
    <t>JZ:0,3+10,5</t>
  </si>
  <si>
    <t>SV:13,9</t>
  </si>
  <si>
    <t>JV:2,0+1,5</t>
  </si>
  <si>
    <t>SZ:1,4+1,9</t>
  </si>
  <si>
    <t>622311564R00</t>
  </si>
  <si>
    <t>Zateplovací systém, parapet, XPS tl. 40 mm vč. dod materiálu</t>
  </si>
  <si>
    <t>0,33*(0,6*4+0,9*18+1,2*2+1,2*14+2,0*2+0,6*2+1,5)</t>
  </si>
  <si>
    <t>622319111R00</t>
  </si>
  <si>
    <t xml:space="preserve">Dilatační profil KZS průběžný </t>
  </si>
  <si>
    <t>pzn15:3,5*4</t>
  </si>
  <si>
    <t>622323041R00</t>
  </si>
  <si>
    <t xml:space="preserve">Penetrace stávajícího a nového podkladu pod  KZS </t>
  </si>
  <si>
    <t>(379,45+30,3+31,5)</t>
  </si>
  <si>
    <t>622422131R00</t>
  </si>
  <si>
    <t xml:space="preserve">Oprava vnějších omítek vápen. drásan. II. do 10 % </t>
  </si>
  <si>
    <t>622473187RT2</t>
  </si>
  <si>
    <t>Příplatek za okenní lištu (APU) - montáž včetně dodávky lišty</t>
  </si>
  <si>
    <t>622481211RT2</t>
  </si>
  <si>
    <t>rezerva:30,0</t>
  </si>
  <si>
    <t>622904112R00</t>
  </si>
  <si>
    <t xml:space="preserve">Očištění fasád tlakovou vodou složitost 1 - 2 </t>
  </si>
  <si>
    <t>62 PC 001</t>
  </si>
  <si>
    <t>Okenní rohový profil s přiznanou okapničkou a integrovanou síťovinou</t>
  </si>
  <si>
    <t>(0,6*4+0,9*18+1,2*2+1,2*14+2,0*2+0,6*2+1,5)</t>
  </si>
  <si>
    <t>(1,7*2)</t>
  </si>
  <si>
    <t>1,45</t>
  </si>
  <si>
    <t>62 PC 002</t>
  </si>
  <si>
    <t>Okenní rohový profil a integrovanou síťovinou</t>
  </si>
  <si>
    <t>(0,9*2)*4</t>
  </si>
  <si>
    <t>(1,5*2)*18</t>
  </si>
  <si>
    <t>(2,02*2)</t>
  </si>
  <si>
    <t>(0,9*2)*2</t>
  </si>
  <si>
    <t>(2,05*2)</t>
  </si>
  <si>
    <t>(1,5*2)*10</t>
  </si>
  <si>
    <t>(1,5)*2</t>
  </si>
  <si>
    <t>(0,9*2)</t>
  </si>
  <si>
    <t>62 PC 003</t>
  </si>
  <si>
    <t xml:space="preserve">Podparapetní připojovací profil ETICS </t>
  </si>
  <si>
    <t>62 PC 004</t>
  </si>
  <si>
    <t>Odtrhové, výtažné zkoušky, podrobný statický průzkum vč. provedení sond</t>
  </si>
  <si>
    <t>kpl</t>
  </si>
  <si>
    <t>62 PC 005</t>
  </si>
  <si>
    <t>Příplatek za lepící bitumenovou stěrku 2l/m2 pro perimetr</t>
  </si>
  <si>
    <t>30,3+31,5</t>
  </si>
  <si>
    <t>62 PC 006</t>
  </si>
  <si>
    <t xml:space="preserve">Vodotěsnící stěrka v cementové vyrovnávce soklu </t>
  </si>
  <si>
    <t>62 PC 007</t>
  </si>
  <si>
    <t xml:space="preserve">Příplatek za zátky pro ETICS z tepelné izolace </t>
  </si>
  <si>
    <t>379,45</t>
  </si>
  <si>
    <t>283502182</t>
  </si>
  <si>
    <t>Profil okapní soklový 10x10 se síťovinou</t>
  </si>
  <si>
    <t>94,2500*1,05</t>
  </si>
  <si>
    <t>63</t>
  </si>
  <si>
    <t>Podlahy a podlahové konstrukce</t>
  </si>
  <si>
    <t>63 Podlahy a podlahové konstrukce</t>
  </si>
  <si>
    <t>273316131RT2</t>
  </si>
  <si>
    <t>Základ.desky z betonu prostého vodostaveb. C25/30 XF2 odolnost proti střídavému působení mrazu</t>
  </si>
  <si>
    <t>vstupy:0,15*(2,6*1,0+3,0*1,0+2,1*1,0)</t>
  </si>
  <si>
    <t>631311131R00</t>
  </si>
  <si>
    <t xml:space="preserve">Doplnění mazanin betonem do 1 m2, nad tl. 8 cm </t>
  </si>
  <si>
    <t>doplnění rýh pzn19:0,15*0,3*1,8*2</t>
  </si>
  <si>
    <t>631571003R00</t>
  </si>
  <si>
    <t xml:space="preserve">Násyp ze štěrkopísku 0 - 32,  zpevňující </t>
  </si>
  <si>
    <t>632451021R00</t>
  </si>
  <si>
    <t>Vyrovnávací potěr MC 15, v pásu, tl. 15 mm parapety</t>
  </si>
  <si>
    <t>632451024R00</t>
  </si>
  <si>
    <t xml:space="preserve">Vyrovnávací potěr MC 15, v pásu, tl. 50 mm </t>
  </si>
  <si>
    <t>K08 atika:84,3*0,5</t>
  </si>
  <si>
    <t>632482113R00</t>
  </si>
  <si>
    <t xml:space="preserve">Profil dilatační výšky 50 mm </t>
  </si>
  <si>
    <t>pzn19:1,8*2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</si>
  <si>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</si>
  <si>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</si>
  <si>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</si>
  <si>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</si>
  <si>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</si>
  <si>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9,4*5,3*2+19,6*3,3</t>
  </si>
  <si>
    <t>10,2*5,3*2+19,6*3,3</t>
  </si>
  <si>
    <t>12,9*5,3*2</t>
  </si>
  <si>
    <t>941941291R00</t>
  </si>
  <si>
    <t xml:space="preserve">Příplatek za každý měsíc použití lešení k pol.1041 </t>
  </si>
  <si>
    <t>2měs:473,86*2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</si>
  <si>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</si>
  <si>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</si>
  <si>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</si>
  <si>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</si>
  <si>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po vybourání oken malbě:</t>
  </si>
  <si>
    <t>mč.101-139:1,35+3,0+4,8+7,3+2,1+1,12+1,12+8,54+1,82+19,89+16,78+20,18+11,47+3,25+11,7+3,37+12,25+3,37+12,15+3,37+12,15+3,87+12,15+3,25+15,08</t>
  </si>
  <si>
    <t>23,59+27,3+13,84+8,18+1,35+1,12+12,3+5,2+22,6+7,8+9,15+8,4+34,53+28,73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</si>
  <si>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</si>
  <si>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</si>
  <si>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</si>
  <si>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</si>
  <si>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</si>
  <si>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</si>
  <si>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 PC 001</t>
  </si>
  <si>
    <t>Příplatek k lešení za roznášecí prvky na střechác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</si>
  <si>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</si>
  <si>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</si>
  <si>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</si>
  <si>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</si>
  <si>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</si>
  <si>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952902110R00</t>
  </si>
  <si>
    <t xml:space="preserve">Čištění zametáním v místnostech a chodbách </t>
  </si>
  <si>
    <t>399,52*2</t>
  </si>
  <si>
    <t>95 PC 001</t>
  </si>
  <si>
    <t xml:space="preserve">Zakrývání podlah, konstrukcí </t>
  </si>
  <si>
    <t>96</t>
  </si>
  <si>
    <t>Bourání konstrukcí</t>
  </si>
  <si>
    <t>96 Bourání konstrukcí</t>
  </si>
  <si>
    <t>713100832R00</t>
  </si>
  <si>
    <t xml:space="preserve">Odstr. tepelné izolace z min. desek tl. do 200 mm </t>
  </si>
  <si>
    <t>R01 TI vaz střechy:12,3*19,4</t>
  </si>
  <si>
    <t>721242804R00</t>
  </si>
  <si>
    <t xml:space="preserve">Demontáž lapače střešních splavenin DN 125 </t>
  </si>
  <si>
    <t>764311831RT1</t>
  </si>
  <si>
    <t>Demontáž krytiny, tabule 2 x 1 m, do 25 m2, do 45° z eternitových vlnovek</t>
  </si>
  <si>
    <t>R01:6,8*19,4*2</t>
  </si>
  <si>
    <t>764352811R00</t>
  </si>
  <si>
    <t xml:space="preserve">Demontáž žlabů půlkruh. rovných, rš 330 mm, do 45° </t>
  </si>
  <si>
    <t>19,4*2</t>
  </si>
  <si>
    <t>764410850R00</t>
  </si>
  <si>
    <t xml:space="preserve">Demontáž oplechování parapetů,rš od 100 do 330 mm </t>
  </si>
  <si>
    <t>2,0*2+1,2*5+1,2*10+0,9*18+0,6*6+1,5*1+1,2*1</t>
  </si>
  <si>
    <t>764430840R00</t>
  </si>
  <si>
    <t xml:space="preserve">Demontáž oplechování zdí,rš od 330 do 500 mm </t>
  </si>
  <si>
    <t>atika:8,3*2+12,9*2</t>
  </si>
  <si>
    <t>9,2*2+12,9*2</t>
  </si>
  <si>
    <t>764430850R00</t>
  </si>
  <si>
    <t xml:space="preserve">Demontáž oplechování zdí,rš 600 mm </t>
  </si>
  <si>
    <t>požární stěna:6,9*2</t>
  </si>
  <si>
    <t>764454801R00</t>
  </si>
  <si>
    <t xml:space="preserve">Demontáž odpadních trub kruhových,D 75 a 100 mm </t>
  </si>
  <si>
    <t>3,3*4</t>
  </si>
  <si>
    <t>766441811U00</t>
  </si>
  <si>
    <t xml:space="preserve">Dmtž keramických obkl parapetů š -30cm dl -1m </t>
  </si>
  <si>
    <t>767134801R00</t>
  </si>
  <si>
    <t xml:space="preserve">Demontáž oplechování stěn plechy nýtovanými </t>
  </si>
  <si>
    <t>6,9*2*2</t>
  </si>
  <si>
    <t>960321271R00</t>
  </si>
  <si>
    <t xml:space="preserve">Bourání konstrukcí ze železobetonu </t>
  </si>
  <si>
    <t>mark.vstupy:0,15*(2,6*1,0+2,1*1,0+3,0*1,0)</t>
  </si>
  <si>
    <t>ubourání výstupků základů:0,1*0,1*(36,8*2+12,75*2)</t>
  </si>
  <si>
    <t>pzn19:0,15*0,3*1,8*2</t>
  </si>
  <si>
    <t>967031132R00</t>
  </si>
  <si>
    <t xml:space="preserve">Přisekání rovných ostění cihelných na MVC </t>
  </si>
  <si>
    <t>0,6*0,7*2</t>
  </si>
  <si>
    <t>968061113R00</t>
  </si>
  <si>
    <t xml:space="preserve">Vyvěšení dřevěných okenních křídel pl. nad 1,5 m2 </t>
  </si>
  <si>
    <t>43</t>
  </si>
  <si>
    <t>968061125R00</t>
  </si>
  <si>
    <t xml:space="preserve">Vyvěšení dřevěných dveřních křídel pl. do 2 m2 </t>
  </si>
  <si>
    <t>4</t>
  </si>
  <si>
    <t>968062355R00</t>
  </si>
  <si>
    <t xml:space="preserve">Vybourání dřevěných rámů oken dvojitých pl. 2 m2 </t>
  </si>
  <si>
    <t>968071136R00</t>
  </si>
  <si>
    <t xml:space="preserve">Vyvěšení, zavěšení kovových křídel vrat do 4 m2 </t>
  </si>
  <si>
    <t>968072455R00</t>
  </si>
  <si>
    <t xml:space="preserve">Vybourání kovových dveřních zárubní pl. do 2 m2 </t>
  </si>
  <si>
    <t>1,7*2,05*2</t>
  </si>
  <si>
    <t>968072558R00</t>
  </si>
  <si>
    <t xml:space="preserve">Vybourání kovových vrat plochy do 5 m2 </t>
  </si>
  <si>
    <t>1,45*2,02</t>
  </si>
  <si>
    <t>96 PC 001</t>
  </si>
  <si>
    <t>Dmtž a zpětná Mtž fasádních prvků - odsazení o tl ETICS - cedule, konzoly atd</t>
  </si>
  <si>
    <t>96 PC 002</t>
  </si>
  <si>
    <t>Bourání vstupních markíz vč. odvozu, likvidace a poplatku za skládku</t>
  </si>
  <si>
    <t>96 PC 003</t>
  </si>
  <si>
    <t xml:space="preserve">Dmtž ventilačních mřížek střešního pláště </t>
  </si>
  <si>
    <t>96 PC 004</t>
  </si>
  <si>
    <t xml:space="preserve">Dmtž ventilačních kovov mřížek 600x600 mm </t>
  </si>
  <si>
    <t>909   R00</t>
  </si>
  <si>
    <t xml:space="preserve">Hzs-nezmeritelne bourací práce </t>
  </si>
  <si>
    <t>hod</t>
  </si>
  <si>
    <t>stavební přípomoce:8,0*3</t>
  </si>
  <si>
    <t>97</t>
  </si>
  <si>
    <t>Prorážení otvorů</t>
  </si>
  <si>
    <t>97 Prorážení otvorů</t>
  </si>
  <si>
    <t>970231150R00</t>
  </si>
  <si>
    <t xml:space="preserve">Řezání cihelného zdiva hl. řezu 150 mm </t>
  </si>
  <si>
    <t>970251100R00</t>
  </si>
  <si>
    <t xml:space="preserve">Řezání železobetonu hl. řezu 100 mm </t>
  </si>
  <si>
    <t>ubourání výstupků základů:(36,8*2+12,75*2)</t>
  </si>
  <si>
    <t>970251150R00</t>
  </si>
  <si>
    <t xml:space="preserve">Řezání železobetonu hl. řezu 150 mm </t>
  </si>
  <si>
    <t>rýh pzn19:1,8*2*2</t>
  </si>
  <si>
    <t>971033561R00</t>
  </si>
  <si>
    <t xml:space="preserve">Vybourání otv. zeď cihel. pl.1 m2, tl.60 cm, MVC </t>
  </si>
  <si>
    <t>rozšíření otvoru:1,2*0,7*0,5</t>
  </si>
  <si>
    <t>978013191R00</t>
  </si>
  <si>
    <t>Otlučení omítek vnitřních stěn v rozsahu do 100 % ostění</t>
  </si>
  <si>
    <t>978015221R00</t>
  </si>
  <si>
    <t xml:space="preserve">Otlučení omítek vnějších MVC v složit.1-4 do 10 % </t>
  </si>
  <si>
    <t>978015291R00</t>
  </si>
  <si>
    <t>Otlučení omítek vnějších MVC v složit.1-4 do 100 % ostění</t>
  </si>
  <si>
    <t>978059621R00</t>
  </si>
  <si>
    <t xml:space="preserve">Odsekání vnějších obkladů stěn do 2 m2 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</si>
  <si>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</si>
  <si>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</si>
  <si>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</si>
  <si>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</si>
  <si>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</si>
  <si>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t</t>
  </si>
  <si>
    <t>711</t>
  </si>
  <si>
    <t>Izolace proti vodě</t>
  </si>
  <si>
    <t>711 Izolace proti vodě</t>
  </si>
  <si>
    <t>711132311R00</t>
  </si>
  <si>
    <t>Prov. izolace nopovou fólií svisle, vč.uchyc.prvků a ukončovací lišty vč. dod materiálu</t>
  </si>
  <si>
    <t>pzn24:0,6*0,6</t>
  </si>
  <si>
    <t>711212122R00</t>
  </si>
  <si>
    <t xml:space="preserve">Stěrka hydroiz. bitumen proti vlhkosti </t>
  </si>
  <si>
    <t>61,8*2</t>
  </si>
  <si>
    <t>711491271RZ1</t>
  </si>
  <si>
    <t>Separační textilie svislá včetně dodávky textilie 300g/m2</t>
  </si>
  <si>
    <t>711 PC 001</t>
  </si>
  <si>
    <t>Těsnící třírohá páska det. propojení vodorv a svis hydroizolace (přechod základu na svislou hi)</t>
  </si>
  <si>
    <t>998711201R00</t>
  </si>
  <si>
    <t xml:space="preserve">Přesun hmot pro izolace proti vodě, výšky do 6 m </t>
  </si>
  <si>
    <t>712</t>
  </si>
  <si>
    <t>Živičné krytiny</t>
  </si>
  <si>
    <t>712 Živičné krytiny</t>
  </si>
  <si>
    <t>712361702RT1</t>
  </si>
  <si>
    <t>Povlaková krytina do 10°, fólií lepenou bodově 1 vrstva - fólie ve specifikaci</t>
  </si>
  <si>
    <t>712378001R00</t>
  </si>
  <si>
    <t xml:space="preserve">Okapnice poplast RŠ 150 mm </t>
  </si>
  <si>
    <t>765799313RX2</t>
  </si>
  <si>
    <t xml:space="preserve">Montáž difúz fólie střešní lepení, přelepení spojů </t>
  </si>
  <si>
    <t>62852269</t>
  </si>
  <si>
    <t>Pás modif. asfalt samolepící tl.3,0 mm</t>
  </si>
  <si>
    <t>R01:6,8*19,4*2*1,2</t>
  </si>
  <si>
    <t>673522151</t>
  </si>
  <si>
    <t>Fólie PHI vodotěsná, větrotěsná</t>
  </si>
  <si>
    <t>998712201R00</t>
  </si>
  <si>
    <t xml:space="preserve">Přesun hmot pro povlakové krytiny, výšky do 6 m </t>
  </si>
  <si>
    <t>713</t>
  </si>
  <si>
    <t>Izolace tepelné</t>
  </si>
  <si>
    <t>713 Izolace tepelné</t>
  </si>
  <si>
    <t>713141131R00</t>
  </si>
  <si>
    <t>Izolace tepelná střech 1vrstvá vč. kotevních prvků kotveno do lať.</t>
  </si>
  <si>
    <t>713181111R00</t>
  </si>
  <si>
    <t>Izolace minerální foukaná do dutin stropů hal vč. dod materiálu čedičová vata</t>
  </si>
  <si>
    <t>skladba R02:0,2*12,2*(8,0+8,8)</t>
  </si>
  <si>
    <t>713 PC 001</t>
  </si>
  <si>
    <t xml:space="preserve">Statický návrh a posouzení kotev pro nadstřešní </t>
  </si>
  <si>
    <t>28376856</t>
  </si>
  <si>
    <t>Deska izolační PIR tl. 180 mm lambda=0,022 W/mK</t>
  </si>
  <si>
    <t>R01:6,8*19,4*2*1,05</t>
  </si>
  <si>
    <t>998713201R00</t>
  </si>
  <si>
    <t xml:space="preserve">Přesun hmot pro izolace tepelné, výšky do 6 m </t>
  </si>
  <si>
    <t>762</t>
  </si>
  <si>
    <t>Konstrukce tesařské</t>
  </si>
  <si>
    <t>762 Konstrukce tesařské</t>
  </si>
  <si>
    <t>762341027U00</t>
  </si>
  <si>
    <t>Bednění střech OSB 3N 25 P+D na krokve sedl.střecha</t>
  </si>
  <si>
    <t>6,8*19,4*2</t>
  </si>
  <si>
    <t>762341610RX2</t>
  </si>
  <si>
    <t>Bednění okap. říms z pohled. cementovlák desek vč. dodávky tl. 18 mm</t>
  </si>
  <si>
    <t>0,4*19,4*2</t>
  </si>
  <si>
    <t>762342203RT4</t>
  </si>
  <si>
    <t>Montáž laťování střech, vzdálenost latí 22 - 36 cm včetně dodávky řeziva, latě 4/6 cm</t>
  </si>
  <si>
    <t>762342204RT4</t>
  </si>
  <si>
    <t>Montáž laťování střech, svislé, vzdálenost 100 cm včetně dodávky řeziva, latě 4/6 cm</t>
  </si>
  <si>
    <t>762395000R00</t>
  </si>
  <si>
    <t xml:space="preserve">Spojovací a ochranné prostředky pro střechy </t>
  </si>
  <si>
    <t>762441112RT1</t>
  </si>
  <si>
    <t>Montáž obložení atiky,OSB desky,1vrst.,šroubováním včetně dodávky desky OSB 3 N tl. 15 mm</t>
  </si>
  <si>
    <t>ukončení vazníkové střechy:0,35*19,4*2</t>
  </si>
  <si>
    <t>762 PC 001</t>
  </si>
  <si>
    <t>D+M Nového vstupu do půdního prostoru 700x1400mm EW 15 DP3 vč.sklád schodů viz spec</t>
  </si>
  <si>
    <t>NOVÝ VSTUP DO PŮDNÍHO PROSTORU DŘEVĚNÉ TEPELNĚ IZOLAČNÍ SKLÁDACÍ SCHODY 700 x 1400 mm SE ZESÍLENOU IZOLACÍ, CELKOVÝ SOUČINITEL PROSTUPU TEPLA CELÝM PRVKEM BUDE MÍT U=1,1 W/m2K</t>
  </si>
  <si>
    <t>ŽEBŘÍKOVÝ MECHANISMUS ŠÍŘE 400 MM, ŠÍŘE NÁŠLAPU 85 MM, NÁŠLAP S PROTISKLUZOVOU ÚPRAVOU - VYFRÉZOVANÉ DRÁŽKY VČETNĚ STAHOVACÍ TYČE, POŽÁRNÍ ODOLNOST EW 15 DP3, VČ. POMOCNÉ NOSNÉ KONSTRUKCE S UCHYCENÍM NA SPODNÍ PÁSNICI VAZNÍKU, VČ. ODSTRANĚNÍ STÁVAJÍCÍCH SKLADEB V MÍSTĚ PŮDNÍHO VÝLEZU</t>
  </si>
  <si>
    <t>762 PC 002</t>
  </si>
  <si>
    <t>D+M Doplnění dřevěného roštu v horní úrovni 100/100 mm kotveno pomocí Lprofilu 100/100/8</t>
  </si>
  <si>
    <t>762 PC 003</t>
  </si>
  <si>
    <t>D+M Půdního chodníku z fošen tl.40mm vč.nos rošt hranol 2x 80/80 a prken,spoj materiál</t>
  </si>
  <si>
    <t>REVIZNÍ LÁVKA Z IMPREGNOVANÝCH FOŠEN TL 40 mm, VČ. POMOCNÉ NOSNÉ DŘEVĚNÉ KONSTRUKCE (TRÁMKY 80/80) KOTVENÉ K OCELOVÉMU VAZNÍKU (VČ. KOTEVNÍHO MATERIÁLU APOD.)</t>
  </si>
  <si>
    <t>1,4*8,7+1,0*8,7</t>
  </si>
  <si>
    <t>762 PC 004</t>
  </si>
  <si>
    <t>D+M Detail ukončení vazníkové střechy vč. impragnace</t>
  </si>
  <si>
    <t>nos rošt hranol 50/200,latě 24/40, Lprofil 60/60/8 a spoj materiál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</si>
  <si>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</si>
  <si>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</si>
  <si>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</si>
  <si>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</si>
  <si>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</si>
  <si>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721242110RT1</t>
  </si>
  <si>
    <t>Lapač střešních splavenin PP HL600 D 110 mm, kloub zápachová klapka, koš na listí vč. úprav napojení</t>
  </si>
  <si>
    <t>764171271U00</t>
  </si>
  <si>
    <t xml:space="preserve">Lemování komínu v ploše </t>
  </si>
  <si>
    <t>4*1,0</t>
  </si>
  <si>
    <t>764352203R00</t>
  </si>
  <si>
    <t xml:space="preserve">Žlaby z Pz plechu podokapní půlkruhové, rš 330 mm </t>
  </si>
  <si>
    <t>K07:38,7</t>
  </si>
  <si>
    <t>764359212R00</t>
  </si>
  <si>
    <t xml:space="preserve">Kotlík z Pz plechu kónický pro trouby D do 125 mm </t>
  </si>
  <si>
    <t>764391220R00</t>
  </si>
  <si>
    <t xml:space="preserve">Oplech navazujících zdí z Pz plechu, rš 330 mm </t>
  </si>
  <si>
    <t>K09:26,0</t>
  </si>
  <si>
    <t>764410220R00</t>
  </si>
  <si>
    <t xml:space="preserve">Oplechování parapetů včetně rohů Pz, rš 160 mm </t>
  </si>
  <si>
    <t>K01:16*1,2</t>
  </si>
  <si>
    <t>K02:6*0,6</t>
  </si>
  <si>
    <t>K03:18*0,9</t>
  </si>
  <si>
    <t>K04:1*1,5</t>
  </si>
  <si>
    <t>K05:2*2,0</t>
  </si>
  <si>
    <t>764410230R00</t>
  </si>
  <si>
    <t xml:space="preserve">Oplechování parapetů včetně rohů Pz, rš 200 mm </t>
  </si>
  <si>
    <t>K10:10,7</t>
  </si>
  <si>
    <t>764430240R00</t>
  </si>
  <si>
    <t xml:space="preserve">Oplechování zdí z Pz plechu, rš 500 mm </t>
  </si>
  <si>
    <t>K08:84,3</t>
  </si>
  <si>
    <t>764454203R00</t>
  </si>
  <si>
    <t xml:space="preserve">Odpadní trouby z Pz plechu, kruhové, D 120 mm </t>
  </si>
  <si>
    <t>K06:12,8</t>
  </si>
  <si>
    <t>764905201RT3</t>
  </si>
  <si>
    <t>Krytina z trapéz.plechů poplast vlna 50,na dřevo tl. 0,88 mm</t>
  </si>
  <si>
    <t>764 PC 001</t>
  </si>
  <si>
    <t xml:space="preserve">Dmtž odvětrávacích hlavic střechy </t>
  </si>
  <si>
    <t>764 PC 002</t>
  </si>
  <si>
    <t xml:space="preserve">D+M odvětrávacích hlavic střechy vč. prodluž </t>
  </si>
  <si>
    <t>998764201R00</t>
  </si>
  <si>
    <t xml:space="preserve">Přesun hmot pro klempířské konstr., výšky do 6 m </t>
  </si>
  <si>
    <t>766</t>
  </si>
  <si>
    <t>Konstrukce truhlářské</t>
  </si>
  <si>
    <t>766 Konstrukce truhlářské</t>
  </si>
  <si>
    <t>766 PC 001</t>
  </si>
  <si>
    <t>D+M Vnitřní parapet z CPL vč. lepící pěny š.450 mm</t>
  </si>
  <si>
    <t>766 PC D01</t>
  </si>
  <si>
    <t>D+M Vnější vstup proskl. AL dvoukř dveře viz spec prvků 1700x2050 mm</t>
  </si>
  <si>
    <t>766 PC D02</t>
  </si>
  <si>
    <t>D+M Vnější AL dvoukř vrata zateplena viz spec prvků 1450x2020 mm</t>
  </si>
  <si>
    <t>766 PC W01</t>
  </si>
  <si>
    <t>D+M Vnější plast okno viz spec prvků 2000x1500 mm</t>
  </si>
  <si>
    <t>766 PC W02</t>
  </si>
  <si>
    <t>D+M Vnější plast okno viz spec prvků 1200x900 mm</t>
  </si>
  <si>
    <t>766 PC W03</t>
  </si>
  <si>
    <t>D+M Vnější plast okno viz spec prvků 1200x1500 mm</t>
  </si>
  <si>
    <t>766 PC W04</t>
  </si>
  <si>
    <t>D+M Vnější plast okno viz spec prvků 900x1500 mm</t>
  </si>
  <si>
    <t>766 PC W05</t>
  </si>
  <si>
    <t>D+M Vnější plast okno viz spec prvků 600x900 mm</t>
  </si>
  <si>
    <t>766 PC W06</t>
  </si>
  <si>
    <t>D+M Vnější plast okno viz spec prvků 1500x1500 mm</t>
  </si>
  <si>
    <t>766 PC W07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</si>
  <si>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</si>
  <si>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</si>
  <si>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</si>
  <si>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</si>
  <si>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</si>
  <si>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767990010RAA</t>
  </si>
  <si>
    <t>Atypické ocelové konstrukce do 5 kg/kus</t>
  </si>
  <si>
    <t>kg</t>
  </si>
  <si>
    <t>NUTNÉ STATICKY ZAJISTIT DIAGONÁLY OCELOVÉHO VAZNÍKU, PÁSOVINA P6/100 (cca 94 kg), SVARY 4mm dl. 50 mm á300</t>
  </si>
  <si>
    <t>statické zajištění vazníků odhad:66,0</t>
  </si>
  <si>
    <t>767990010RAB</t>
  </si>
  <si>
    <t>Atypické ocelové konstrukce 5 - 10 kg/kus</t>
  </si>
  <si>
    <t>D+M Lúhelníku lem vstupů:</t>
  </si>
  <si>
    <t>vstupy:(2,6+1,0*2+3,0+1,0*2+2,1+1,0*2)*5,0</t>
  </si>
  <si>
    <t>767 PC 001</t>
  </si>
  <si>
    <t>D+M Plast větr. mřížky se síť proti hmyzu a ptactv 150x150 mm</t>
  </si>
  <si>
    <t>767 PC 002</t>
  </si>
  <si>
    <t>D+M Uložení kabel vedení do vysek drážky zdiva vč. chráničky a zpětné zaprav rýhy</t>
  </si>
  <si>
    <t>767 PC 003</t>
  </si>
  <si>
    <t>D+M Venkovní čistící zóny vč. rámu žár zink 1100x450x60 mm</t>
  </si>
  <si>
    <t>767 PC 004</t>
  </si>
  <si>
    <t xml:space="preserve">D+M ventilačních kovov mřížek 600x600 mm </t>
  </si>
  <si>
    <t>767 PC 005</t>
  </si>
  <si>
    <t>D+M Systémových dvířek elektro vč. osazení o tl ETICS</t>
  </si>
  <si>
    <t>767 PC 006</t>
  </si>
  <si>
    <t>Dmtž, natření a zpětná Mtž konzoly antény osazení o tl ETICS</t>
  </si>
  <si>
    <t>767 PC Z01</t>
  </si>
  <si>
    <t>D+M Vnějších markíz kovov kce, bezpeč.sklo 1000x3200 mm vč. kotvení viz specifikace prvků</t>
  </si>
  <si>
    <t>767 PC Z02</t>
  </si>
  <si>
    <t>D+M Vnějších markíz kovov kce, bezpeč.sklo 1000x2700 mm vč. kotvení viz specifikace prvků</t>
  </si>
  <si>
    <t>767 PC Z03</t>
  </si>
  <si>
    <t>D+M Vnějších boků markíz kovov kce, bezpeč.sklo 1000x2000 mm vč. kotvení viz specifikace prvků</t>
  </si>
  <si>
    <t>998767201R00</t>
  </si>
  <si>
    <t xml:space="preserve">Přesun hmot pro zámečnické konstr., výšky do 6 m </t>
  </si>
  <si>
    <t>771</t>
  </si>
  <si>
    <t>Podlahy z dlaždic a obklady</t>
  </si>
  <si>
    <t>771 Podlahy z dlaždic a obklady</t>
  </si>
  <si>
    <t>771101121R00</t>
  </si>
  <si>
    <t xml:space="preserve">Provedení penetrace podkladu </t>
  </si>
  <si>
    <t>parapety odhad:0,5*0,9*18+0,5*1,2*2</t>
  </si>
  <si>
    <t>pzn19:0,3*1,8*2</t>
  </si>
  <si>
    <t>pzn19:0,3*2*2*0,1</t>
  </si>
  <si>
    <t>771475014RT1</t>
  </si>
  <si>
    <t xml:space="preserve">Obklad soklíků keram.rovných, tmel, výška 10cm </t>
  </si>
  <si>
    <t>pzn19:0,3*2*2</t>
  </si>
  <si>
    <t>771479001R00</t>
  </si>
  <si>
    <t xml:space="preserve">Řezání dlaždic keramických pro soklíky </t>
  </si>
  <si>
    <t>771575105R00</t>
  </si>
  <si>
    <t xml:space="preserve">Montáž podlah keram.,režné hladké, tmel, 15x15 cm </t>
  </si>
  <si>
    <t>771578011R00</t>
  </si>
  <si>
    <t xml:space="preserve">Spára podlaha - stěna, silikonem </t>
  </si>
  <si>
    <t>771579791R00</t>
  </si>
  <si>
    <t xml:space="preserve">Příplatek za plochu podlah keram. do 5 m2 jednotl. </t>
  </si>
  <si>
    <t>771579793R00</t>
  </si>
  <si>
    <t xml:space="preserve">Příplatek za spárovací hmotu - plošně </t>
  </si>
  <si>
    <t>59764201</t>
  </si>
  <si>
    <t>Dlažba dle výběru investora 150x150x9 mm</t>
  </si>
  <si>
    <t>10,5*1,2</t>
  </si>
  <si>
    <t>998771202R00</t>
  </si>
  <si>
    <t xml:space="preserve">Přesun hmot pro podlahy z dlaždic, výšky do 12 m </t>
  </si>
  <si>
    <t>900      RT5</t>
  </si>
  <si>
    <t>HZS Práce v tarifní třídě 8</t>
  </si>
  <si>
    <t>h</t>
  </si>
  <si>
    <t>přípomoce pro obklady parapetů:8,0*1</t>
  </si>
  <si>
    <t>777</t>
  </si>
  <si>
    <t>Podlahy ze syntetických hmot</t>
  </si>
  <si>
    <t>777 Podlahy ze syntetických hmot</t>
  </si>
  <si>
    <t>777553210R00</t>
  </si>
  <si>
    <t xml:space="preserve">Vyrovnání podlah, samonivel. hmota tl. 2mm </t>
  </si>
  <si>
    <t>777553219R00</t>
  </si>
  <si>
    <t xml:space="preserve">Příplatek za další 2 mm, samonivel. hmota </t>
  </si>
  <si>
    <t>777615215R00</t>
  </si>
  <si>
    <t>Nátěry podlah betonových  2x Epacid vstupy</t>
  </si>
  <si>
    <t>vstupy:0,15*(2,6+1,0*2+3,0+1,0*2+2,1+1,0*2)</t>
  </si>
  <si>
    <t>2,6*1,0+3,0*1,0+2,1*1,0</t>
  </si>
  <si>
    <t>998777201R00</t>
  </si>
  <si>
    <t xml:space="preserve">Přesun hmot pro podlahy syntetické, výšky do 6 m </t>
  </si>
  <si>
    <t>783</t>
  </si>
  <si>
    <t>Nátěry</t>
  </si>
  <si>
    <t>783 Nátěry</t>
  </si>
  <si>
    <t>783782205R00</t>
  </si>
  <si>
    <t>Nátěr tesařských konstrukcí 2x proti hnilobě a škůdcům</t>
  </si>
  <si>
    <t>odhad, rošty, chodníky, latě atd:250,0</t>
  </si>
  <si>
    <t>783 PC 001</t>
  </si>
  <si>
    <t>Nátěr syntetický kov.kcí - 1x nátěr reaktivní bar. 1x základní nátěr 1x vrchní email - střeš nosníky</t>
  </si>
  <si>
    <t>784</t>
  </si>
  <si>
    <t>Malby</t>
  </si>
  <si>
    <t>784 Malby</t>
  </si>
  <si>
    <t>784191101R00</t>
  </si>
  <si>
    <t xml:space="preserve">Penetrace podkladu univerzální 1x </t>
  </si>
  <si>
    <t>3,0*(35,8*6+3,9*16+2,6*2+2,0*2)</t>
  </si>
  <si>
    <t>3,0*(2,6*2+1,8*2)</t>
  </si>
  <si>
    <t>3,0*(5,9*23+2,6*12+3,0*4)</t>
  </si>
  <si>
    <t>-(0,9*2,0*72)</t>
  </si>
  <si>
    <t>-71,639</t>
  </si>
  <si>
    <t>784195112R00</t>
  </si>
  <si>
    <t xml:space="preserve">Malba tekutá, bílá, 2 x </t>
  </si>
  <si>
    <t>784402801R00</t>
  </si>
  <si>
    <t xml:space="preserve">Odstranění malby oškrábáním v místnosti H do 3,8 m </t>
  </si>
  <si>
    <t>otvory:-(0,9*2,0*72)</t>
  </si>
  <si>
    <t>otvory:-71,639</t>
  </si>
  <si>
    <t>30%:1640,641*0,3</t>
  </si>
  <si>
    <t>784452211R00</t>
  </si>
  <si>
    <t xml:space="preserve">Malba sádrokartonových stěn </t>
  </si>
  <si>
    <t>M21</t>
  </si>
  <si>
    <t>Elektromontáže</t>
  </si>
  <si>
    <t>M21 Elektromontáže</t>
  </si>
  <si>
    <t>PC M21 001</t>
  </si>
  <si>
    <t xml:space="preserve">D+M Nové zástrčky na 380V osazení o tl ETICS </t>
  </si>
  <si>
    <t>PC M21 002</t>
  </si>
  <si>
    <t xml:space="preserve">DMtž stávajícího hromosvodu </t>
  </si>
  <si>
    <t>5,3*4</t>
  </si>
  <si>
    <t>PC M21 003</t>
  </si>
  <si>
    <t xml:space="preserve">DMtž kabelového vedení </t>
  </si>
  <si>
    <t>3,5</t>
  </si>
  <si>
    <t>PC M21 004</t>
  </si>
  <si>
    <t>Dmtž zpětná Mtž elektroinstalace čidlo,alarm,osvět vč. osazení o tl ETICS a úpravy rozvodů</t>
  </si>
  <si>
    <t>D96</t>
  </si>
  <si>
    <t>Přesuny suti a vybouraných hmot</t>
  </si>
  <si>
    <t>D96 Přesuny suti a vybouraných hmot</t>
  </si>
  <si>
    <t>D 96 PC 001</t>
  </si>
  <si>
    <t>Příplatek za likvidaci nebezpečného odpadu azbest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</si>
  <si>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</si>
  <si>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</si>
  <si>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</si>
  <si>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</si>
  <si>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</si>
  <si>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</si>
  <si>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</si>
  <si>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</si>
  <si>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</si>
  <si>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</si>
  <si>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</si>
  <si>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</si>
  <si>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</si>
  <si>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</si>
  <si>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</si>
  <si>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</si>
  <si>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</si>
  <si>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</si>
  <si>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</si>
  <si>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</si>
  <si>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</si>
  <si>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</si>
  <si>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</si>
  <si>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29_06_2016 1 - Administrativní budova Jaroměř - SEN</t>
  </si>
  <si>
    <t>2 - Vedlejší rozpočtové náklady</t>
  </si>
  <si>
    <t>00</t>
  </si>
  <si>
    <t>Vedlejší rozpočtové náklady</t>
  </si>
  <si>
    <t>00 Vedlejší rozpočtové náklady</t>
  </si>
  <si>
    <t>01</t>
  </si>
  <si>
    <t>Zařízení staveniště - veškeré náklady spojené s vybudováním, provozem a odstraněním ZS</t>
  </si>
  <si>
    <t>02</t>
  </si>
  <si>
    <t>Zkoušky a revize- náklady zhotovitele na provádění zkoušek a revizí nezbytných k provedení díla</t>
  </si>
  <si>
    <t>03</t>
  </si>
  <si>
    <t>Provozní vlivy - zohlednění všech cizích vlivů způsobených na stavbě</t>
  </si>
  <si>
    <t>04</t>
  </si>
  <si>
    <t xml:space="preserve">Vytyčení všech stávajících podzemních sítí </t>
  </si>
  <si>
    <t>05</t>
  </si>
  <si>
    <t>Mimostaveništní doprava - mimořádné náklady spojené s dopravou materiálu na staveniště</t>
  </si>
  <si>
    <t>DIO (zpracování a projednání, řízení dopravy apod.)</t>
  </si>
  <si>
    <t>06</t>
  </si>
  <si>
    <t>Územní vlivy - zohlednění dopravních omezení záborů veřejných ploch</t>
  </si>
  <si>
    <t>07</t>
  </si>
  <si>
    <t>Provedení měření vlhkosti zdiva před aplikací ETICS</t>
  </si>
  <si>
    <t>08</t>
  </si>
  <si>
    <t xml:space="preserve">Dokumentace skutečného provedení (3paré) </t>
  </si>
  <si>
    <t>09</t>
  </si>
  <si>
    <t>Bankovní záruky - náklady na bankovní záruky dle podmínek zadavatele</t>
  </si>
  <si>
    <t>10</t>
  </si>
  <si>
    <t>Pojištění stavby - náklady na pojištění stavby dle podmínek zadavatele</t>
  </si>
  <si>
    <t>11</t>
  </si>
  <si>
    <t>Vnitroareálová doprava - mimořádné náklady spojené se staženými podmínkami (absence přístupu apod.)</t>
  </si>
  <si>
    <t>12</t>
  </si>
  <si>
    <t>Mimořádné náklady spojené s památkově chráněným objekt (vzorky, prototypy.šetření a odsouhlas atd)</t>
  </si>
  <si>
    <t>29_06_2016 2 - Vedlejší rozpočtové náklady</t>
  </si>
  <si>
    <t>3 - Otopná soustava</t>
  </si>
  <si>
    <t>723</t>
  </si>
  <si>
    <t>Vnitřní plynovod</t>
  </si>
  <si>
    <t>723 Vnitřní plynovod</t>
  </si>
  <si>
    <t>7901030R01VD</t>
  </si>
  <si>
    <t>Passport otopné soustavy (zmapování aktuálního otopných těles a potrubních rozvodů)</t>
  </si>
  <si>
    <t>7901050R01VD</t>
  </si>
  <si>
    <t>Projekt vyregulování otopné soustavy (přepočet tep spádu a průtoků v otopné soustavě)</t>
  </si>
  <si>
    <t>7901101R01VD</t>
  </si>
  <si>
    <t>905      R01</t>
  </si>
  <si>
    <t>Změna nastavení regulátoru ÚT (úprava parametrů ekvitermní křivky)</t>
  </si>
  <si>
    <t>905      R02</t>
  </si>
  <si>
    <t xml:space="preserve">Změna nastavení oběhových čerpadel </t>
  </si>
  <si>
    <t>905      R03</t>
  </si>
  <si>
    <t xml:space="preserve">Topná zkouška </t>
  </si>
  <si>
    <t>29_06_2016 3 - Otopná soustava</t>
  </si>
  <si>
    <t>4 - Elektroinstalace</t>
  </si>
  <si>
    <t xml:space="preserve">LED svítidlo typ A,600x80x40mm, 24W/2558lm, IP65 </t>
  </si>
  <si>
    <t xml:space="preserve">LED svítidlo typ B, 600x80x40mm, 26W/1827lm, IP 65 </t>
  </si>
  <si>
    <t xml:space="preserve">LED svítidlo typ C, 1500x80x40mm, 62W/4089lm, IP65 </t>
  </si>
  <si>
    <t xml:space="preserve">LED svítidlo typ D,1000x80x40mm, 46W/3028lm, IP 65 </t>
  </si>
  <si>
    <t>LED svítidlo typ E, kruhové ?300mm, 18W/2040lm, IP 54</t>
  </si>
  <si>
    <t>LED svítidlo typ F, kruhové ?300mm , 13W/1500lm, I P 54</t>
  </si>
  <si>
    <t>LED svítidlo typ G,1160x650x85mm, 33W/3770lm, IP 5 4</t>
  </si>
  <si>
    <t>LED svítidlo typ H,kruhové ?300mm, 27W/2930lm, IP 54</t>
  </si>
  <si>
    <t>LED svítidlo typ I, 1160x650x85mm, 25W/2920lm, IP5 4</t>
  </si>
  <si>
    <t>LED svítidlo typ J, 1160x650x85mm, 48W/5320lm, IP5 4</t>
  </si>
  <si>
    <t xml:space="preserve">Montážní deska do zateplení </t>
  </si>
  <si>
    <t xml:space="preserve">Venkovní zásuvkový sloupek </t>
  </si>
  <si>
    <t xml:space="preserve">Kabelová chránička Kopoflex 40mm </t>
  </si>
  <si>
    <t>13</t>
  </si>
  <si>
    <t xml:space="preserve">Kabelová chránička Monoflex L50 </t>
  </si>
  <si>
    <t>14</t>
  </si>
  <si>
    <t xml:space="preserve">Kabel CYKY-J 3x2,5 </t>
  </si>
  <si>
    <t>15</t>
  </si>
  <si>
    <t xml:space="preserve">Kabel CYKY-J 3x1,5 </t>
  </si>
  <si>
    <t>16</t>
  </si>
  <si>
    <t xml:space="preserve">Lišta vkládací 40x20 (2m) </t>
  </si>
  <si>
    <t>17</t>
  </si>
  <si>
    <t xml:space="preserve">Lišta vkládací 20x20 (2m) </t>
  </si>
  <si>
    <t>18</t>
  </si>
  <si>
    <t xml:space="preserve">Krabice lištová LK 80R/2 s víčkem </t>
  </si>
  <si>
    <t>19</t>
  </si>
  <si>
    <t xml:space="preserve">Krabice univerzální KU 68 s víčkem </t>
  </si>
  <si>
    <t>20</t>
  </si>
  <si>
    <t xml:space="preserve">Proudový chránič 30mA s nadproudovou ochranou 16A </t>
  </si>
  <si>
    <t>21</t>
  </si>
  <si>
    <t xml:space="preserve">Pomocný materiál </t>
  </si>
  <si>
    <t>22</t>
  </si>
  <si>
    <t xml:space="preserve">Demontáž stávajícího osvětlení </t>
  </si>
  <si>
    <t>23</t>
  </si>
  <si>
    <t xml:space="preserve">Ekologická likvidace svítidel a světelných zdrojů </t>
  </si>
  <si>
    <t>24</t>
  </si>
  <si>
    <t xml:space="preserve">Montáž instalačních lišt a kabeláže </t>
  </si>
  <si>
    <t>25</t>
  </si>
  <si>
    <t xml:space="preserve">Montáž instalačních krabic </t>
  </si>
  <si>
    <t>26</t>
  </si>
  <si>
    <t xml:space="preserve">Montáž svítidel včetně závěsů </t>
  </si>
  <si>
    <t>27</t>
  </si>
  <si>
    <t xml:space="preserve">Montáž krabic do zateplení </t>
  </si>
  <si>
    <t>28</t>
  </si>
  <si>
    <t xml:space="preserve">Montáž venkovního sloupku </t>
  </si>
  <si>
    <t>29</t>
  </si>
  <si>
    <t xml:space="preserve">Úprava rozvaděče RMS 1 </t>
  </si>
  <si>
    <t>30</t>
  </si>
  <si>
    <t xml:space="preserve">Doprava osob a materiálu </t>
  </si>
  <si>
    <t>31</t>
  </si>
  <si>
    <t xml:space="preserve">Revize </t>
  </si>
  <si>
    <t>32</t>
  </si>
  <si>
    <t xml:space="preserve">Spolupráce s revizním technikem </t>
  </si>
  <si>
    <t>29_06_2016 4 - Elektroinstalace</t>
  </si>
  <si>
    <t>5 - Bleskosvod a uzemnění</t>
  </si>
  <si>
    <t xml:space="preserve">Výchozí revize bleskovodu vč. revizní zprávy (4x) </t>
  </si>
  <si>
    <t xml:space="preserve">Demontáž stáv. bleskovodu </t>
  </si>
  <si>
    <t xml:space="preserve">Úprava (urovnání) stáv. vedení od střešních antén </t>
  </si>
  <si>
    <t xml:space="preserve">Zakreslení skutečného stavu vč. tisku 4x paré </t>
  </si>
  <si>
    <t>210220021RT1</t>
  </si>
  <si>
    <t>Vedení uzemňovací v zemi FeZn do 120 mm2 včetně pásku FeZn 30 x 4 mm</t>
  </si>
  <si>
    <t>210220022RT1</t>
  </si>
  <si>
    <t>Vedení uzemňovací v zemi FeZn, D 8 - 10 mm včetně drátu FeZn 10 mm</t>
  </si>
  <si>
    <t>210220101RT1</t>
  </si>
  <si>
    <t>Vodiče svodové FeZn D do 10,Al 10,Cu 8 +podpěry včetně drátu FeZn 8 mm + PV 23</t>
  </si>
  <si>
    <t>210220101RT3</t>
  </si>
  <si>
    <t>Vodiče svodové FeZn D do 10,Al 10,Cu 8 +podpěry včetně dodávky drátu FeZn 8 mm + PV01</t>
  </si>
  <si>
    <t>210220101RT4</t>
  </si>
  <si>
    <t>Vodiče svodové FeZn D do 10,Al 10,Cu 8 +podpěry včetně dodávky drátu FeZn 8 mm + PV 21</t>
  </si>
  <si>
    <t>Jímací tyč AmLgSi3m vč. betonové základny a pvc podložky pod základnu</t>
  </si>
  <si>
    <t>210220301RT2</t>
  </si>
  <si>
    <t>Svorka hromosvodová do 2 šroubů /SS, SZ, SO/ včetně dodávky svorky SS</t>
  </si>
  <si>
    <t>210220301RT3</t>
  </si>
  <si>
    <t>Svorka hromosvodová do 2 šroubů /SS, SZ, SO/ včetně dodávky svorky SZ</t>
  </si>
  <si>
    <t>210220302RT1</t>
  </si>
  <si>
    <t>Svorka hromosvodová nad 2 šrouby /ST, SJ, SR, atd/ včetně dodávky svorky SR 02</t>
  </si>
  <si>
    <t>210220302RT2</t>
  </si>
  <si>
    <t>Svorka hromosvodová nad 2 šrouby /ST, SJ, SR, atd/ včetně dodávky svorky SR 03</t>
  </si>
  <si>
    <t>210220302RT3</t>
  </si>
  <si>
    <t>Svorka hromosvodová nad 2 šrouby /ST, SJ, SR, atd/ včetně dodávky svorky SK</t>
  </si>
  <si>
    <t>210220302RT6</t>
  </si>
  <si>
    <t>Svorka hromosvodová nad 2 šrouby /ST, SJ, SR, atd/ včetně dodávky svorky SP1</t>
  </si>
  <si>
    <t>210220302RT7</t>
  </si>
  <si>
    <t>Svorka hromosvodová nad 2 šrouby /ST, SJ, SR, atd/ včetně dodávky svorky ST 02</t>
  </si>
  <si>
    <t>210220372R00</t>
  </si>
  <si>
    <t>Úhelník ochranný nebo trubka s držáky do zdiva ochran.úhelníku + 2 držáky do zdi</t>
  </si>
  <si>
    <t>210220401RT1</t>
  </si>
  <si>
    <t>Označení svodu štítky, smaltované, umělá hmota včetně dodávky štítku</t>
  </si>
  <si>
    <t xml:space="preserve">Svodič přepětí </t>
  </si>
  <si>
    <t>210220457R00</t>
  </si>
  <si>
    <t xml:space="preserve">Bentonit pro zlepšení uzemnění </t>
  </si>
  <si>
    <t xml:space="preserve">Nátěr zemních spojů </t>
  </si>
  <si>
    <t>M46</t>
  </si>
  <si>
    <t>Zemní práce při montážích</t>
  </si>
  <si>
    <t>M46 Zemní práce při montážích</t>
  </si>
  <si>
    <t>460010022RT1</t>
  </si>
  <si>
    <t>Vytýčení kabelové trasy podél silnice délka trasy do 100 m</t>
  </si>
  <si>
    <t>km</t>
  </si>
  <si>
    <t>460200254RT2</t>
  </si>
  <si>
    <t>Výkop kabelové rýhy 50/70 cm  hor.4 ruční výkop rýhy</t>
  </si>
  <si>
    <t>460570254R00</t>
  </si>
  <si>
    <t xml:space="preserve">Zához rýhy 50/70 cm, hornina třídy 4, se zhutněním </t>
  </si>
  <si>
    <t>VRN</t>
  </si>
  <si>
    <t>29_06_2016 5 - Bleskosvod a uzemnění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</si>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</sst>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0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left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7" fillId="0" borderId="48" xfId="20" applyFont="1" applyBorder="1">
      <alignment/>
      <protection/>
    </xf>
    <xf numFmtId="0" fontId="1" fillId="0" borderId="48" xfId="20" applyFont="1" applyBorder="1">
      <alignment/>
      <protection/>
    </xf>
    <xf numFmtId="0" fontId="1" fillId="0" borderId="48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3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3" fillId="5" borderId="54" xfId="20" applyNumberFormat="1" applyFont="1" applyFill="1" applyBorder="1" applyAlignment="1">
      <alignment horizontal="right" wrapText="1"/>
      <protection/>
    </xf>
    <xf numFmtId="3" fontId="15" fillId="0" borderId="0" xfId="20" applyNumberFormat="1" applyFont="1" applyAlignment="1">
      <alignment wrapText="1"/>
      <protection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horizontal="center"/>
      <protection/>
    </xf>
    <xf numFmtId="0" fontId="7" fillId="2" borderId="49" xfId="0" applyFont="1" applyFill="1" applyBorder="1" applyAlignment="1" applyProtection="1">
      <alignment horizontal="center"/>
      <protection/>
    </xf>
    <xf numFmtId="0" fontId="7" fillId="2" borderId="50" xfId="0" applyFont="1" applyFill="1" applyBorder="1" applyAlignment="1" applyProtection="1">
      <alignment horizontal="center"/>
      <protection/>
    </xf>
    <xf numFmtId="0" fontId="7" fillId="2" borderId="51" xfId="0" applyFont="1" applyFill="1" applyBorder="1" applyAlignment="1" applyProtection="1">
      <alignment horizontal="center"/>
      <protection/>
    </xf>
    <xf numFmtId="49" fontId="3" fillId="0" borderId="23" xfId="0" applyNumberFormat="1" applyFont="1" applyBorder="1" applyProtection="1">
      <protection/>
    </xf>
    <xf numFmtId="0" fontId="3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3" fontId="1" fillId="0" borderId="41" xfId="0" applyNumberFormat="1" applyFont="1" applyBorder="1" applyProtection="1">
      <protection/>
    </xf>
    <xf numFmtId="3" fontId="1" fillId="0" borderId="5" xfId="0" applyNumberFormat="1" applyFont="1" applyBorder="1" applyProtection="1">
      <protection/>
    </xf>
    <xf numFmtId="3" fontId="1" fillId="0" borderId="15" xfId="0" applyNumberFormat="1" applyFont="1" applyBorder="1" applyProtection="1">
      <protection/>
    </xf>
    <xf numFmtId="3" fontId="1" fillId="0" borderId="55" xfId="0" applyNumberFormat="1" applyFont="1" applyBorder="1" applyProtection="1">
      <protection/>
    </xf>
    <xf numFmtId="0" fontId="7" fillId="2" borderId="10" xfId="0" applyFont="1" applyFill="1" applyBorder="1" applyProtection="1">
      <protection/>
    </xf>
    <xf numFmtId="0" fontId="7" fillId="2" borderId="11" xfId="0" applyFont="1" applyFill="1" applyBorder="1" applyProtection="1">
      <protection/>
    </xf>
    <xf numFmtId="3" fontId="7" fillId="2" borderId="30" xfId="0" applyNumberFormat="1" applyFont="1" applyFill="1" applyBorder="1" applyProtection="1">
      <protection/>
    </xf>
    <xf numFmtId="3" fontId="7" fillId="2" borderId="49" xfId="0" applyNumberFormat="1" applyFont="1" applyFill="1" applyBorder="1" applyProtection="1">
      <protection/>
    </xf>
    <xf numFmtId="3" fontId="7" fillId="2" borderId="50" xfId="0" applyNumberFormat="1" applyFont="1" applyFill="1" applyBorder="1" applyProtection="1">
      <protection/>
    </xf>
    <xf numFmtId="3" fontId="7" fillId="2" borderId="51" xfId="0" applyNumberFormat="1" applyFont="1" applyFill="1" applyBorder="1" applyProtection="1">
      <protection/>
    </xf>
    <xf numFmtId="3" fontId="1" fillId="0" borderId="33" xfId="0" applyNumberFormat="1" applyFont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3" fontId="1" fillId="0" borderId="42" xfId="0" applyNumberFormat="1" applyFont="1" applyBorder="1" applyAlignment="1" applyProtection="1">
      <alignment horizontal="right"/>
      <protection locked="0"/>
    </xf>
    <xf numFmtId="4" fontId="1" fillId="0" borderId="32" xfId="0" applyNumberFormat="1" applyFont="1" applyBorder="1" applyAlignment="1" applyProtection="1">
      <alignment horizontal="right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16" fillId="5" borderId="4" xfId="2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alignment horizontal="centerContinuous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3" fillId="0" borderId="19" xfId="0" applyFont="1" applyBorder="1" applyProtection="1"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49" fontId="1" fillId="2" borderId="3" xfId="0" applyNumberFormat="1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3" fontId="3" fillId="0" borderId="22" xfId="0" applyNumberFormat="1" applyFont="1" applyBorder="1" applyAlignment="1" applyProtection="1">
      <alignment horizontal="left"/>
      <protection locked="0"/>
    </xf>
    <xf numFmtId="49" fontId="1" fillId="2" borderId="5" xfId="0" applyNumberFormat="1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Protection="1">
      <protection locked="0"/>
    </xf>
    <xf numFmtId="0" fontId="3" fillId="0" borderId="25" xfId="0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3" fontId="1" fillId="0" borderId="26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49" fontId="13" fillId="5" borderId="64" xfId="20" applyNumberFormat="1" applyFont="1" applyFill="1" applyBorder="1" applyAlignment="1">
      <alignment horizontal="left" wrapTex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13" fillId="5" borderId="4" xfId="20" applyNumberFormat="1" applyFont="1" applyFill="1" applyBorder="1" applyAlignment="1">
      <alignment horizontal="left" wrapText="1"/>
      <protection/>
    </xf>
    <xf numFmtId="0" fontId="14" fillId="0" borderId="0" xfId="0" applyNumberFormat="1" applyFont="1" applyAlignment="1">
      <alignment wrapText="1"/>
    </xf>
    <xf numFmtId="0" fontId="14" fillId="0" borderId="5" xfId="0" applyNumberFormat="1" applyFont="1" applyBorder="1" applyAlignment="1">
      <alignment wrapText="1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O100"/>
  <sheetViews>
    <sheetView showGridLines="0" view="pageBreakPreview" zoomScaleSheetLayoutView="100" workbookViewId="0" topLeftCell="B13">
      <selection activeCell="D40" sqref="D40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927</v>
      </c>
      <c r="E2" s="5"/>
      <c r="F2" s="4"/>
      <c r="G2" s="6"/>
      <c r="H2" s="7" t="s">
        <v>0</v>
      </c>
      <c r="I2" s="8">
        <f ca="1">TODAY()</f>
        <v>42836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100</v>
      </c>
      <c r="E5" s="13" t="s">
        <v>101</v>
      </c>
      <c r="F5" s="14"/>
      <c r="G5" s="15"/>
      <c r="H5" s="14"/>
      <c r="I5" s="15"/>
      <c r="O5" s="8"/>
    </row>
    <row r="7" spans="2:11" ht="12.75">
      <c r="B7" s="351"/>
      <c r="C7" s="360" t="s">
        <v>3</v>
      </c>
      <c r="D7" s="361"/>
      <c r="E7" s="351"/>
      <c r="F7" s="351"/>
      <c r="G7" s="362"/>
      <c r="H7" s="363" t="s">
        <v>4</v>
      </c>
      <c r="I7" s="362"/>
      <c r="J7" s="361"/>
      <c r="K7" s="16"/>
    </row>
    <row r="8" spans="2:11" ht="12.75">
      <c r="B8" s="351"/>
      <c r="C8" s="351"/>
      <c r="D8" s="361"/>
      <c r="E8" s="351"/>
      <c r="F8" s="351"/>
      <c r="G8" s="362"/>
      <c r="H8" s="363" t="s">
        <v>5</v>
      </c>
      <c r="I8" s="362"/>
      <c r="J8" s="361"/>
      <c r="K8" s="16"/>
    </row>
    <row r="9" spans="2:10" ht="12.75">
      <c r="B9" s="351"/>
      <c r="C9" s="363"/>
      <c r="D9" s="361"/>
      <c r="E9" s="351"/>
      <c r="F9" s="351"/>
      <c r="G9" s="362"/>
      <c r="H9" s="363"/>
      <c r="I9" s="362"/>
      <c r="J9" s="361"/>
    </row>
    <row r="10" spans="2:10" ht="12.75">
      <c r="B10" s="351"/>
      <c r="C10" s="351"/>
      <c r="D10" s="351"/>
      <c r="E10" s="351"/>
      <c r="F10" s="351"/>
      <c r="G10" s="362"/>
      <c r="H10" s="363"/>
      <c r="I10" s="362"/>
      <c r="J10" s="361"/>
    </row>
    <row r="11" spans="2:11" ht="12.75">
      <c r="B11" s="351"/>
      <c r="C11" s="360" t="s">
        <v>6</v>
      </c>
      <c r="D11" s="361"/>
      <c r="E11" s="351"/>
      <c r="F11" s="351"/>
      <c r="G11" s="362"/>
      <c r="H11" s="363" t="s">
        <v>4</v>
      </c>
      <c r="I11" s="362"/>
      <c r="J11" s="361"/>
      <c r="K11" s="16"/>
    </row>
    <row r="12" spans="2:11" ht="12.75">
      <c r="B12" s="351"/>
      <c r="C12" s="351"/>
      <c r="D12" s="361"/>
      <c r="E12" s="351"/>
      <c r="F12" s="351"/>
      <c r="G12" s="362"/>
      <c r="H12" s="363" t="s">
        <v>5</v>
      </c>
      <c r="I12" s="362"/>
      <c r="J12" s="361"/>
      <c r="K12" s="16"/>
    </row>
    <row r="13" spans="2:10" ht="12" customHeight="1">
      <c r="B13" s="351"/>
      <c r="C13" s="363"/>
      <c r="D13" s="361"/>
      <c r="E13" s="351"/>
      <c r="F13" s="351"/>
      <c r="G13" s="362"/>
      <c r="H13" s="351"/>
      <c r="I13" s="362"/>
      <c r="J13" s="363"/>
    </row>
    <row r="14" spans="2:10" ht="24.75" customHeight="1">
      <c r="B14" s="351"/>
      <c r="C14" s="364" t="s">
        <v>7</v>
      </c>
      <c r="D14" s="351"/>
      <c r="E14" s="351"/>
      <c r="F14" s="351"/>
      <c r="G14" s="362"/>
      <c r="H14" s="364" t="s">
        <v>8</v>
      </c>
      <c r="I14" s="362"/>
      <c r="J14" s="363"/>
    </row>
    <row r="15" spans="2:10" ht="12.75" customHeight="1">
      <c r="B15" s="351"/>
      <c r="C15" s="351"/>
      <c r="D15" s="351"/>
      <c r="E15" s="351"/>
      <c r="F15" s="351"/>
      <c r="G15" s="362"/>
      <c r="H15" s="351"/>
      <c r="I15" s="362"/>
      <c r="J15" s="363"/>
    </row>
    <row r="16" spans="2:10" ht="28.5" customHeight="1">
      <c r="B16" s="351"/>
      <c r="C16" s="364" t="s">
        <v>9</v>
      </c>
      <c r="D16" s="351"/>
      <c r="E16" s="351"/>
      <c r="F16" s="351"/>
      <c r="G16" s="362"/>
      <c r="H16" s="364" t="s">
        <v>9</v>
      </c>
      <c r="I16" s="362"/>
      <c r="J16" s="362"/>
    </row>
    <row r="17" spans="2:10" ht="25.5" customHeight="1">
      <c r="B17" s="351"/>
      <c r="C17" s="351"/>
      <c r="D17" s="351"/>
      <c r="E17" s="351"/>
      <c r="F17" s="351"/>
      <c r="G17" s="362"/>
      <c r="H17" s="351"/>
      <c r="I17" s="362"/>
      <c r="J17" s="362"/>
    </row>
    <row r="18" spans="2:11" ht="13.5" customHeight="1">
      <c r="B18" s="17"/>
      <c r="C18" s="18"/>
      <c r="D18" s="18"/>
      <c r="E18" s="19"/>
      <c r="F18" s="20"/>
      <c r="G18" s="21"/>
      <c r="H18" s="22"/>
      <c r="I18" s="21"/>
      <c r="J18" s="23" t="s">
        <v>10</v>
      </c>
      <c r="K18" s="24"/>
    </row>
    <row r="19" spans="2:11" ht="15" customHeight="1">
      <c r="B19" s="25" t="s">
        <v>11</v>
      </c>
      <c r="C19" s="26"/>
      <c r="D19" s="27">
        <v>15</v>
      </c>
      <c r="E19" s="28" t="s">
        <v>12</v>
      </c>
      <c r="F19" s="29"/>
      <c r="G19" s="30"/>
      <c r="H19" s="30"/>
      <c r="I19" s="365">
        <f>ROUND(G31,0)</f>
        <v>0</v>
      </c>
      <c r="J19" s="366"/>
      <c r="K19" s="31"/>
    </row>
    <row r="20" spans="2:11" ht="12.75">
      <c r="B20" s="25" t="s">
        <v>13</v>
      </c>
      <c r="C20" s="26"/>
      <c r="D20" s="27">
        <f>SazbaDPH1</f>
        <v>15</v>
      </c>
      <c r="E20" s="28" t="s">
        <v>12</v>
      </c>
      <c r="F20" s="32"/>
      <c r="G20" s="33"/>
      <c r="H20" s="33"/>
      <c r="I20" s="367">
        <f>ROUND(I19*D20/100,0)</f>
        <v>0</v>
      </c>
      <c r="J20" s="368"/>
      <c r="K20" s="31"/>
    </row>
    <row r="21" spans="2:11" ht="12.75">
      <c r="B21" s="25" t="s">
        <v>11</v>
      </c>
      <c r="C21" s="26"/>
      <c r="D21" s="27">
        <v>21</v>
      </c>
      <c r="E21" s="28" t="s">
        <v>12</v>
      </c>
      <c r="F21" s="32"/>
      <c r="G21" s="33"/>
      <c r="H21" s="33"/>
      <c r="I21" s="367">
        <f>ROUND(H31,0)</f>
        <v>0</v>
      </c>
      <c r="J21" s="368"/>
      <c r="K21" s="31"/>
    </row>
    <row r="22" spans="2:11" ht="13.5" thickBot="1">
      <c r="B22" s="25" t="s">
        <v>13</v>
      </c>
      <c r="C22" s="26"/>
      <c r="D22" s="27">
        <f>SazbaDPH2</f>
        <v>21</v>
      </c>
      <c r="E22" s="28" t="s">
        <v>12</v>
      </c>
      <c r="F22" s="34"/>
      <c r="G22" s="35"/>
      <c r="H22" s="35"/>
      <c r="I22" s="369">
        <f>ROUND(I21*D21/100,0)</f>
        <v>0</v>
      </c>
      <c r="J22" s="370"/>
      <c r="K22" s="31"/>
    </row>
    <row r="23" spans="2:11" ht="16.5" thickBot="1">
      <c r="B23" s="36" t="s">
        <v>14</v>
      </c>
      <c r="C23" s="37"/>
      <c r="D23" s="37"/>
      <c r="E23" s="38"/>
      <c r="F23" s="39"/>
      <c r="G23" s="40"/>
      <c r="H23" s="40"/>
      <c r="I23" s="371">
        <f>SUM(I19:I22)</f>
        <v>0</v>
      </c>
      <c r="J23" s="372"/>
      <c r="K23" s="41"/>
    </row>
    <row r="26" ht="1.5" customHeight="1"/>
    <row r="27" spans="2:12" ht="15.75" customHeight="1">
      <c r="B27" s="13" t="s">
        <v>15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ht="5.25" customHeight="1">
      <c r="L28" s="43"/>
    </row>
    <row r="29" spans="2:10" ht="24" customHeight="1">
      <c r="B29" s="44" t="s">
        <v>16</v>
      </c>
      <c r="C29" s="45"/>
      <c r="D29" s="45"/>
      <c r="E29" s="46"/>
      <c r="F29" s="47" t="s">
        <v>17</v>
      </c>
      <c r="G29" s="48" t="str">
        <f>CONCATENATE("Základ DPH ",SazbaDPH1," %")</f>
        <v>Základ DPH 15 %</v>
      </c>
      <c r="H29" s="47" t="str">
        <f>CONCATENATE("Základ DPH ",SazbaDPH2," %")</f>
        <v>Základ DPH 21 %</v>
      </c>
      <c r="I29" s="47" t="s">
        <v>18</v>
      </c>
      <c r="J29" s="47" t="s">
        <v>12</v>
      </c>
    </row>
    <row r="30" spans="2:10" ht="12.75">
      <c r="B30" s="49" t="s">
        <v>103</v>
      </c>
      <c r="C30" s="50" t="s">
        <v>104</v>
      </c>
      <c r="D30" s="51"/>
      <c r="E30" s="52"/>
      <c r="F30" s="53">
        <f>G30+H30+I30</f>
        <v>0</v>
      </c>
      <c r="G30" s="54">
        <v>0</v>
      </c>
      <c r="H30" s="55">
        <f>H43</f>
        <v>0</v>
      </c>
      <c r="I30" s="55">
        <f aca="true" t="shared" si="0" ref="I30">(G30*SazbaDPH1)/100+(H30*SazbaDPH2)/100</f>
        <v>0</v>
      </c>
      <c r="J30" s="56" t="str">
        <f aca="true" t="shared" si="1" ref="J30">IF(CelkemObjekty=0,"",F30/CelkemObjekty*100)</f>
        <v/>
      </c>
    </row>
    <row r="31" spans="2:10" ht="17.25" customHeight="1">
      <c r="B31" s="62" t="s">
        <v>19</v>
      </c>
      <c r="C31" s="63"/>
      <c r="D31" s="64"/>
      <c r="E31" s="65"/>
      <c r="F31" s="66">
        <f>SUM(F30:F30)</f>
        <v>0</v>
      </c>
      <c r="G31" s="66">
        <f>SUM(G30:G30)</f>
        <v>0</v>
      </c>
      <c r="H31" s="66">
        <f>SUM(H30:H30)</f>
        <v>0</v>
      </c>
      <c r="I31" s="66">
        <f>SUM(I30:I30)</f>
        <v>0</v>
      </c>
      <c r="J31" s="67" t="str">
        <f aca="true" t="shared" si="2" ref="J31">IF(CelkemObjekty=0,"",F31/CelkemObjekty*100)</f>
        <v/>
      </c>
    </row>
    <row r="32" spans="2:11" ht="12.75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 ht="9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 ht="7.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 ht="18">
      <c r="B35" s="13" t="s">
        <v>20</v>
      </c>
      <c r="C35" s="42"/>
      <c r="D35" s="42"/>
      <c r="E35" s="42"/>
      <c r="F35" s="42"/>
      <c r="G35" s="42"/>
      <c r="H35" s="42"/>
      <c r="I35" s="42"/>
      <c r="J35" s="42"/>
      <c r="K35" s="68"/>
    </row>
    <row r="36" ht="12.75">
      <c r="K36" s="68"/>
    </row>
    <row r="37" spans="2:10" ht="25.5">
      <c r="B37" s="69" t="s">
        <v>21</v>
      </c>
      <c r="C37" s="70" t="s">
        <v>22</v>
      </c>
      <c r="D37" s="45"/>
      <c r="E37" s="46"/>
      <c r="F37" s="47" t="s">
        <v>17</v>
      </c>
      <c r="G37" s="48" t="str">
        <f>CONCATENATE("Základ DPH ",SazbaDPH1," %")</f>
        <v>Základ DPH 15 %</v>
      </c>
      <c r="H37" s="47" t="str">
        <f>CONCATENATE("Základ DPH ",SazbaDPH2," %")</f>
        <v>Základ DPH 21 %</v>
      </c>
      <c r="I37" s="48" t="s">
        <v>18</v>
      </c>
      <c r="J37" s="47" t="s">
        <v>12</v>
      </c>
    </row>
    <row r="38" spans="2:10" ht="12.75">
      <c r="B38" s="71" t="s">
        <v>103</v>
      </c>
      <c r="C38" s="72" t="s">
        <v>775</v>
      </c>
      <c r="D38" s="51"/>
      <c r="E38" s="52"/>
      <c r="F38" s="53">
        <f>G38+H38+I38</f>
        <v>0</v>
      </c>
      <c r="G38" s="54">
        <v>0</v>
      </c>
      <c r="H38" s="55">
        <f>'SO01 29_06_2016 KL'!C23</f>
        <v>0</v>
      </c>
      <c r="I38" s="60">
        <f aca="true" t="shared" si="3" ref="I38:I42">(G38*SazbaDPH1)/100+(H38*SazbaDPH2)/100</f>
        <v>0</v>
      </c>
      <c r="J38" s="56" t="str">
        <f aca="true" t="shared" si="4" ref="J38:J42">IF(CelkemObjekty=0,"",F38/CelkemObjekty*100)</f>
        <v/>
      </c>
    </row>
    <row r="39" spans="2:10" ht="12.75">
      <c r="B39" s="73" t="s">
        <v>103</v>
      </c>
      <c r="C39" s="74" t="s">
        <v>805</v>
      </c>
      <c r="D39" s="57"/>
      <c r="E39" s="58"/>
      <c r="F39" s="59">
        <f aca="true" t="shared" si="5" ref="F39:F42">G39+H39+I39</f>
        <v>0</v>
      </c>
      <c r="G39" s="60">
        <v>0</v>
      </c>
      <c r="H39" s="61">
        <f>'SO01 29_06_2016 KL-1'!C23</f>
        <v>0</v>
      </c>
      <c r="I39" s="60">
        <f t="shared" si="3"/>
        <v>0</v>
      </c>
      <c r="J39" s="56" t="str">
        <f t="shared" si="4"/>
        <v/>
      </c>
    </row>
    <row r="40" spans="2:10" ht="12.75">
      <c r="B40" s="73" t="s">
        <v>103</v>
      </c>
      <c r="C40" s="74" t="s">
        <v>821</v>
      </c>
      <c r="D40" s="57"/>
      <c r="E40" s="58"/>
      <c r="F40" s="59">
        <f t="shared" si="5"/>
        <v>0</v>
      </c>
      <c r="G40" s="60">
        <v>0</v>
      </c>
      <c r="H40" s="61">
        <f>'SO01 29_06_2016 KL-2'!C23</f>
        <v>0</v>
      </c>
      <c r="I40" s="60">
        <f t="shared" si="3"/>
        <v>0</v>
      </c>
      <c r="J40" s="56" t="str">
        <f t="shared" si="4"/>
        <v/>
      </c>
    </row>
    <row r="41" spans="2:10" ht="12.75">
      <c r="B41" s="73" t="s">
        <v>103</v>
      </c>
      <c r="C41" s="74" t="s">
        <v>876</v>
      </c>
      <c r="D41" s="57"/>
      <c r="E41" s="58"/>
      <c r="F41" s="59">
        <f t="shared" si="5"/>
        <v>0</v>
      </c>
      <c r="G41" s="60">
        <v>0</v>
      </c>
      <c r="H41" s="61">
        <f>'SO01 29_06_2016 KL-3'!C23</f>
        <v>0</v>
      </c>
      <c r="I41" s="60">
        <f t="shared" si="3"/>
        <v>0</v>
      </c>
      <c r="J41" s="56" t="str">
        <f t="shared" si="4"/>
        <v/>
      </c>
    </row>
    <row r="42" spans="2:10" ht="12.75">
      <c r="B42" s="73" t="s">
        <v>103</v>
      </c>
      <c r="C42" s="74" t="s">
        <v>926</v>
      </c>
      <c r="D42" s="57"/>
      <c r="E42" s="58"/>
      <c r="F42" s="59">
        <f t="shared" si="5"/>
        <v>0</v>
      </c>
      <c r="G42" s="60">
        <v>0</v>
      </c>
      <c r="H42" s="61">
        <f>'SO01 29_06_2016 KL-4'!C23</f>
        <v>0</v>
      </c>
      <c r="I42" s="60">
        <f t="shared" si="3"/>
        <v>0</v>
      </c>
      <c r="J42" s="56" t="str">
        <f t="shared" si="4"/>
        <v/>
      </c>
    </row>
    <row r="43" spans="2:10" ht="12.75">
      <c r="B43" s="62" t="s">
        <v>19</v>
      </c>
      <c r="C43" s="63"/>
      <c r="D43" s="64"/>
      <c r="E43" s="65"/>
      <c r="F43" s="66">
        <f>SUM(F38:F42)</f>
        <v>0</v>
      </c>
      <c r="G43" s="75">
        <f>SUM(G38:G42)</f>
        <v>0</v>
      </c>
      <c r="H43" s="66">
        <f>SUM(H38:H42)</f>
        <v>0</v>
      </c>
      <c r="I43" s="75">
        <f>SUM(I38:I42)</f>
        <v>0</v>
      </c>
      <c r="J43" s="67" t="str">
        <f aca="true" t="shared" si="6" ref="J43">IF(CelkemObjekty=0,"",F43/CelkemObjekty*100)</f>
        <v/>
      </c>
    </row>
    <row r="44" ht="9" customHeight="1"/>
    <row r="45" ht="6" customHeight="1"/>
    <row r="46" ht="3" customHeight="1"/>
    <row r="47" ht="6.75" customHeight="1"/>
    <row r="48" spans="2:11" ht="20.25" customHeight="1">
      <c r="B48" s="278"/>
      <c r="C48" s="279"/>
      <c r="D48" s="279"/>
      <c r="E48" s="279"/>
      <c r="F48" s="279"/>
      <c r="G48" s="279"/>
      <c r="H48" s="279"/>
      <c r="I48" s="279"/>
      <c r="J48" s="279"/>
      <c r="K48" s="154"/>
    </row>
    <row r="49" spans="2:11" ht="9" customHeight="1">
      <c r="B49" s="154"/>
      <c r="C49" s="154"/>
      <c r="D49" s="154"/>
      <c r="E49" s="154"/>
      <c r="F49" s="154"/>
      <c r="G49" s="112"/>
      <c r="H49" s="154"/>
      <c r="I49" s="112"/>
      <c r="J49" s="112"/>
      <c r="K49" s="154"/>
    </row>
    <row r="50" spans="2:11" ht="12.75">
      <c r="B50" s="280"/>
      <c r="C50" s="281"/>
      <c r="D50" s="281"/>
      <c r="E50" s="282"/>
      <c r="F50" s="282"/>
      <c r="G50" s="282"/>
      <c r="H50" s="282"/>
      <c r="I50" s="282"/>
      <c r="J50" s="283"/>
      <c r="K50" s="154"/>
    </row>
    <row r="51" spans="2:11" ht="12.75">
      <c r="B51" s="284"/>
      <c r="C51" s="285"/>
      <c r="D51" s="286"/>
      <c r="E51" s="287"/>
      <c r="F51" s="288"/>
      <c r="G51" s="288"/>
      <c r="H51" s="288"/>
      <c r="I51" s="288"/>
      <c r="J51" s="288"/>
      <c r="K51" s="154"/>
    </row>
    <row r="52" spans="2:11" ht="12.75">
      <c r="B52" s="284"/>
      <c r="C52" s="285"/>
      <c r="D52" s="286"/>
      <c r="E52" s="287"/>
      <c r="F52" s="288"/>
      <c r="G52" s="288"/>
      <c r="H52" s="288"/>
      <c r="I52" s="288"/>
      <c r="J52" s="288"/>
      <c r="K52" s="154"/>
    </row>
    <row r="53" spans="2:11" ht="12.75">
      <c r="B53" s="284"/>
      <c r="C53" s="285"/>
      <c r="D53" s="286"/>
      <c r="E53" s="287"/>
      <c r="F53" s="288"/>
      <c r="G53" s="288"/>
      <c r="H53" s="288"/>
      <c r="I53" s="288"/>
      <c r="J53" s="288"/>
      <c r="K53" s="154"/>
    </row>
    <row r="54" spans="2:11" ht="12.75">
      <c r="B54" s="284"/>
      <c r="C54" s="285"/>
      <c r="D54" s="286"/>
      <c r="E54" s="287"/>
      <c r="F54" s="288"/>
      <c r="G54" s="288"/>
      <c r="H54" s="288"/>
      <c r="I54" s="288"/>
      <c r="J54" s="288"/>
      <c r="K54" s="154"/>
    </row>
    <row r="55" spans="2:11" ht="12.75">
      <c r="B55" s="284"/>
      <c r="C55" s="285"/>
      <c r="D55" s="286"/>
      <c r="E55" s="287"/>
      <c r="F55" s="288"/>
      <c r="G55" s="288"/>
      <c r="H55" s="288"/>
      <c r="I55" s="288"/>
      <c r="J55" s="288"/>
      <c r="K55" s="154"/>
    </row>
    <row r="56" spans="2:11" ht="12.75">
      <c r="B56" s="284"/>
      <c r="C56" s="285"/>
      <c r="D56" s="286"/>
      <c r="E56" s="287"/>
      <c r="F56" s="288"/>
      <c r="G56" s="288"/>
      <c r="H56" s="288"/>
      <c r="I56" s="288"/>
      <c r="J56" s="288"/>
      <c r="K56" s="154"/>
    </row>
    <row r="57" spans="2:11" ht="12.75">
      <c r="B57" s="284"/>
      <c r="C57" s="285"/>
      <c r="D57" s="286"/>
      <c r="E57" s="287"/>
      <c r="F57" s="288"/>
      <c r="G57" s="288"/>
      <c r="H57" s="288"/>
      <c r="I57" s="288"/>
      <c r="J57" s="288"/>
      <c r="K57" s="154"/>
    </row>
    <row r="58" spans="2:11" ht="12.75">
      <c r="B58" s="284"/>
      <c r="C58" s="285"/>
      <c r="D58" s="286"/>
      <c r="E58" s="287"/>
      <c r="F58" s="288"/>
      <c r="G58" s="288"/>
      <c r="H58" s="288"/>
      <c r="I58" s="288"/>
      <c r="J58" s="288"/>
      <c r="K58" s="154"/>
    </row>
    <row r="59" spans="2:11" ht="12.75">
      <c r="B59" s="284"/>
      <c r="C59" s="285"/>
      <c r="D59" s="286"/>
      <c r="E59" s="287"/>
      <c r="F59" s="288"/>
      <c r="G59" s="288"/>
      <c r="H59" s="288"/>
      <c r="I59" s="288"/>
      <c r="J59" s="288"/>
      <c r="K59" s="154"/>
    </row>
    <row r="60" spans="2:11" ht="12.75">
      <c r="B60" s="284"/>
      <c r="C60" s="285"/>
      <c r="D60" s="286"/>
      <c r="E60" s="287"/>
      <c r="F60" s="288"/>
      <c r="G60" s="288"/>
      <c r="H60" s="288"/>
      <c r="I60" s="288"/>
      <c r="J60" s="288"/>
      <c r="K60" s="154"/>
    </row>
    <row r="61" spans="2:11" ht="12.75">
      <c r="B61" s="284"/>
      <c r="C61" s="285"/>
      <c r="D61" s="286"/>
      <c r="E61" s="287"/>
      <c r="F61" s="288"/>
      <c r="G61" s="288"/>
      <c r="H61" s="288"/>
      <c r="I61" s="288"/>
      <c r="J61" s="288"/>
      <c r="K61" s="154"/>
    </row>
    <row r="62" spans="2:11" ht="12.75">
      <c r="B62" s="284"/>
      <c r="C62" s="285"/>
      <c r="D62" s="286"/>
      <c r="E62" s="287"/>
      <c r="F62" s="288"/>
      <c r="G62" s="288"/>
      <c r="H62" s="288"/>
      <c r="I62" s="288"/>
      <c r="J62" s="288"/>
      <c r="K62" s="154"/>
    </row>
    <row r="63" spans="2:11" ht="12.75">
      <c r="B63" s="284"/>
      <c r="C63" s="285"/>
      <c r="D63" s="286"/>
      <c r="E63" s="287"/>
      <c r="F63" s="288"/>
      <c r="G63" s="288"/>
      <c r="H63" s="288"/>
      <c r="I63" s="288"/>
      <c r="J63" s="288"/>
      <c r="K63" s="154"/>
    </row>
    <row r="64" spans="2:11" ht="12.75">
      <c r="B64" s="284"/>
      <c r="C64" s="285"/>
      <c r="D64" s="286"/>
      <c r="E64" s="287"/>
      <c r="F64" s="288"/>
      <c r="G64" s="288"/>
      <c r="H64" s="288"/>
      <c r="I64" s="288"/>
      <c r="J64" s="288"/>
      <c r="K64" s="154"/>
    </row>
    <row r="65" spans="2:11" ht="12.75">
      <c r="B65" s="284"/>
      <c r="C65" s="285"/>
      <c r="D65" s="286"/>
      <c r="E65" s="287"/>
      <c r="F65" s="288"/>
      <c r="G65" s="288"/>
      <c r="H65" s="288"/>
      <c r="I65" s="288"/>
      <c r="J65" s="288"/>
      <c r="K65" s="154"/>
    </row>
    <row r="66" spans="2:11" ht="12.75">
      <c r="B66" s="284"/>
      <c r="C66" s="285"/>
      <c r="D66" s="286"/>
      <c r="E66" s="287"/>
      <c r="F66" s="288"/>
      <c r="G66" s="288"/>
      <c r="H66" s="288"/>
      <c r="I66" s="288"/>
      <c r="J66" s="288"/>
      <c r="K66" s="154"/>
    </row>
    <row r="67" spans="2:11" ht="12.75">
      <c r="B67" s="284"/>
      <c r="C67" s="285"/>
      <c r="D67" s="286"/>
      <c r="E67" s="287"/>
      <c r="F67" s="288"/>
      <c r="G67" s="288"/>
      <c r="H67" s="288"/>
      <c r="I67" s="288"/>
      <c r="J67" s="288"/>
      <c r="K67" s="154"/>
    </row>
    <row r="68" spans="2:11" ht="12.75">
      <c r="B68" s="284"/>
      <c r="C68" s="285"/>
      <c r="D68" s="286"/>
      <c r="E68" s="287"/>
      <c r="F68" s="288"/>
      <c r="G68" s="288"/>
      <c r="H68" s="288"/>
      <c r="I68" s="288"/>
      <c r="J68" s="288"/>
      <c r="K68" s="154"/>
    </row>
    <row r="69" spans="2:11" ht="12.75">
      <c r="B69" s="284"/>
      <c r="C69" s="285"/>
      <c r="D69" s="286"/>
      <c r="E69" s="287"/>
      <c r="F69" s="288"/>
      <c r="G69" s="288"/>
      <c r="H69" s="288"/>
      <c r="I69" s="288"/>
      <c r="J69" s="288"/>
      <c r="K69" s="154"/>
    </row>
    <row r="70" spans="2:11" ht="12.75">
      <c r="B70" s="284"/>
      <c r="C70" s="285"/>
      <c r="D70" s="286"/>
      <c r="E70" s="287"/>
      <c r="F70" s="288"/>
      <c r="G70" s="288"/>
      <c r="H70" s="288"/>
      <c r="I70" s="288"/>
      <c r="J70" s="288"/>
      <c r="K70" s="154"/>
    </row>
    <row r="71" spans="2:11" ht="12.75">
      <c r="B71" s="284"/>
      <c r="C71" s="285"/>
      <c r="D71" s="286"/>
      <c r="E71" s="287"/>
      <c r="F71" s="288"/>
      <c r="G71" s="288"/>
      <c r="H71" s="288"/>
      <c r="I71" s="288"/>
      <c r="J71" s="288"/>
      <c r="K71" s="154"/>
    </row>
    <row r="72" spans="2:11" ht="12.75">
      <c r="B72" s="284"/>
      <c r="C72" s="285"/>
      <c r="D72" s="286"/>
      <c r="E72" s="287"/>
      <c r="F72" s="288"/>
      <c r="G72" s="288"/>
      <c r="H72" s="288"/>
      <c r="I72" s="288"/>
      <c r="J72" s="288"/>
      <c r="K72" s="154"/>
    </row>
    <row r="73" spans="2:11" ht="12.75">
      <c r="B73" s="284"/>
      <c r="C73" s="285"/>
      <c r="D73" s="286"/>
      <c r="E73" s="287"/>
      <c r="F73" s="288"/>
      <c r="G73" s="288"/>
      <c r="H73" s="288"/>
      <c r="I73" s="288"/>
      <c r="J73" s="288"/>
      <c r="K73" s="154"/>
    </row>
    <row r="74" spans="2:11" ht="12.75">
      <c r="B74" s="284"/>
      <c r="C74" s="285"/>
      <c r="D74" s="286"/>
      <c r="E74" s="287"/>
      <c r="F74" s="288"/>
      <c r="G74" s="288"/>
      <c r="H74" s="288"/>
      <c r="I74" s="288"/>
      <c r="J74" s="288"/>
      <c r="K74" s="154"/>
    </row>
    <row r="75" spans="2:11" ht="12.75">
      <c r="B75" s="284"/>
      <c r="C75" s="285"/>
      <c r="D75" s="286"/>
      <c r="E75" s="287"/>
      <c r="F75" s="288"/>
      <c r="G75" s="288"/>
      <c r="H75" s="288"/>
      <c r="I75" s="288"/>
      <c r="J75" s="288"/>
      <c r="K75" s="154"/>
    </row>
    <row r="76" spans="2:11" ht="12.75">
      <c r="B76" s="284"/>
      <c r="C76" s="285"/>
      <c r="D76" s="286"/>
      <c r="E76" s="287"/>
      <c r="F76" s="288"/>
      <c r="G76" s="288"/>
      <c r="H76" s="288"/>
      <c r="I76" s="288"/>
      <c r="J76" s="288"/>
      <c r="K76" s="154"/>
    </row>
    <row r="77" spans="2:11" ht="12.75">
      <c r="B77" s="284"/>
      <c r="C77" s="285"/>
      <c r="D77" s="286"/>
      <c r="E77" s="287"/>
      <c r="F77" s="288"/>
      <c r="G77" s="288"/>
      <c r="H77" s="288"/>
      <c r="I77" s="288"/>
      <c r="J77" s="288"/>
      <c r="K77" s="154"/>
    </row>
    <row r="78" spans="2:11" ht="12.75">
      <c r="B78" s="284"/>
      <c r="C78" s="285"/>
      <c r="D78" s="286"/>
      <c r="E78" s="287"/>
      <c r="F78" s="288"/>
      <c r="G78" s="288"/>
      <c r="H78" s="288"/>
      <c r="I78" s="288"/>
      <c r="J78" s="288"/>
      <c r="K78" s="154"/>
    </row>
    <row r="79" spans="2:11" ht="12.75">
      <c r="B79" s="284"/>
      <c r="C79" s="285"/>
      <c r="D79" s="286"/>
      <c r="E79" s="287"/>
      <c r="F79" s="288"/>
      <c r="G79" s="288"/>
      <c r="H79" s="288"/>
      <c r="I79" s="288"/>
      <c r="J79" s="288"/>
      <c r="K79" s="154"/>
    </row>
    <row r="80" spans="2:11" ht="12.75">
      <c r="B80" s="280"/>
      <c r="C80" s="289"/>
      <c r="D80" s="280"/>
      <c r="E80" s="287"/>
      <c r="F80" s="290"/>
      <c r="G80" s="290"/>
      <c r="H80" s="290"/>
      <c r="I80" s="290"/>
      <c r="J80" s="290"/>
      <c r="K80" s="154"/>
    </row>
    <row r="81" spans="2:11" ht="12.75">
      <c r="B81" s="154"/>
      <c r="C81" s="154"/>
      <c r="D81" s="154"/>
      <c r="E81" s="154"/>
      <c r="F81" s="154"/>
      <c r="G81" s="112"/>
      <c r="H81" s="154"/>
      <c r="I81" s="112"/>
      <c r="J81" s="112"/>
      <c r="K81" s="154"/>
    </row>
    <row r="82" spans="2:11" ht="2.25" customHeight="1">
      <c r="B82" s="154"/>
      <c r="C82" s="154"/>
      <c r="D82" s="154"/>
      <c r="E82" s="154"/>
      <c r="F82" s="154"/>
      <c r="G82" s="112"/>
      <c r="H82" s="154"/>
      <c r="I82" s="112"/>
      <c r="J82" s="112"/>
      <c r="K82" s="154"/>
    </row>
    <row r="83" spans="2:11" ht="1.5" customHeight="1">
      <c r="B83" s="154"/>
      <c r="C83" s="154"/>
      <c r="D83" s="154"/>
      <c r="E83" s="154"/>
      <c r="F83" s="154"/>
      <c r="G83" s="112"/>
      <c r="H83" s="154"/>
      <c r="I83" s="112"/>
      <c r="J83" s="112"/>
      <c r="K83" s="154"/>
    </row>
    <row r="84" spans="2:11" ht="0.75" customHeight="1">
      <c r="B84" s="154"/>
      <c r="C84" s="154"/>
      <c r="D84" s="154"/>
      <c r="E84" s="154"/>
      <c r="F84" s="154"/>
      <c r="G84" s="112"/>
      <c r="H84" s="154"/>
      <c r="I84" s="112"/>
      <c r="J84" s="112"/>
      <c r="K84" s="154"/>
    </row>
    <row r="85" spans="2:11" ht="0.75" customHeight="1">
      <c r="B85" s="154"/>
      <c r="C85" s="154"/>
      <c r="D85" s="154"/>
      <c r="E85" s="154"/>
      <c r="F85" s="154"/>
      <c r="G85" s="112"/>
      <c r="H85" s="154"/>
      <c r="I85" s="112"/>
      <c r="J85" s="112"/>
      <c r="K85" s="154"/>
    </row>
    <row r="86" spans="2:11" ht="0.75" customHeight="1">
      <c r="B86" s="154"/>
      <c r="C86" s="154"/>
      <c r="D86" s="154"/>
      <c r="E86" s="154"/>
      <c r="F86" s="154"/>
      <c r="G86" s="112"/>
      <c r="H86" s="154"/>
      <c r="I86" s="112"/>
      <c r="J86" s="112"/>
      <c r="K86" s="154"/>
    </row>
    <row r="87" spans="2:11" ht="18">
      <c r="B87" s="278"/>
      <c r="C87" s="279"/>
      <c r="D87" s="279"/>
      <c r="E87" s="279"/>
      <c r="F87" s="279"/>
      <c r="G87" s="279"/>
      <c r="H87" s="279"/>
      <c r="I87" s="279"/>
      <c r="J87" s="279"/>
      <c r="K87" s="154"/>
    </row>
    <row r="88" spans="2:11" ht="12.75">
      <c r="B88" s="154"/>
      <c r="C88" s="154"/>
      <c r="D88" s="154"/>
      <c r="E88" s="154"/>
      <c r="F88" s="154"/>
      <c r="G88" s="112"/>
      <c r="H88" s="154"/>
      <c r="I88" s="112"/>
      <c r="J88" s="112"/>
      <c r="K88" s="154"/>
    </row>
    <row r="89" spans="2:11" ht="12.75">
      <c r="B89" s="280"/>
      <c r="C89" s="281"/>
      <c r="D89" s="281"/>
      <c r="E89" s="291"/>
      <c r="F89" s="282"/>
      <c r="G89" s="282"/>
      <c r="H89" s="282"/>
      <c r="I89" s="154"/>
      <c r="J89" s="154"/>
      <c r="K89" s="154"/>
    </row>
    <row r="90" spans="2:11" ht="12.75">
      <c r="B90" s="284"/>
      <c r="C90" s="285"/>
      <c r="D90" s="286"/>
      <c r="E90" s="292"/>
      <c r="F90" s="293"/>
      <c r="G90" s="288"/>
      <c r="H90" s="288"/>
      <c r="I90" s="154"/>
      <c r="J90" s="154"/>
      <c r="K90" s="154"/>
    </row>
    <row r="91" spans="2:11" ht="12.75">
      <c r="B91" s="284"/>
      <c r="C91" s="285"/>
      <c r="D91" s="286"/>
      <c r="E91" s="292"/>
      <c r="F91" s="293"/>
      <c r="G91" s="288"/>
      <c r="H91" s="288"/>
      <c r="I91" s="154"/>
      <c r="J91" s="154"/>
      <c r="K91" s="154"/>
    </row>
    <row r="92" spans="2:11" ht="12.75">
      <c r="B92" s="284"/>
      <c r="C92" s="285"/>
      <c r="D92" s="286"/>
      <c r="E92" s="292"/>
      <c r="F92" s="293"/>
      <c r="G92" s="288"/>
      <c r="H92" s="288"/>
      <c r="I92" s="154"/>
      <c r="J92" s="154"/>
      <c r="K92" s="154"/>
    </row>
    <row r="93" spans="2:11" ht="12.75">
      <c r="B93" s="284"/>
      <c r="C93" s="285"/>
      <c r="D93" s="286"/>
      <c r="E93" s="292"/>
      <c r="F93" s="293"/>
      <c r="G93" s="288"/>
      <c r="H93" s="288"/>
      <c r="I93" s="154"/>
      <c r="J93" s="154"/>
      <c r="K93" s="154"/>
    </row>
    <row r="94" spans="2:11" ht="12.75">
      <c r="B94" s="284"/>
      <c r="C94" s="285"/>
      <c r="D94" s="286"/>
      <c r="E94" s="292"/>
      <c r="F94" s="293"/>
      <c r="G94" s="288"/>
      <c r="H94" s="288"/>
      <c r="I94" s="154"/>
      <c r="J94" s="154"/>
      <c r="K94" s="154"/>
    </row>
    <row r="95" spans="2:11" ht="12.75">
      <c r="B95" s="284"/>
      <c r="C95" s="285"/>
      <c r="D95" s="286"/>
      <c r="E95" s="292"/>
      <c r="F95" s="293"/>
      <c r="G95" s="288"/>
      <c r="H95" s="288"/>
      <c r="I95" s="154"/>
      <c r="J95" s="154"/>
      <c r="K95" s="154"/>
    </row>
    <row r="96" spans="2:11" ht="12.75">
      <c r="B96" s="284"/>
      <c r="C96" s="285"/>
      <c r="D96" s="286"/>
      <c r="E96" s="292"/>
      <c r="F96" s="293"/>
      <c r="G96" s="288"/>
      <c r="H96" s="288"/>
      <c r="I96" s="154"/>
      <c r="J96" s="154"/>
      <c r="K96" s="154"/>
    </row>
    <row r="97" spans="2:11" ht="12.75">
      <c r="B97" s="284"/>
      <c r="C97" s="285"/>
      <c r="D97" s="286"/>
      <c r="E97" s="292"/>
      <c r="F97" s="293"/>
      <c r="G97" s="288"/>
      <c r="H97" s="288"/>
      <c r="I97" s="154"/>
      <c r="J97" s="154"/>
      <c r="K97" s="154"/>
    </row>
    <row r="98" spans="2:11" ht="12.75">
      <c r="B98" s="280"/>
      <c r="C98" s="289"/>
      <c r="D98" s="280"/>
      <c r="E98" s="292"/>
      <c r="F98" s="290"/>
      <c r="G98" s="290"/>
      <c r="H98" s="290"/>
      <c r="I98" s="154"/>
      <c r="J98" s="154"/>
      <c r="K98" s="154"/>
    </row>
    <row r="99" spans="2:11" ht="12.75">
      <c r="B99" s="154"/>
      <c r="C99" s="154"/>
      <c r="D99" s="154"/>
      <c r="E99" s="154"/>
      <c r="F99" s="154"/>
      <c r="G99" s="112"/>
      <c r="H99" s="154"/>
      <c r="I99" s="154"/>
      <c r="J99" s="154"/>
      <c r="K99" s="154"/>
    </row>
    <row r="100" spans="2:11" ht="12.75">
      <c r="B100" s="154"/>
      <c r="C100" s="154"/>
      <c r="D100" s="154"/>
      <c r="E100" s="154"/>
      <c r="F100" s="154"/>
      <c r="G100" s="112"/>
      <c r="H100" s="154"/>
      <c r="I100" s="112"/>
      <c r="J100" s="112"/>
      <c r="K100" s="154"/>
    </row>
  </sheetData>
  <sheetProtection algorithmName="SHA-512" hashValue="dIAix/Wbiv0NIm2DNcqDYuJdL4Zi+GCJy4N/UFqB3dbWAGxjSthaorLHnLkAGEfHpHSXRkGjzbNAjq8sEbjLug==" saltValue="WpvmTF2tAjjUxe5l8b8Lnw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B87"/>
  <sheetViews>
    <sheetView showGridLines="0" showZeros="0" zoomScaleSheetLayoutView="100" workbookViewId="0" topLeftCell="A1">
      <selection activeCell="E13" sqref="E13:F13"/>
    </sheetView>
  </sheetViews>
  <sheetFormatPr defaultColWidth="9.00390625" defaultRowHeight="12.75"/>
  <cols>
    <col min="1" max="1" width="4.375" style="212" customWidth="1"/>
    <col min="2" max="2" width="11.625" style="212" customWidth="1"/>
    <col min="3" max="3" width="40.375" style="212" customWidth="1"/>
    <col min="4" max="4" width="5.625" style="212" customWidth="1"/>
    <col min="5" max="5" width="8.625" style="220" customWidth="1"/>
    <col min="6" max="6" width="9.875" style="212" customWidth="1"/>
    <col min="7" max="7" width="13.875" style="212" customWidth="1"/>
    <col min="8" max="8" width="11.75390625" style="212" hidden="1" customWidth="1"/>
    <col min="9" max="9" width="11.625" style="212" hidden="1" customWidth="1"/>
    <col min="10" max="10" width="11.00390625" style="212" hidden="1" customWidth="1"/>
    <col min="11" max="11" width="10.375" style="212" hidden="1" customWidth="1"/>
    <col min="12" max="12" width="75.375" style="212" customWidth="1"/>
    <col min="13" max="13" width="45.25390625" style="212" customWidth="1"/>
    <col min="14" max="16384" width="9.125" style="212" customWidth="1"/>
  </cols>
  <sheetData>
    <row r="1" spans="1:7" ht="15.75">
      <c r="A1" s="393" t="s">
        <v>99</v>
      </c>
      <c r="B1" s="393"/>
      <c r="C1" s="393"/>
      <c r="D1" s="393"/>
      <c r="E1" s="393"/>
      <c r="F1" s="393"/>
      <c r="G1" s="393"/>
    </row>
    <row r="2" spans="2:7" ht="14.25" customHeight="1" thickBot="1">
      <c r="B2" s="213"/>
      <c r="C2" s="214"/>
      <c r="D2" s="214"/>
      <c r="E2" s="215"/>
      <c r="F2" s="214"/>
      <c r="G2" s="214"/>
    </row>
    <row r="3" spans="1:7" ht="13.5" thickTop="1">
      <c r="A3" s="384" t="s">
        <v>2</v>
      </c>
      <c r="B3" s="385"/>
      <c r="C3" s="168" t="s">
        <v>102</v>
      </c>
      <c r="D3" s="169"/>
      <c r="E3" s="216" t="s">
        <v>81</v>
      </c>
      <c r="F3" s="217" t="str">
        <f>'SO01 29_06_2016 Rek-2'!H1</f>
        <v>29_06_2016</v>
      </c>
      <c r="G3" s="218"/>
    </row>
    <row r="4" spans="1:7" ht="13.5" thickBot="1">
      <c r="A4" s="394" t="s">
        <v>72</v>
      </c>
      <c r="B4" s="387"/>
      <c r="C4" s="174" t="s">
        <v>105</v>
      </c>
      <c r="D4" s="175"/>
      <c r="E4" s="395" t="str">
        <f>'SO01 29_06_2016 Rek-2'!G2</f>
        <v>3 - Otopná soustava</v>
      </c>
      <c r="F4" s="396"/>
      <c r="G4" s="397"/>
    </row>
    <row r="5" spans="1:7" ht="13.5" thickTop="1">
      <c r="A5" s="219"/>
      <c r="G5" s="221"/>
    </row>
    <row r="6" spans="1:11" ht="27" customHeight="1">
      <c r="A6" s="222" t="s">
        <v>82</v>
      </c>
      <c r="B6" s="223" t="s">
        <v>83</v>
      </c>
      <c r="C6" s="223" t="s">
        <v>84</v>
      </c>
      <c r="D6" s="223" t="s">
        <v>85</v>
      </c>
      <c r="E6" s="224" t="s">
        <v>86</v>
      </c>
      <c r="F6" s="223" t="s">
        <v>87</v>
      </c>
      <c r="G6" s="225" t="s">
        <v>88</v>
      </c>
      <c r="H6" s="226" t="s">
        <v>89</v>
      </c>
      <c r="I6" s="226" t="s">
        <v>90</v>
      </c>
      <c r="J6" s="226" t="s">
        <v>91</v>
      </c>
      <c r="K6" s="226" t="s">
        <v>92</v>
      </c>
    </row>
    <row r="7" spans="1:15" ht="12.75">
      <c r="A7" s="227" t="s">
        <v>93</v>
      </c>
      <c r="B7" s="228" t="s">
        <v>807</v>
      </c>
      <c r="C7" s="229" t="s">
        <v>808</v>
      </c>
      <c r="D7" s="230"/>
      <c r="E7" s="231"/>
      <c r="F7" s="231"/>
      <c r="G7" s="232"/>
      <c r="H7" s="233"/>
      <c r="I7" s="234"/>
      <c r="J7" s="235"/>
      <c r="K7" s="236"/>
      <c r="O7" s="237">
        <v>1</v>
      </c>
    </row>
    <row r="8" spans="1:80" ht="22.5">
      <c r="A8" s="238">
        <v>1</v>
      </c>
      <c r="B8" s="239" t="s">
        <v>810</v>
      </c>
      <c r="C8" s="240" t="s">
        <v>811</v>
      </c>
      <c r="D8" s="241" t="s">
        <v>112</v>
      </c>
      <c r="E8" s="242">
        <v>1</v>
      </c>
      <c r="F8" s="317">
        <v>0</v>
      </c>
      <c r="G8" s="243">
        <f aca="true" t="shared" si="0" ref="G8:G13">E8*F8</f>
        <v>0</v>
      </c>
      <c r="H8" s="244">
        <v>0</v>
      </c>
      <c r="I8" s="245">
        <f aca="true" t="shared" si="1" ref="I8:I13">E8*H8</f>
        <v>0</v>
      </c>
      <c r="J8" s="244"/>
      <c r="K8" s="245">
        <f aca="true" t="shared" si="2" ref="K8:K13">E8*J8</f>
        <v>0</v>
      </c>
      <c r="O8" s="237">
        <v>2</v>
      </c>
      <c r="AA8" s="212">
        <v>12</v>
      </c>
      <c r="AB8" s="212">
        <v>0</v>
      </c>
      <c r="AC8" s="212">
        <v>2</v>
      </c>
      <c r="AZ8" s="212">
        <v>2</v>
      </c>
      <c r="BA8" s="212">
        <f aca="true" t="shared" si="3" ref="BA8:BA13">IF(AZ8=1,G8,0)</f>
        <v>0</v>
      </c>
      <c r="BB8" s="212">
        <f aca="true" t="shared" si="4" ref="BB8:BB13">IF(AZ8=2,G8,0)</f>
        <v>0</v>
      </c>
      <c r="BC8" s="212">
        <f aca="true" t="shared" si="5" ref="BC8:BC13">IF(AZ8=3,G8,0)</f>
        <v>0</v>
      </c>
      <c r="BD8" s="212">
        <f aca="true" t="shared" si="6" ref="BD8:BD13">IF(AZ8=4,G8,0)</f>
        <v>0</v>
      </c>
      <c r="BE8" s="212">
        <f aca="true" t="shared" si="7" ref="BE8:BE13">IF(AZ8=5,G8,0)</f>
        <v>0</v>
      </c>
      <c r="CA8" s="237">
        <v>12</v>
      </c>
      <c r="CB8" s="237">
        <v>0</v>
      </c>
    </row>
    <row r="9" spans="1:80" ht="22.5">
      <c r="A9" s="238">
        <v>2</v>
      </c>
      <c r="B9" s="239" t="s">
        <v>812</v>
      </c>
      <c r="C9" s="240" t="s">
        <v>813</v>
      </c>
      <c r="D9" s="241" t="s">
        <v>112</v>
      </c>
      <c r="E9" s="242">
        <v>1</v>
      </c>
      <c r="F9" s="317">
        <v>0</v>
      </c>
      <c r="G9" s="243">
        <f>E9*F9</f>
        <v>0</v>
      </c>
      <c r="H9" s="244">
        <v>0</v>
      </c>
      <c r="I9" s="245">
        <f t="shared" si="1"/>
        <v>0</v>
      </c>
      <c r="J9" s="244"/>
      <c r="K9" s="245">
        <f t="shared" si="2"/>
        <v>0</v>
      </c>
      <c r="O9" s="237">
        <v>2</v>
      </c>
      <c r="AA9" s="212">
        <v>12</v>
      </c>
      <c r="AB9" s="212">
        <v>0</v>
      </c>
      <c r="AC9" s="212">
        <v>4</v>
      </c>
      <c r="AZ9" s="212">
        <v>2</v>
      </c>
      <c r="BA9" s="212">
        <f t="shared" si="3"/>
        <v>0</v>
      </c>
      <c r="BB9" s="212">
        <f t="shared" si="4"/>
        <v>0</v>
      </c>
      <c r="BC9" s="212">
        <f t="shared" si="5"/>
        <v>0</v>
      </c>
      <c r="BD9" s="212">
        <f t="shared" si="6"/>
        <v>0</v>
      </c>
      <c r="BE9" s="212">
        <f t="shared" si="7"/>
        <v>0</v>
      </c>
      <c r="CA9" s="237">
        <v>12</v>
      </c>
      <c r="CB9" s="237">
        <v>0</v>
      </c>
    </row>
    <row r="10" spans="1:80" ht="22.5">
      <c r="A10" s="238">
        <v>3</v>
      </c>
      <c r="B10" s="239" t="s">
        <v>814</v>
      </c>
      <c r="C10" s="240" t="s">
        <v>813</v>
      </c>
      <c r="D10" s="241" t="s">
        <v>122</v>
      </c>
      <c r="E10" s="242">
        <v>20</v>
      </c>
      <c r="F10" s="317">
        <v>0</v>
      </c>
      <c r="G10" s="243">
        <f t="shared" si="0"/>
        <v>0</v>
      </c>
      <c r="H10" s="244">
        <v>0</v>
      </c>
      <c r="I10" s="245">
        <f t="shared" si="1"/>
        <v>0</v>
      </c>
      <c r="J10" s="244"/>
      <c r="K10" s="245">
        <f t="shared" si="2"/>
        <v>0</v>
      </c>
      <c r="O10" s="237">
        <v>2</v>
      </c>
      <c r="AA10" s="212">
        <v>12</v>
      </c>
      <c r="AB10" s="212">
        <v>0</v>
      </c>
      <c r="AC10" s="212">
        <v>3</v>
      </c>
      <c r="AZ10" s="212">
        <v>2</v>
      </c>
      <c r="BA10" s="212">
        <f t="shared" si="3"/>
        <v>0</v>
      </c>
      <c r="BB10" s="212">
        <f t="shared" si="4"/>
        <v>0</v>
      </c>
      <c r="BC10" s="212">
        <f t="shared" si="5"/>
        <v>0</v>
      </c>
      <c r="BD10" s="212">
        <f t="shared" si="6"/>
        <v>0</v>
      </c>
      <c r="BE10" s="212">
        <f t="shared" si="7"/>
        <v>0</v>
      </c>
      <c r="CA10" s="237">
        <v>12</v>
      </c>
      <c r="CB10" s="237">
        <v>0</v>
      </c>
    </row>
    <row r="11" spans="1:80" ht="22.5">
      <c r="A11" s="238">
        <v>4</v>
      </c>
      <c r="B11" s="239" t="s">
        <v>815</v>
      </c>
      <c r="C11" s="240" t="s">
        <v>816</v>
      </c>
      <c r="D11" s="241" t="s">
        <v>692</v>
      </c>
      <c r="E11" s="242">
        <v>4</v>
      </c>
      <c r="F11" s="317">
        <v>0</v>
      </c>
      <c r="G11" s="243">
        <f t="shared" si="0"/>
        <v>0</v>
      </c>
      <c r="H11" s="244">
        <v>0</v>
      </c>
      <c r="I11" s="245">
        <f t="shared" si="1"/>
        <v>0</v>
      </c>
      <c r="J11" s="244"/>
      <c r="K11" s="245">
        <f t="shared" si="2"/>
        <v>0</v>
      </c>
      <c r="O11" s="237">
        <v>2</v>
      </c>
      <c r="AA11" s="212">
        <v>10</v>
      </c>
      <c r="AB11" s="212">
        <v>0</v>
      </c>
      <c r="AC11" s="212">
        <v>8</v>
      </c>
      <c r="AZ11" s="212">
        <v>5</v>
      </c>
      <c r="BA11" s="212">
        <f t="shared" si="3"/>
        <v>0</v>
      </c>
      <c r="BB11" s="212">
        <f t="shared" si="4"/>
        <v>0</v>
      </c>
      <c r="BC11" s="212">
        <f t="shared" si="5"/>
        <v>0</v>
      </c>
      <c r="BD11" s="212">
        <f t="shared" si="6"/>
        <v>0</v>
      </c>
      <c r="BE11" s="212">
        <f t="shared" si="7"/>
        <v>0</v>
      </c>
      <c r="CA11" s="237">
        <v>10</v>
      </c>
      <c r="CB11" s="237">
        <v>0</v>
      </c>
    </row>
    <row r="12" spans="1:80" ht="12.75">
      <c r="A12" s="238">
        <v>5</v>
      </c>
      <c r="B12" s="239" t="s">
        <v>817</v>
      </c>
      <c r="C12" s="240" t="s">
        <v>818</v>
      </c>
      <c r="D12" s="241" t="s">
        <v>692</v>
      </c>
      <c r="E12" s="242">
        <v>2</v>
      </c>
      <c r="F12" s="317">
        <v>0</v>
      </c>
      <c r="G12" s="243">
        <f t="shared" si="0"/>
        <v>0</v>
      </c>
      <c r="H12" s="244">
        <v>0</v>
      </c>
      <c r="I12" s="245">
        <f t="shared" si="1"/>
        <v>0</v>
      </c>
      <c r="J12" s="244"/>
      <c r="K12" s="245">
        <f t="shared" si="2"/>
        <v>0</v>
      </c>
      <c r="O12" s="237">
        <v>2</v>
      </c>
      <c r="AA12" s="212">
        <v>10</v>
      </c>
      <c r="AB12" s="212">
        <v>0</v>
      </c>
      <c r="AC12" s="212">
        <v>8</v>
      </c>
      <c r="AZ12" s="212">
        <v>5</v>
      </c>
      <c r="BA12" s="212">
        <f t="shared" si="3"/>
        <v>0</v>
      </c>
      <c r="BB12" s="212">
        <f t="shared" si="4"/>
        <v>0</v>
      </c>
      <c r="BC12" s="212">
        <f t="shared" si="5"/>
        <v>0</v>
      </c>
      <c r="BD12" s="212">
        <f t="shared" si="6"/>
        <v>0</v>
      </c>
      <c r="BE12" s="212">
        <f t="shared" si="7"/>
        <v>0</v>
      </c>
      <c r="CA12" s="237">
        <v>10</v>
      </c>
      <c r="CB12" s="237">
        <v>0</v>
      </c>
    </row>
    <row r="13" spans="1:80" ht="12.75">
      <c r="A13" s="238">
        <v>6</v>
      </c>
      <c r="B13" s="239" t="s">
        <v>819</v>
      </c>
      <c r="C13" s="240" t="s">
        <v>820</v>
      </c>
      <c r="D13" s="241" t="s">
        <v>692</v>
      </c>
      <c r="E13" s="242">
        <v>12</v>
      </c>
      <c r="F13" s="317">
        <v>0</v>
      </c>
      <c r="G13" s="243">
        <f t="shared" si="0"/>
        <v>0</v>
      </c>
      <c r="H13" s="244">
        <v>0</v>
      </c>
      <c r="I13" s="245">
        <f t="shared" si="1"/>
        <v>0</v>
      </c>
      <c r="J13" s="244"/>
      <c r="K13" s="245">
        <f t="shared" si="2"/>
        <v>0</v>
      </c>
      <c r="O13" s="237">
        <v>2</v>
      </c>
      <c r="AA13" s="212">
        <v>10</v>
      </c>
      <c r="AB13" s="212">
        <v>0</v>
      </c>
      <c r="AC13" s="212">
        <v>8</v>
      </c>
      <c r="AZ13" s="212">
        <v>5</v>
      </c>
      <c r="BA13" s="212">
        <f t="shared" si="3"/>
        <v>0</v>
      </c>
      <c r="BB13" s="212">
        <f t="shared" si="4"/>
        <v>0</v>
      </c>
      <c r="BC13" s="212">
        <f t="shared" si="5"/>
        <v>0</v>
      </c>
      <c r="BD13" s="212">
        <f t="shared" si="6"/>
        <v>0</v>
      </c>
      <c r="BE13" s="212">
        <f t="shared" si="7"/>
        <v>0</v>
      </c>
      <c r="CA13" s="237">
        <v>10</v>
      </c>
      <c r="CB13" s="237">
        <v>0</v>
      </c>
    </row>
    <row r="14" spans="1:57" ht="12.75">
      <c r="A14" s="256"/>
      <c r="B14" s="257" t="s">
        <v>97</v>
      </c>
      <c r="C14" s="258" t="s">
        <v>809</v>
      </c>
      <c r="D14" s="259"/>
      <c r="E14" s="260"/>
      <c r="F14" s="261"/>
      <c r="G14" s="262">
        <f>SUM(G7:G13)</f>
        <v>0</v>
      </c>
      <c r="H14" s="263"/>
      <c r="I14" s="264">
        <f>SUM(I7:I13)</f>
        <v>0</v>
      </c>
      <c r="J14" s="263"/>
      <c r="K14" s="264">
        <f>SUM(K7:K13)</f>
        <v>0</v>
      </c>
      <c r="O14" s="237">
        <v>4</v>
      </c>
      <c r="BA14" s="265">
        <f>SUM(BA7:BA13)</f>
        <v>0</v>
      </c>
      <c r="BB14" s="265">
        <f>SUM(BB7:BB13)</f>
        <v>0</v>
      </c>
      <c r="BC14" s="265">
        <f>SUM(BC7:BC13)</f>
        <v>0</v>
      </c>
      <c r="BD14" s="265">
        <f>SUM(BD7:BD13)</f>
        <v>0</v>
      </c>
      <c r="BE14" s="265">
        <f>SUM(BE7:BE13)</f>
        <v>0</v>
      </c>
    </row>
    <row r="15" ht="12.75">
      <c r="E15" s="212"/>
    </row>
    <row r="16" ht="12.75">
      <c r="E16" s="212"/>
    </row>
    <row r="17" ht="12.75">
      <c r="E17" s="212"/>
    </row>
    <row r="18" ht="12.75">
      <c r="E18" s="212"/>
    </row>
    <row r="19" ht="12.75">
      <c r="E19" s="212"/>
    </row>
    <row r="20" ht="12.75">
      <c r="E20" s="212"/>
    </row>
    <row r="21" ht="12.75">
      <c r="E21" s="212"/>
    </row>
    <row r="22" ht="12.75">
      <c r="E22" s="212"/>
    </row>
    <row r="23" ht="12.75">
      <c r="E23" s="212"/>
    </row>
    <row r="24" ht="12.75">
      <c r="E24" s="212"/>
    </row>
    <row r="25" ht="12.75">
      <c r="E25" s="212"/>
    </row>
    <row r="26" ht="12.75">
      <c r="E26" s="212"/>
    </row>
    <row r="27" ht="12.75">
      <c r="E27" s="212"/>
    </row>
    <row r="28" ht="12.75">
      <c r="E28" s="212"/>
    </row>
    <row r="29" ht="12.75">
      <c r="E29" s="212"/>
    </row>
    <row r="30" ht="12.75">
      <c r="E30" s="212"/>
    </row>
    <row r="31" ht="12.75">
      <c r="E31" s="212"/>
    </row>
    <row r="32" ht="12.75">
      <c r="E32" s="212"/>
    </row>
    <row r="33" ht="12.75">
      <c r="E33" s="212"/>
    </row>
    <row r="34" ht="12.75">
      <c r="E34" s="212"/>
    </row>
    <row r="35" ht="12.75">
      <c r="E35" s="212"/>
    </row>
    <row r="36" ht="12.75">
      <c r="E36" s="212"/>
    </row>
    <row r="37" ht="12.75">
      <c r="E37" s="212"/>
    </row>
    <row r="38" spans="1:7" ht="12.75">
      <c r="A38" s="255"/>
      <c r="B38" s="255"/>
      <c r="C38" s="255"/>
      <c r="D38" s="255"/>
      <c r="E38" s="255"/>
      <c r="F38" s="255"/>
      <c r="G38" s="255"/>
    </row>
    <row r="39" spans="1:7" ht="12.75">
      <c r="A39" s="255"/>
      <c r="B39" s="255"/>
      <c r="C39" s="255"/>
      <c r="D39" s="255"/>
      <c r="E39" s="255"/>
      <c r="F39" s="255"/>
      <c r="G39" s="255"/>
    </row>
    <row r="40" spans="1:7" ht="12.75">
      <c r="A40" s="255"/>
      <c r="B40" s="255"/>
      <c r="C40" s="255"/>
      <c r="D40" s="255"/>
      <c r="E40" s="255"/>
      <c r="F40" s="255"/>
      <c r="G40" s="255"/>
    </row>
    <row r="41" spans="1:7" ht="12.75">
      <c r="A41" s="255"/>
      <c r="B41" s="255"/>
      <c r="C41" s="255"/>
      <c r="D41" s="255"/>
      <c r="E41" s="255"/>
      <c r="F41" s="255"/>
      <c r="G41" s="255"/>
    </row>
    <row r="42" ht="12.75">
      <c r="E42" s="212"/>
    </row>
    <row r="43" ht="12.75">
      <c r="E43" s="212"/>
    </row>
    <row r="44" ht="12.75">
      <c r="E44" s="212"/>
    </row>
    <row r="45" ht="12.75">
      <c r="E45" s="212"/>
    </row>
    <row r="46" ht="12.75">
      <c r="E46" s="212"/>
    </row>
    <row r="47" ht="12.75">
      <c r="E47" s="212"/>
    </row>
    <row r="48" ht="12.75">
      <c r="E48" s="212"/>
    </row>
    <row r="49" ht="12.75">
      <c r="E49" s="212"/>
    </row>
    <row r="50" ht="12.75">
      <c r="E50" s="212"/>
    </row>
    <row r="51" ht="12.75">
      <c r="E51" s="212"/>
    </row>
    <row r="52" ht="12.75">
      <c r="E52" s="212"/>
    </row>
    <row r="53" ht="12.75">
      <c r="E53" s="212"/>
    </row>
    <row r="54" ht="12.75">
      <c r="E54" s="212"/>
    </row>
    <row r="55" ht="12.75">
      <c r="E55" s="212"/>
    </row>
    <row r="56" ht="12.75">
      <c r="E56" s="212"/>
    </row>
    <row r="57" ht="12.75">
      <c r="E57" s="212"/>
    </row>
    <row r="58" ht="12.75">
      <c r="E58" s="212"/>
    </row>
    <row r="59" ht="12.75">
      <c r="E59" s="212"/>
    </row>
    <row r="60" ht="12.75">
      <c r="E60" s="212"/>
    </row>
    <row r="61" ht="12.75">
      <c r="E61" s="212"/>
    </row>
    <row r="62" ht="12.75">
      <c r="E62" s="212"/>
    </row>
    <row r="63" ht="12.75">
      <c r="E63" s="212"/>
    </row>
    <row r="64" ht="12.75">
      <c r="E64" s="212"/>
    </row>
    <row r="65" ht="12.75">
      <c r="E65" s="212"/>
    </row>
    <row r="66" ht="12.75">
      <c r="E66" s="212"/>
    </row>
    <row r="67" ht="12.75">
      <c r="E67" s="212"/>
    </row>
    <row r="68" ht="12.75">
      <c r="E68" s="212"/>
    </row>
    <row r="69" ht="12.75">
      <c r="E69" s="212"/>
    </row>
    <row r="70" ht="12.75">
      <c r="E70" s="212"/>
    </row>
    <row r="71" ht="12.75">
      <c r="E71" s="212"/>
    </row>
    <row r="72" ht="12.75">
      <c r="E72" s="212"/>
    </row>
    <row r="73" spans="1:2" ht="12.75">
      <c r="A73" s="266"/>
      <c r="B73" s="266"/>
    </row>
    <row r="74" spans="1:7" ht="12.75">
      <c r="A74" s="255"/>
      <c r="B74" s="255"/>
      <c r="C74" s="267"/>
      <c r="D74" s="267"/>
      <c r="E74" s="268"/>
      <c r="F74" s="267"/>
      <c r="G74" s="269"/>
    </row>
    <row r="75" spans="1:7" ht="12.75">
      <c r="A75" s="270"/>
      <c r="B75" s="270"/>
      <c r="C75" s="255"/>
      <c r="D75" s="255"/>
      <c r="E75" s="271"/>
      <c r="F75" s="255"/>
      <c r="G75" s="255"/>
    </row>
    <row r="76" spans="1:7" ht="12.75">
      <c r="A76" s="255"/>
      <c r="B76" s="255"/>
      <c r="C76" s="255"/>
      <c r="D76" s="255"/>
      <c r="E76" s="271"/>
      <c r="F76" s="255"/>
      <c r="G76" s="255"/>
    </row>
    <row r="77" spans="1:7" ht="12.75">
      <c r="A77" s="255"/>
      <c r="B77" s="255"/>
      <c r="C77" s="255"/>
      <c r="D77" s="255"/>
      <c r="E77" s="271"/>
      <c r="F77" s="255"/>
      <c r="G77" s="255"/>
    </row>
    <row r="78" spans="1:7" ht="12.75">
      <c r="A78" s="255"/>
      <c r="B78" s="255"/>
      <c r="C78" s="255"/>
      <c r="D78" s="255"/>
      <c r="E78" s="271"/>
      <c r="F78" s="255"/>
      <c r="G78" s="255"/>
    </row>
    <row r="79" spans="1:7" ht="12.75">
      <c r="A79" s="255"/>
      <c r="B79" s="255"/>
      <c r="C79" s="255"/>
      <c r="D79" s="255"/>
      <c r="E79" s="271"/>
      <c r="F79" s="255"/>
      <c r="G79" s="255"/>
    </row>
    <row r="80" spans="1:7" ht="12.75">
      <c r="A80" s="255"/>
      <c r="B80" s="255"/>
      <c r="C80" s="255"/>
      <c r="D80" s="255"/>
      <c r="E80" s="271"/>
      <c r="F80" s="255"/>
      <c r="G80" s="255"/>
    </row>
    <row r="81" spans="1:7" ht="12.75">
      <c r="A81" s="255"/>
      <c r="B81" s="255"/>
      <c r="C81" s="255"/>
      <c r="D81" s="255"/>
      <c r="E81" s="271"/>
      <c r="F81" s="255"/>
      <c r="G81" s="255"/>
    </row>
    <row r="82" spans="1:7" ht="12.75">
      <c r="A82" s="255"/>
      <c r="B82" s="255"/>
      <c r="C82" s="255"/>
      <c r="D82" s="255"/>
      <c r="E82" s="271"/>
      <c r="F82" s="255"/>
      <c r="G82" s="255"/>
    </row>
    <row r="83" spans="1:7" ht="12.75">
      <c r="A83" s="255"/>
      <c r="B83" s="255"/>
      <c r="C83" s="255"/>
      <c r="D83" s="255"/>
      <c r="E83" s="271"/>
      <c r="F83" s="255"/>
      <c r="G83" s="255"/>
    </row>
    <row r="84" spans="1:7" ht="12.75">
      <c r="A84" s="255"/>
      <c r="B84" s="255"/>
      <c r="C84" s="255"/>
      <c r="D84" s="255"/>
      <c r="E84" s="271"/>
      <c r="F84" s="255"/>
      <c r="G84" s="255"/>
    </row>
    <row r="85" spans="1:7" ht="12.75">
      <c r="A85" s="255"/>
      <c r="B85" s="255"/>
      <c r="C85" s="255"/>
      <c r="D85" s="255"/>
      <c r="E85" s="271"/>
      <c r="F85" s="255"/>
      <c r="G85" s="255"/>
    </row>
    <row r="86" spans="1:7" ht="12.75">
      <c r="A86" s="255"/>
      <c r="B86" s="255"/>
      <c r="C86" s="255"/>
      <c r="D86" s="255"/>
      <c r="E86" s="271"/>
      <c r="F86" s="255"/>
      <c r="G86" s="255"/>
    </row>
    <row r="87" spans="1:7" ht="12.75">
      <c r="A87" s="255"/>
      <c r="B87" s="255"/>
      <c r="C87" s="255"/>
      <c r="D87" s="255"/>
      <c r="E87" s="271"/>
      <c r="F87" s="255"/>
      <c r="G87" s="255"/>
    </row>
  </sheetData>
  <sheetProtection algorithmName="SHA-512" hashValue="XoZPKq2Ki4nA9EKkvyHy9jnVCu6krJ2DGtknSM4hw2E7r0acoVydwlW9Ip/qAS+JoIFwcQFprGoGJqm3PUvaQQ==" saltValue="VutGO8O7bdPRnnZZLQOND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E51"/>
  <sheetViews>
    <sheetView workbookViewId="0" topLeftCell="A1">
      <selection activeCell="G16" sqref="G1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98</v>
      </c>
      <c r="B1" s="77"/>
      <c r="C1" s="77"/>
      <c r="D1" s="77"/>
      <c r="E1" s="77"/>
      <c r="F1" s="77"/>
      <c r="G1" s="77"/>
    </row>
    <row r="2" spans="1:7" ht="12.75" customHeight="1">
      <c r="A2" s="78" t="s">
        <v>28</v>
      </c>
      <c r="B2" s="321"/>
      <c r="C2" s="322" t="s">
        <v>100</v>
      </c>
      <c r="D2" s="322" t="s">
        <v>822</v>
      </c>
      <c r="E2" s="321"/>
      <c r="F2" s="323" t="s">
        <v>29</v>
      </c>
      <c r="G2" s="324"/>
    </row>
    <row r="3" spans="1:7" ht="3" customHeight="1" hidden="1">
      <c r="A3" s="83"/>
      <c r="B3" s="325"/>
      <c r="C3" s="326"/>
      <c r="D3" s="326"/>
      <c r="E3" s="325"/>
      <c r="F3" s="327"/>
      <c r="G3" s="328"/>
    </row>
    <row r="4" spans="1:7" ht="12" customHeight="1">
      <c r="A4" s="88" t="s">
        <v>30</v>
      </c>
      <c r="B4" s="325"/>
      <c r="C4" s="326"/>
      <c r="D4" s="326"/>
      <c r="E4" s="325"/>
      <c r="F4" s="327" t="s">
        <v>31</v>
      </c>
      <c r="G4" s="329"/>
    </row>
    <row r="5" spans="1:7" ht="12.95" customHeight="1">
      <c r="A5" s="90" t="s">
        <v>103</v>
      </c>
      <c r="B5" s="330"/>
      <c r="C5" s="331" t="s">
        <v>104</v>
      </c>
      <c r="D5" s="332"/>
      <c r="E5" s="333"/>
      <c r="F5" s="327" t="s">
        <v>32</v>
      </c>
      <c r="G5" s="328"/>
    </row>
    <row r="6" spans="1:15" ht="12.95" customHeight="1">
      <c r="A6" s="88" t="s">
        <v>33</v>
      </c>
      <c r="B6" s="325"/>
      <c r="C6" s="326"/>
      <c r="D6" s="326"/>
      <c r="E6" s="325"/>
      <c r="F6" s="334" t="s">
        <v>34</v>
      </c>
      <c r="G6" s="335"/>
      <c r="O6" s="97"/>
    </row>
    <row r="7" spans="1:7" ht="12.95" customHeight="1">
      <c r="A7" s="98" t="s">
        <v>100</v>
      </c>
      <c r="B7" s="336"/>
      <c r="C7" s="337" t="s">
        <v>101</v>
      </c>
      <c r="D7" s="338"/>
      <c r="E7" s="338"/>
      <c r="F7" s="339" t="s">
        <v>35</v>
      </c>
      <c r="G7" s="335">
        <f>IF(G6=0,,ROUND((F30+F32)/G6,1))</f>
        <v>0</v>
      </c>
    </row>
    <row r="8" spans="1:9" ht="12.75">
      <c r="A8" s="103" t="s">
        <v>36</v>
      </c>
      <c r="B8" s="327"/>
      <c r="C8" s="407"/>
      <c r="D8" s="407"/>
      <c r="E8" s="408"/>
      <c r="F8" s="340" t="s">
        <v>37</v>
      </c>
      <c r="G8" s="341"/>
      <c r="H8" s="106"/>
      <c r="I8" s="107"/>
    </row>
    <row r="9" spans="1:8" ht="12.75">
      <c r="A9" s="103" t="s">
        <v>38</v>
      </c>
      <c r="B9" s="327"/>
      <c r="C9" s="407"/>
      <c r="D9" s="407"/>
      <c r="E9" s="408"/>
      <c r="F9" s="327"/>
      <c r="G9" s="342"/>
      <c r="H9" s="109"/>
    </row>
    <row r="10" spans="1:8" ht="12.75">
      <c r="A10" s="103" t="s">
        <v>39</v>
      </c>
      <c r="B10" s="327"/>
      <c r="C10" s="407"/>
      <c r="D10" s="407"/>
      <c r="E10" s="407"/>
      <c r="F10" s="343"/>
      <c r="G10" s="344"/>
      <c r="H10" s="112"/>
    </row>
    <row r="11" spans="1:57" ht="13.5" customHeight="1">
      <c r="A11" s="103" t="s">
        <v>40</v>
      </c>
      <c r="B11" s="327"/>
      <c r="C11" s="407"/>
      <c r="D11" s="407"/>
      <c r="E11" s="407"/>
      <c r="F11" s="345" t="s">
        <v>41</v>
      </c>
      <c r="G11" s="346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42</v>
      </c>
      <c r="B12" s="325"/>
      <c r="C12" s="409"/>
      <c r="D12" s="409"/>
      <c r="E12" s="409"/>
      <c r="F12" s="347" t="s">
        <v>43</v>
      </c>
      <c r="G12" s="348"/>
      <c r="H12" s="109"/>
    </row>
    <row r="13" spans="1:8" ht="28.5" customHeight="1" thickBot="1">
      <c r="A13" s="119" t="s">
        <v>44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45</v>
      </c>
      <c r="B14" s="124"/>
      <c r="C14" s="125"/>
      <c r="D14" s="126" t="s">
        <v>46</v>
      </c>
      <c r="E14" s="127"/>
      <c r="F14" s="127"/>
      <c r="G14" s="125"/>
    </row>
    <row r="15" spans="1:7" ht="15.95" customHeight="1">
      <c r="A15" s="128"/>
      <c r="B15" s="129" t="s">
        <v>47</v>
      </c>
      <c r="C15" s="130">
        <f>'SO01 29_06_2016 Rek-3'!E8</f>
        <v>0</v>
      </c>
      <c r="D15" s="131">
        <f>'SO01 29_06_2016 Rek-3'!A16</f>
        <v>0</v>
      </c>
      <c r="E15" s="132"/>
      <c r="F15" s="133"/>
      <c r="G15" s="130">
        <f>'SO01 29_06_2016 Rek-3'!I16</f>
        <v>0</v>
      </c>
    </row>
    <row r="16" spans="1:7" ht="15.95" customHeight="1">
      <c r="A16" s="128" t="s">
        <v>48</v>
      </c>
      <c r="B16" s="129" t="s">
        <v>49</v>
      </c>
      <c r="C16" s="130">
        <f>'SO01 29_06_2016 Rek-3'!F8</f>
        <v>0</v>
      </c>
      <c r="D16" s="83"/>
      <c r="E16" s="134"/>
      <c r="F16" s="135"/>
      <c r="G16" s="130"/>
    </row>
    <row r="17" spans="1:7" ht="15.95" customHeight="1">
      <c r="A17" s="128" t="s">
        <v>50</v>
      </c>
      <c r="B17" s="129" t="s">
        <v>51</v>
      </c>
      <c r="C17" s="130">
        <f>'SO01 29_06_2016 Rek-3'!H8</f>
        <v>0</v>
      </c>
      <c r="D17" s="83"/>
      <c r="E17" s="134"/>
      <c r="F17" s="135"/>
      <c r="G17" s="130"/>
    </row>
    <row r="18" spans="1:7" ht="15.95" customHeight="1">
      <c r="A18" s="136" t="s">
        <v>52</v>
      </c>
      <c r="B18" s="137" t="s">
        <v>53</v>
      </c>
      <c r="C18" s="130">
        <f>'SO01 29_06_2016 Rek-3'!G8</f>
        <v>0</v>
      </c>
      <c r="D18" s="83"/>
      <c r="E18" s="134"/>
      <c r="F18" s="135"/>
      <c r="G18" s="130"/>
    </row>
    <row r="19" spans="1:7" ht="15.95" customHeight="1">
      <c r="A19" s="138" t="s">
        <v>54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27</v>
      </c>
      <c r="B21" s="129"/>
      <c r="C21" s="130">
        <f>'SO01 29_06_2016 Rek-3'!I8</f>
        <v>0</v>
      </c>
      <c r="D21" s="83"/>
      <c r="E21" s="134"/>
      <c r="F21" s="135"/>
      <c r="G21" s="130"/>
    </row>
    <row r="22" spans="1:7" ht="15.95" customHeight="1">
      <c r="A22" s="139" t="s">
        <v>55</v>
      </c>
      <c r="B22" s="109"/>
      <c r="C22" s="130">
        <f>C19+C21</f>
        <v>0</v>
      </c>
      <c r="D22" s="83" t="s">
        <v>56</v>
      </c>
      <c r="E22" s="134"/>
      <c r="F22" s="135"/>
      <c r="G22" s="130">
        <f>G23-SUM(G15:G21)</f>
        <v>0</v>
      </c>
    </row>
    <row r="23" spans="1:7" ht="15.95" customHeight="1" thickBot="1">
      <c r="A23" s="373" t="s">
        <v>57</v>
      </c>
      <c r="B23" s="374"/>
      <c r="C23" s="140">
        <f>C22+G23</f>
        <v>0</v>
      </c>
      <c r="D23" s="141" t="s">
        <v>58</v>
      </c>
      <c r="E23" s="142"/>
      <c r="F23" s="143"/>
      <c r="G23" s="130">
        <f>'SO01 29_06_2016 Rek-3'!H14</f>
        <v>0</v>
      </c>
    </row>
    <row r="24" spans="1:7" ht="12.75">
      <c r="A24" s="144" t="s">
        <v>59</v>
      </c>
      <c r="B24" s="145"/>
      <c r="C24" s="146"/>
      <c r="D24" s="145" t="s">
        <v>60</v>
      </c>
      <c r="E24" s="145"/>
      <c r="F24" s="147" t="s">
        <v>61</v>
      </c>
      <c r="G24" s="148"/>
    </row>
    <row r="25" spans="1:7" ht="12.75">
      <c r="A25" s="139" t="s">
        <v>62</v>
      </c>
      <c r="B25" s="349"/>
      <c r="C25" s="350"/>
      <c r="D25" s="349" t="s">
        <v>62</v>
      </c>
      <c r="E25" s="351"/>
      <c r="F25" s="352" t="s">
        <v>62</v>
      </c>
      <c r="G25" s="353"/>
    </row>
    <row r="26" spans="1:7" ht="37.5" customHeight="1">
      <c r="A26" s="139" t="s">
        <v>63</v>
      </c>
      <c r="B26" s="354"/>
      <c r="C26" s="350"/>
      <c r="D26" s="349" t="s">
        <v>63</v>
      </c>
      <c r="E26" s="351"/>
      <c r="F26" s="352" t="s">
        <v>63</v>
      </c>
      <c r="G26" s="353"/>
    </row>
    <row r="27" spans="1:7" ht="12.75">
      <c r="A27" s="139"/>
      <c r="B27" s="355"/>
      <c r="C27" s="350"/>
      <c r="D27" s="349"/>
      <c r="E27" s="351"/>
      <c r="F27" s="352"/>
      <c r="G27" s="353"/>
    </row>
    <row r="28" spans="1:7" ht="12.75">
      <c r="A28" s="139" t="s">
        <v>64</v>
      </c>
      <c r="B28" s="349"/>
      <c r="C28" s="350"/>
      <c r="D28" s="352" t="s">
        <v>65</v>
      </c>
      <c r="E28" s="350"/>
      <c r="F28" s="356" t="s">
        <v>65</v>
      </c>
      <c r="G28" s="353"/>
    </row>
    <row r="29" spans="1:7" ht="69" customHeight="1">
      <c r="A29" s="139"/>
      <c r="B29" s="349"/>
      <c r="C29" s="357"/>
      <c r="D29" s="358"/>
      <c r="E29" s="357"/>
      <c r="F29" s="349"/>
      <c r="G29" s="353"/>
    </row>
    <row r="30" spans="1:7" ht="12.75">
      <c r="A30" s="157" t="s">
        <v>11</v>
      </c>
      <c r="B30" s="158"/>
      <c r="C30" s="159">
        <v>21</v>
      </c>
      <c r="D30" s="158" t="s">
        <v>66</v>
      </c>
      <c r="E30" s="160"/>
      <c r="F30" s="379">
        <f>C23-F32</f>
        <v>0</v>
      </c>
      <c r="G30" s="380"/>
    </row>
    <row r="31" spans="1:7" ht="12.75">
      <c r="A31" s="157" t="s">
        <v>67</v>
      </c>
      <c r="B31" s="158"/>
      <c r="C31" s="159">
        <f>C30</f>
        <v>21</v>
      </c>
      <c r="D31" s="158" t="s">
        <v>68</v>
      </c>
      <c r="E31" s="160"/>
      <c r="F31" s="379">
        <f>ROUND(PRODUCT(F30,C31/100),0)</f>
        <v>0</v>
      </c>
      <c r="G31" s="380"/>
    </row>
    <row r="32" spans="1:7" ht="12.75">
      <c r="A32" s="157" t="s">
        <v>11</v>
      </c>
      <c r="B32" s="158"/>
      <c r="C32" s="159">
        <v>0</v>
      </c>
      <c r="D32" s="158" t="s">
        <v>68</v>
      </c>
      <c r="E32" s="160"/>
      <c r="F32" s="379">
        <v>0</v>
      </c>
      <c r="G32" s="380"/>
    </row>
    <row r="33" spans="1:7" ht="12.75">
      <c r="A33" s="157" t="s">
        <v>67</v>
      </c>
      <c r="B33" s="161"/>
      <c r="C33" s="162">
        <f>C32</f>
        <v>0</v>
      </c>
      <c r="D33" s="158" t="s">
        <v>68</v>
      </c>
      <c r="E33" s="135"/>
      <c r="F33" s="379">
        <f>ROUND(PRODUCT(F32,C33/100),0)</f>
        <v>0</v>
      </c>
      <c r="G33" s="380"/>
    </row>
    <row r="34" spans="1:7" s="166" customFormat="1" ht="19.5" customHeight="1" thickBot="1">
      <c r="A34" s="163" t="s">
        <v>69</v>
      </c>
      <c r="B34" s="164"/>
      <c r="C34" s="164"/>
      <c r="D34" s="164"/>
      <c r="E34" s="165"/>
      <c r="F34" s="381">
        <f>ROUND(SUM(F30:F33),0)</f>
        <v>0</v>
      </c>
      <c r="G34" s="38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7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7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7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7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7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7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7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7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sheetProtection algorithmName="SHA-512" hashValue="iRB1jesYz6y+778iXax4ekBdKqYHdSNbZXv7Z5ZLvT1xyuZd+fJEoQ5rsEwY3h7duKB/TUXgcVSRQSmVNMHyuw==" saltValue="m+3UrntvmflscfHcjtBpTQ==" spinCount="100000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E65"/>
  <sheetViews>
    <sheetView workbookViewId="0" topLeftCell="A1">
      <selection activeCell="F13" sqref="E13:F1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4" t="s">
        <v>2</v>
      </c>
      <c r="B1" s="385"/>
      <c r="C1" s="168" t="s">
        <v>102</v>
      </c>
      <c r="D1" s="169"/>
      <c r="E1" s="170"/>
      <c r="F1" s="169"/>
      <c r="G1" s="171" t="s">
        <v>71</v>
      </c>
      <c r="H1" s="172" t="s">
        <v>100</v>
      </c>
      <c r="I1" s="173"/>
    </row>
    <row r="2" spans="1:9" ht="13.5" thickBot="1">
      <c r="A2" s="386" t="s">
        <v>72</v>
      </c>
      <c r="B2" s="387"/>
      <c r="C2" s="174" t="s">
        <v>105</v>
      </c>
      <c r="D2" s="175"/>
      <c r="E2" s="176"/>
      <c r="F2" s="175"/>
      <c r="G2" s="388" t="s">
        <v>822</v>
      </c>
      <c r="H2" s="389"/>
      <c r="I2" s="390"/>
    </row>
    <row r="3" ht="13.5" thickTop="1">
      <c r="F3" s="109"/>
    </row>
    <row r="4" spans="1:9" ht="19.5" customHeight="1">
      <c r="A4" s="177" t="s">
        <v>73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74</v>
      </c>
      <c r="C6" s="181"/>
      <c r="D6" s="182"/>
      <c r="E6" s="183" t="s">
        <v>23</v>
      </c>
      <c r="F6" s="184" t="s">
        <v>24</v>
      </c>
      <c r="G6" s="184" t="s">
        <v>25</v>
      </c>
      <c r="H6" s="184" t="s">
        <v>26</v>
      </c>
      <c r="I6" s="185" t="s">
        <v>27</v>
      </c>
    </row>
    <row r="7" spans="1:9" s="109" customFormat="1" ht="13.5" thickBot="1">
      <c r="A7" s="272" t="str">
        <f>'SO01 29_06_2016 Pol-3'!B7</f>
        <v>M21</v>
      </c>
      <c r="B7" s="57" t="str">
        <f>'SO01 29_06_2016 Pol-3'!C7</f>
        <v>Elektromontáže</v>
      </c>
      <c r="D7" s="186"/>
      <c r="E7" s="273">
        <f>'SO01 29_06_2016 Pol-3'!BA41</f>
        <v>0</v>
      </c>
      <c r="F7" s="274">
        <f>'SO01 29_06_2016 Pol-3'!BB41</f>
        <v>0</v>
      </c>
      <c r="G7" s="274">
        <f>'SO01 29_06_2016 Pol-3'!BC41</f>
        <v>0</v>
      </c>
      <c r="H7" s="274">
        <f>'SO01 29_06_2016 Pol-3'!BD41</f>
        <v>0</v>
      </c>
      <c r="I7" s="275">
        <f>'SO01 29_06_2016 Pol-3'!BE41</f>
        <v>0</v>
      </c>
    </row>
    <row r="8" spans="1:9" s="14" customFormat="1" ht="13.5" thickBot="1">
      <c r="A8" s="187"/>
      <c r="B8" s="188" t="s">
        <v>75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76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77</v>
      </c>
      <c r="B12" s="145"/>
      <c r="C12" s="145"/>
      <c r="D12" s="194"/>
      <c r="E12" s="195" t="s">
        <v>78</v>
      </c>
      <c r="F12" s="196" t="s">
        <v>12</v>
      </c>
      <c r="G12" s="197" t="s">
        <v>79</v>
      </c>
      <c r="H12" s="198"/>
      <c r="I12" s="199" t="s">
        <v>78</v>
      </c>
    </row>
    <row r="13" spans="1:53" ht="12.75">
      <c r="A13" s="138"/>
      <c r="B13" s="129"/>
      <c r="C13" s="129"/>
      <c r="D13" s="200"/>
      <c r="E13" s="313"/>
      <c r="F13" s="314"/>
      <c r="G13" s="201">
        <f>CHOOSE(BA13+1,E8+F8,E8+F8+H8,E8+F8+G8+H8,E8,F8,H8,G8,H8+G8,0)</f>
        <v>0</v>
      </c>
      <c r="H13" s="202"/>
      <c r="I13" s="203">
        <f>E13+F13*G13/100</f>
        <v>0</v>
      </c>
      <c r="BA13" s="1">
        <v>8</v>
      </c>
    </row>
    <row r="14" spans="1:9" ht="13.5" thickBot="1">
      <c r="A14" s="204"/>
      <c r="B14" s="205" t="s">
        <v>80</v>
      </c>
      <c r="C14" s="206"/>
      <c r="D14" s="207"/>
      <c r="E14" s="208"/>
      <c r="F14" s="209"/>
      <c r="G14" s="209"/>
      <c r="H14" s="391">
        <f>SUM(I13:I13)</f>
        <v>0</v>
      </c>
      <c r="I14" s="392"/>
    </row>
    <row r="16" spans="2:9" ht="12.75">
      <c r="B16" s="14"/>
      <c r="F16" s="210"/>
      <c r="G16" s="211"/>
      <c r="H16" s="211"/>
      <c r="I16" s="43"/>
    </row>
    <row r="17" spans="6:9" ht="12.75">
      <c r="F17" s="210"/>
      <c r="G17" s="211"/>
      <c r="H17" s="211"/>
      <c r="I17" s="43"/>
    </row>
    <row r="18" spans="6:9" ht="12.75">
      <c r="F18" s="210"/>
      <c r="G18" s="211"/>
      <c r="H18" s="211"/>
      <c r="I18" s="43"/>
    </row>
    <row r="19" spans="6:9" ht="12.75">
      <c r="F19" s="210"/>
      <c r="G19" s="211"/>
      <c r="H19" s="211"/>
      <c r="I19" s="43"/>
    </row>
    <row r="20" spans="6:9" ht="12.75">
      <c r="F20" s="210"/>
      <c r="G20" s="211"/>
      <c r="H20" s="211"/>
      <c r="I20" s="43"/>
    </row>
    <row r="21" spans="6:9" ht="12.75">
      <c r="F21" s="210"/>
      <c r="G21" s="211"/>
      <c r="H21" s="211"/>
      <c r="I21" s="43"/>
    </row>
    <row r="22" spans="6:9" ht="12.75">
      <c r="F22" s="210"/>
      <c r="G22" s="211"/>
      <c r="H22" s="211"/>
      <c r="I22" s="43"/>
    </row>
    <row r="23" spans="6:9" ht="12.75">
      <c r="F23" s="210"/>
      <c r="G23" s="211"/>
      <c r="H23" s="211"/>
      <c r="I23" s="43"/>
    </row>
    <row r="24" spans="6:9" ht="12.75">
      <c r="F24" s="210"/>
      <c r="G24" s="211"/>
      <c r="H24" s="211"/>
      <c r="I24" s="43"/>
    </row>
    <row r="25" spans="6:9" ht="12.75">
      <c r="F25" s="210"/>
      <c r="G25" s="211"/>
      <c r="H25" s="211"/>
      <c r="I25" s="43"/>
    </row>
    <row r="26" spans="6:9" ht="12.75">
      <c r="F26" s="210"/>
      <c r="G26" s="211"/>
      <c r="H26" s="211"/>
      <c r="I26" s="43"/>
    </row>
    <row r="27" spans="6:9" ht="12.75">
      <c r="F27" s="210"/>
      <c r="G27" s="211"/>
      <c r="H27" s="211"/>
      <c r="I27" s="43"/>
    </row>
    <row r="28" spans="6:9" ht="12.75">
      <c r="F28" s="210"/>
      <c r="G28" s="211"/>
      <c r="H28" s="211"/>
      <c r="I28" s="43"/>
    </row>
    <row r="29" spans="6:9" ht="12.75">
      <c r="F29" s="210"/>
      <c r="G29" s="211"/>
      <c r="H29" s="211"/>
      <c r="I29" s="43"/>
    </row>
    <row r="30" spans="6:9" ht="12.75">
      <c r="F30" s="210"/>
      <c r="G30" s="211"/>
      <c r="H30" s="211"/>
      <c r="I30" s="43"/>
    </row>
    <row r="31" spans="6:9" ht="12.75">
      <c r="F31" s="210"/>
      <c r="G31" s="211"/>
      <c r="H31" s="211"/>
      <c r="I31" s="43"/>
    </row>
    <row r="32" spans="6:9" ht="12.75">
      <c r="F32" s="210"/>
      <c r="G32" s="211"/>
      <c r="H32" s="211"/>
      <c r="I32" s="43"/>
    </row>
    <row r="33" spans="6:9" ht="12.75">
      <c r="F33" s="210"/>
      <c r="G33" s="211"/>
      <c r="H33" s="211"/>
      <c r="I33" s="43"/>
    </row>
    <row r="34" spans="6:9" ht="12.75">
      <c r="F34" s="210"/>
      <c r="G34" s="211"/>
      <c r="H34" s="211"/>
      <c r="I34" s="43"/>
    </row>
    <row r="35" spans="6:9" ht="12.75">
      <c r="F35" s="210"/>
      <c r="G35" s="211"/>
      <c r="H35" s="211"/>
      <c r="I35" s="43"/>
    </row>
    <row r="36" spans="6:9" ht="12.75">
      <c r="F36" s="210"/>
      <c r="G36" s="211"/>
      <c r="H36" s="211"/>
      <c r="I36" s="43"/>
    </row>
    <row r="37" spans="6:9" ht="12.75">
      <c r="F37" s="210"/>
      <c r="G37" s="211"/>
      <c r="H37" s="211"/>
      <c r="I37" s="43"/>
    </row>
    <row r="38" spans="6:9" ht="12.75">
      <c r="F38" s="210"/>
      <c r="G38" s="211"/>
      <c r="H38" s="211"/>
      <c r="I38" s="43"/>
    </row>
    <row r="39" spans="6:9" ht="12.75">
      <c r="F39" s="210"/>
      <c r="G39" s="211"/>
      <c r="H39" s="211"/>
      <c r="I39" s="43"/>
    </row>
    <row r="40" spans="6:9" ht="12.75">
      <c r="F40" s="210"/>
      <c r="G40" s="211"/>
      <c r="H40" s="211"/>
      <c r="I40" s="43"/>
    </row>
    <row r="41" spans="6:9" ht="12.75">
      <c r="F41" s="210"/>
      <c r="G41" s="211"/>
      <c r="H41" s="211"/>
      <c r="I41" s="43"/>
    </row>
    <row r="42" spans="6:9" ht="12.75">
      <c r="F42" s="210"/>
      <c r="G42" s="211"/>
      <c r="H42" s="211"/>
      <c r="I42" s="43"/>
    </row>
    <row r="43" spans="6:9" ht="12.75">
      <c r="F43" s="210"/>
      <c r="G43" s="211"/>
      <c r="H43" s="211"/>
      <c r="I43" s="43"/>
    </row>
    <row r="44" spans="6:9" ht="12.75">
      <c r="F44" s="210"/>
      <c r="G44" s="211"/>
      <c r="H44" s="211"/>
      <c r="I44" s="43"/>
    </row>
    <row r="45" spans="6:9" ht="12.75">
      <c r="F45" s="210"/>
      <c r="G45" s="211"/>
      <c r="H45" s="211"/>
      <c r="I45" s="43"/>
    </row>
    <row r="46" spans="6:9" ht="12.75">
      <c r="F46" s="210"/>
      <c r="G46" s="211"/>
      <c r="H46" s="211"/>
      <c r="I46" s="43"/>
    </row>
    <row r="47" spans="6:9" ht="12.75">
      <c r="F47" s="210"/>
      <c r="G47" s="211"/>
      <c r="H47" s="211"/>
      <c r="I47" s="43"/>
    </row>
    <row r="48" spans="6:9" ht="12.75">
      <c r="F48" s="210"/>
      <c r="G48" s="211"/>
      <c r="H48" s="211"/>
      <c r="I48" s="43"/>
    </row>
    <row r="49" spans="6:9" ht="12.75">
      <c r="F49" s="210"/>
      <c r="G49" s="211"/>
      <c r="H49" s="211"/>
      <c r="I49" s="43"/>
    </row>
    <row r="50" spans="6:9" ht="12.75">
      <c r="F50" s="210"/>
      <c r="G50" s="211"/>
      <c r="H50" s="211"/>
      <c r="I50" s="43"/>
    </row>
    <row r="51" spans="6:9" ht="12.75">
      <c r="F51" s="210"/>
      <c r="G51" s="211"/>
      <c r="H51" s="211"/>
      <c r="I51" s="43"/>
    </row>
    <row r="52" spans="6:9" ht="12.75">
      <c r="F52" s="210"/>
      <c r="G52" s="211"/>
      <c r="H52" s="211"/>
      <c r="I52" s="43"/>
    </row>
    <row r="53" spans="6:9" ht="12.75">
      <c r="F53" s="210"/>
      <c r="G53" s="211"/>
      <c r="H53" s="211"/>
      <c r="I53" s="43"/>
    </row>
    <row r="54" spans="6:9" ht="12.75">
      <c r="F54" s="210"/>
      <c r="G54" s="211"/>
      <c r="H54" s="211"/>
      <c r="I54" s="43"/>
    </row>
    <row r="55" spans="6:9" ht="12.75">
      <c r="F55" s="210"/>
      <c r="G55" s="211"/>
      <c r="H55" s="211"/>
      <c r="I55" s="43"/>
    </row>
    <row r="56" spans="6:9" ht="12.75">
      <c r="F56" s="210"/>
      <c r="G56" s="211"/>
      <c r="H56" s="211"/>
      <c r="I56" s="43"/>
    </row>
    <row r="57" spans="6:9" ht="12.75">
      <c r="F57" s="210"/>
      <c r="G57" s="211"/>
      <c r="H57" s="211"/>
      <c r="I57" s="43"/>
    </row>
    <row r="58" spans="6:9" ht="12.75">
      <c r="F58" s="210"/>
      <c r="G58" s="211"/>
      <c r="H58" s="211"/>
      <c r="I58" s="43"/>
    </row>
    <row r="59" spans="6:9" ht="12.75">
      <c r="F59" s="210"/>
      <c r="G59" s="211"/>
      <c r="H59" s="211"/>
      <c r="I59" s="43"/>
    </row>
    <row r="60" spans="6:9" ht="12.75">
      <c r="F60" s="210"/>
      <c r="G60" s="211"/>
      <c r="H60" s="211"/>
      <c r="I60" s="43"/>
    </row>
    <row r="61" spans="6:9" ht="12.75">
      <c r="F61" s="210"/>
      <c r="G61" s="211"/>
      <c r="H61" s="211"/>
      <c r="I61" s="43"/>
    </row>
    <row r="62" spans="6:9" ht="12.75">
      <c r="F62" s="210"/>
      <c r="G62" s="211"/>
      <c r="H62" s="211"/>
      <c r="I62" s="43"/>
    </row>
    <row r="63" spans="6:9" ht="12.75">
      <c r="F63" s="210"/>
      <c r="G63" s="211"/>
      <c r="H63" s="211"/>
      <c r="I63" s="43"/>
    </row>
    <row r="64" spans="6:9" ht="12.75">
      <c r="F64" s="210"/>
      <c r="G64" s="211"/>
      <c r="H64" s="211"/>
      <c r="I64" s="43"/>
    </row>
    <row r="65" spans="6:9" ht="12.75">
      <c r="F65" s="210"/>
      <c r="G65" s="211"/>
      <c r="H65" s="211"/>
      <c r="I65" s="43"/>
    </row>
  </sheetData>
  <sheetProtection algorithmName="SHA-512" hashValue="Myh8FbbrriNNAicTB/pLsopp7sDWCd6p8aHFVu2Xco/FN2ibYvcxPBs44TXLrstB+EQB6SarFyicqqMRTTO5qA==" saltValue="hmAxJ1Nxz+PfozHv6Rjoaw==" spinCount="100000" sheet="1" objects="1" scenarios="1"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B114"/>
  <sheetViews>
    <sheetView showGridLines="0" showZeros="0" zoomScaleSheetLayoutView="100" workbookViewId="0" topLeftCell="A1">
      <selection activeCell="C28" sqref="C28"/>
    </sheetView>
  </sheetViews>
  <sheetFormatPr defaultColWidth="9.00390625" defaultRowHeight="12.75"/>
  <cols>
    <col min="1" max="1" width="4.375" style="212" customWidth="1"/>
    <col min="2" max="2" width="11.625" style="212" customWidth="1"/>
    <col min="3" max="3" width="40.375" style="212" customWidth="1"/>
    <col min="4" max="4" width="5.625" style="212" customWidth="1"/>
    <col min="5" max="5" width="8.625" style="220" customWidth="1"/>
    <col min="6" max="6" width="9.875" style="212" customWidth="1"/>
    <col min="7" max="7" width="13.875" style="212" customWidth="1"/>
    <col min="8" max="8" width="11.75390625" style="212" hidden="1" customWidth="1"/>
    <col min="9" max="9" width="11.625" style="212" hidden="1" customWidth="1"/>
    <col min="10" max="10" width="11.00390625" style="212" hidden="1" customWidth="1"/>
    <col min="11" max="11" width="10.375" style="212" hidden="1" customWidth="1"/>
    <col min="12" max="12" width="75.375" style="212" customWidth="1"/>
    <col min="13" max="13" width="45.25390625" style="212" customWidth="1"/>
    <col min="14" max="16384" width="9.125" style="212" customWidth="1"/>
  </cols>
  <sheetData>
    <row r="1" spans="1:7" ht="15.75">
      <c r="A1" s="393" t="s">
        <v>99</v>
      </c>
      <c r="B1" s="393"/>
      <c r="C1" s="393"/>
      <c r="D1" s="393"/>
      <c r="E1" s="393"/>
      <c r="F1" s="393"/>
      <c r="G1" s="393"/>
    </row>
    <row r="2" spans="2:7" ht="14.25" customHeight="1" thickBot="1">
      <c r="B2" s="213"/>
      <c r="C2" s="214"/>
      <c r="D2" s="214"/>
      <c r="E2" s="215"/>
      <c r="F2" s="214"/>
      <c r="G2" s="214"/>
    </row>
    <row r="3" spans="1:7" ht="13.5" thickTop="1">
      <c r="A3" s="384" t="s">
        <v>2</v>
      </c>
      <c r="B3" s="385"/>
      <c r="C3" s="168" t="s">
        <v>102</v>
      </c>
      <c r="D3" s="169"/>
      <c r="E3" s="216" t="s">
        <v>81</v>
      </c>
      <c r="F3" s="217" t="str">
        <f>'SO01 29_06_2016 Rek-3'!H1</f>
        <v>29_06_2016</v>
      </c>
      <c r="G3" s="218"/>
    </row>
    <row r="4" spans="1:7" ht="13.5" thickBot="1">
      <c r="A4" s="394" t="s">
        <v>72</v>
      </c>
      <c r="B4" s="387"/>
      <c r="C4" s="174" t="s">
        <v>105</v>
      </c>
      <c r="D4" s="175"/>
      <c r="E4" s="395" t="str">
        <f>'SO01 29_06_2016 Rek-3'!G2</f>
        <v>4 - Elektroinstalace</v>
      </c>
      <c r="F4" s="396"/>
      <c r="G4" s="397"/>
    </row>
    <row r="5" spans="1:7" ht="13.5" thickTop="1">
      <c r="A5" s="219"/>
      <c r="G5" s="221"/>
    </row>
    <row r="6" spans="1:11" ht="27" customHeight="1">
      <c r="A6" s="222" t="s">
        <v>82</v>
      </c>
      <c r="B6" s="223" t="s">
        <v>83</v>
      </c>
      <c r="C6" s="223" t="s">
        <v>84</v>
      </c>
      <c r="D6" s="223" t="s">
        <v>85</v>
      </c>
      <c r="E6" s="224" t="s">
        <v>86</v>
      </c>
      <c r="F6" s="223" t="s">
        <v>87</v>
      </c>
      <c r="G6" s="225" t="s">
        <v>88</v>
      </c>
      <c r="H6" s="226" t="s">
        <v>89</v>
      </c>
      <c r="I6" s="226" t="s">
        <v>90</v>
      </c>
      <c r="J6" s="226" t="s">
        <v>91</v>
      </c>
      <c r="K6" s="226" t="s">
        <v>92</v>
      </c>
    </row>
    <row r="7" spans="1:15" ht="12.75">
      <c r="A7" s="227" t="s">
        <v>93</v>
      </c>
      <c r="B7" s="228" t="s">
        <v>734</v>
      </c>
      <c r="C7" s="229" t="s">
        <v>735</v>
      </c>
      <c r="D7" s="230"/>
      <c r="E7" s="231"/>
      <c r="F7" s="231"/>
      <c r="G7" s="232"/>
      <c r="H7" s="233"/>
      <c r="I7" s="234"/>
      <c r="J7" s="235"/>
      <c r="K7" s="236"/>
      <c r="O7" s="237">
        <v>1</v>
      </c>
    </row>
    <row r="8" spans="1:80" ht="12.75">
      <c r="A8" s="238">
        <v>1</v>
      </c>
      <c r="B8" s="239" t="s">
        <v>777</v>
      </c>
      <c r="C8" s="240" t="s">
        <v>823</v>
      </c>
      <c r="D8" s="241" t="s">
        <v>96</v>
      </c>
      <c r="E8" s="242">
        <v>4</v>
      </c>
      <c r="F8" s="317">
        <v>0</v>
      </c>
      <c r="G8" s="243">
        <f aca="true" t="shared" si="0" ref="G8:G40">E8*F8</f>
        <v>0</v>
      </c>
      <c r="H8" s="244">
        <v>0</v>
      </c>
      <c r="I8" s="245">
        <f aca="true" t="shared" si="1" ref="I8:I40">E8*H8</f>
        <v>0</v>
      </c>
      <c r="J8" s="244"/>
      <c r="K8" s="245">
        <f aca="true" t="shared" si="2" ref="K8:K40">E8*J8</f>
        <v>0</v>
      </c>
      <c r="O8" s="237">
        <v>2</v>
      </c>
      <c r="AA8" s="212">
        <v>12</v>
      </c>
      <c r="AB8" s="212">
        <v>0</v>
      </c>
      <c r="AC8" s="212">
        <v>1</v>
      </c>
      <c r="AZ8" s="212">
        <v>4</v>
      </c>
      <c r="BA8" s="212">
        <f aca="true" t="shared" si="3" ref="BA8:BA40">IF(AZ8=1,G8,0)</f>
        <v>0</v>
      </c>
      <c r="BB8" s="212">
        <f aca="true" t="shared" si="4" ref="BB8:BB40">IF(AZ8=2,G8,0)</f>
        <v>0</v>
      </c>
      <c r="BC8" s="212">
        <f aca="true" t="shared" si="5" ref="BC8:BC40">IF(AZ8=3,G8,0)</f>
        <v>0</v>
      </c>
      <c r="BD8" s="212">
        <f aca="true" t="shared" si="6" ref="BD8:BD40">IF(AZ8=4,G8,0)</f>
        <v>0</v>
      </c>
      <c r="BE8" s="212">
        <f aca="true" t="shared" si="7" ref="BE8:BE40">IF(AZ8=5,G8,0)</f>
        <v>0</v>
      </c>
      <c r="CA8" s="237">
        <v>12</v>
      </c>
      <c r="CB8" s="237">
        <v>0</v>
      </c>
    </row>
    <row r="9" spans="1:80" ht="12.75">
      <c r="A9" s="238">
        <v>2</v>
      </c>
      <c r="B9" s="239" t="s">
        <v>780</v>
      </c>
      <c r="C9" s="240" t="s">
        <v>824</v>
      </c>
      <c r="D9" s="241" t="s">
        <v>96</v>
      </c>
      <c r="E9" s="242">
        <v>4</v>
      </c>
      <c r="F9" s="317">
        <v>0</v>
      </c>
      <c r="G9" s="243">
        <f t="shared" si="0"/>
        <v>0</v>
      </c>
      <c r="H9" s="244">
        <v>0</v>
      </c>
      <c r="I9" s="245">
        <f t="shared" si="1"/>
        <v>0</v>
      </c>
      <c r="J9" s="244"/>
      <c r="K9" s="245">
        <f t="shared" si="2"/>
        <v>0</v>
      </c>
      <c r="O9" s="237">
        <v>2</v>
      </c>
      <c r="AA9" s="212">
        <v>12</v>
      </c>
      <c r="AB9" s="212">
        <v>0</v>
      </c>
      <c r="AC9" s="212">
        <v>2</v>
      </c>
      <c r="AZ9" s="212">
        <v>4</v>
      </c>
      <c r="BA9" s="212">
        <f t="shared" si="3"/>
        <v>0</v>
      </c>
      <c r="BB9" s="212">
        <f t="shared" si="4"/>
        <v>0</v>
      </c>
      <c r="BC9" s="212">
        <f t="shared" si="5"/>
        <v>0</v>
      </c>
      <c r="BD9" s="212">
        <f t="shared" si="6"/>
        <v>0</v>
      </c>
      <c r="BE9" s="212">
        <f t="shared" si="7"/>
        <v>0</v>
      </c>
      <c r="CA9" s="237">
        <v>12</v>
      </c>
      <c r="CB9" s="237">
        <v>0</v>
      </c>
    </row>
    <row r="10" spans="1:80" ht="12.75">
      <c r="A10" s="238">
        <v>3</v>
      </c>
      <c r="B10" s="239" t="s">
        <v>782</v>
      </c>
      <c r="C10" s="240" t="s">
        <v>825</v>
      </c>
      <c r="D10" s="241" t="s">
        <v>96</v>
      </c>
      <c r="E10" s="242">
        <v>1</v>
      </c>
      <c r="F10" s="317">
        <v>0</v>
      </c>
      <c r="G10" s="243">
        <f t="shared" si="0"/>
        <v>0</v>
      </c>
      <c r="H10" s="244">
        <v>0</v>
      </c>
      <c r="I10" s="245">
        <f t="shared" si="1"/>
        <v>0</v>
      </c>
      <c r="J10" s="244"/>
      <c r="K10" s="245">
        <f t="shared" si="2"/>
        <v>0</v>
      </c>
      <c r="O10" s="237">
        <v>2</v>
      </c>
      <c r="AA10" s="212">
        <v>12</v>
      </c>
      <c r="AB10" s="212">
        <v>0</v>
      </c>
      <c r="AC10" s="212">
        <v>3</v>
      </c>
      <c r="AZ10" s="212">
        <v>4</v>
      </c>
      <c r="BA10" s="212">
        <f t="shared" si="3"/>
        <v>0</v>
      </c>
      <c r="BB10" s="212">
        <f t="shared" si="4"/>
        <v>0</v>
      </c>
      <c r="BC10" s="212">
        <f t="shared" si="5"/>
        <v>0</v>
      </c>
      <c r="BD10" s="212">
        <f t="shared" si="6"/>
        <v>0</v>
      </c>
      <c r="BE10" s="212">
        <f t="shared" si="7"/>
        <v>0</v>
      </c>
      <c r="CA10" s="237">
        <v>12</v>
      </c>
      <c r="CB10" s="237">
        <v>0</v>
      </c>
    </row>
    <row r="11" spans="1:80" ht="12.75">
      <c r="A11" s="238">
        <v>4</v>
      </c>
      <c r="B11" s="239" t="s">
        <v>784</v>
      </c>
      <c r="C11" s="240" t="s">
        <v>826</v>
      </c>
      <c r="D11" s="241" t="s">
        <v>96</v>
      </c>
      <c r="E11" s="242">
        <v>21</v>
      </c>
      <c r="F11" s="317">
        <v>0</v>
      </c>
      <c r="G11" s="243">
        <f t="shared" si="0"/>
        <v>0</v>
      </c>
      <c r="H11" s="244">
        <v>0</v>
      </c>
      <c r="I11" s="245">
        <f t="shared" si="1"/>
        <v>0</v>
      </c>
      <c r="J11" s="244"/>
      <c r="K11" s="245">
        <f t="shared" si="2"/>
        <v>0</v>
      </c>
      <c r="O11" s="237">
        <v>2</v>
      </c>
      <c r="AA11" s="212">
        <v>12</v>
      </c>
      <c r="AB11" s="212">
        <v>0</v>
      </c>
      <c r="AC11" s="212">
        <v>4</v>
      </c>
      <c r="AZ11" s="212">
        <v>4</v>
      </c>
      <c r="BA11" s="212">
        <f t="shared" si="3"/>
        <v>0</v>
      </c>
      <c r="BB11" s="212">
        <f t="shared" si="4"/>
        <v>0</v>
      </c>
      <c r="BC11" s="212">
        <f t="shared" si="5"/>
        <v>0</v>
      </c>
      <c r="BD11" s="212">
        <f t="shared" si="6"/>
        <v>0</v>
      </c>
      <c r="BE11" s="212">
        <f t="shared" si="7"/>
        <v>0</v>
      </c>
      <c r="CA11" s="237">
        <v>12</v>
      </c>
      <c r="CB11" s="237">
        <v>0</v>
      </c>
    </row>
    <row r="12" spans="1:80" ht="12.75">
      <c r="A12" s="238">
        <v>5</v>
      </c>
      <c r="B12" s="239" t="s">
        <v>786</v>
      </c>
      <c r="C12" s="240" t="s">
        <v>827</v>
      </c>
      <c r="D12" s="241" t="s">
        <v>96</v>
      </c>
      <c r="E12" s="242">
        <v>4</v>
      </c>
      <c r="F12" s="317">
        <v>0</v>
      </c>
      <c r="G12" s="243">
        <f t="shared" si="0"/>
        <v>0</v>
      </c>
      <c r="H12" s="244">
        <v>0</v>
      </c>
      <c r="I12" s="245">
        <f t="shared" si="1"/>
        <v>0</v>
      </c>
      <c r="J12" s="244"/>
      <c r="K12" s="245">
        <f t="shared" si="2"/>
        <v>0</v>
      </c>
      <c r="O12" s="237">
        <v>2</v>
      </c>
      <c r="AA12" s="212">
        <v>12</v>
      </c>
      <c r="AB12" s="212">
        <v>0</v>
      </c>
      <c r="AC12" s="212">
        <v>5</v>
      </c>
      <c r="AZ12" s="212">
        <v>4</v>
      </c>
      <c r="BA12" s="212">
        <f t="shared" si="3"/>
        <v>0</v>
      </c>
      <c r="BB12" s="212">
        <f t="shared" si="4"/>
        <v>0</v>
      </c>
      <c r="BC12" s="212">
        <f t="shared" si="5"/>
        <v>0</v>
      </c>
      <c r="BD12" s="212">
        <f t="shared" si="6"/>
        <v>0</v>
      </c>
      <c r="BE12" s="212">
        <f t="shared" si="7"/>
        <v>0</v>
      </c>
      <c r="CA12" s="237">
        <v>12</v>
      </c>
      <c r="CB12" s="237">
        <v>0</v>
      </c>
    </row>
    <row r="13" spans="1:80" ht="22.5">
      <c r="A13" s="238">
        <v>6</v>
      </c>
      <c r="B13" s="239" t="s">
        <v>788</v>
      </c>
      <c r="C13" s="240" t="s">
        <v>828</v>
      </c>
      <c r="D13" s="241" t="s">
        <v>96</v>
      </c>
      <c r="E13" s="242">
        <v>9</v>
      </c>
      <c r="F13" s="317">
        <v>0</v>
      </c>
      <c r="G13" s="243">
        <f t="shared" si="0"/>
        <v>0</v>
      </c>
      <c r="H13" s="244">
        <v>0</v>
      </c>
      <c r="I13" s="245">
        <f t="shared" si="1"/>
        <v>0</v>
      </c>
      <c r="J13" s="244"/>
      <c r="K13" s="245">
        <f t="shared" si="2"/>
        <v>0</v>
      </c>
      <c r="O13" s="237">
        <v>2</v>
      </c>
      <c r="AA13" s="212">
        <v>12</v>
      </c>
      <c r="AB13" s="212">
        <v>0</v>
      </c>
      <c r="AC13" s="212">
        <v>6</v>
      </c>
      <c r="AZ13" s="212">
        <v>4</v>
      </c>
      <c r="BA13" s="212">
        <f t="shared" si="3"/>
        <v>0</v>
      </c>
      <c r="BB13" s="212">
        <f t="shared" si="4"/>
        <v>0</v>
      </c>
      <c r="BC13" s="212">
        <f t="shared" si="5"/>
        <v>0</v>
      </c>
      <c r="BD13" s="212">
        <f t="shared" si="6"/>
        <v>0</v>
      </c>
      <c r="BE13" s="212">
        <f t="shared" si="7"/>
        <v>0</v>
      </c>
      <c r="CA13" s="237">
        <v>12</v>
      </c>
      <c r="CB13" s="237">
        <v>0</v>
      </c>
    </row>
    <row r="14" spans="1:80" ht="12.75">
      <c r="A14" s="238">
        <v>7</v>
      </c>
      <c r="B14" s="239" t="s">
        <v>791</v>
      </c>
      <c r="C14" s="240" t="s">
        <v>829</v>
      </c>
      <c r="D14" s="241" t="s">
        <v>96</v>
      </c>
      <c r="E14" s="242">
        <v>3</v>
      </c>
      <c r="F14" s="317">
        <v>0</v>
      </c>
      <c r="G14" s="243">
        <f t="shared" si="0"/>
        <v>0</v>
      </c>
      <c r="H14" s="244">
        <v>0</v>
      </c>
      <c r="I14" s="245">
        <f t="shared" si="1"/>
        <v>0</v>
      </c>
      <c r="J14" s="244"/>
      <c r="K14" s="245">
        <f t="shared" si="2"/>
        <v>0</v>
      </c>
      <c r="O14" s="237">
        <v>2</v>
      </c>
      <c r="AA14" s="212">
        <v>12</v>
      </c>
      <c r="AB14" s="212">
        <v>0</v>
      </c>
      <c r="AC14" s="212">
        <v>7</v>
      </c>
      <c r="AZ14" s="212">
        <v>4</v>
      </c>
      <c r="BA14" s="212">
        <f t="shared" si="3"/>
        <v>0</v>
      </c>
      <c r="BB14" s="212">
        <f t="shared" si="4"/>
        <v>0</v>
      </c>
      <c r="BC14" s="212">
        <f t="shared" si="5"/>
        <v>0</v>
      </c>
      <c r="BD14" s="212">
        <f t="shared" si="6"/>
        <v>0</v>
      </c>
      <c r="BE14" s="212">
        <f t="shared" si="7"/>
        <v>0</v>
      </c>
      <c r="CA14" s="237">
        <v>12</v>
      </c>
      <c r="CB14" s="237">
        <v>0</v>
      </c>
    </row>
    <row r="15" spans="1:80" ht="12.75">
      <c r="A15" s="238">
        <v>8</v>
      </c>
      <c r="B15" s="239" t="s">
        <v>793</v>
      </c>
      <c r="C15" s="240" t="s">
        <v>830</v>
      </c>
      <c r="D15" s="241" t="s">
        <v>96</v>
      </c>
      <c r="E15" s="242">
        <v>9</v>
      </c>
      <c r="F15" s="317">
        <v>0</v>
      </c>
      <c r="G15" s="243">
        <f t="shared" si="0"/>
        <v>0</v>
      </c>
      <c r="H15" s="244">
        <v>0</v>
      </c>
      <c r="I15" s="245">
        <f t="shared" si="1"/>
        <v>0</v>
      </c>
      <c r="J15" s="244"/>
      <c r="K15" s="245">
        <f t="shared" si="2"/>
        <v>0</v>
      </c>
      <c r="O15" s="237">
        <v>2</v>
      </c>
      <c r="AA15" s="212">
        <v>12</v>
      </c>
      <c r="AB15" s="212">
        <v>0</v>
      </c>
      <c r="AC15" s="212">
        <v>8</v>
      </c>
      <c r="AZ15" s="212">
        <v>4</v>
      </c>
      <c r="BA15" s="212">
        <f t="shared" si="3"/>
        <v>0</v>
      </c>
      <c r="BB15" s="212">
        <f t="shared" si="4"/>
        <v>0</v>
      </c>
      <c r="BC15" s="212">
        <f t="shared" si="5"/>
        <v>0</v>
      </c>
      <c r="BD15" s="212">
        <f t="shared" si="6"/>
        <v>0</v>
      </c>
      <c r="BE15" s="212">
        <f t="shared" si="7"/>
        <v>0</v>
      </c>
      <c r="CA15" s="237">
        <v>12</v>
      </c>
      <c r="CB15" s="237">
        <v>0</v>
      </c>
    </row>
    <row r="16" spans="1:80" ht="12.75">
      <c r="A16" s="238">
        <v>9</v>
      </c>
      <c r="B16" s="239" t="s">
        <v>795</v>
      </c>
      <c r="C16" s="240" t="s">
        <v>831</v>
      </c>
      <c r="D16" s="241" t="s">
        <v>96</v>
      </c>
      <c r="E16" s="242">
        <v>10</v>
      </c>
      <c r="F16" s="317">
        <v>0</v>
      </c>
      <c r="G16" s="243">
        <f t="shared" si="0"/>
        <v>0</v>
      </c>
      <c r="H16" s="244">
        <v>0</v>
      </c>
      <c r="I16" s="245">
        <f t="shared" si="1"/>
        <v>0</v>
      </c>
      <c r="J16" s="244"/>
      <c r="K16" s="245">
        <f t="shared" si="2"/>
        <v>0</v>
      </c>
      <c r="O16" s="237">
        <v>2</v>
      </c>
      <c r="AA16" s="212">
        <v>12</v>
      </c>
      <c r="AB16" s="212">
        <v>0</v>
      </c>
      <c r="AC16" s="212">
        <v>9</v>
      </c>
      <c r="AZ16" s="212">
        <v>4</v>
      </c>
      <c r="BA16" s="212">
        <f t="shared" si="3"/>
        <v>0</v>
      </c>
      <c r="BB16" s="212">
        <f t="shared" si="4"/>
        <v>0</v>
      </c>
      <c r="BC16" s="212">
        <f t="shared" si="5"/>
        <v>0</v>
      </c>
      <c r="BD16" s="212">
        <f t="shared" si="6"/>
        <v>0</v>
      </c>
      <c r="BE16" s="212">
        <f t="shared" si="7"/>
        <v>0</v>
      </c>
      <c r="CA16" s="237">
        <v>12</v>
      </c>
      <c r="CB16" s="237">
        <v>0</v>
      </c>
    </row>
    <row r="17" spans="1:80" ht="12.75">
      <c r="A17" s="238">
        <v>10</v>
      </c>
      <c r="B17" s="239" t="s">
        <v>797</v>
      </c>
      <c r="C17" s="240" t="s">
        <v>832</v>
      </c>
      <c r="D17" s="241" t="s">
        <v>96</v>
      </c>
      <c r="E17" s="242">
        <v>6</v>
      </c>
      <c r="F17" s="317">
        <v>0</v>
      </c>
      <c r="G17" s="243">
        <f t="shared" si="0"/>
        <v>0</v>
      </c>
      <c r="H17" s="244">
        <v>0</v>
      </c>
      <c r="I17" s="245">
        <f t="shared" si="1"/>
        <v>0</v>
      </c>
      <c r="J17" s="244"/>
      <c r="K17" s="245">
        <f t="shared" si="2"/>
        <v>0</v>
      </c>
      <c r="O17" s="237">
        <v>2</v>
      </c>
      <c r="AA17" s="212">
        <v>12</v>
      </c>
      <c r="AB17" s="212">
        <v>0</v>
      </c>
      <c r="AC17" s="212">
        <v>10</v>
      </c>
      <c r="AZ17" s="212">
        <v>4</v>
      </c>
      <c r="BA17" s="212">
        <f t="shared" si="3"/>
        <v>0</v>
      </c>
      <c r="BB17" s="212">
        <f t="shared" si="4"/>
        <v>0</v>
      </c>
      <c r="BC17" s="212">
        <f t="shared" si="5"/>
        <v>0</v>
      </c>
      <c r="BD17" s="212">
        <f t="shared" si="6"/>
        <v>0</v>
      </c>
      <c r="BE17" s="212">
        <f t="shared" si="7"/>
        <v>0</v>
      </c>
      <c r="CA17" s="237">
        <v>12</v>
      </c>
      <c r="CB17" s="237">
        <v>0</v>
      </c>
    </row>
    <row r="18" spans="1:80" ht="12.75">
      <c r="A18" s="238">
        <v>11</v>
      </c>
      <c r="B18" s="239" t="s">
        <v>799</v>
      </c>
      <c r="C18" s="240" t="s">
        <v>833</v>
      </c>
      <c r="D18" s="241" t="s">
        <v>96</v>
      </c>
      <c r="E18" s="242">
        <v>4</v>
      </c>
      <c r="F18" s="317">
        <v>0</v>
      </c>
      <c r="G18" s="243">
        <f t="shared" si="0"/>
        <v>0</v>
      </c>
      <c r="H18" s="244">
        <v>0</v>
      </c>
      <c r="I18" s="245">
        <f t="shared" si="1"/>
        <v>0</v>
      </c>
      <c r="J18" s="244"/>
      <c r="K18" s="245">
        <f t="shared" si="2"/>
        <v>0</v>
      </c>
      <c r="O18" s="237">
        <v>2</v>
      </c>
      <c r="AA18" s="212">
        <v>12</v>
      </c>
      <c r="AB18" s="212">
        <v>0</v>
      </c>
      <c r="AC18" s="212">
        <v>11</v>
      </c>
      <c r="AZ18" s="212">
        <v>4</v>
      </c>
      <c r="BA18" s="212">
        <f t="shared" si="3"/>
        <v>0</v>
      </c>
      <c r="BB18" s="212">
        <f t="shared" si="4"/>
        <v>0</v>
      </c>
      <c r="BC18" s="212">
        <f t="shared" si="5"/>
        <v>0</v>
      </c>
      <c r="BD18" s="212">
        <f t="shared" si="6"/>
        <v>0</v>
      </c>
      <c r="BE18" s="212">
        <f t="shared" si="7"/>
        <v>0</v>
      </c>
      <c r="CA18" s="237">
        <v>12</v>
      </c>
      <c r="CB18" s="237">
        <v>0</v>
      </c>
    </row>
    <row r="19" spans="1:80" ht="12.75">
      <c r="A19" s="238">
        <v>12</v>
      </c>
      <c r="B19" s="239" t="s">
        <v>801</v>
      </c>
      <c r="C19" s="240" t="s">
        <v>834</v>
      </c>
      <c r="D19" s="241" t="s">
        <v>96</v>
      </c>
      <c r="E19" s="242">
        <v>1</v>
      </c>
      <c r="F19" s="317">
        <v>0</v>
      </c>
      <c r="G19" s="243">
        <f t="shared" si="0"/>
        <v>0</v>
      </c>
      <c r="H19" s="244">
        <v>0</v>
      </c>
      <c r="I19" s="245">
        <f t="shared" si="1"/>
        <v>0</v>
      </c>
      <c r="J19" s="244"/>
      <c r="K19" s="245">
        <f t="shared" si="2"/>
        <v>0</v>
      </c>
      <c r="O19" s="237">
        <v>2</v>
      </c>
      <c r="AA19" s="212">
        <v>12</v>
      </c>
      <c r="AB19" s="212">
        <v>0</v>
      </c>
      <c r="AC19" s="212">
        <v>12</v>
      </c>
      <c r="AZ19" s="212">
        <v>4</v>
      </c>
      <c r="BA19" s="212">
        <f t="shared" si="3"/>
        <v>0</v>
      </c>
      <c r="BB19" s="212">
        <f t="shared" si="4"/>
        <v>0</v>
      </c>
      <c r="BC19" s="212">
        <f t="shared" si="5"/>
        <v>0</v>
      </c>
      <c r="BD19" s="212">
        <f t="shared" si="6"/>
        <v>0</v>
      </c>
      <c r="BE19" s="212">
        <f t="shared" si="7"/>
        <v>0</v>
      </c>
      <c r="CA19" s="237">
        <v>12</v>
      </c>
      <c r="CB19" s="237">
        <v>0</v>
      </c>
    </row>
    <row r="20" spans="1:80" ht="12.75">
      <c r="A20" s="238">
        <v>13</v>
      </c>
      <c r="B20" s="239" t="s">
        <v>803</v>
      </c>
      <c r="C20" s="240" t="s">
        <v>835</v>
      </c>
      <c r="D20" s="241" t="s">
        <v>132</v>
      </c>
      <c r="E20" s="242">
        <v>3</v>
      </c>
      <c r="F20" s="317">
        <v>0</v>
      </c>
      <c r="G20" s="243">
        <f t="shared" si="0"/>
        <v>0</v>
      </c>
      <c r="H20" s="244">
        <v>0</v>
      </c>
      <c r="I20" s="245">
        <f t="shared" si="1"/>
        <v>0</v>
      </c>
      <c r="J20" s="244"/>
      <c r="K20" s="245">
        <f t="shared" si="2"/>
        <v>0</v>
      </c>
      <c r="O20" s="237">
        <v>2</v>
      </c>
      <c r="AA20" s="212">
        <v>12</v>
      </c>
      <c r="AB20" s="212">
        <v>0</v>
      </c>
      <c r="AC20" s="212">
        <v>13</v>
      </c>
      <c r="AZ20" s="212">
        <v>4</v>
      </c>
      <c r="BA20" s="212">
        <f t="shared" si="3"/>
        <v>0</v>
      </c>
      <c r="BB20" s="212">
        <f t="shared" si="4"/>
        <v>0</v>
      </c>
      <c r="BC20" s="212">
        <f t="shared" si="5"/>
        <v>0</v>
      </c>
      <c r="BD20" s="212">
        <f t="shared" si="6"/>
        <v>0</v>
      </c>
      <c r="BE20" s="212">
        <f t="shared" si="7"/>
        <v>0</v>
      </c>
      <c r="CA20" s="237">
        <v>12</v>
      </c>
      <c r="CB20" s="237">
        <v>0</v>
      </c>
    </row>
    <row r="21" spans="1:80" ht="12.75">
      <c r="A21" s="238">
        <v>14</v>
      </c>
      <c r="B21" s="239" t="s">
        <v>836</v>
      </c>
      <c r="C21" s="240" t="s">
        <v>837</v>
      </c>
      <c r="D21" s="241" t="s">
        <v>132</v>
      </c>
      <c r="E21" s="242">
        <v>10</v>
      </c>
      <c r="F21" s="317">
        <v>0</v>
      </c>
      <c r="G21" s="243">
        <f t="shared" si="0"/>
        <v>0</v>
      </c>
      <c r="H21" s="244">
        <v>0</v>
      </c>
      <c r="I21" s="245">
        <f t="shared" si="1"/>
        <v>0</v>
      </c>
      <c r="J21" s="244"/>
      <c r="K21" s="245">
        <f t="shared" si="2"/>
        <v>0</v>
      </c>
      <c r="O21" s="237">
        <v>2</v>
      </c>
      <c r="AA21" s="212">
        <v>12</v>
      </c>
      <c r="AB21" s="212">
        <v>0</v>
      </c>
      <c r="AC21" s="212">
        <v>14</v>
      </c>
      <c r="AZ21" s="212">
        <v>4</v>
      </c>
      <c r="BA21" s="212">
        <f t="shared" si="3"/>
        <v>0</v>
      </c>
      <c r="BB21" s="212">
        <f t="shared" si="4"/>
        <v>0</v>
      </c>
      <c r="BC21" s="212">
        <f t="shared" si="5"/>
        <v>0</v>
      </c>
      <c r="BD21" s="212">
        <f t="shared" si="6"/>
        <v>0</v>
      </c>
      <c r="BE21" s="212">
        <f t="shared" si="7"/>
        <v>0</v>
      </c>
      <c r="CA21" s="237">
        <v>12</v>
      </c>
      <c r="CB21" s="237">
        <v>0</v>
      </c>
    </row>
    <row r="22" spans="1:80" ht="12.75">
      <c r="A22" s="238">
        <v>15</v>
      </c>
      <c r="B22" s="239" t="s">
        <v>838</v>
      </c>
      <c r="C22" s="240" t="s">
        <v>839</v>
      </c>
      <c r="D22" s="241" t="s">
        <v>132</v>
      </c>
      <c r="E22" s="242">
        <v>20</v>
      </c>
      <c r="F22" s="317">
        <v>0</v>
      </c>
      <c r="G22" s="243">
        <f t="shared" si="0"/>
        <v>0</v>
      </c>
      <c r="H22" s="244">
        <v>0</v>
      </c>
      <c r="I22" s="245">
        <f t="shared" si="1"/>
        <v>0</v>
      </c>
      <c r="J22" s="244"/>
      <c r="K22" s="245">
        <f t="shared" si="2"/>
        <v>0</v>
      </c>
      <c r="O22" s="237">
        <v>2</v>
      </c>
      <c r="AA22" s="212">
        <v>12</v>
      </c>
      <c r="AB22" s="212">
        <v>0</v>
      </c>
      <c r="AC22" s="212">
        <v>15</v>
      </c>
      <c r="AZ22" s="212">
        <v>4</v>
      </c>
      <c r="BA22" s="212">
        <f t="shared" si="3"/>
        <v>0</v>
      </c>
      <c r="BB22" s="212">
        <f t="shared" si="4"/>
        <v>0</v>
      </c>
      <c r="BC22" s="212">
        <f t="shared" si="5"/>
        <v>0</v>
      </c>
      <c r="BD22" s="212">
        <f t="shared" si="6"/>
        <v>0</v>
      </c>
      <c r="BE22" s="212">
        <f t="shared" si="7"/>
        <v>0</v>
      </c>
      <c r="CA22" s="237">
        <v>12</v>
      </c>
      <c r="CB22" s="237">
        <v>0</v>
      </c>
    </row>
    <row r="23" spans="1:80" ht="12.75">
      <c r="A23" s="238">
        <v>16</v>
      </c>
      <c r="B23" s="239" t="s">
        <v>840</v>
      </c>
      <c r="C23" s="240" t="s">
        <v>841</v>
      </c>
      <c r="D23" s="241" t="s">
        <v>132</v>
      </c>
      <c r="E23" s="242">
        <v>40</v>
      </c>
      <c r="F23" s="317">
        <v>0</v>
      </c>
      <c r="G23" s="243">
        <f t="shared" si="0"/>
        <v>0</v>
      </c>
      <c r="H23" s="244">
        <v>0</v>
      </c>
      <c r="I23" s="245">
        <f t="shared" si="1"/>
        <v>0</v>
      </c>
      <c r="J23" s="244"/>
      <c r="K23" s="245">
        <f t="shared" si="2"/>
        <v>0</v>
      </c>
      <c r="O23" s="237">
        <v>2</v>
      </c>
      <c r="AA23" s="212">
        <v>12</v>
      </c>
      <c r="AB23" s="212">
        <v>0</v>
      </c>
      <c r="AC23" s="212">
        <v>16</v>
      </c>
      <c r="AZ23" s="212">
        <v>4</v>
      </c>
      <c r="BA23" s="212">
        <f t="shared" si="3"/>
        <v>0</v>
      </c>
      <c r="BB23" s="212">
        <f t="shared" si="4"/>
        <v>0</v>
      </c>
      <c r="BC23" s="212">
        <f t="shared" si="5"/>
        <v>0</v>
      </c>
      <c r="BD23" s="212">
        <f t="shared" si="6"/>
        <v>0</v>
      </c>
      <c r="BE23" s="212">
        <f t="shared" si="7"/>
        <v>0</v>
      </c>
      <c r="CA23" s="237">
        <v>12</v>
      </c>
      <c r="CB23" s="237">
        <v>0</v>
      </c>
    </row>
    <row r="24" spans="1:80" ht="12.75">
      <c r="A24" s="238">
        <v>17</v>
      </c>
      <c r="B24" s="239" t="s">
        <v>842</v>
      </c>
      <c r="C24" s="240" t="s">
        <v>843</v>
      </c>
      <c r="D24" s="241" t="s">
        <v>96</v>
      </c>
      <c r="E24" s="242">
        <v>7</v>
      </c>
      <c r="F24" s="317">
        <v>0</v>
      </c>
      <c r="G24" s="243">
        <f t="shared" si="0"/>
        <v>0</v>
      </c>
      <c r="H24" s="244">
        <v>0</v>
      </c>
      <c r="I24" s="245">
        <f t="shared" si="1"/>
        <v>0</v>
      </c>
      <c r="J24" s="244"/>
      <c r="K24" s="245">
        <f t="shared" si="2"/>
        <v>0</v>
      </c>
      <c r="O24" s="237">
        <v>2</v>
      </c>
      <c r="AA24" s="212">
        <v>12</v>
      </c>
      <c r="AB24" s="212">
        <v>0</v>
      </c>
      <c r="AC24" s="212">
        <v>17</v>
      </c>
      <c r="AZ24" s="212">
        <v>4</v>
      </c>
      <c r="BA24" s="212">
        <f t="shared" si="3"/>
        <v>0</v>
      </c>
      <c r="BB24" s="212">
        <f t="shared" si="4"/>
        <v>0</v>
      </c>
      <c r="BC24" s="212">
        <f t="shared" si="5"/>
        <v>0</v>
      </c>
      <c r="BD24" s="212">
        <f t="shared" si="6"/>
        <v>0</v>
      </c>
      <c r="BE24" s="212">
        <f t="shared" si="7"/>
        <v>0</v>
      </c>
      <c r="CA24" s="237">
        <v>12</v>
      </c>
      <c r="CB24" s="237">
        <v>0</v>
      </c>
    </row>
    <row r="25" spans="1:80" ht="12.75">
      <c r="A25" s="238">
        <v>18</v>
      </c>
      <c r="B25" s="239" t="s">
        <v>844</v>
      </c>
      <c r="C25" s="240" t="s">
        <v>845</v>
      </c>
      <c r="D25" s="241" t="s">
        <v>96</v>
      </c>
      <c r="E25" s="242">
        <v>18</v>
      </c>
      <c r="F25" s="317">
        <v>0</v>
      </c>
      <c r="G25" s="243">
        <f t="shared" si="0"/>
        <v>0</v>
      </c>
      <c r="H25" s="244">
        <v>0</v>
      </c>
      <c r="I25" s="245">
        <f t="shared" si="1"/>
        <v>0</v>
      </c>
      <c r="J25" s="244"/>
      <c r="K25" s="245">
        <f t="shared" si="2"/>
        <v>0</v>
      </c>
      <c r="O25" s="237">
        <v>2</v>
      </c>
      <c r="AA25" s="212">
        <v>12</v>
      </c>
      <c r="AB25" s="212">
        <v>0</v>
      </c>
      <c r="AC25" s="212">
        <v>18</v>
      </c>
      <c r="AZ25" s="212">
        <v>4</v>
      </c>
      <c r="BA25" s="212">
        <f t="shared" si="3"/>
        <v>0</v>
      </c>
      <c r="BB25" s="212">
        <f t="shared" si="4"/>
        <v>0</v>
      </c>
      <c r="BC25" s="212">
        <f t="shared" si="5"/>
        <v>0</v>
      </c>
      <c r="BD25" s="212">
        <f t="shared" si="6"/>
        <v>0</v>
      </c>
      <c r="BE25" s="212">
        <f t="shared" si="7"/>
        <v>0</v>
      </c>
      <c r="CA25" s="237">
        <v>12</v>
      </c>
      <c r="CB25" s="237">
        <v>0</v>
      </c>
    </row>
    <row r="26" spans="1:80" ht="12.75">
      <c r="A26" s="238">
        <v>19</v>
      </c>
      <c r="B26" s="239" t="s">
        <v>846</v>
      </c>
      <c r="C26" s="240" t="s">
        <v>847</v>
      </c>
      <c r="D26" s="241" t="s">
        <v>96</v>
      </c>
      <c r="E26" s="242">
        <v>9</v>
      </c>
      <c r="F26" s="317">
        <v>0</v>
      </c>
      <c r="G26" s="243">
        <f t="shared" si="0"/>
        <v>0</v>
      </c>
      <c r="H26" s="244">
        <v>0</v>
      </c>
      <c r="I26" s="245">
        <f t="shared" si="1"/>
        <v>0</v>
      </c>
      <c r="J26" s="244"/>
      <c r="K26" s="245">
        <f t="shared" si="2"/>
        <v>0</v>
      </c>
      <c r="O26" s="237">
        <v>2</v>
      </c>
      <c r="AA26" s="212">
        <v>12</v>
      </c>
      <c r="AB26" s="212">
        <v>0</v>
      </c>
      <c r="AC26" s="212">
        <v>19</v>
      </c>
      <c r="AZ26" s="212">
        <v>4</v>
      </c>
      <c r="BA26" s="212">
        <f t="shared" si="3"/>
        <v>0</v>
      </c>
      <c r="BB26" s="212">
        <f t="shared" si="4"/>
        <v>0</v>
      </c>
      <c r="BC26" s="212">
        <f t="shared" si="5"/>
        <v>0</v>
      </c>
      <c r="BD26" s="212">
        <f t="shared" si="6"/>
        <v>0</v>
      </c>
      <c r="BE26" s="212">
        <f t="shared" si="7"/>
        <v>0</v>
      </c>
      <c r="CA26" s="237">
        <v>12</v>
      </c>
      <c r="CB26" s="237">
        <v>0</v>
      </c>
    </row>
    <row r="27" spans="1:80" ht="12.75">
      <c r="A27" s="238">
        <v>20</v>
      </c>
      <c r="B27" s="239" t="s">
        <v>848</v>
      </c>
      <c r="C27" s="240" t="s">
        <v>849</v>
      </c>
      <c r="D27" s="241" t="s">
        <v>96</v>
      </c>
      <c r="E27" s="242">
        <v>4</v>
      </c>
      <c r="F27" s="317">
        <v>0</v>
      </c>
      <c r="G27" s="243">
        <f t="shared" si="0"/>
        <v>0</v>
      </c>
      <c r="H27" s="244">
        <v>0</v>
      </c>
      <c r="I27" s="245">
        <f t="shared" si="1"/>
        <v>0</v>
      </c>
      <c r="J27" s="244"/>
      <c r="K27" s="245">
        <f t="shared" si="2"/>
        <v>0</v>
      </c>
      <c r="O27" s="237">
        <v>2</v>
      </c>
      <c r="AA27" s="212">
        <v>12</v>
      </c>
      <c r="AB27" s="212">
        <v>0</v>
      </c>
      <c r="AC27" s="212">
        <v>20</v>
      </c>
      <c r="AZ27" s="212">
        <v>4</v>
      </c>
      <c r="BA27" s="212">
        <f t="shared" si="3"/>
        <v>0</v>
      </c>
      <c r="BB27" s="212">
        <f t="shared" si="4"/>
        <v>0</v>
      </c>
      <c r="BC27" s="212">
        <f t="shared" si="5"/>
        <v>0</v>
      </c>
      <c r="BD27" s="212">
        <f t="shared" si="6"/>
        <v>0</v>
      </c>
      <c r="BE27" s="212">
        <f t="shared" si="7"/>
        <v>0</v>
      </c>
      <c r="CA27" s="237">
        <v>12</v>
      </c>
      <c r="CB27" s="237">
        <v>0</v>
      </c>
    </row>
    <row r="28" spans="1:80" ht="22.5">
      <c r="A28" s="238">
        <v>21</v>
      </c>
      <c r="B28" s="239" t="s">
        <v>850</v>
      </c>
      <c r="C28" s="240" t="s">
        <v>851</v>
      </c>
      <c r="D28" s="241" t="s">
        <v>96</v>
      </c>
      <c r="E28" s="242">
        <v>1</v>
      </c>
      <c r="F28" s="317">
        <v>0</v>
      </c>
      <c r="G28" s="243">
        <f t="shared" si="0"/>
        <v>0</v>
      </c>
      <c r="H28" s="244">
        <v>0</v>
      </c>
      <c r="I28" s="245">
        <f t="shared" si="1"/>
        <v>0</v>
      </c>
      <c r="J28" s="244"/>
      <c r="K28" s="245">
        <f t="shared" si="2"/>
        <v>0</v>
      </c>
      <c r="O28" s="237">
        <v>2</v>
      </c>
      <c r="AA28" s="212">
        <v>12</v>
      </c>
      <c r="AB28" s="212">
        <v>0</v>
      </c>
      <c r="AC28" s="212">
        <v>21</v>
      </c>
      <c r="AZ28" s="212">
        <v>4</v>
      </c>
      <c r="BA28" s="212">
        <f t="shared" si="3"/>
        <v>0</v>
      </c>
      <c r="BB28" s="212">
        <f t="shared" si="4"/>
        <v>0</v>
      </c>
      <c r="BC28" s="212">
        <f t="shared" si="5"/>
        <v>0</v>
      </c>
      <c r="BD28" s="212">
        <f t="shared" si="6"/>
        <v>0</v>
      </c>
      <c r="BE28" s="212">
        <f t="shared" si="7"/>
        <v>0</v>
      </c>
      <c r="CA28" s="237">
        <v>12</v>
      </c>
      <c r="CB28" s="237">
        <v>0</v>
      </c>
    </row>
    <row r="29" spans="1:80" ht="12.75">
      <c r="A29" s="238">
        <v>22</v>
      </c>
      <c r="B29" s="239" t="s">
        <v>852</v>
      </c>
      <c r="C29" s="240" t="s">
        <v>853</v>
      </c>
      <c r="D29" s="241" t="s">
        <v>96</v>
      </c>
      <c r="E29" s="242">
        <v>1</v>
      </c>
      <c r="F29" s="317">
        <v>0</v>
      </c>
      <c r="G29" s="243">
        <f t="shared" si="0"/>
        <v>0</v>
      </c>
      <c r="H29" s="244">
        <v>0</v>
      </c>
      <c r="I29" s="245">
        <f t="shared" si="1"/>
        <v>0</v>
      </c>
      <c r="J29" s="244"/>
      <c r="K29" s="245">
        <f t="shared" si="2"/>
        <v>0</v>
      </c>
      <c r="O29" s="237">
        <v>2</v>
      </c>
      <c r="AA29" s="212">
        <v>12</v>
      </c>
      <c r="AB29" s="212">
        <v>0</v>
      </c>
      <c r="AC29" s="212">
        <v>22</v>
      </c>
      <c r="AZ29" s="212">
        <v>4</v>
      </c>
      <c r="BA29" s="212">
        <f t="shared" si="3"/>
        <v>0</v>
      </c>
      <c r="BB29" s="212">
        <f t="shared" si="4"/>
        <v>0</v>
      </c>
      <c r="BC29" s="212">
        <f t="shared" si="5"/>
        <v>0</v>
      </c>
      <c r="BD29" s="212">
        <f t="shared" si="6"/>
        <v>0</v>
      </c>
      <c r="BE29" s="212">
        <f t="shared" si="7"/>
        <v>0</v>
      </c>
      <c r="CA29" s="237">
        <v>12</v>
      </c>
      <c r="CB29" s="237">
        <v>0</v>
      </c>
    </row>
    <row r="30" spans="1:80" ht="12.75">
      <c r="A30" s="238">
        <v>23</v>
      </c>
      <c r="B30" s="239" t="s">
        <v>854</v>
      </c>
      <c r="C30" s="240" t="s">
        <v>855</v>
      </c>
      <c r="D30" s="241" t="s">
        <v>96</v>
      </c>
      <c r="E30" s="242">
        <v>85</v>
      </c>
      <c r="F30" s="317">
        <v>0</v>
      </c>
      <c r="G30" s="243">
        <f t="shared" si="0"/>
        <v>0</v>
      </c>
      <c r="H30" s="244">
        <v>0</v>
      </c>
      <c r="I30" s="245">
        <f t="shared" si="1"/>
        <v>0</v>
      </c>
      <c r="J30" s="244"/>
      <c r="K30" s="245">
        <f t="shared" si="2"/>
        <v>0</v>
      </c>
      <c r="O30" s="237">
        <v>2</v>
      </c>
      <c r="AA30" s="212">
        <v>12</v>
      </c>
      <c r="AB30" s="212">
        <v>0</v>
      </c>
      <c r="AC30" s="212">
        <v>23</v>
      </c>
      <c r="AZ30" s="212">
        <v>4</v>
      </c>
      <c r="BA30" s="212">
        <f t="shared" si="3"/>
        <v>0</v>
      </c>
      <c r="BB30" s="212">
        <f t="shared" si="4"/>
        <v>0</v>
      </c>
      <c r="BC30" s="212">
        <f t="shared" si="5"/>
        <v>0</v>
      </c>
      <c r="BD30" s="212">
        <f t="shared" si="6"/>
        <v>0</v>
      </c>
      <c r="BE30" s="212">
        <f t="shared" si="7"/>
        <v>0</v>
      </c>
      <c r="CA30" s="237">
        <v>12</v>
      </c>
      <c r="CB30" s="237">
        <v>0</v>
      </c>
    </row>
    <row r="31" spans="1:80" ht="12.75">
      <c r="A31" s="238">
        <v>24</v>
      </c>
      <c r="B31" s="239" t="s">
        <v>856</v>
      </c>
      <c r="C31" s="240" t="s">
        <v>857</v>
      </c>
      <c r="D31" s="241" t="s">
        <v>96</v>
      </c>
      <c r="E31" s="242">
        <v>70</v>
      </c>
      <c r="F31" s="317">
        <v>0</v>
      </c>
      <c r="G31" s="243">
        <f t="shared" si="0"/>
        <v>0</v>
      </c>
      <c r="H31" s="244">
        <v>0</v>
      </c>
      <c r="I31" s="245">
        <f t="shared" si="1"/>
        <v>0</v>
      </c>
      <c r="J31" s="244"/>
      <c r="K31" s="245">
        <f t="shared" si="2"/>
        <v>0</v>
      </c>
      <c r="O31" s="237">
        <v>2</v>
      </c>
      <c r="AA31" s="212">
        <v>12</v>
      </c>
      <c r="AB31" s="212">
        <v>0</v>
      </c>
      <c r="AC31" s="212">
        <v>24</v>
      </c>
      <c r="AZ31" s="212">
        <v>4</v>
      </c>
      <c r="BA31" s="212">
        <f t="shared" si="3"/>
        <v>0</v>
      </c>
      <c r="BB31" s="212">
        <f t="shared" si="4"/>
        <v>0</v>
      </c>
      <c r="BC31" s="212">
        <f t="shared" si="5"/>
        <v>0</v>
      </c>
      <c r="BD31" s="212">
        <f t="shared" si="6"/>
        <v>0</v>
      </c>
      <c r="BE31" s="212">
        <f t="shared" si="7"/>
        <v>0</v>
      </c>
      <c r="CA31" s="237">
        <v>12</v>
      </c>
      <c r="CB31" s="237">
        <v>0</v>
      </c>
    </row>
    <row r="32" spans="1:80" ht="12.75">
      <c r="A32" s="238">
        <v>25</v>
      </c>
      <c r="B32" s="239" t="s">
        <v>858</v>
      </c>
      <c r="C32" s="240" t="s">
        <v>859</v>
      </c>
      <c r="D32" s="241" t="s">
        <v>692</v>
      </c>
      <c r="E32" s="242">
        <v>9</v>
      </c>
      <c r="F32" s="317">
        <v>0</v>
      </c>
      <c r="G32" s="243">
        <f t="shared" si="0"/>
        <v>0</v>
      </c>
      <c r="H32" s="244">
        <v>0</v>
      </c>
      <c r="I32" s="245">
        <f t="shared" si="1"/>
        <v>0</v>
      </c>
      <c r="J32" s="244"/>
      <c r="K32" s="245">
        <f t="shared" si="2"/>
        <v>0</v>
      </c>
      <c r="O32" s="237">
        <v>2</v>
      </c>
      <c r="AA32" s="212">
        <v>12</v>
      </c>
      <c r="AB32" s="212">
        <v>0</v>
      </c>
      <c r="AC32" s="212">
        <v>25</v>
      </c>
      <c r="AZ32" s="212">
        <v>4</v>
      </c>
      <c r="BA32" s="212">
        <f t="shared" si="3"/>
        <v>0</v>
      </c>
      <c r="BB32" s="212">
        <f t="shared" si="4"/>
        <v>0</v>
      </c>
      <c r="BC32" s="212">
        <f t="shared" si="5"/>
        <v>0</v>
      </c>
      <c r="BD32" s="212">
        <f t="shared" si="6"/>
        <v>0</v>
      </c>
      <c r="BE32" s="212">
        <f t="shared" si="7"/>
        <v>0</v>
      </c>
      <c r="CA32" s="237">
        <v>12</v>
      </c>
      <c r="CB32" s="237">
        <v>0</v>
      </c>
    </row>
    <row r="33" spans="1:80" ht="12.75">
      <c r="A33" s="238">
        <v>26</v>
      </c>
      <c r="B33" s="239" t="s">
        <v>860</v>
      </c>
      <c r="C33" s="240" t="s">
        <v>861</v>
      </c>
      <c r="D33" s="241" t="s">
        <v>96</v>
      </c>
      <c r="E33" s="242">
        <v>13</v>
      </c>
      <c r="F33" s="317">
        <v>0</v>
      </c>
      <c r="G33" s="243">
        <f t="shared" si="0"/>
        <v>0</v>
      </c>
      <c r="H33" s="244">
        <v>0</v>
      </c>
      <c r="I33" s="245">
        <f t="shared" si="1"/>
        <v>0</v>
      </c>
      <c r="J33" s="244"/>
      <c r="K33" s="245">
        <f t="shared" si="2"/>
        <v>0</v>
      </c>
      <c r="O33" s="237">
        <v>2</v>
      </c>
      <c r="AA33" s="212">
        <v>12</v>
      </c>
      <c r="AB33" s="212">
        <v>0</v>
      </c>
      <c r="AC33" s="212">
        <v>26</v>
      </c>
      <c r="AZ33" s="212">
        <v>4</v>
      </c>
      <c r="BA33" s="212">
        <f t="shared" si="3"/>
        <v>0</v>
      </c>
      <c r="BB33" s="212">
        <f t="shared" si="4"/>
        <v>0</v>
      </c>
      <c r="BC33" s="212">
        <f t="shared" si="5"/>
        <v>0</v>
      </c>
      <c r="BD33" s="212">
        <f t="shared" si="6"/>
        <v>0</v>
      </c>
      <c r="BE33" s="212">
        <f t="shared" si="7"/>
        <v>0</v>
      </c>
      <c r="CA33" s="237">
        <v>12</v>
      </c>
      <c r="CB33" s="237">
        <v>0</v>
      </c>
    </row>
    <row r="34" spans="1:80" ht="12.75">
      <c r="A34" s="238">
        <v>27</v>
      </c>
      <c r="B34" s="239" t="s">
        <v>862</v>
      </c>
      <c r="C34" s="240" t="s">
        <v>863</v>
      </c>
      <c r="D34" s="241" t="s">
        <v>96</v>
      </c>
      <c r="E34" s="242">
        <v>71</v>
      </c>
      <c r="F34" s="317">
        <v>0</v>
      </c>
      <c r="G34" s="243">
        <f t="shared" si="0"/>
        <v>0</v>
      </c>
      <c r="H34" s="244">
        <v>0</v>
      </c>
      <c r="I34" s="245">
        <f t="shared" si="1"/>
        <v>0</v>
      </c>
      <c r="J34" s="244"/>
      <c r="K34" s="245">
        <f t="shared" si="2"/>
        <v>0</v>
      </c>
      <c r="O34" s="237">
        <v>2</v>
      </c>
      <c r="AA34" s="212">
        <v>12</v>
      </c>
      <c r="AB34" s="212">
        <v>0</v>
      </c>
      <c r="AC34" s="212">
        <v>27</v>
      </c>
      <c r="AZ34" s="212">
        <v>4</v>
      </c>
      <c r="BA34" s="212">
        <f t="shared" si="3"/>
        <v>0</v>
      </c>
      <c r="BB34" s="212">
        <f t="shared" si="4"/>
        <v>0</v>
      </c>
      <c r="BC34" s="212">
        <f t="shared" si="5"/>
        <v>0</v>
      </c>
      <c r="BD34" s="212">
        <f t="shared" si="6"/>
        <v>0</v>
      </c>
      <c r="BE34" s="212">
        <f t="shared" si="7"/>
        <v>0</v>
      </c>
      <c r="CA34" s="237">
        <v>12</v>
      </c>
      <c r="CB34" s="237">
        <v>0</v>
      </c>
    </row>
    <row r="35" spans="1:80" ht="12.75">
      <c r="A35" s="238">
        <v>28</v>
      </c>
      <c r="B35" s="239" t="s">
        <v>864</v>
      </c>
      <c r="C35" s="240" t="s">
        <v>865</v>
      </c>
      <c r="D35" s="241" t="s">
        <v>96</v>
      </c>
      <c r="E35" s="242">
        <v>4</v>
      </c>
      <c r="F35" s="317">
        <v>0</v>
      </c>
      <c r="G35" s="243">
        <f t="shared" si="0"/>
        <v>0</v>
      </c>
      <c r="H35" s="244">
        <v>0</v>
      </c>
      <c r="I35" s="245">
        <f t="shared" si="1"/>
        <v>0</v>
      </c>
      <c r="J35" s="244"/>
      <c r="K35" s="245">
        <f t="shared" si="2"/>
        <v>0</v>
      </c>
      <c r="O35" s="237">
        <v>2</v>
      </c>
      <c r="AA35" s="212">
        <v>12</v>
      </c>
      <c r="AB35" s="212">
        <v>0</v>
      </c>
      <c r="AC35" s="212">
        <v>28</v>
      </c>
      <c r="AZ35" s="212">
        <v>4</v>
      </c>
      <c r="BA35" s="212">
        <f t="shared" si="3"/>
        <v>0</v>
      </c>
      <c r="BB35" s="212">
        <f t="shared" si="4"/>
        <v>0</v>
      </c>
      <c r="BC35" s="212">
        <f t="shared" si="5"/>
        <v>0</v>
      </c>
      <c r="BD35" s="212">
        <f t="shared" si="6"/>
        <v>0</v>
      </c>
      <c r="BE35" s="212">
        <f t="shared" si="7"/>
        <v>0</v>
      </c>
      <c r="CA35" s="237">
        <v>12</v>
      </c>
      <c r="CB35" s="237">
        <v>0</v>
      </c>
    </row>
    <row r="36" spans="1:80" ht="12.75">
      <c r="A36" s="238">
        <v>29</v>
      </c>
      <c r="B36" s="239" t="s">
        <v>866</v>
      </c>
      <c r="C36" s="240" t="s">
        <v>867</v>
      </c>
      <c r="D36" s="241" t="s">
        <v>692</v>
      </c>
      <c r="E36" s="242">
        <v>6</v>
      </c>
      <c r="F36" s="317">
        <v>0</v>
      </c>
      <c r="G36" s="243">
        <f t="shared" si="0"/>
        <v>0</v>
      </c>
      <c r="H36" s="244">
        <v>0</v>
      </c>
      <c r="I36" s="245">
        <f t="shared" si="1"/>
        <v>0</v>
      </c>
      <c r="J36" s="244"/>
      <c r="K36" s="245">
        <f t="shared" si="2"/>
        <v>0</v>
      </c>
      <c r="O36" s="237">
        <v>2</v>
      </c>
      <c r="AA36" s="212">
        <v>12</v>
      </c>
      <c r="AB36" s="212">
        <v>0</v>
      </c>
      <c r="AC36" s="212">
        <v>29</v>
      </c>
      <c r="AZ36" s="212">
        <v>4</v>
      </c>
      <c r="BA36" s="212">
        <f t="shared" si="3"/>
        <v>0</v>
      </c>
      <c r="BB36" s="212">
        <f t="shared" si="4"/>
        <v>0</v>
      </c>
      <c r="BC36" s="212">
        <f t="shared" si="5"/>
        <v>0</v>
      </c>
      <c r="BD36" s="212">
        <f t="shared" si="6"/>
        <v>0</v>
      </c>
      <c r="BE36" s="212">
        <f t="shared" si="7"/>
        <v>0</v>
      </c>
      <c r="CA36" s="237">
        <v>12</v>
      </c>
      <c r="CB36" s="237">
        <v>0</v>
      </c>
    </row>
    <row r="37" spans="1:80" ht="12.75">
      <c r="A37" s="238">
        <v>30</v>
      </c>
      <c r="B37" s="239" t="s">
        <v>868</v>
      </c>
      <c r="C37" s="240" t="s">
        <v>869</v>
      </c>
      <c r="D37" s="241" t="s">
        <v>96</v>
      </c>
      <c r="E37" s="242">
        <v>2</v>
      </c>
      <c r="F37" s="317">
        <v>0</v>
      </c>
      <c r="G37" s="243">
        <f t="shared" si="0"/>
        <v>0</v>
      </c>
      <c r="H37" s="244">
        <v>0</v>
      </c>
      <c r="I37" s="245">
        <f t="shared" si="1"/>
        <v>0</v>
      </c>
      <c r="J37" s="244"/>
      <c r="K37" s="245">
        <f t="shared" si="2"/>
        <v>0</v>
      </c>
      <c r="O37" s="237">
        <v>2</v>
      </c>
      <c r="AA37" s="212">
        <v>12</v>
      </c>
      <c r="AB37" s="212">
        <v>0</v>
      </c>
      <c r="AC37" s="212">
        <v>30</v>
      </c>
      <c r="AZ37" s="212">
        <v>4</v>
      </c>
      <c r="BA37" s="212">
        <f t="shared" si="3"/>
        <v>0</v>
      </c>
      <c r="BB37" s="212">
        <f t="shared" si="4"/>
        <v>0</v>
      </c>
      <c r="BC37" s="212">
        <f t="shared" si="5"/>
        <v>0</v>
      </c>
      <c r="BD37" s="212">
        <f t="shared" si="6"/>
        <v>0</v>
      </c>
      <c r="BE37" s="212">
        <f t="shared" si="7"/>
        <v>0</v>
      </c>
      <c r="CA37" s="237">
        <v>12</v>
      </c>
      <c r="CB37" s="237">
        <v>0</v>
      </c>
    </row>
    <row r="38" spans="1:80" ht="12.75">
      <c r="A38" s="238">
        <v>31</v>
      </c>
      <c r="B38" s="239" t="s">
        <v>870</v>
      </c>
      <c r="C38" s="240" t="s">
        <v>871</v>
      </c>
      <c r="D38" s="241" t="s">
        <v>96</v>
      </c>
      <c r="E38" s="242">
        <v>1</v>
      </c>
      <c r="F38" s="317">
        <v>0</v>
      </c>
      <c r="G38" s="243">
        <f t="shared" si="0"/>
        <v>0</v>
      </c>
      <c r="H38" s="244">
        <v>0</v>
      </c>
      <c r="I38" s="245">
        <f t="shared" si="1"/>
        <v>0</v>
      </c>
      <c r="J38" s="244"/>
      <c r="K38" s="245">
        <f t="shared" si="2"/>
        <v>0</v>
      </c>
      <c r="O38" s="237">
        <v>2</v>
      </c>
      <c r="AA38" s="212">
        <v>12</v>
      </c>
      <c r="AB38" s="212">
        <v>0</v>
      </c>
      <c r="AC38" s="212">
        <v>31</v>
      </c>
      <c r="AZ38" s="212">
        <v>4</v>
      </c>
      <c r="BA38" s="212">
        <f t="shared" si="3"/>
        <v>0</v>
      </c>
      <c r="BB38" s="212">
        <f t="shared" si="4"/>
        <v>0</v>
      </c>
      <c r="BC38" s="212">
        <f t="shared" si="5"/>
        <v>0</v>
      </c>
      <c r="BD38" s="212">
        <f t="shared" si="6"/>
        <v>0</v>
      </c>
      <c r="BE38" s="212">
        <f t="shared" si="7"/>
        <v>0</v>
      </c>
      <c r="CA38" s="237">
        <v>12</v>
      </c>
      <c r="CB38" s="237">
        <v>0</v>
      </c>
    </row>
    <row r="39" spans="1:80" ht="12.75">
      <c r="A39" s="238">
        <v>32</v>
      </c>
      <c r="B39" s="239" t="s">
        <v>872</v>
      </c>
      <c r="C39" s="240" t="s">
        <v>873</v>
      </c>
      <c r="D39" s="241" t="s">
        <v>96</v>
      </c>
      <c r="E39" s="242">
        <v>1</v>
      </c>
      <c r="F39" s="317">
        <v>0</v>
      </c>
      <c r="G39" s="243">
        <f t="shared" si="0"/>
        <v>0</v>
      </c>
      <c r="H39" s="244">
        <v>0</v>
      </c>
      <c r="I39" s="245">
        <f t="shared" si="1"/>
        <v>0</v>
      </c>
      <c r="J39" s="244"/>
      <c r="K39" s="245">
        <f t="shared" si="2"/>
        <v>0</v>
      </c>
      <c r="O39" s="237">
        <v>2</v>
      </c>
      <c r="AA39" s="212">
        <v>12</v>
      </c>
      <c r="AB39" s="212">
        <v>0</v>
      </c>
      <c r="AC39" s="212">
        <v>32</v>
      </c>
      <c r="AZ39" s="212">
        <v>4</v>
      </c>
      <c r="BA39" s="212">
        <f t="shared" si="3"/>
        <v>0</v>
      </c>
      <c r="BB39" s="212">
        <f t="shared" si="4"/>
        <v>0</v>
      </c>
      <c r="BC39" s="212">
        <f t="shared" si="5"/>
        <v>0</v>
      </c>
      <c r="BD39" s="212">
        <f t="shared" si="6"/>
        <v>0</v>
      </c>
      <c r="BE39" s="212">
        <f t="shared" si="7"/>
        <v>0</v>
      </c>
      <c r="CA39" s="237">
        <v>12</v>
      </c>
      <c r="CB39" s="237">
        <v>0</v>
      </c>
    </row>
    <row r="40" spans="1:80" ht="12.75">
      <c r="A40" s="238">
        <v>33</v>
      </c>
      <c r="B40" s="239" t="s">
        <v>874</v>
      </c>
      <c r="C40" s="240" t="s">
        <v>875</v>
      </c>
      <c r="D40" s="241" t="s">
        <v>692</v>
      </c>
      <c r="E40" s="242">
        <v>3</v>
      </c>
      <c r="F40" s="317">
        <v>0</v>
      </c>
      <c r="G40" s="243">
        <f t="shared" si="0"/>
        <v>0</v>
      </c>
      <c r="H40" s="244">
        <v>0</v>
      </c>
      <c r="I40" s="245">
        <f t="shared" si="1"/>
        <v>0</v>
      </c>
      <c r="J40" s="244"/>
      <c r="K40" s="245">
        <f t="shared" si="2"/>
        <v>0</v>
      </c>
      <c r="O40" s="237">
        <v>2</v>
      </c>
      <c r="AA40" s="212">
        <v>12</v>
      </c>
      <c r="AB40" s="212">
        <v>0</v>
      </c>
      <c r="AC40" s="212">
        <v>33</v>
      </c>
      <c r="AZ40" s="212">
        <v>4</v>
      </c>
      <c r="BA40" s="212">
        <f t="shared" si="3"/>
        <v>0</v>
      </c>
      <c r="BB40" s="212">
        <f t="shared" si="4"/>
        <v>0</v>
      </c>
      <c r="BC40" s="212">
        <f t="shared" si="5"/>
        <v>0</v>
      </c>
      <c r="BD40" s="212">
        <f t="shared" si="6"/>
        <v>0</v>
      </c>
      <c r="BE40" s="212">
        <f t="shared" si="7"/>
        <v>0</v>
      </c>
      <c r="CA40" s="237">
        <v>12</v>
      </c>
      <c r="CB40" s="237">
        <v>0</v>
      </c>
    </row>
    <row r="41" spans="1:57" ht="12.75">
      <c r="A41" s="256"/>
      <c r="B41" s="257" t="s">
        <v>97</v>
      </c>
      <c r="C41" s="258" t="s">
        <v>736</v>
      </c>
      <c r="D41" s="259"/>
      <c r="E41" s="260"/>
      <c r="F41" s="261"/>
      <c r="G41" s="262">
        <f>SUM(G7:G40)</f>
        <v>0</v>
      </c>
      <c r="H41" s="263"/>
      <c r="I41" s="264">
        <f>SUM(I7:I40)</f>
        <v>0</v>
      </c>
      <c r="J41" s="263"/>
      <c r="K41" s="264">
        <f>SUM(K7:K40)</f>
        <v>0</v>
      </c>
      <c r="O41" s="237">
        <v>4</v>
      </c>
      <c r="BA41" s="265">
        <f>SUM(BA7:BA40)</f>
        <v>0</v>
      </c>
      <c r="BB41" s="265">
        <f>SUM(BB7:BB40)</f>
        <v>0</v>
      </c>
      <c r="BC41" s="265">
        <f>SUM(BC7:BC40)</f>
        <v>0</v>
      </c>
      <c r="BD41" s="265">
        <f>SUM(BD7:BD40)</f>
        <v>0</v>
      </c>
      <c r="BE41" s="265">
        <f>SUM(BE7:BE40)</f>
        <v>0</v>
      </c>
    </row>
    <row r="42" ht="12.75">
      <c r="E42" s="212"/>
    </row>
    <row r="43" ht="12.75">
      <c r="E43" s="212"/>
    </row>
    <row r="44" ht="12.75">
      <c r="E44" s="212"/>
    </row>
    <row r="45" ht="12.75">
      <c r="E45" s="212"/>
    </row>
    <row r="46" ht="12.75">
      <c r="E46" s="212"/>
    </row>
    <row r="47" ht="12.75">
      <c r="E47" s="212"/>
    </row>
    <row r="48" ht="12.75">
      <c r="E48" s="212"/>
    </row>
    <row r="49" ht="12.75">
      <c r="E49" s="212"/>
    </row>
    <row r="50" ht="12.75">
      <c r="E50" s="212"/>
    </row>
    <row r="51" ht="12.75">
      <c r="E51" s="212"/>
    </row>
    <row r="52" ht="12.75">
      <c r="E52" s="212"/>
    </row>
    <row r="53" ht="12.75">
      <c r="E53" s="212"/>
    </row>
    <row r="54" ht="12.75">
      <c r="E54" s="212"/>
    </row>
    <row r="55" ht="12.75">
      <c r="E55" s="212"/>
    </row>
    <row r="56" ht="12.75">
      <c r="E56" s="212"/>
    </row>
    <row r="57" ht="12.75">
      <c r="E57" s="212"/>
    </row>
    <row r="58" ht="12.75">
      <c r="E58" s="212"/>
    </row>
    <row r="59" ht="12.75">
      <c r="E59" s="212"/>
    </row>
    <row r="60" ht="12.75">
      <c r="E60" s="212"/>
    </row>
    <row r="61" ht="12.75">
      <c r="E61" s="212"/>
    </row>
    <row r="62" ht="12.75">
      <c r="E62" s="212"/>
    </row>
    <row r="63" ht="12.75">
      <c r="E63" s="212"/>
    </row>
    <row r="64" ht="12.75">
      <c r="E64" s="212"/>
    </row>
    <row r="65" spans="1:7" ht="12.75">
      <c r="A65" s="255"/>
      <c r="B65" s="255"/>
      <c r="C65" s="255"/>
      <c r="D65" s="255"/>
      <c r="E65" s="255"/>
      <c r="F65" s="255"/>
      <c r="G65" s="255"/>
    </row>
    <row r="66" spans="1:7" ht="12.75">
      <c r="A66" s="255"/>
      <c r="B66" s="255"/>
      <c r="C66" s="255"/>
      <c r="D66" s="255"/>
      <c r="E66" s="255"/>
      <c r="F66" s="255"/>
      <c r="G66" s="255"/>
    </row>
    <row r="67" spans="1:7" ht="12.75">
      <c r="A67" s="255"/>
      <c r="B67" s="255"/>
      <c r="C67" s="255"/>
      <c r="D67" s="255"/>
      <c r="E67" s="255"/>
      <c r="F67" s="255"/>
      <c r="G67" s="255"/>
    </row>
    <row r="68" spans="1:7" ht="12.75">
      <c r="A68" s="255"/>
      <c r="B68" s="255"/>
      <c r="C68" s="255"/>
      <c r="D68" s="255"/>
      <c r="E68" s="255"/>
      <c r="F68" s="255"/>
      <c r="G68" s="255"/>
    </row>
    <row r="69" ht="12.75">
      <c r="E69" s="212"/>
    </row>
    <row r="70" ht="12.75">
      <c r="E70" s="212"/>
    </row>
    <row r="71" ht="12.75">
      <c r="E71" s="212"/>
    </row>
    <row r="72" ht="12.75">
      <c r="E72" s="212"/>
    </row>
    <row r="73" ht="12.75">
      <c r="E73" s="212"/>
    </row>
    <row r="74" ht="12.75">
      <c r="E74" s="212"/>
    </row>
    <row r="75" ht="12.75">
      <c r="E75" s="212"/>
    </row>
    <row r="76" ht="12.75">
      <c r="E76" s="212"/>
    </row>
    <row r="77" ht="12.75">
      <c r="E77" s="212"/>
    </row>
    <row r="78" ht="12.75">
      <c r="E78" s="212"/>
    </row>
    <row r="79" ht="12.75">
      <c r="E79" s="212"/>
    </row>
    <row r="80" ht="12.75">
      <c r="E80" s="212"/>
    </row>
    <row r="81" ht="12.75">
      <c r="E81" s="212"/>
    </row>
    <row r="82" ht="12.75">
      <c r="E82" s="212"/>
    </row>
    <row r="83" ht="12.75">
      <c r="E83" s="212"/>
    </row>
    <row r="84" ht="12.75">
      <c r="E84" s="212"/>
    </row>
    <row r="85" ht="12.75">
      <c r="E85" s="212"/>
    </row>
    <row r="86" ht="12.75">
      <c r="E86" s="212"/>
    </row>
    <row r="87" ht="12.75">
      <c r="E87" s="212"/>
    </row>
    <row r="88" ht="12.75">
      <c r="E88" s="212"/>
    </row>
    <row r="89" ht="12.75">
      <c r="E89" s="212"/>
    </row>
    <row r="90" ht="12.75">
      <c r="E90" s="212"/>
    </row>
    <row r="91" ht="12.75">
      <c r="E91" s="212"/>
    </row>
    <row r="92" ht="12.75">
      <c r="E92" s="212"/>
    </row>
    <row r="93" ht="12.75">
      <c r="E93" s="212"/>
    </row>
    <row r="94" ht="12.75">
      <c r="E94" s="212"/>
    </row>
    <row r="95" ht="12.75">
      <c r="E95" s="212"/>
    </row>
    <row r="96" ht="12.75">
      <c r="E96" s="212"/>
    </row>
    <row r="97" ht="12.75">
      <c r="E97" s="212"/>
    </row>
    <row r="98" ht="12.75">
      <c r="E98" s="212"/>
    </row>
    <row r="99" ht="12.75">
      <c r="E99" s="212"/>
    </row>
    <row r="100" spans="1:2" ht="12.75">
      <c r="A100" s="266"/>
      <c r="B100" s="266"/>
    </row>
    <row r="101" spans="1:7" ht="12.75">
      <c r="A101" s="255"/>
      <c r="B101" s="255"/>
      <c r="C101" s="267"/>
      <c r="D101" s="267"/>
      <c r="E101" s="268"/>
      <c r="F101" s="267"/>
      <c r="G101" s="269"/>
    </row>
    <row r="102" spans="1:7" ht="12.75">
      <c r="A102" s="270"/>
      <c r="B102" s="270"/>
      <c r="C102" s="255"/>
      <c r="D102" s="255"/>
      <c r="E102" s="271"/>
      <c r="F102" s="255"/>
      <c r="G102" s="255"/>
    </row>
    <row r="103" spans="1:7" ht="12.75">
      <c r="A103" s="255"/>
      <c r="B103" s="255"/>
      <c r="C103" s="255"/>
      <c r="D103" s="255"/>
      <c r="E103" s="271"/>
      <c r="F103" s="255"/>
      <c r="G103" s="255"/>
    </row>
    <row r="104" spans="1:7" ht="12.75">
      <c r="A104" s="255"/>
      <c r="B104" s="255"/>
      <c r="C104" s="255"/>
      <c r="D104" s="255"/>
      <c r="E104" s="271"/>
      <c r="F104" s="255"/>
      <c r="G104" s="255"/>
    </row>
    <row r="105" spans="1:7" ht="12.75">
      <c r="A105" s="255"/>
      <c r="B105" s="255"/>
      <c r="C105" s="255"/>
      <c r="D105" s="255"/>
      <c r="E105" s="271"/>
      <c r="F105" s="255"/>
      <c r="G105" s="255"/>
    </row>
    <row r="106" spans="1:7" ht="12.75">
      <c r="A106" s="255"/>
      <c r="B106" s="255"/>
      <c r="C106" s="255"/>
      <c r="D106" s="255"/>
      <c r="E106" s="271"/>
      <c r="F106" s="255"/>
      <c r="G106" s="255"/>
    </row>
    <row r="107" spans="1:7" ht="12.75">
      <c r="A107" s="255"/>
      <c r="B107" s="255"/>
      <c r="C107" s="255"/>
      <c r="D107" s="255"/>
      <c r="E107" s="271"/>
      <c r="F107" s="255"/>
      <c r="G107" s="255"/>
    </row>
    <row r="108" spans="1:7" ht="12.75">
      <c r="A108" s="255"/>
      <c r="B108" s="255"/>
      <c r="C108" s="255"/>
      <c r="D108" s="255"/>
      <c r="E108" s="271"/>
      <c r="F108" s="255"/>
      <c r="G108" s="255"/>
    </row>
    <row r="109" spans="1:7" ht="12.75">
      <c r="A109" s="255"/>
      <c r="B109" s="255"/>
      <c r="C109" s="255"/>
      <c r="D109" s="255"/>
      <c r="E109" s="271"/>
      <c r="F109" s="255"/>
      <c r="G109" s="255"/>
    </row>
    <row r="110" spans="1:7" ht="12.75">
      <c r="A110" s="255"/>
      <c r="B110" s="255"/>
      <c r="C110" s="255"/>
      <c r="D110" s="255"/>
      <c r="E110" s="271"/>
      <c r="F110" s="255"/>
      <c r="G110" s="255"/>
    </row>
    <row r="111" spans="1:7" ht="12.75">
      <c r="A111" s="255"/>
      <c r="B111" s="255"/>
      <c r="C111" s="255"/>
      <c r="D111" s="255"/>
      <c r="E111" s="271"/>
      <c r="F111" s="255"/>
      <c r="G111" s="255"/>
    </row>
    <row r="112" spans="1:7" ht="12.75">
      <c r="A112" s="255"/>
      <c r="B112" s="255"/>
      <c r="C112" s="255"/>
      <c r="D112" s="255"/>
      <c r="E112" s="271"/>
      <c r="F112" s="255"/>
      <c r="G112" s="255"/>
    </row>
    <row r="113" spans="1:7" ht="12.75">
      <c r="A113" s="255"/>
      <c r="B113" s="255"/>
      <c r="C113" s="255"/>
      <c r="D113" s="255"/>
      <c r="E113" s="271"/>
      <c r="F113" s="255"/>
      <c r="G113" s="255"/>
    </row>
    <row r="114" spans="1:7" ht="12.75">
      <c r="A114" s="255"/>
      <c r="B114" s="255"/>
      <c r="C114" s="255"/>
      <c r="D114" s="255"/>
      <c r="E114" s="271"/>
      <c r="F114" s="255"/>
      <c r="G114" s="255"/>
    </row>
  </sheetData>
  <sheetProtection algorithmName="SHA-512" hashValue="HNsx2v4Adna530lvuyCPN8LRzKGeAHpenpgt33pGkVtxs/WAc9m5CDrVGezk983yya/6gmXcbiTrRDFowSudbA==" saltValue="jFeOI5/UWXODC2RAmVF0C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E51"/>
  <sheetViews>
    <sheetView workbookViewId="0" topLeftCell="A7">
      <selection activeCell="F30" sqref="F30:G3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98</v>
      </c>
      <c r="B1" s="77"/>
      <c r="C1" s="77"/>
      <c r="D1" s="77"/>
      <c r="E1" s="77"/>
      <c r="F1" s="77"/>
      <c r="G1" s="77"/>
    </row>
    <row r="2" spans="1:7" ht="12.75" customHeight="1">
      <c r="A2" s="78" t="s">
        <v>28</v>
      </c>
      <c r="B2" s="79"/>
      <c r="C2" s="80" t="s">
        <v>100</v>
      </c>
      <c r="D2" s="80" t="s">
        <v>877</v>
      </c>
      <c r="E2" s="79"/>
      <c r="F2" s="323" t="s">
        <v>29</v>
      </c>
      <c r="G2" s="324"/>
    </row>
    <row r="3" spans="1:7" ht="3" customHeight="1" hidden="1">
      <c r="A3" s="83"/>
      <c r="B3" s="84"/>
      <c r="C3" s="85"/>
      <c r="D3" s="85"/>
      <c r="E3" s="84"/>
      <c r="F3" s="327"/>
      <c r="G3" s="328"/>
    </row>
    <row r="4" spans="1:7" ht="12" customHeight="1">
      <c r="A4" s="88" t="s">
        <v>30</v>
      </c>
      <c r="B4" s="84"/>
      <c r="C4" s="85"/>
      <c r="D4" s="85"/>
      <c r="E4" s="84"/>
      <c r="F4" s="327" t="s">
        <v>31</v>
      </c>
      <c r="G4" s="329"/>
    </row>
    <row r="5" spans="1:7" ht="12.95" customHeight="1">
      <c r="A5" s="90" t="s">
        <v>103</v>
      </c>
      <c r="B5" s="91"/>
      <c r="C5" s="92" t="s">
        <v>104</v>
      </c>
      <c r="D5" s="93"/>
      <c r="E5" s="94"/>
      <c r="F5" s="327" t="s">
        <v>32</v>
      </c>
      <c r="G5" s="328"/>
    </row>
    <row r="6" spans="1:15" ht="12.95" customHeight="1">
      <c r="A6" s="88" t="s">
        <v>33</v>
      </c>
      <c r="B6" s="84"/>
      <c r="C6" s="85"/>
      <c r="D6" s="85"/>
      <c r="E6" s="84"/>
      <c r="F6" s="334" t="s">
        <v>34</v>
      </c>
      <c r="G6" s="335"/>
      <c r="O6" s="97"/>
    </row>
    <row r="7" spans="1:7" ht="12.95" customHeight="1">
      <c r="A7" s="98" t="s">
        <v>100</v>
      </c>
      <c r="B7" s="99"/>
      <c r="C7" s="100" t="s">
        <v>101</v>
      </c>
      <c r="D7" s="101"/>
      <c r="E7" s="101"/>
      <c r="F7" s="339" t="s">
        <v>35</v>
      </c>
      <c r="G7" s="335">
        <f>IF(G6=0,,ROUND((F30+F32)/G6,1))</f>
        <v>0</v>
      </c>
    </row>
    <row r="8" spans="1:9" ht="12.75">
      <c r="A8" s="103" t="s">
        <v>36</v>
      </c>
      <c r="B8" s="327"/>
      <c r="C8" s="407"/>
      <c r="D8" s="407"/>
      <c r="E8" s="408"/>
      <c r="F8" s="340" t="s">
        <v>37</v>
      </c>
      <c r="G8" s="341"/>
      <c r="H8" s="106"/>
      <c r="I8" s="107"/>
    </row>
    <row r="9" spans="1:8" ht="12.75">
      <c r="A9" s="103" t="s">
        <v>38</v>
      </c>
      <c r="B9" s="327"/>
      <c r="C9" s="407"/>
      <c r="D9" s="407"/>
      <c r="E9" s="408"/>
      <c r="F9" s="327"/>
      <c r="G9" s="342"/>
      <c r="H9" s="109"/>
    </row>
    <row r="10" spans="1:8" ht="12.75">
      <c r="A10" s="103" t="s">
        <v>39</v>
      </c>
      <c r="B10" s="327"/>
      <c r="C10" s="407"/>
      <c r="D10" s="407"/>
      <c r="E10" s="407"/>
      <c r="F10" s="343"/>
      <c r="G10" s="344"/>
      <c r="H10" s="112"/>
    </row>
    <row r="11" spans="1:57" ht="13.5" customHeight="1">
      <c r="A11" s="103" t="s">
        <v>40</v>
      </c>
      <c r="B11" s="327"/>
      <c r="C11" s="407"/>
      <c r="D11" s="407"/>
      <c r="E11" s="407"/>
      <c r="F11" s="345" t="s">
        <v>41</v>
      </c>
      <c r="G11" s="346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42</v>
      </c>
      <c r="B12" s="325"/>
      <c r="C12" s="409"/>
      <c r="D12" s="409"/>
      <c r="E12" s="409"/>
      <c r="F12" s="347" t="s">
        <v>43</v>
      </c>
      <c r="G12" s="348"/>
      <c r="H12" s="109"/>
    </row>
    <row r="13" spans="1:8" ht="28.5" customHeight="1" thickBot="1">
      <c r="A13" s="119" t="s">
        <v>44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45</v>
      </c>
      <c r="B14" s="124"/>
      <c r="C14" s="125"/>
      <c r="D14" s="126" t="s">
        <v>46</v>
      </c>
      <c r="E14" s="127"/>
      <c r="F14" s="127"/>
      <c r="G14" s="125"/>
    </row>
    <row r="15" spans="1:7" ht="15.95" customHeight="1">
      <c r="A15" s="128"/>
      <c r="B15" s="129" t="s">
        <v>47</v>
      </c>
      <c r="C15" s="130">
        <f>'SO01 29_06_2016 Rek-4'!E9</f>
        <v>0</v>
      </c>
      <c r="D15" s="131" t="str">
        <f>'SO01 29_06_2016 Rek-4'!A14</f>
        <v>VRN</v>
      </c>
      <c r="E15" s="132"/>
      <c r="F15" s="133"/>
      <c r="G15" s="130">
        <f>'SO01 29_06_2016 Rek-4'!I14</f>
        <v>0</v>
      </c>
    </row>
    <row r="16" spans="1:7" ht="15.95" customHeight="1">
      <c r="A16" s="128" t="s">
        <v>48</v>
      </c>
      <c r="B16" s="129" t="s">
        <v>49</v>
      </c>
      <c r="C16" s="130">
        <f>'SO01 29_06_2016 Rek-4'!F9</f>
        <v>0</v>
      </c>
      <c r="D16" s="83"/>
      <c r="E16" s="134"/>
      <c r="F16" s="135"/>
      <c r="G16" s="130"/>
    </row>
    <row r="17" spans="1:7" ht="15.95" customHeight="1">
      <c r="A17" s="128" t="s">
        <v>50</v>
      </c>
      <c r="B17" s="129" t="s">
        <v>51</v>
      </c>
      <c r="C17" s="130">
        <f>'SO01 29_06_2016 Rek-4'!H9</f>
        <v>0</v>
      </c>
      <c r="D17" s="83"/>
      <c r="E17" s="134"/>
      <c r="F17" s="135"/>
      <c r="G17" s="130"/>
    </row>
    <row r="18" spans="1:7" ht="15.95" customHeight="1">
      <c r="A18" s="136" t="s">
        <v>52</v>
      </c>
      <c r="B18" s="137" t="s">
        <v>53</v>
      </c>
      <c r="C18" s="130">
        <f>'SO01 29_06_2016 Rek-4'!G9</f>
        <v>0</v>
      </c>
      <c r="D18" s="83"/>
      <c r="E18" s="134"/>
      <c r="F18" s="135"/>
      <c r="G18" s="130"/>
    </row>
    <row r="19" spans="1:7" ht="15.95" customHeight="1">
      <c r="A19" s="138" t="s">
        <v>54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27</v>
      </c>
      <c r="B21" s="129"/>
      <c r="C21" s="130">
        <f>'SO01 29_06_2016 Rek-4'!I9</f>
        <v>0</v>
      </c>
      <c r="D21" s="83"/>
      <c r="E21" s="134"/>
      <c r="F21" s="135"/>
      <c r="G21" s="130"/>
    </row>
    <row r="22" spans="1:7" ht="15.95" customHeight="1">
      <c r="A22" s="139" t="s">
        <v>55</v>
      </c>
      <c r="B22" s="109"/>
      <c r="C22" s="130">
        <f>C19+C21</f>
        <v>0</v>
      </c>
      <c r="D22" s="83" t="s">
        <v>56</v>
      </c>
      <c r="E22" s="134"/>
      <c r="F22" s="135"/>
      <c r="G22" s="130">
        <f>G23-SUM(G15:G21)</f>
        <v>0</v>
      </c>
    </row>
    <row r="23" spans="1:7" ht="15.95" customHeight="1" thickBot="1">
      <c r="A23" s="373" t="s">
        <v>57</v>
      </c>
      <c r="B23" s="374"/>
      <c r="C23" s="140">
        <f>C22+G23</f>
        <v>0</v>
      </c>
      <c r="D23" s="141" t="s">
        <v>58</v>
      </c>
      <c r="E23" s="142"/>
      <c r="F23" s="143"/>
      <c r="G23" s="130">
        <f>'SO01 29_06_2016 Rek-4'!H15</f>
        <v>0</v>
      </c>
    </row>
    <row r="24" spans="1:7" ht="12.75">
      <c r="A24" s="144" t="s">
        <v>59</v>
      </c>
      <c r="B24" s="145"/>
      <c r="C24" s="146"/>
      <c r="D24" s="145" t="s">
        <v>60</v>
      </c>
      <c r="E24" s="145"/>
      <c r="F24" s="147" t="s">
        <v>61</v>
      </c>
      <c r="G24" s="148"/>
    </row>
    <row r="25" spans="1:7" ht="12.75">
      <c r="A25" s="139" t="s">
        <v>62</v>
      </c>
      <c r="B25" s="349"/>
      <c r="C25" s="350"/>
      <c r="D25" s="349" t="s">
        <v>62</v>
      </c>
      <c r="E25" s="351"/>
      <c r="F25" s="352" t="s">
        <v>62</v>
      </c>
      <c r="G25" s="353"/>
    </row>
    <row r="26" spans="1:7" ht="37.5" customHeight="1">
      <c r="A26" s="139" t="s">
        <v>63</v>
      </c>
      <c r="B26" s="354"/>
      <c r="C26" s="350"/>
      <c r="D26" s="349" t="s">
        <v>63</v>
      </c>
      <c r="E26" s="351"/>
      <c r="F26" s="352" t="s">
        <v>63</v>
      </c>
      <c r="G26" s="353"/>
    </row>
    <row r="27" spans="1:7" ht="12.75">
      <c r="A27" s="139"/>
      <c r="B27" s="355"/>
      <c r="C27" s="350"/>
      <c r="D27" s="349"/>
      <c r="E27" s="351"/>
      <c r="F27" s="352"/>
      <c r="G27" s="353"/>
    </row>
    <row r="28" spans="1:7" ht="12.75">
      <c r="A28" s="139" t="s">
        <v>64</v>
      </c>
      <c r="B28" s="349"/>
      <c r="C28" s="350"/>
      <c r="D28" s="352" t="s">
        <v>65</v>
      </c>
      <c r="E28" s="350"/>
      <c r="F28" s="356" t="s">
        <v>65</v>
      </c>
      <c r="G28" s="353"/>
    </row>
    <row r="29" spans="1:7" ht="69" customHeight="1">
      <c r="A29" s="139"/>
      <c r="B29" s="349"/>
      <c r="C29" s="357"/>
      <c r="D29" s="358"/>
      <c r="E29" s="357"/>
      <c r="F29" s="349"/>
      <c r="G29" s="353"/>
    </row>
    <row r="30" spans="1:7" ht="12.75">
      <c r="A30" s="157" t="s">
        <v>11</v>
      </c>
      <c r="B30" s="158"/>
      <c r="C30" s="159">
        <v>21</v>
      </c>
      <c r="D30" s="158" t="s">
        <v>66</v>
      </c>
      <c r="E30" s="160"/>
      <c r="F30" s="379">
        <f>C23-F32</f>
        <v>0</v>
      </c>
      <c r="G30" s="380"/>
    </row>
    <row r="31" spans="1:7" ht="12.75">
      <c r="A31" s="157" t="s">
        <v>67</v>
      </c>
      <c r="B31" s="158"/>
      <c r="C31" s="159">
        <f>C30</f>
        <v>21</v>
      </c>
      <c r="D31" s="158" t="s">
        <v>68</v>
      </c>
      <c r="E31" s="160"/>
      <c r="F31" s="379">
        <f>ROUND(PRODUCT(F30,C31/100),0)</f>
        <v>0</v>
      </c>
      <c r="G31" s="380"/>
    </row>
    <row r="32" spans="1:7" ht="12.75">
      <c r="A32" s="157" t="s">
        <v>11</v>
      </c>
      <c r="B32" s="158"/>
      <c r="C32" s="159">
        <v>0</v>
      </c>
      <c r="D32" s="158" t="s">
        <v>68</v>
      </c>
      <c r="E32" s="160"/>
      <c r="F32" s="379">
        <v>0</v>
      </c>
      <c r="G32" s="380"/>
    </row>
    <row r="33" spans="1:7" ht="12.75">
      <c r="A33" s="157" t="s">
        <v>67</v>
      </c>
      <c r="B33" s="161"/>
      <c r="C33" s="162">
        <f>C32</f>
        <v>0</v>
      </c>
      <c r="D33" s="158" t="s">
        <v>68</v>
      </c>
      <c r="E33" s="135"/>
      <c r="F33" s="379">
        <f>ROUND(PRODUCT(F32,C33/100),0)</f>
        <v>0</v>
      </c>
      <c r="G33" s="380"/>
    </row>
    <row r="34" spans="1:7" s="166" customFormat="1" ht="19.5" customHeight="1" thickBot="1">
      <c r="A34" s="163" t="s">
        <v>69</v>
      </c>
      <c r="B34" s="164"/>
      <c r="C34" s="164"/>
      <c r="D34" s="164"/>
      <c r="E34" s="165"/>
      <c r="F34" s="381">
        <f>ROUND(SUM(F30:F33),0)</f>
        <v>0</v>
      </c>
      <c r="G34" s="38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7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7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7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7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7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7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7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7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sheetProtection algorithmName="SHA-512" hashValue="atTuHEjqaehSpttPB1LAmMOFtjSok1RxH/EmIqnGwOKZYWj1K3WONmNyalaDhQmYMkVVccnqBZWBg9NNXqcJDg==" saltValue="7i4vKXYvvKY6L5Ej4LiniQ==" spinCount="100000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E66"/>
  <sheetViews>
    <sheetView workbookViewId="0" topLeftCell="A1">
      <selection activeCell="E14" sqref="E14:F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4" t="s">
        <v>2</v>
      </c>
      <c r="B1" s="385"/>
      <c r="C1" s="168" t="s">
        <v>102</v>
      </c>
      <c r="D1" s="169"/>
      <c r="E1" s="170"/>
      <c r="F1" s="169"/>
      <c r="G1" s="171" t="s">
        <v>71</v>
      </c>
      <c r="H1" s="172" t="s">
        <v>100</v>
      </c>
      <c r="I1" s="173"/>
    </row>
    <row r="2" spans="1:9" ht="13.5" thickBot="1">
      <c r="A2" s="386" t="s">
        <v>72</v>
      </c>
      <c r="B2" s="387"/>
      <c r="C2" s="174" t="s">
        <v>105</v>
      </c>
      <c r="D2" s="175"/>
      <c r="E2" s="176"/>
      <c r="F2" s="175"/>
      <c r="G2" s="388" t="s">
        <v>877</v>
      </c>
      <c r="H2" s="389"/>
      <c r="I2" s="390"/>
    </row>
    <row r="3" ht="13.5" thickTop="1">
      <c r="F3" s="109"/>
    </row>
    <row r="4" spans="1:9" ht="19.5" customHeight="1">
      <c r="A4" s="177" t="s">
        <v>73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74</v>
      </c>
      <c r="C6" s="181"/>
      <c r="D6" s="182"/>
      <c r="E6" s="183" t="s">
        <v>23</v>
      </c>
      <c r="F6" s="184" t="s">
        <v>24</v>
      </c>
      <c r="G6" s="184" t="s">
        <v>25</v>
      </c>
      <c r="H6" s="184" t="s">
        <v>26</v>
      </c>
      <c r="I6" s="185" t="s">
        <v>27</v>
      </c>
    </row>
    <row r="7" spans="1:9" s="109" customFormat="1" ht="12.75">
      <c r="A7" s="272" t="str">
        <f>'SO01 29_06_2016 Pol-4'!B7</f>
        <v>M21</v>
      </c>
      <c r="B7" s="57" t="str">
        <f>'SO01 29_06_2016 Pol-4'!C7</f>
        <v>Elektromontáže</v>
      </c>
      <c r="D7" s="186"/>
      <c r="E7" s="273">
        <f>'SO01 29_06_2016 Pol-4'!BA30</f>
        <v>0</v>
      </c>
      <c r="F7" s="274">
        <f>'SO01 29_06_2016 Pol-4'!BB30</f>
        <v>0</v>
      </c>
      <c r="G7" s="274">
        <f>'SO01 29_06_2016 Pol-4'!BC30</f>
        <v>0</v>
      </c>
      <c r="H7" s="274">
        <f>'SO01 29_06_2016 Pol-4'!BD30</f>
        <v>0</v>
      </c>
      <c r="I7" s="275">
        <f>'SO01 29_06_2016 Pol-4'!BE30</f>
        <v>0</v>
      </c>
    </row>
    <row r="8" spans="1:9" s="109" customFormat="1" ht="13.5" thickBot="1">
      <c r="A8" s="272" t="str">
        <f>'SO01 29_06_2016 Pol-4'!B31</f>
        <v>M46</v>
      </c>
      <c r="B8" s="57" t="str">
        <f>'SO01 29_06_2016 Pol-4'!C31</f>
        <v>Zemní práce při montážích</v>
      </c>
      <c r="D8" s="186"/>
      <c r="E8" s="273">
        <f>'SO01 29_06_2016 Pol-4'!BA35</f>
        <v>0</v>
      </c>
      <c r="F8" s="274">
        <f>'SO01 29_06_2016 Pol-4'!BB35</f>
        <v>0</v>
      </c>
      <c r="G8" s="274">
        <f>'SO01 29_06_2016 Pol-4'!BC35</f>
        <v>0</v>
      </c>
      <c r="H8" s="274">
        <f>'SO01 29_06_2016 Pol-4'!BD35</f>
        <v>0</v>
      </c>
      <c r="I8" s="275">
        <f>'SO01 29_06_2016 Pol-4'!BE35</f>
        <v>0</v>
      </c>
    </row>
    <row r="9" spans="1:9" s="14" customFormat="1" ht="13.5" thickBot="1">
      <c r="A9" s="187"/>
      <c r="B9" s="188" t="s">
        <v>75</v>
      </c>
      <c r="C9" s="188"/>
      <c r="D9" s="189"/>
      <c r="E9" s="190">
        <f>SUM(E7:E8)</f>
        <v>0</v>
      </c>
      <c r="F9" s="191">
        <f>SUM(F7:F8)</f>
        <v>0</v>
      </c>
      <c r="G9" s="191">
        <f>SUM(G7:G8)</f>
        <v>0</v>
      </c>
      <c r="H9" s="191">
        <f>SUM(H7:H8)</f>
        <v>0</v>
      </c>
      <c r="I9" s="192">
        <f>SUM(I7:I8)</f>
        <v>0</v>
      </c>
    </row>
    <row r="10" spans="1:9" ht="12.75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57" ht="19.5" customHeight="1">
      <c r="A11" s="178" t="s">
        <v>76</v>
      </c>
      <c r="B11" s="178"/>
      <c r="C11" s="178"/>
      <c r="D11" s="178"/>
      <c r="E11" s="178"/>
      <c r="F11" s="178"/>
      <c r="G11" s="193"/>
      <c r="H11" s="178"/>
      <c r="I11" s="178"/>
      <c r="BA11" s="115"/>
      <c r="BB11" s="115"/>
      <c r="BC11" s="115"/>
      <c r="BD11" s="115"/>
      <c r="BE11" s="115"/>
    </row>
    <row r="12" ht="13.5" thickBot="1"/>
    <row r="13" spans="1:9" ht="12.75">
      <c r="A13" s="144" t="s">
        <v>77</v>
      </c>
      <c r="B13" s="145"/>
      <c r="C13" s="145"/>
      <c r="D13" s="194"/>
      <c r="E13" s="195" t="s">
        <v>78</v>
      </c>
      <c r="F13" s="196" t="s">
        <v>12</v>
      </c>
      <c r="G13" s="197" t="s">
        <v>79</v>
      </c>
      <c r="H13" s="198"/>
      <c r="I13" s="199" t="s">
        <v>78</v>
      </c>
    </row>
    <row r="14" spans="1:53" ht="12.75">
      <c r="A14" s="138" t="s">
        <v>925</v>
      </c>
      <c r="B14" s="129"/>
      <c r="C14" s="129"/>
      <c r="D14" s="200"/>
      <c r="E14" s="313"/>
      <c r="F14" s="314"/>
      <c r="G14" s="201">
        <v>0</v>
      </c>
      <c r="H14" s="202"/>
      <c r="I14" s="203">
        <f>E14+F14*G14/100</f>
        <v>0</v>
      </c>
      <c r="BA14" s="1">
        <v>0</v>
      </c>
    </row>
    <row r="15" spans="1:9" ht="13.5" thickBot="1">
      <c r="A15" s="204"/>
      <c r="B15" s="205" t="s">
        <v>80</v>
      </c>
      <c r="C15" s="206"/>
      <c r="D15" s="207"/>
      <c r="E15" s="208"/>
      <c r="F15" s="209"/>
      <c r="G15" s="209"/>
      <c r="H15" s="391">
        <f>SUM(I14:I14)</f>
        <v>0</v>
      </c>
      <c r="I15" s="392"/>
    </row>
    <row r="17" spans="2:9" ht="12.75">
      <c r="B17" s="14"/>
      <c r="F17" s="210"/>
      <c r="G17" s="211"/>
      <c r="H17" s="211"/>
      <c r="I17" s="43"/>
    </row>
    <row r="18" spans="6:9" ht="12.75">
      <c r="F18" s="210"/>
      <c r="G18" s="211"/>
      <c r="H18" s="211"/>
      <c r="I18" s="43"/>
    </row>
    <row r="19" spans="6:9" ht="12.75">
      <c r="F19" s="210"/>
      <c r="G19" s="211"/>
      <c r="H19" s="211"/>
      <c r="I19" s="43"/>
    </row>
    <row r="20" spans="6:9" ht="12.75">
      <c r="F20" s="210"/>
      <c r="G20" s="211"/>
      <c r="H20" s="211"/>
      <c r="I20" s="43"/>
    </row>
    <row r="21" spans="6:9" ht="12.75">
      <c r="F21" s="210"/>
      <c r="G21" s="211"/>
      <c r="H21" s="211"/>
      <c r="I21" s="43"/>
    </row>
    <row r="22" spans="6:9" ht="12.75">
      <c r="F22" s="210"/>
      <c r="G22" s="211"/>
      <c r="H22" s="211"/>
      <c r="I22" s="43"/>
    </row>
    <row r="23" spans="6:9" ht="12.75">
      <c r="F23" s="210"/>
      <c r="G23" s="211"/>
      <c r="H23" s="211"/>
      <c r="I23" s="43"/>
    </row>
    <row r="24" spans="6:9" ht="12.75">
      <c r="F24" s="210"/>
      <c r="G24" s="211"/>
      <c r="H24" s="211"/>
      <c r="I24" s="43"/>
    </row>
    <row r="25" spans="6:9" ht="12.75">
      <c r="F25" s="210"/>
      <c r="G25" s="211"/>
      <c r="H25" s="211"/>
      <c r="I25" s="43"/>
    </row>
    <row r="26" spans="6:9" ht="12.75">
      <c r="F26" s="210"/>
      <c r="G26" s="211"/>
      <c r="H26" s="211"/>
      <c r="I26" s="43"/>
    </row>
    <row r="27" spans="6:9" ht="12.75">
      <c r="F27" s="210"/>
      <c r="G27" s="211"/>
      <c r="H27" s="211"/>
      <c r="I27" s="43"/>
    </row>
    <row r="28" spans="6:9" ht="12.75">
      <c r="F28" s="210"/>
      <c r="G28" s="211"/>
      <c r="H28" s="211"/>
      <c r="I28" s="43"/>
    </row>
    <row r="29" spans="6:9" ht="12.75">
      <c r="F29" s="210"/>
      <c r="G29" s="211"/>
      <c r="H29" s="211"/>
      <c r="I29" s="43"/>
    </row>
    <row r="30" spans="6:9" ht="12.75">
      <c r="F30" s="210"/>
      <c r="G30" s="211"/>
      <c r="H30" s="211"/>
      <c r="I30" s="43"/>
    </row>
    <row r="31" spans="6:9" ht="12.75">
      <c r="F31" s="210"/>
      <c r="G31" s="211"/>
      <c r="H31" s="211"/>
      <c r="I31" s="43"/>
    </row>
    <row r="32" spans="6:9" ht="12.75">
      <c r="F32" s="210"/>
      <c r="G32" s="211"/>
      <c r="H32" s="211"/>
      <c r="I32" s="43"/>
    </row>
    <row r="33" spans="6:9" ht="12.75">
      <c r="F33" s="210"/>
      <c r="G33" s="211"/>
      <c r="H33" s="211"/>
      <c r="I33" s="43"/>
    </row>
    <row r="34" spans="6:9" ht="12.75">
      <c r="F34" s="210"/>
      <c r="G34" s="211"/>
      <c r="H34" s="211"/>
      <c r="I34" s="43"/>
    </row>
    <row r="35" spans="6:9" ht="12.75">
      <c r="F35" s="210"/>
      <c r="G35" s="211"/>
      <c r="H35" s="211"/>
      <c r="I35" s="43"/>
    </row>
    <row r="36" spans="6:9" ht="12.75">
      <c r="F36" s="210"/>
      <c r="G36" s="211"/>
      <c r="H36" s="211"/>
      <c r="I36" s="43"/>
    </row>
    <row r="37" spans="6:9" ht="12.75">
      <c r="F37" s="210"/>
      <c r="G37" s="211"/>
      <c r="H37" s="211"/>
      <c r="I37" s="43"/>
    </row>
    <row r="38" spans="6:9" ht="12.75">
      <c r="F38" s="210"/>
      <c r="G38" s="211"/>
      <c r="H38" s="211"/>
      <c r="I38" s="43"/>
    </row>
    <row r="39" spans="6:9" ht="12.75">
      <c r="F39" s="210"/>
      <c r="G39" s="211"/>
      <c r="H39" s="211"/>
      <c r="I39" s="43"/>
    </row>
    <row r="40" spans="6:9" ht="12.75">
      <c r="F40" s="210"/>
      <c r="G40" s="211"/>
      <c r="H40" s="211"/>
      <c r="I40" s="43"/>
    </row>
    <row r="41" spans="6:9" ht="12.75">
      <c r="F41" s="210"/>
      <c r="G41" s="211"/>
      <c r="H41" s="211"/>
      <c r="I41" s="43"/>
    </row>
    <row r="42" spans="6:9" ht="12.75">
      <c r="F42" s="210"/>
      <c r="G42" s="211"/>
      <c r="H42" s="211"/>
      <c r="I42" s="43"/>
    </row>
    <row r="43" spans="6:9" ht="12.75">
      <c r="F43" s="210"/>
      <c r="G43" s="211"/>
      <c r="H43" s="211"/>
      <c r="I43" s="43"/>
    </row>
    <row r="44" spans="6:9" ht="12.75">
      <c r="F44" s="210"/>
      <c r="G44" s="211"/>
      <c r="H44" s="211"/>
      <c r="I44" s="43"/>
    </row>
    <row r="45" spans="6:9" ht="12.75">
      <c r="F45" s="210"/>
      <c r="G45" s="211"/>
      <c r="H45" s="211"/>
      <c r="I45" s="43"/>
    </row>
    <row r="46" spans="6:9" ht="12.75">
      <c r="F46" s="210"/>
      <c r="G46" s="211"/>
      <c r="H46" s="211"/>
      <c r="I46" s="43"/>
    </row>
    <row r="47" spans="6:9" ht="12.75">
      <c r="F47" s="210"/>
      <c r="G47" s="211"/>
      <c r="H47" s="211"/>
      <c r="I47" s="43"/>
    </row>
    <row r="48" spans="6:9" ht="12.75">
      <c r="F48" s="210"/>
      <c r="G48" s="211"/>
      <c r="H48" s="211"/>
      <c r="I48" s="43"/>
    </row>
    <row r="49" spans="6:9" ht="12.75">
      <c r="F49" s="210"/>
      <c r="G49" s="211"/>
      <c r="H49" s="211"/>
      <c r="I49" s="43"/>
    </row>
    <row r="50" spans="6:9" ht="12.75">
      <c r="F50" s="210"/>
      <c r="G50" s="211"/>
      <c r="H50" s="211"/>
      <c r="I50" s="43"/>
    </row>
    <row r="51" spans="6:9" ht="12.75">
      <c r="F51" s="210"/>
      <c r="G51" s="211"/>
      <c r="H51" s="211"/>
      <c r="I51" s="43"/>
    </row>
    <row r="52" spans="6:9" ht="12.75">
      <c r="F52" s="210"/>
      <c r="G52" s="211"/>
      <c r="H52" s="211"/>
      <c r="I52" s="43"/>
    </row>
    <row r="53" spans="6:9" ht="12.75">
      <c r="F53" s="210"/>
      <c r="G53" s="211"/>
      <c r="H53" s="211"/>
      <c r="I53" s="43"/>
    </row>
    <row r="54" spans="6:9" ht="12.75">
      <c r="F54" s="210"/>
      <c r="G54" s="211"/>
      <c r="H54" s="211"/>
      <c r="I54" s="43"/>
    </row>
    <row r="55" spans="6:9" ht="12.75">
      <c r="F55" s="210"/>
      <c r="G55" s="211"/>
      <c r="H55" s="211"/>
      <c r="I55" s="43"/>
    </row>
    <row r="56" spans="6:9" ht="12.75">
      <c r="F56" s="210"/>
      <c r="G56" s="211"/>
      <c r="H56" s="211"/>
      <c r="I56" s="43"/>
    </row>
    <row r="57" spans="6:9" ht="12.75">
      <c r="F57" s="210"/>
      <c r="G57" s="211"/>
      <c r="H57" s="211"/>
      <c r="I57" s="43"/>
    </row>
    <row r="58" spans="6:9" ht="12.75">
      <c r="F58" s="210"/>
      <c r="G58" s="211"/>
      <c r="H58" s="211"/>
      <c r="I58" s="43"/>
    </row>
    <row r="59" spans="6:9" ht="12.75">
      <c r="F59" s="210"/>
      <c r="G59" s="211"/>
      <c r="H59" s="211"/>
      <c r="I59" s="43"/>
    </row>
    <row r="60" spans="6:9" ht="12.75">
      <c r="F60" s="210"/>
      <c r="G60" s="211"/>
      <c r="H60" s="211"/>
      <c r="I60" s="43"/>
    </row>
    <row r="61" spans="6:9" ht="12.75">
      <c r="F61" s="210"/>
      <c r="G61" s="211"/>
      <c r="H61" s="211"/>
      <c r="I61" s="43"/>
    </row>
    <row r="62" spans="6:9" ht="12.75">
      <c r="F62" s="210"/>
      <c r="G62" s="211"/>
      <c r="H62" s="211"/>
      <c r="I62" s="43"/>
    </row>
    <row r="63" spans="6:9" ht="12.75">
      <c r="F63" s="210"/>
      <c r="G63" s="211"/>
      <c r="H63" s="211"/>
      <c r="I63" s="43"/>
    </row>
    <row r="64" spans="6:9" ht="12.75">
      <c r="F64" s="210"/>
      <c r="G64" s="211"/>
      <c r="H64" s="211"/>
      <c r="I64" s="43"/>
    </row>
    <row r="65" spans="6:9" ht="12.75">
      <c r="F65" s="210"/>
      <c r="G65" s="211"/>
      <c r="H65" s="211"/>
      <c r="I65" s="43"/>
    </row>
    <row r="66" spans="6:9" ht="12.75">
      <c r="F66" s="210"/>
      <c r="G66" s="211"/>
      <c r="H66" s="211"/>
      <c r="I66" s="43"/>
    </row>
  </sheetData>
  <sheetProtection algorithmName="SHA-512" hashValue="csbLavjlRmJqI/x+EUSqs8A3dUF/vXC8kq17LXzUHbZ920+TVHuHmZdM8HQ8u4VY1GOWPeWbNpNS91G+d1uWcw==" saltValue="UkBd7HRkyKc3C9cej7xanA==" spinCount="100000" sheet="1" objects="1" scenarios="1"/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B108"/>
  <sheetViews>
    <sheetView showGridLines="0" showZeros="0" zoomScaleSheetLayoutView="100" workbookViewId="0" topLeftCell="A1">
      <selection activeCell="L19" sqref="L19"/>
    </sheetView>
  </sheetViews>
  <sheetFormatPr defaultColWidth="9.00390625" defaultRowHeight="12.75"/>
  <cols>
    <col min="1" max="1" width="4.375" style="212" customWidth="1"/>
    <col min="2" max="2" width="11.625" style="212" customWidth="1"/>
    <col min="3" max="3" width="40.375" style="212" customWidth="1"/>
    <col min="4" max="4" width="5.625" style="212" customWidth="1"/>
    <col min="5" max="5" width="8.625" style="220" customWidth="1"/>
    <col min="6" max="6" width="9.875" style="212" customWidth="1"/>
    <col min="7" max="7" width="13.875" style="212" customWidth="1"/>
    <col min="8" max="8" width="11.75390625" style="212" hidden="1" customWidth="1"/>
    <col min="9" max="9" width="11.625" style="212" hidden="1" customWidth="1"/>
    <col min="10" max="10" width="11.00390625" style="212" hidden="1" customWidth="1"/>
    <col min="11" max="11" width="10.375" style="212" hidden="1" customWidth="1"/>
    <col min="12" max="12" width="75.375" style="212" customWidth="1"/>
    <col min="13" max="13" width="45.25390625" style="212" customWidth="1"/>
    <col min="14" max="16384" width="9.125" style="212" customWidth="1"/>
  </cols>
  <sheetData>
    <row r="1" spans="1:7" ht="15.75">
      <c r="A1" s="393" t="s">
        <v>99</v>
      </c>
      <c r="B1" s="393"/>
      <c r="C1" s="393"/>
      <c r="D1" s="393"/>
      <c r="E1" s="393"/>
      <c r="F1" s="393"/>
      <c r="G1" s="393"/>
    </row>
    <row r="2" spans="2:7" ht="14.25" customHeight="1" thickBot="1">
      <c r="B2" s="213"/>
      <c r="C2" s="214"/>
      <c r="D2" s="214"/>
      <c r="E2" s="215"/>
      <c r="F2" s="214"/>
      <c r="G2" s="214"/>
    </row>
    <row r="3" spans="1:7" ht="13.5" thickTop="1">
      <c r="A3" s="384" t="s">
        <v>2</v>
      </c>
      <c r="B3" s="385"/>
      <c r="C3" s="168" t="s">
        <v>102</v>
      </c>
      <c r="D3" s="169"/>
      <c r="E3" s="216" t="s">
        <v>81</v>
      </c>
      <c r="F3" s="217" t="str">
        <f>'SO01 29_06_2016 Rek-4'!H1</f>
        <v>29_06_2016</v>
      </c>
      <c r="G3" s="218"/>
    </row>
    <row r="4" spans="1:7" ht="13.5" thickBot="1">
      <c r="A4" s="394" t="s">
        <v>72</v>
      </c>
      <c r="B4" s="387"/>
      <c r="C4" s="174" t="s">
        <v>105</v>
      </c>
      <c r="D4" s="175"/>
      <c r="E4" s="395" t="str">
        <f>'SO01 29_06_2016 Rek-4'!G2</f>
        <v>5 - Bleskosvod a uzemnění</v>
      </c>
      <c r="F4" s="396"/>
      <c r="G4" s="397"/>
    </row>
    <row r="5" spans="1:7" ht="13.5" thickTop="1">
      <c r="A5" s="219"/>
      <c r="G5" s="221"/>
    </row>
    <row r="6" spans="1:11" ht="27" customHeight="1">
      <c r="A6" s="222" t="s">
        <v>82</v>
      </c>
      <c r="B6" s="223" t="s">
        <v>83</v>
      </c>
      <c r="C6" s="223" t="s">
        <v>84</v>
      </c>
      <c r="D6" s="223" t="s">
        <v>85</v>
      </c>
      <c r="E6" s="224" t="s">
        <v>86</v>
      </c>
      <c r="F6" s="223" t="s">
        <v>87</v>
      </c>
      <c r="G6" s="225" t="s">
        <v>88</v>
      </c>
      <c r="H6" s="226" t="s">
        <v>89</v>
      </c>
      <c r="I6" s="226" t="s">
        <v>90</v>
      </c>
      <c r="J6" s="226" t="s">
        <v>91</v>
      </c>
      <c r="K6" s="226" t="s">
        <v>92</v>
      </c>
    </row>
    <row r="7" spans="1:15" ht="12.75">
      <c r="A7" s="227" t="s">
        <v>93</v>
      </c>
      <c r="B7" s="228" t="s">
        <v>734</v>
      </c>
      <c r="C7" s="229" t="s">
        <v>735</v>
      </c>
      <c r="D7" s="230"/>
      <c r="E7" s="231"/>
      <c r="F7" s="231"/>
      <c r="G7" s="232"/>
      <c r="H7" s="233"/>
      <c r="I7" s="234"/>
      <c r="J7" s="235"/>
      <c r="K7" s="236"/>
      <c r="O7" s="237">
        <v>1</v>
      </c>
    </row>
    <row r="8" spans="1:80" ht="12.75">
      <c r="A8" s="238">
        <v>1</v>
      </c>
      <c r="B8" s="239" t="s">
        <v>780</v>
      </c>
      <c r="C8" s="240" t="s">
        <v>878</v>
      </c>
      <c r="D8" s="241" t="s">
        <v>96</v>
      </c>
      <c r="E8" s="242">
        <v>1</v>
      </c>
      <c r="F8" s="317">
        <v>0</v>
      </c>
      <c r="G8" s="243">
        <f aca="true" t="shared" si="0" ref="G8:G29">E8*F8</f>
        <v>0</v>
      </c>
      <c r="H8" s="244">
        <v>0</v>
      </c>
      <c r="I8" s="245">
        <f aca="true" t="shared" si="1" ref="I8:I29">E8*H8</f>
        <v>0</v>
      </c>
      <c r="J8" s="244"/>
      <c r="K8" s="245">
        <f aca="true" t="shared" si="2" ref="K8:K29">E8*J8</f>
        <v>0</v>
      </c>
      <c r="O8" s="237">
        <v>2</v>
      </c>
      <c r="AA8" s="212">
        <v>12</v>
      </c>
      <c r="AB8" s="212">
        <v>0</v>
      </c>
      <c r="AC8" s="212">
        <v>1</v>
      </c>
      <c r="AZ8" s="212">
        <v>4</v>
      </c>
      <c r="BA8" s="212">
        <f aca="true" t="shared" si="3" ref="BA8:BA29">IF(AZ8=1,G8,0)</f>
        <v>0</v>
      </c>
      <c r="BB8" s="212">
        <f aca="true" t="shared" si="4" ref="BB8:BB29">IF(AZ8=2,G8,0)</f>
        <v>0</v>
      </c>
      <c r="BC8" s="212">
        <f aca="true" t="shared" si="5" ref="BC8:BC29">IF(AZ8=3,G8,0)</f>
        <v>0</v>
      </c>
      <c r="BD8" s="212">
        <f aca="true" t="shared" si="6" ref="BD8:BD29">IF(AZ8=4,G8,0)</f>
        <v>0</v>
      </c>
      <c r="BE8" s="212">
        <f aca="true" t="shared" si="7" ref="BE8:BE29">IF(AZ8=5,G8,0)</f>
        <v>0</v>
      </c>
      <c r="CA8" s="237">
        <v>12</v>
      </c>
      <c r="CB8" s="237">
        <v>0</v>
      </c>
    </row>
    <row r="9" spans="1:80" ht="12.75">
      <c r="A9" s="238">
        <v>2</v>
      </c>
      <c r="B9" s="239" t="s">
        <v>782</v>
      </c>
      <c r="C9" s="240" t="s">
        <v>879</v>
      </c>
      <c r="D9" s="241" t="s">
        <v>459</v>
      </c>
      <c r="E9" s="242">
        <v>20</v>
      </c>
      <c r="F9" s="317">
        <v>0</v>
      </c>
      <c r="G9" s="243">
        <f t="shared" si="0"/>
        <v>0</v>
      </c>
      <c r="H9" s="244">
        <v>0</v>
      </c>
      <c r="I9" s="245">
        <f t="shared" si="1"/>
        <v>0</v>
      </c>
      <c r="J9" s="244"/>
      <c r="K9" s="245">
        <f t="shared" si="2"/>
        <v>0</v>
      </c>
      <c r="O9" s="237">
        <v>2</v>
      </c>
      <c r="AA9" s="212">
        <v>12</v>
      </c>
      <c r="AB9" s="212">
        <v>0</v>
      </c>
      <c r="AC9" s="212">
        <v>2</v>
      </c>
      <c r="AZ9" s="212">
        <v>4</v>
      </c>
      <c r="BA9" s="212">
        <f t="shared" si="3"/>
        <v>0</v>
      </c>
      <c r="BB9" s="212">
        <f t="shared" si="4"/>
        <v>0</v>
      </c>
      <c r="BC9" s="212">
        <f t="shared" si="5"/>
        <v>0</v>
      </c>
      <c r="BD9" s="212">
        <f t="shared" si="6"/>
        <v>0</v>
      </c>
      <c r="BE9" s="212">
        <f t="shared" si="7"/>
        <v>0</v>
      </c>
      <c r="CA9" s="237">
        <v>12</v>
      </c>
      <c r="CB9" s="237">
        <v>0</v>
      </c>
    </row>
    <row r="10" spans="1:80" ht="12.75">
      <c r="A10" s="238">
        <v>3</v>
      </c>
      <c r="B10" s="239" t="s">
        <v>784</v>
      </c>
      <c r="C10" s="240" t="s">
        <v>880</v>
      </c>
      <c r="D10" s="241" t="s">
        <v>459</v>
      </c>
      <c r="E10" s="242">
        <v>4</v>
      </c>
      <c r="F10" s="317">
        <v>0</v>
      </c>
      <c r="G10" s="243">
        <f t="shared" si="0"/>
        <v>0</v>
      </c>
      <c r="H10" s="244">
        <v>0</v>
      </c>
      <c r="I10" s="245">
        <f t="shared" si="1"/>
        <v>0</v>
      </c>
      <c r="J10" s="244"/>
      <c r="K10" s="245">
        <f t="shared" si="2"/>
        <v>0</v>
      </c>
      <c r="O10" s="237">
        <v>2</v>
      </c>
      <c r="AA10" s="212">
        <v>12</v>
      </c>
      <c r="AB10" s="212">
        <v>0</v>
      </c>
      <c r="AC10" s="212">
        <v>3</v>
      </c>
      <c r="AZ10" s="212">
        <v>4</v>
      </c>
      <c r="BA10" s="212">
        <f t="shared" si="3"/>
        <v>0</v>
      </c>
      <c r="BB10" s="212">
        <f t="shared" si="4"/>
        <v>0</v>
      </c>
      <c r="BC10" s="212">
        <f t="shared" si="5"/>
        <v>0</v>
      </c>
      <c r="BD10" s="212">
        <f t="shared" si="6"/>
        <v>0</v>
      </c>
      <c r="BE10" s="212">
        <f t="shared" si="7"/>
        <v>0</v>
      </c>
      <c r="CA10" s="237">
        <v>12</v>
      </c>
      <c r="CB10" s="237">
        <v>0</v>
      </c>
    </row>
    <row r="11" spans="1:80" ht="12.75">
      <c r="A11" s="238">
        <v>4</v>
      </c>
      <c r="B11" s="239" t="s">
        <v>786</v>
      </c>
      <c r="C11" s="240" t="s">
        <v>881</v>
      </c>
      <c r="D11" s="241" t="s">
        <v>96</v>
      </c>
      <c r="E11" s="242">
        <v>1</v>
      </c>
      <c r="F11" s="317">
        <v>0</v>
      </c>
      <c r="G11" s="243">
        <f t="shared" si="0"/>
        <v>0</v>
      </c>
      <c r="H11" s="244">
        <v>0</v>
      </c>
      <c r="I11" s="245">
        <f t="shared" si="1"/>
        <v>0</v>
      </c>
      <c r="J11" s="244"/>
      <c r="K11" s="245">
        <f t="shared" si="2"/>
        <v>0</v>
      </c>
      <c r="O11" s="237">
        <v>2</v>
      </c>
      <c r="AA11" s="212">
        <v>12</v>
      </c>
      <c r="AB11" s="212">
        <v>0</v>
      </c>
      <c r="AC11" s="212">
        <v>4</v>
      </c>
      <c r="AZ11" s="212">
        <v>4</v>
      </c>
      <c r="BA11" s="212">
        <f t="shared" si="3"/>
        <v>0</v>
      </c>
      <c r="BB11" s="212">
        <f t="shared" si="4"/>
        <v>0</v>
      </c>
      <c r="BC11" s="212">
        <f t="shared" si="5"/>
        <v>0</v>
      </c>
      <c r="BD11" s="212">
        <f t="shared" si="6"/>
        <v>0</v>
      </c>
      <c r="BE11" s="212">
        <f t="shared" si="7"/>
        <v>0</v>
      </c>
      <c r="CA11" s="237">
        <v>12</v>
      </c>
      <c r="CB11" s="237">
        <v>0</v>
      </c>
    </row>
    <row r="12" spans="1:80" ht="22.5">
      <c r="A12" s="238">
        <v>5</v>
      </c>
      <c r="B12" s="239" t="s">
        <v>882</v>
      </c>
      <c r="C12" s="240" t="s">
        <v>883</v>
      </c>
      <c r="D12" s="241" t="s">
        <v>132</v>
      </c>
      <c r="E12" s="242">
        <v>86</v>
      </c>
      <c r="F12" s="317">
        <v>0</v>
      </c>
      <c r="G12" s="243">
        <f t="shared" si="0"/>
        <v>0</v>
      </c>
      <c r="H12" s="244">
        <v>0.00099</v>
      </c>
      <c r="I12" s="245">
        <f t="shared" si="1"/>
        <v>0.08514</v>
      </c>
      <c r="J12" s="244">
        <v>0</v>
      </c>
      <c r="K12" s="245">
        <f t="shared" si="2"/>
        <v>0</v>
      </c>
      <c r="O12" s="237">
        <v>2</v>
      </c>
      <c r="AA12" s="212">
        <v>1</v>
      </c>
      <c r="AB12" s="212">
        <v>9</v>
      </c>
      <c r="AC12" s="212">
        <v>9</v>
      </c>
      <c r="AZ12" s="212">
        <v>4</v>
      </c>
      <c r="BA12" s="212">
        <f t="shared" si="3"/>
        <v>0</v>
      </c>
      <c r="BB12" s="212">
        <f t="shared" si="4"/>
        <v>0</v>
      </c>
      <c r="BC12" s="212">
        <f t="shared" si="5"/>
        <v>0</v>
      </c>
      <c r="BD12" s="212">
        <f t="shared" si="6"/>
        <v>0</v>
      </c>
      <c r="BE12" s="212">
        <f t="shared" si="7"/>
        <v>0</v>
      </c>
      <c r="CA12" s="237">
        <v>1</v>
      </c>
      <c r="CB12" s="237">
        <v>9</v>
      </c>
    </row>
    <row r="13" spans="1:80" ht="22.5">
      <c r="A13" s="238">
        <v>6</v>
      </c>
      <c r="B13" s="239" t="s">
        <v>884</v>
      </c>
      <c r="C13" s="240" t="s">
        <v>885</v>
      </c>
      <c r="D13" s="241" t="s">
        <v>132</v>
      </c>
      <c r="E13" s="242">
        <v>25</v>
      </c>
      <c r="F13" s="317">
        <v>0</v>
      </c>
      <c r="G13" s="243">
        <f t="shared" si="0"/>
        <v>0</v>
      </c>
      <c r="H13" s="244">
        <v>0.00105</v>
      </c>
      <c r="I13" s="245">
        <f t="shared" si="1"/>
        <v>0.02625</v>
      </c>
      <c r="J13" s="244">
        <v>0</v>
      </c>
      <c r="K13" s="245">
        <f t="shared" si="2"/>
        <v>0</v>
      </c>
      <c r="O13" s="237">
        <v>2</v>
      </c>
      <c r="AA13" s="212">
        <v>1</v>
      </c>
      <c r="AB13" s="212">
        <v>9</v>
      </c>
      <c r="AC13" s="212">
        <v>9</v>
      </c>
      <c r="AZ13" s="212">
        <v>4</v>
      </c>
      <c r="BA13" s="212">
        <f t="shared" si="3"/>
        <v>0</v>
      </c>
      <c r="BB13" s="212">
        <f t="shared" si="4"/>
        <v>0</v>
      </c>
      <c r="BC13" s="212">
        <f t="shared" si="5"/>
        <v>0</v>
      </c>
      <c r="BD13" s="212">
        <f t="shared" si="6"/>
        <v>0</v>
      </c>
      <c r="BE13" s="212">
        <f t="shared" si="7"/>
        <v>0</v>
      </c>
      <c r="CA13" s="237">
        <v>1</v>
      </c>
      <c r="CB13" s="237">
        <v>9</v>
      </c>
    </row>
    <row r="14" spans="1:80" ht="22.5">
      <c r="A14" s="238">
        <v>7</v>
      </c>
      <c r="B14" s="239" t="s">
        <v>886</v>
      </c>
      <c r="C14" s="240" t="s">
        <v>887</v>
      </c>
      <c r="D14" s="241" t="s">
        <v>132</v>
      </c>
      <c r="E14" s="242">
        <v>85</v>
      </c>
      <c r="F14" s="317">
        <v>0</v>
      </c>
      <c r="G14" s="243">
        <f t="shared" si="0"/>
        <v>0</v>
      </c>
      <c r="H14" s="244">
        <v>0.0011</v>
      </c>
      <c r="I14" s="245">
        <f t="shared" si="1"/>
        <v>0.0935</v>
      </c>
      <c r="J14" s="244">
        <v>0</v>
      </c>
      <c r="K14" s="245">
        <f t="shared" si="2"/>
        <v>0</v>
      </c>
      <c r="O14" s="237">
        <v>2</v>
      </c>
      <c r="AA14" s="212">
        <v>1</v>
      </c>
      <c r="AB14" s="212">
        <v>9</v>
      </c>
      <c r="AC14" s="212">
        <v>9</v>
      </c>
      <c r="AZ14" s="212">
        <v>4</v>
      </c>
      <c r="BA14" s="212">
        <f t="shared" si="3"/>
        <v>0</v>
      </c>
      <c r="BB14" s="212">
        <f t="shared" si="4"/>
        <v>0</v>
      </c>
      <c r="BC14" s="212">
        <f t="shared" si="5"/>
        <v>0</v>
      </c>
      <c r="BD14" s="212">
        <f t="shared" si="6"/>
        <v>0</v>
      </c>
      <c r="BE14" s="212">
        <f t="shared" si="7"/>
        <v>0</v>
      </c>
      <c r="CA14" s="237">
        <v>1</v>
      </c>
      <c r="CB14" s="237">
        <v>9</v>
      </c>
    </row>
    <row r="15" spans="1:80" ht="22.5">
      <c r="A15" s="238">
        <v>8</v>
      </c>
      <c r="B15" s="239" t="s">
        <v>888</v>
      </c>
      <c r="C15" s="240" t="s">
        <v>889</v>
      </c>
      <c r="D15" s="241" t="s">
        <v>132</v>
      </c>
      <c r="E15" s="242">
        <v>40</v>
      </c>
      <c r="F15" s="317">
        <v>0</v>
      </c>
      <c r="G15" s="243">
        <f t="shared" si="0"/>
        <v>0</v>
      </c>
      <c r="H15" s="244">
        <v>0.0011</v>
      </c>
      <c r="I15" s="245">
        <f t="shared" si="1"/>
        <v>0.044000000000000004</v>
      </c>
      <c r="J15" s="244">
        <v>0</v>
      </c>
      <c r="K15" s="245">
        <f t="shared" si="2"/>
        <v>0</v>
      </c>
      <c r="O15" s="237">
        <v>2</v>
      </c>
      <c r="AA15" s="212">
        <v>1</v>
      </c>
      <c r="AB15" s="212">
        <v>9</v>
      </c>
      <c r="AC15" s="212">
        <v>9</v>
      </c>
      <c r="AZ15" s="212">
        <v>4</v>
      </c>
      <c r="BA15" s="212">
        <f t="shared" si="3"/>
        <v>0</v>
      </c>
      <c r="BB15" s="212">
        <f t="shared" si="4"/>
        <v>0</v>
      </c>
      <c r="BC15" s="212">
        <f t="shared" si="5"/>
        <v>0</v>
      </c>
      <c r="BD15" s="212">
        <f t="shared" si="6"/>
        <v>0</v>
      </c>
      <c r="BE15" s="212">
        <f t="shared" si="7"/>
        <v>0</v>
      </c>
      <c r="CA15" s="237">
        <v>1</v>
      </c>
      <c r="CB15" s="237">
        <v>9</v>
      </c>
    </row>
    <row r="16" spans="1:80" ht="22.5">
      <c r="A16" s="238">
        <v>9</v>
      </c>
      <c r="B16" s="239" t="s">
        <v>890</v>
      </c>
      <c r="C16" s="240" t="s">
        <v>891</v>
      </c>
      <c r="D16" s="241" t="s">
        <v>132</v>
      </c>
      <c r="E16" s="242">
        <v>100</v>
      </c>
      <c r="F16" s="317">
        <v>0</v>
      </c>
      <c r="G16" s="243">
        <f t="shared" si="0"/>
        <v>0</v>
      </c>
      <c r="H16" s="244">
        <v>0.0017</v>
      </c>
      <c r="I16" s="245">
        <f t="shared" si="1"/>
        <v>0.16999999999999998</v>
      </c>
      <c r="J16" s="244">
        <v>0</v>
      </c>
      <c r="K16" s="245">
        <f t="shared" si="2"/>
        <v>0</v>
      </c>
      <c r="O16" s="237">
        <v>2</v>
      </c>
      <c r="AA16" s="212">
        <v>1</v>
      </c>
      <c r="AB16" s="212">
        <v>9</v>
      </c>
      <c r="AC16" s="212">
        <v>9</v>
      </c>
      <c r="AZ16" s="212">
        <v>4</v>
      </c>
      <c r="BA16" s="212">
        <f t="shared" si="3"/>
        <v>0</v>
      </c>
      <c r="BB16" s="212">
        <f t="shared" si="4"/>
        <v>0</v>
      </c>
      <c r="BC16" s="212">
        <f t="shared" si="5"/>
        <v>0</v>
      </c>
      <c r="BD16" s="212">
        <f t="shared" si="6"/>
        <v>0</v>
      </c>
      <c r="BE16" s="212">
        <f t="shared" si="7"/>
        <v>0</v>
      </c>
      <c r="CA16" s="237">
        <v>1</v>
      </c>
      <c r="CB16" s="237">
        <v>9</v>
      </c>
    </row>
    <row r="17" spans="1:80" ht="22.5">
      <c r="A17" s="238">
        <v>10</v>
      </c>
      <c r="B17" s="239" t="s">
        <v>788</v>
      </c>
      <c r="C17" s="240" t="s">
        <v>892</v>
      </c>
      <c r="D17" s="241" t="s">
        <v>96</v>
      </c>
      <c r="E17" s="242">
        <v>2</v>
      </c>
      <c r="F17" s="317">
        <v>0</v>
      </c>
      <c r="G17" s="243">
        <f t="shared" si="0"/>
        <v>0</v>
      </c>
      <c r="H17" s="244">
        <v>0</v>
      </c>
      <c r="I17" s="245">
        <f t="shared" si="1"/>
        <v>0</v>
      </c>
      <c r="J17" s="244"/>
      <c r="K17" s="245">
        <f t="shared" si="2"/>
        <v>0</v>
      </c>
      <c r="O17" s="237">
        <v>2</v>
      </c>
      <c r="AA17" s="212">
        <v>12</v>
      </c>
      <c r="AB17" s="212">
        <v>0</v>
      </c>
      <c r="AC17" s="212">
        <v>10</v>
      </c>
      <c r="AZ17" s="212">
        <v>4</v>
      </c>
      <c r="BA17" s="212">
        <f t="shared" si="3"/>
        <v>0</v>
      </c>
      <c r="BB17" s="212">
        <f t="shared" si="4"/>
        <v>0</v>
      </c>
      <c r="BC17" s="212">
        <f t="shared" si="5"/>
        <v>0</v>
      </c>
      <c r="BD17" s="212">
        <f t="shared" si="6"/>
        <v>0</v>
      </c>
      <c r="BE17" s="212">
        <f t="shared" si="7"/>
        <v>0</v>
      </c>
      <c r="CA17" s="237">
        <v>12</v>
      </c>
      <c r="CB17" s="237">
        <v>0</v>
      </c>
    </row>
    <row r="18" spans="1:80" ht="22.5">
      <c r="A18" s="238">
        <v>11</v>
      </c>
      <c r="B18" s="239" t="s">
        <v>893</v>
      </c>
      <c r="C18" s="240" t="s">
        <v>894</v>
      </c>
      <c r="D18" s="241" t="s">
        <v>122</v>
      </c>
      <c r="E18" s="242">
        <v>250</v>
      </c>
      <c r="F18" s="317">
        <v>0</v>
      </c>
      <c r="G18" s="243">
        <f t="shared" si="0"/>
        <v>0</v>
      </c>
      <c r="H18" s="244">
        <v>0.00011</v>
      </c>
      <c r="I18" s="245">
        <f t="shared" si="1"/>
        <v>0.0275</v>
      </c>
      <c r="J18" s="244">
        <v>0</v>
      </c>
      <c r="K18" s="245">
        <f t="shared" si="2"/>
        <v>0</v>
      </c>
      <c r="O18" s="237">
        <v>2</v>
      </c>
      <c r="AA18" s="212">
        <v>1</v>
      </c>
      <c r="AB18" s="212">
        <v>9</v>
      </c>
      <c r="AC18" s="212">
        <v>9</v>
      </c>
      <c r="AZ18" s="212">
        <v>4</v>
      </c>
      <c r="BA18" s="212">
        <f t="shared" si="3"/>
        <v>0</v>
      </c>
      <c r="BB18" s="212">
        <f t="shared" si="4"/>
        <v>0</v>
      </c>
      <c r="BC18" s="212">
        <f t="shared" si="5"/>
        <v>0</v>
      </c>
      <c r="BD18" s="212">
        <f t="shared" si="6"/>
        <v>0</v>
      </c>
      <c r="BE18" s="212">
        <f t="shared" si="7"/>
        <v>0</v>
      </c>
      <c r="CA18" s="237">
        <v>1</v>
      </c>
      <c r="CB18" s="237">
        <v>9</v>
      </c>
    </row>
    <row r="19" spans="1:80" ht="22.5">
      <c r="A19" s="238">
        <v>12</v>
      </c>
      <c r="B19" s="239" t="s">
        <v>895</v>
      </c>
      <c r="C19" s="240" t="s">
        <v>896</v>
      </c>
      <c r="D19" s="241" t="s">
        <v>122</v>
      </c>
      <c r="E19" s="242">
        <v>8</v>
      </c>
      <c r="F19" s="317">
        <v>0</v>
      </c>
      <c r="G19" s="243">
        <f t="shared" si="0"/>
        <v>0</v>
      </c>
      <c r="H19" s="244">
        <v>0.0002</v>
      </c>
      <c r="I19" s="245">
        <f t="shared" si="1"/>
        <v>0.0016</v>
      </c>
      <c r="J19" s="244">
        <v>0</v>
      </c>
      <c r="K19" s="245">
        <f t="shared" si="2"/>
        <v>0</v>
      </c>
      <c r="O19" s="237">
        <v>2</v>
      </c>
      <c r="AA19" s="212">
        <v>1</v>
      </c>
      <c r="AB19" s="212">
        <v>9</v>
      </c>
      <c r="AC19" s="212">
        <v>9</v>
      </c>
      <c r="AZ19" s="212">
        <v>4</v>
      </c>
      <c r="BA19" s="212">
        <f t="shared" si="3"/>
        <v>0</v>
      </c>
      <c r="BB19" s="212">
        <f t="shared" si="4"/>
        <v>0</v>
      </c>
      <c r="BC19" s="212">
        <f t="shared" si="5"/>
        <v>0</v>
      </c>
      <c r="BD19" s="212">
        <f t="shared" si="6"/>
        <v>0</v>
      </c>
      <c r="BE19" s="212">
        <f t="shared" si="7"/>
        <v>0</v>
      </c>
      <c r="CA19" s="237">
        <v>1</v>
      </c>
      <c r="CB19" s="237">
        <v>9</v>
      </c>
    </row>
    <row r="20" spans="1:80" ht="22.5">
      <c r="A20" s="238">
        <v>13</v>
      </c>
      <c r="B20" s="239" t="s">
        <v>897</v>
      </c>
      <c r="C20" s="240" t="s">
        <v>898</v>
      </c>
      <c r="D20" s="241" t="s">
        <v>122</v>
      </c>
      <c r="E20" s="242">
        <v>25</v>
      </c>
      <c r="F20" s="317">
        <v>0</v>
      </c>
      <c r="G20" s="243">
        <f t="shared" si="0"/>
        <v>0</v>
      </c>
      <c r="H20" s="244">
        <v>0.00021</v>
      </c>
      <c r="I20" s="245">
        <f t="shared" si="1"/>
        <v>0.00525</v>
      </c>
      <c r="J20" s="244">
        <v>0</v>
      </c>
      <c r="K20" s="245">
        <f t="shared" si="2"/>
        <v>0</v>
      </c>
      <c r="O20" s="237">
        <v>2</v>
      </c>
      <c r="AA20" s="212">
        <v>1</v>
      </c>
      <c r="AB20" s="212">
        <v>9</v>
      </c>
      <c r="AC20" s="212">
        <v>9</v>
      </c>
      <c r="AZ20" s="212">
        <v>4</v>
      </c>
      <c r="BA20" s="212">
        <f t="shared" si="3"/>
        <v>0</v>
      </c>
      <c r="BB20" s="212">
        <f t="shared" si="4"/>
        <v>0</v>
      </c>
      <c r="BC20" s="212">
        <f t="shared" si="5"/>
        <v>0</v>
      </c>
      <c r="BD20" s="212">
        <f t="shared" si="6"/>
        <v>0</v>
      </c>
      <c r="BE20" s="212">
        <f t="shared" si="7"/>
        <v>0</v>
      </c>
      <c r="CA20" s="237">
        <v>1</v>
      </c>
      <c r="CB20" s="237">
        <v>9</v>
      </c>
    </row>
    <row r="21" spans="1:80" ht="22.5">
      <c r="A21" s="238">
        <v>14</v>
      </c>
      <c r="B21" s="239" t="s">
        <v>899</v>
      </c>
      <c r="C21" s="240" t="s">
        <v>900</v>
      </c>
      <c r="D21" s="241" t="s">
        <v>122</v>
      </c>
      <c r="E21" s="242">
        <v>25</v>
      </c>
      <c r="F21" s="317">
        <v>0</v>
      </c>
      <c r="G21" s="243">
        <f t="shared" si="0"/>
        <v>0</v>
      </c>
      <c r="H21" s="244">
        <v>0.0003</v>
      </c>
      <c r="I21" s="245">
        <f t="shared" si="1"/>
        <v>0.0075</v>
      </c>
      <c r="J21" s="244">
        <v>0</v>
      </c>
      <c r="K21" s="245">
        <f t="shared" si="2"/>
        <v>0</v>
      </c>
      <c r="O21" s="237">
        <v>2</v>
      </c>
      <c r="AA21" s="212">
        <v>1</v>
      </c>
      <c r="AB21" s="212">
        <v>9</v>
      </c>
      <c r="AC21" s="212">
        <v>9</v>
      </c>
      <c r="AZ21" s="212">
        <v>4</v>
      </c>
      <c r="BA21" s="212">
        <f t="shared" si="3"/>
        <v>0</v>
      </c>
      <c r="BB21" s="212">
        <f t="shared" si="4"/>
        <v>0</v>
      </c>
      <c r="BC21" s="212">
        <f t="shared" si="5"/>
        <v>0</v>
      </c>
      <c r="BD21" s="212">
        <f t="shared" si="6"/>
        <v>0</v>
      </c>
      <c r="BE21" s="212">
        <f t="shared" si="7"/>
        <v>0</v>
      </c>
      <c r="CA21" s="237">
        <v>1</v>
      </c>
      <c r="CB21" s="237">
        <v>9</v>
      </c>
    </row>
    <row r="22" spans="1:80" ht="22.5">
      <c r="A22" s="238">
        <v>15</v>
      </c>
      <c r="B22" s="239" t="s">
        <v>901</v>
      </c>
      <c r="C22" s="240" t="s">
        <v>902</v>
      </c>
      <c r="D22" s="241" t="s">
        <v>122</v>
      </c>
      <c r="E22" s="242">
        <v>20</v>
      </c>
      <c r="F22" s="317">
        <v>0</v>
      </c>
      <c r="G22" s="243">
        <f t="shared" si="0"/>
        <v>0</v>
      </c>
      <c r="H22" s="244">
        <v>0.00022</v>
      </c>
      <c r="I22" s="245">
        <f t="shared" si="1"/>
        <v>0.0044</v>
      </c>
      <c r="J22" s="244">
        <v>0</v>
      </c>
      <c r="K22" s="245">
        <f t="shared" si="2"/>
        <v>0</v>
      </c>
      <c r="O22" s="237">
        <v>2</v>
      </c>
      <c r="AA22" s="212">
        <v>1</v>
      </c>
      <c r="AB22" s="212">
        <v>9</v>
      </c>
      <c r="AC22" s="212">
        <v>9</v>
      </c>
      <c r="AZ22" s="212">
        <v>4</v>
      </c>
      <c r="BA22" s="212">
        <f t="shared" si="3"/>
        <v>0</v>
      </c>
      <c r="BB22" s="212">
        <f t="shared" si="4"/>
        <v>0</v>
      </c>
      <c r="BC22" s="212">
        <f t="shared" si="5"/>
        <v>0</v>
      </c>
      <c r="BD22" s="212">
        <f t="shared" si="6"/>
        <v>0</v>
      </c>
      <c r="BE22" s="212">
        <f t="shared" si="7"/>
        <v>0</v>
      </c>
      <c r="CA22" s="237">
        <v>1</v>
      </c>
      <c r="CB22" s="237">
        <v>9</v>
      </c>
    </row>
    <row r="23" spans="1:80" ht="22.5">
      <c r="A23" s="238">
        <v>16</v>
      </c>
      <c r="B23" s="239" t="s">
        <v>903</v>
      </c>
      <c r="C23" s="240" t="s">
        <v>904</v>
      </c>
      <c r="D23" s="241" t="s">
        <v>122</v>
      </c>
      <c r="E23" s="242">
        <v>12</v>
      </c>
      <c r="F23" s="317">
        <v>0</v>
      </c>
      <c r="G23" s="243">
        <f t="shared" si="0"/>
        <v>0</v>
      </c>
      <c r="H23" s="244">
        <v>0.00013</v>
      </c>
      <c r="I23" s="245">
        <f t="shared" si="1"/>
        <v>0.0015599999999999998</v>
      </c>
      <c r="J23" s="244">
        <v>0</v>
      </c>
      <c r="K23" s="245">
        <f t="shared" si="2"/>
        <v>0</v>
      </c>
      <c r="O23" s="237">
        <v>2</v>
      </c>
      <c r="AA23" s="212">
        <v>1</v>
      </c>
      <c r="AB23" s="212">
        <v>9</v>
      </c>
      <c r="AC23" s="212">
        <v>9</v>
      </c>
      <c r="AZ23" s="212">
        <v>4</v>
      </c>
      <c r="BA23" s="212">
        <f t="shared" si="3"/>
        <v>0</v>
      </c>
      <c r="BB23" s="212">
        <f t="shared" si="4"/>
        <v>0</v>
      </c>
      <c r="BC23" s="212">
        <f t="shared" si="5"/>
        <v>0</v>
      </c>
      <c r="BD23" s="212">
        <f t="shared" si="6"/>
        <v>0</v>
      </c>
      <c r="BE23" s="212">
        <f t="shared" si="7"/>
        <v>0</v>
      </c>
      <c r="CA23" s="237">
        <v>1</v>
      </c>
      <c r="CB23" s="237">
        <v>9</v>
      </c>
    </row>
    <row r="24" spans="1:80" ht="22.5">
      <c r="A24" s="238">
        <v>17</v>
      </c>
      <c r="B24" s="239" t="s">
        <v>905</v>
      </c>
      <c r="C24" s="240" t="s">
        <v>906</v>
      </c>
      <c r="D24" s="241" t="s">
        <v>122</v>
      </c>
      <c r="E24" s="242">
        <v>4</v>
      </c>
      <c r="F24" s="317">
        <v>0</v>
      </c>
      <c r="G24" s="243">
        <f>E24*F24</f>
        <v>0</v>
      </c>
      <c r="H24" s="244">
        <v>0.00027</v>
      </c>
      <c r="I24" s="245">
        <f t="shared" si="1"/>
        <v>0.00108</v>
      </c>
      <c r="J24" s="244">
        <v>0</v>
      </c>
      <c r="K24" s="245">
        <f t="shared" si="2"/>
        <v>0</v>
      </c>
      <c r="O24" s="237">
        <v>2</v>
      </c>
      <c r="AA24" s="212">
        <v>1</v>
      </c>
      <c r="AB24" s="212">
        <v>9</v>
      </c>
      <c r="AC24" s="212">
        <v>9</v>
      </c>
      <c r="AZ24" s="212">
        <v>4</v>
      </c>
      <c r="BA24" s="212">
        <f t="shared" si="3"/>
        <v>0</v>
      </c>
      <c r="BB24" s="212">
        <f t="shared" si="4"/>
        <v>0</v>
      </c>
      <c r="BC24" s="212">
        <f t="shared" si="5"/>
        <v>0</v>
      </c>
      <c r="BD24" s="212">
        <f t="shared" si="6"/>
        <v>0</v>
      </c>
      <c r="BE24" s="212">
        <f t="shared" si="7"/>
        <v>0</v>
      </c>
      <c r="CA24" s="237">
        <v>1</v>
      </c>
      <c r="CB24" s="237">
        <v>9</v>
      </c>
    </row>
    <row r="25" spans="1:80" ht="22.5">
      <c r="A25" s="238">
        <v>18</v>
      </c>
      <c r="B25" s="239" t="s">
        <v>907</v>
      </c>
      <c r="C25" s="240" t="s">
        <v>908</v>
      </c>
      <c r="D25" s="241" t="s">
        <v>122</v>
      </c>
      <c r="E25" s="242">
        <v>8</v>
      </c>
      <c r="F25" s="317">
        <v>0</v>
      </c>
      <c r="G25" s="243">
        <f t="shared" si="0"/>
        <v>0</v>
      </c>
      <c r="H25" s="244">
        <v>0</v>
      </c>
      <c r="I25" s="245">
        <f t="shared" si="1"/>
        <v>0</v>
      </c>
      <c r="J25" s="244">
        <v>0</v>
      </c>
      <c r="K25" s="245">
        <f t="shared" si="2"/>
        <v>0</v>
      </c>
      <c r="O25" s="237">
        <v>2</v>
      </c>
      <c r="AA25" s="212">
        <v>1</v>
      </c>
      <c r="AB25" s="212">
        <v>9</v>
      </c>
      <c r="AC25" s="212">
        <v>9</v>
      </c>
      <c r="AZ25" s="212">
        <v>4</v>
      </c>
      <c r="BA25" s="212">
        <f t="shared" si="3"/>
        <v>0</v>
      </c>
      <c r="BB25" s="212">
        <f t="shared" si="4"/>
        <v>0</v>
      </c>
      <c r="BC25" s="212">
        <f t="shared" si="5"/>
        <v>0</v>
      </c>
      <c r="BD25" s="212">
        <f t="shared" si="6"/>
        <v>0</v>
      </c>
      <c r="BE25" s="212">
        <f t="shared" si="7"/>
        <v>0</v>
      </c>
      <c r="CA25" s="237">
        <v>1</v>
      </c>
      <c r="CB25" s="237">
        <v>9</v>
      </c>
    </row>
    <row r="26" spans="1:80" ht="22.5">
      <c r="A26" s="238">
        <v>19</v>
      </c>
      <c r="B26" s="239" t="s">
        <v>909</v>
      </c>
      <c r="C26" s="240" t="s">
        <v>910</v>
      </c>
      <c r="D26" s="241" t="s">
        <v>122</v>
      </c>
      <c r="E26" s="242">
        <v>8</v>
      </c>
      <c r="F26" s="317">
        <v>0</v>
      </c>
      <c r="G26" s="243">
        <f t="shared" si="0"/>
        <v>0</v>
      </c>
      <c r="H26" s="244">
        <v>0</v>
      </c>
      <c r="I26" s="245">
        <f t="shared" si="1"/>
        <v>0</v>
      </c>
      <c r="J26" s="244">
        <v>0</v>
      </c>
      <c r="K26" s="245">
        <f t="shared" si="2"/>
        <v>0</v>
      </c>
      <c r="O26" s="237">
        <v>2</v>
      </c>
      <c r="AA26" s="212">
        <v>1</v>
      </c>
      <c r="AB26" s="212">
        <v>9</v>
      </c>
      <c r="AC26" s="212">
        <v>9</v>
      </c>
      <c r="AZ26" s="212">
        <v>4</v>
      </c>
      <c r="BA26" s="212">
        <f t="shared" si="3"/>
        <v>0</v>
      </c>
      <c r="BB26" s="212">
        <f t="shared" si="4"/>
        <v>0</v>
      </c>
      <c r="BC26" s="212">
        <f t="shared" si="5"/>
        <v>0</v>
      </c>
      <c r="BD26" s="212">
        <f t="shared" si="6"/>
        <v>0</v>
      </c>
      <c r="BE26" s="212">
        <f t="shared" si="7"/>
        <v>0</v>
      </c>
      <c r="CA26" s="237">
        <v>1</v>
      </c>
      <c r="CB26" s="237">
        <v>9</v>
      </c>
    </row>
    <row r="27" spans="1:80" ht="12.75">
      <c r="A27" s="238">
        <v>20</v>
      </c>
      <c r="B27" s="239" t="s">
        <v>791</v>
      </c>
      <c r="C27" s="240" t="s">
        <v>911</v>
      </c>
      <c r="D27" s="241" t="s">
        <v>96</v>
      </c>
      <c r="E27" s="242">
        <v>2</v>
      </c>
      <c r="F27" s="317">
        <v>0</v>
      </c>
      <c r="G27" s="243">
        <f t="shared" si="0"/>
        <v>0</v>
      </c>
      <c r="H27" s="244">
        <v>0</v>
      </c>
      <c r="I27" s="245">
        <f t="shared" si="1"/>
        <v>0</v>
      </c>
      <c r="J27" s="244"/>
      <c r="K27" s="245">
        <f t="shared" si="2"/>
        <v>0</v>
      </c>
      <c r="O27" s="237">
        <v>2</v>
      </c>
      <c r="AA27" s="212">
        <v>12</v>
      </c>
      <c r="AB27" s="212">
        <v>0</v>
      </c>
      <c r="AC27" s="212">
        <v>20</v>
      </c>
      <c r="AZ27" s="212">
        <v>4</v>
      </c>
      <c r="BA27" s="212">
        <f t="shared" si="3"/>
        <v>0</v>
      </c>
      <c r="BB27" s="212">
        <f t="shared" si="4"/>
        <v>0</v>
      </c>
      <c r="BC27" s="212">
        <f t="shared" si="5"/>
        <v>0</v>
      </c>
      <c r="BD27" s="212">
        <f t="shared" si="6"/>
        <v>0</v>
      </c>
      <c r="BE27" s="212">
        <f t="shared" si="7"/>
        <v>0</v>
      </c>
      <c r="CA27" s="237">
        <v>12</v>
      </c>
      <c r="CB27" s="237">
        <v>0</v>
      </c>
    </row>
    <row r="28" spans="1:80" ht="12.75">
      <c r="A28" s="238">
        <v>21</v>
      </c>
      <c r="B28" s="239" t="s">
        <v>912</v>
      </c>
      <c r="C28" s="240" t="s">
        <v>913</v>
      </c>
      <c r="D28" s="241" t="s">
        <v>132</v>
      </c>
      <c r="E28" s="242">
        <v>60</v>
      </c>
      <c r="F28" s="317">
        <v>0</v>
      </c>
      <c r="G28" s="243">
        <f t="shared" si="0"/>
        <v>0</v>
      </c>
      <c r="H28" s="244">
        <v>0</v>
      </c>
      <c r="I28" s="245">
        <f t="shared" si="1"/>
        <v>0</v>
      </c>
      <c r="J28" s="244">
        <v>0</v>
      </c>
      <c r="K28" s="245">
        <f t="shared" si="2"/>
        <v>0</v>
      </c>
      <c r="O28" s="237">
        <v>2</v>
      </c>
      <c r="AA28" s="212">
        <v>1</v>
      </c>
      <c r="AB28" s="212">
        <v>9</v>
      </c>
      <c r="AC28" s="212">
        <v>9</v>
      </c>
      <c r="AZ28" s="212">
        <v>4</v>
      </c>
      <c r="BA28" s="212">
        <f t="shared" si="3"/>
        <v>0</v>
      </c>
      <c r="BB28" s="212">
        <f t="shared" si="4"/>
        <v>0</v>
      </c>
      <c r="BC28" s="212">
        <f t="shared" si="5"/>
        <v>0</v>
      </c>
      <c r="BD28" s="212">
        <f t="shared" si="6"/>
        <v>0</v>
      </c>
      <c r="BE28" s="212">
        <f t="shared" si="7"/>
        <v>0</v>
      </c>
      <c r="CA28" s="237">
        <v>1</v>
      </c>
      <c r="CB28" s="237">
        <v>9</v>
      </c>
    </row>
    <row r="29" spans="1:80" ht="12.75">
      <c r="A29" s="238">
        <v>22</v>
      </c>
      <c r="B29" s="239" t="s">
        <v>793</v>
      </c>
      <c r="C29" s="240" t="s">
        <v>914</v>
      </c>
      <c r="D29" s="241" t="s">
        <v>459</v>
      </c>
      <c r="E29" s="242">
        <v>2.5</v>
      </c>
      <c r="F29" s="317">
        <v>0</v>
      </c>
      <c r="G29" s="243">
        <f t="shared" si="0"/>
        <v>0</v>
      </c>
      <c r="H29" s="244">
        <v>0</v>
      </c>
      <c r="I29" s="245">
        <f t="shared" si="1"/>
        <v>0</v>
      </c>
      <c r="J29" s="244"/>
      <c r="K29" s="245">
        <f t="shared" si="2"/>
        <v>0</v>
      </c>
      <c r="O29" s="237">
        <v>2</v>
      </c>
      <c r="AA29" s="212">
        <v>12</v>
      </c>
      <c r="AB29" s="212">
        <v>0</v>
      </c>
      <c r="AC29" s="212">
        <v>22</v>
      </c>
      <c r="AZ29" s="212">
        <v>4</v>
      </c>
      <c r="BA29" s="212">
        <f t="shared" si="3"/>
        <v>0</v>
      </c>
      <c r="BB29" s="212">
        <f t="shared" si="4"/>
        <v>0</v>
      </c>
      <c r="BC29" s="212">
        <f t="shared" si="5"/>
        <v>0</v>
      </c>
      <c r="BD29" s="212">
        <f t="shared" si="6"/>
        <v>0</v>
      </c>
      <c r="BE29" s="212">
        <f t="shared" si="7"/>
        <v>0</v>
      </c>
      <c r="CA29" s="237">
        <v>12</v>
      </c>
      <c r="CB29" s="237">
        <v>0</v>
      </c>
    </row>
    <row r="30" spans="1:57" ht="12.75">
      <c r="A30" s="256"/>
      <c r="B30" s="257" t="s">
        <v>97</v>
      </c>
      <c r="C30" s="258" t="s">
        <v>736</v>
      </c>
      <c r="D30" s="259"/>
      <c r="E30" s="260"/>
      <c r="F30" s="318"/>
      <c r="G30" s="262">
        <f>SUM(G7:G29)</f>
        <v>0</v>
      </c>
      <c r="H30" s="263"/>
      <c r="I30" s="264">
        <f>SUM(I7:I29)</f>
        <v>0.46778000000000003</v>
      </c>
      <c r="J30" s="263"/>
      <c r="K30" s="264">
        <f>SUM(K7:K29)</f>
        <v>0</v>
      </c>
      <c r="O30" s="237">
        <v>4</v>
      </c>
      <c r="BA30" s="265">
        <f>SUM(BA7:BA29)</f>
        <v>0</v>
      </c>
      <c r="BB30" s="265">
        <f>SUM(BB7:BB29)</f>
        <v>0</v>
      </c>
      <c r="BC30" s="265">
        <f>SUM(BC7:BC29)</f>
        <v>0</v>
      </c>
      <c r="BD30" s="265">
        <f>SUM(BD7:BD29)</f>
        <v>0</v>
      </c>
      <c r="BE30" s="265">
        <f>SUM(BE7:BE29)</f>
        <v>0</v>
      </c>
    </row>
    <row r="31" spans="1:15" ht="12.75">
      <c r="A31" s="227" t="s">
        <v>93</v>
      </c>
      <c r="B31" s="228" t="s">
        <v>915</v>
      </c>
      <c r="C31" s="229" t="s">
        <v>916</v>
      </c>
      <c r="D31" s="230"/>
      <c r="E31" s="231"/>
      <c r="F31" s="319"/>
      <c r="G31" s="232"/>
      <c r="H31" s="233"/>
      <c r="I31" s="234"/>
      <c r="J31" s="235"/>
      <c r="K31" s="236"/>
      <c r="O31" s="237">
        <v>1</v>
      </c>
    </row>
    <row r="32" spans="1:80" ht="22.5">
      <c r="A32" s="238">
        <v>23</v>
      </c>
      <c r="B32" s="239" t="s">
        <v>918</v>
      </c>
      <c r="C32" s="240" t="s">
        <v>919</v>
      </c>
      <c r="D32" s="241" t="s">
        <v>920</v>
      </c>
      <c r="E32" s="242">
        <v>0.1</v>
      </c>
      <c r="F32" s="317">
        <v>0</v>
      </c>
      <c r="G32" s="243">
        <f>E32*F32</f>
        <v>0</v>
      </c>
      <c r="H32" s="244">
        <v>0.01124</v>
      </c>
      <c r="I32" s="245">
        <f>E32*H32</f>
        <v>0.001124</v>
      </c>
      <c r="J32" s="244">
        <v>0</v>
      </c>
      <c r="K32" s="245">
        <f>E32*J32</f>
        <v>0</v>
      </c>
      <c r="O32" s="237">
        <v>2</v>
      </c>
      <c r="AA32" s="212">
        <v>1</v>
      </c>
      <c r="AB32" s="212">
        <v>9</v>
      </c>
      <c r="AC32" s="212">
        <v>9</v>
      </c>
      <c r="AZ32" s="212">
        <v>4</v>
      </c>
      <c r="BA32" s="212">
        <f>IF(AZ32=1,G32,0)</f>
        <v>0</v>
      </c>
      <c r="BB32" s="212">
        <f>IF(AZ32=2,G32,0)</f>
        <v>0</v>
      </c>
      <c r="BC32" s="212">
        <f>IF(AZ32=3,G32,0)</f>
        <v>0</v>
      </c>
      <c r="BD32" s="212">
        <f>IF(AZ32=4,G32,0)</f>
        <v>0</v>
      </c>
      <c r="BE32" s="212">
        <f>IF(AZ32=5,G32,0)</f>
        <v>0</v>
      </c>
      <c r="CA32" s="237">
        <v>1</v>
      </c>
      <c r="CB32" s="237">
        <v>9</v>
      </c>
    </row>
    <row r="33" spans="1:80" ht="12.75">
      <c r="A33" s="238">
        <v>24</v>
      </c>
      <c r="B33" s="239" t="s">
        <v>921</v>
      </c>
      <c r="C33" s="240" t="s">
        <v>922</v>
      </c>
      <c r="D33" s="241" t="s">
        <v>132</v>
      </c>
      <c r="E33" s="242">
        <v>80</v>
      </c>
      <c r="F33" s="317">
        <v>0</v>
      </c>
      <c r="G33" s="243">
        <f>E33*F33</f>
        <v>0</v>
      </c>
      <c r="H33" s="244">
        <v>0</v>
      </c>
      <c r="I33" s="245">
        <f>E33*H33</f>
        <v>0</v>
      </c>
      <c r="J33" s="244">
        <v>0</v>
      </c>
      <c r="K33" s="245">
        <f>E33*J33</f>
        <v>0</v>
      </c>
      <c r="O33" s="237">
        <v>2</v>
      </c>
      <c r="AA33" s="212">
        <v>1</v>
      </c>
      <c r="AB33" s="212">
        <v>9</v>
      </c>
      <c r="AC33" s="212">
        <v>9</v>
      </c>
      <c r="AZ33" s="212">
        <v>4</v>
      </c>
      <c r="BA33" s="212">
        <f>IF(AZ33=1,G33,0)</f>
        <v>0</v>
      </c>
      <c r="BB33" s="212">
        <f>IF(AZ33=2,G33,0)</f>
        <v>0</v>
      </c>
      <c r="BC33" s="212">
        <f>IF(AZ33=3,G33,0)</f>
        <v>0</v>
      </c>
      <c r="BD33" s="212">
        <f>IF(AZ33=4,G33,0)</f>
        <v>0</v>
      </c>
      <c r="BE33" s="212">
        <f>IF(AZ33=5,G33,0)</f>
        <v>0</v>
      </c>
      <c r="CA33" s="237">
        <v>1</v>
      </c>
      <c r="CB33" s="237">
        <v>9</v>
      </c>
    </row>
    <row r="34" spans="1:80" ht="12.75">
      <c r="A34" s="238">
        <v>25</v>
      </c>
      <c r="B34" s="239" t="s">
        <v>923</v>
      </c>
      <c r="C34" s="240" t="s">
        <v>924</v>
      </c>
      <c r="D34" s="241" t="s">
        <v>132</v>
      </c>
      <c r="E34" s="242">
        <v>80</v>
      </c>
      <c r="F34" s="317">
        <v>0</v>
      </c>
      <c r="G34" s="243">
        <f>E34*F34</f>
        <v>0</v>
      </c>
      <c r="H34" s="244">
        <v>0</v>
      </c>
      <c r="I34" s="245">
        <f>E34*H34</f>
        <v>0</v>
      </c>
      <c r="J34" s="244">
        <v>0</v>
      </c>
      <c r="K34" s="245">
        <f>E34*J34</f>
        <v>0</v>
      </c>
      <c r="O34" s="237">
        <v>2</v>
      </c>
      <c r="AA34" s="212">
        <v>1</v>
      </c>
      <c r="AB34" s="212">
        <v>9</v>
      </c>
      <c r="AC34" s="212">
        <v>9</v>
      </c>
      <c r="AZ34" s="212">
        <v>4</v>
      </c>
      <c r="BA34" s="212">
        <f>IF(AZ34=1,G34,0)</f>
        <v>0</v>
      </c>
      <c r="BB34" s="212">
        <f>IF(AZ34=2,G34,0)</f>
        <v>0</v>
      </c>
      <c r="BC34" s="212">
        <f>IF(AZ34=3,G34,0)</f>
        <v>0</v>
      </c>
      <c r="BD34" s="212">
        <f>IF(AZ34=4,G34,0)</f>
        <v>0</v>
      </c>
      <c r="BE34" s="212">
        <f>IF(AZ34=5,G34,0)</f>
        <v>0</v>
      </c>
      <c r="CA34" s="237">
        <v>1</v>
      </c>
      <c r="CB34" s="237">
        <v>9</v>
      </c>
    </row>
    <row r="35" spans="1:57" ht="12.75">
      <c r="A35" s="256"/>
      <c r="B35" s="257" t="s">
        <v>97</v>
      </c>
      <c r="C35" s="258" t="s">
        <v>917</v>
      </c>
      <c r="D35" s="259"/>
      <c r="E35" s="260"/>
      <c r="F35" s="261"/>
      <c r="G35" s="262">
        <f>SUM(G31:G34)</f>
        <v>0</v>
      </c>
      <c r="H35" s="263"/>
      <c r="I35" s="264">
        <f>SUM(I31:I34)</f>
        <v>0.001124</v>
      </c>
      <c r="J35" s="263"/>
      <c r="K35" s="264">
        <f>SUM(K31:K34)</f>
        <v>0</v>
      </c>
      <c r="O35" s="237">
        <v>4</v>
      </c>
      <c r="BA35" s="265">
        <f>SUM(BA31:BA34)</f>
        <v>0</v>
      </c>
      <c r="BB35" s="265">
        <f>SUM(BB31:BB34)</f>
        <v>0</v>
      </c>
      <c r="BC35" s="265">
        <f>SUM(BC31:BC34)</f>
        <v>0</v>
      </c>
      <c r="BD35" s="265">
        <f>SUM(BD31:BD34)</f>
        <v>0</v>
      </c>
      <c r="BE35" s="265">
        <f>SUM(BE31:BE34)</f>
        <v>0</v>
      </c>
    </row>
    <row r="36" ht="12.75">
      <c r="E36" s="212"/>
    </row>
    <row r="37" ht="12.75">
      <c r="E37" s="212"/>
    </row>
    <row r="38" ht="12.75">
      <c r="E38" s="212"/>
    </row>
    <row r="39" ht="12.75">
      <c r="E39" s="212"/>
    </row>
    <row r="40" ht="12.75">
      <c r="E40" s="212"/>
    </row>
    <row r="41" ht="12.75">
      <c r="E41" s="212"/>
    </row>
    <row r="42" ht="12.75">
      <c r="E42" s="212"/>
    </row>
    <row r="43" ht="12.75">
      <c r="E43" s="212"/>
    </row>
    <row r="44" ht="12.75">
      <c r="E44" s="212"/>
    </row>
    <row r="45" ht="12.75">
      <c r="E45" s="212"/>
    </row>
    <row r="46" ht="12.75">
      <c r="E46" s="212"/>
    </row>
    <row r="47" ht="12.75">
      <c r="E47" s="212"/>
    </row>
    <row r="48" ht="12.75">
      <c r="E48" s="212"/>
    </row>
    <row r="49" ht="12.75">
      <c r="E49" s="212"/>
    </row>
    <row r="50" ht="12.75">
      <c r="E50" s="212"/>
    </row>
    <row r="51" ht="12.75">
      <c r="E51" s="212"/>
    </row>
    <row r="52" ht="12.75">
      <c r="E52" s="212"/>
    </row>
    <row r="53" ht="12.75">
      <c r="E53" s="212"/>
    </row>
    <row r="54" ht="12.75">
      <c r="E54" s="212"/>
    </row>
    <row r="55" ht="12.75">
      <c r="E55" s="212"/>
    </row>
    <row r="56" ht="12.75">
      <c r="E56" s="212"/>
    </row>
    <row r="57" ht="12.75">
      <c r="E57" s="212"/>
    </row>
    <row r="58" ht="12.75">
      <c r="E58" s="212"/>
    </row>
    <row r="59" spans="1:7" ht="12.75">
      <c r="A59" s="255"/>
      <c r="B59" s="255"/>
      <c r="C59" s="255"/>
      <c r="D59" s="255"/>
      <c r="E59" s="255"/>
      <c r="F59" s="255"/>
      <c r="G59" s="255"/>
    </row>
    <row r="60" spans="1:7" ht="12.75">
      <c r="A60" s="255"/>
      <c r="B60" s="255"/>
      <c r="C60" s="255"/>
      <c r="D60" s="255"/>
      <c r="E60" s="255"/>
      <c r="F60" s="255"/>
      <c r="G60" s="255"/>
    </row>
    <row r="61" spans="1:7" ht="12.75">
      <c r="A61" s="255"/>
      <c r="B61" s="255"/>
      <c r="C61" s="255"/>
      <c r="D61" s="255"/>
      <c r="E61" s="255"/>
      <c r="F61" s="255"/>
      <c r="G61" s="255"/>
    </row>
    <row r="62" spans="1:7" ht="12.75">
      <c r="A62" s="255"/>
      <c r="B62" s="255"/>
      <c r="C62" s="255"/>
      <c r="D62" s="255"/>
      <c r="E62" s="255"/>
      <c r="F62" s="255"/>
      <c r="G62" s="255"/>
    </row>
    <row r="63" ht="12.75">
      <c r="E63" s="212"/>
    </row>
    <row r="64" ht="12.75">
      <c r="E64" s="212"/>
    </row>
    <row r="65" ht="12.75">
      <c r="E65" s="212"/>
    </row>
    <row r="66" ht="12.75">
      <c r="E66" s="212"/>
    </row>
    <row r="67" ht="12.75">
      <c r="E67" s="212"/>
    </row>
    <row r="68" ht="12.75">
      <c r="E68" s="212"/>
    </row>
    <row r="69" ht="12.75">
      <c r="E69" s="212"/>
    </row>
    <row r="70" ht="12.75">
      <c r="E70" s="212"/>
    </row>
    <row r="71" ht="12.75">
      <c r="E71" s="212"/>
    </row>
    <row r="72" ht="12.75">
      <c r="E72" s="212"/>
    </row>
    <row r="73" ht="12.75">
      <c r="E73" s="212"/>
    </row>
    <row r="74" ht="12.75">
      <c r="E74" s="212"/>
    </row>
    <row r="75" ht="12.75">
      <c r="E75" s="212"/>
    </row>
    <row r="76" ht="12.75">
      <c r="E76" s="212"/>
    </row>
    <row r="77" ht="12.75">
      <c r="E77" s="212"/>
    </row>
    <row r="78" ht="12.75">
      <c r="E78" s="212"/>
    </row>
    <row r="79" ht="12.75">
      <c r="E79" s="212"/>
    </row>
    <row r="80" ht="12.75">
      <c r="E80" s="212"/>
    </row>
    <row r="81" ht="12.75">
      <c r="E81" s="212"/>
    </row>
    <row r="82" ht="12.75">
      <c r="E82" s="212"/>
    </row>
    <row r="83" ht="12.75">
      <c r="E83" s="212"/>
    </row>
    <row r="84" ht="12.75">
      <c r="E84" s="212"/>
    </row>
    <row r="85" ht="12.75">
      <c r="E85" s="212"/>
    </row>
    <row r="86" ht="12.75">
      <c r="E86" s="212"/>
    </row>
    <row r="87" ht="12.75">
      <c r="E87" s="212"/>
    </row>
    <row r="88" ht="12.75">
      <c r="E88" s="212"/>
    </row>
    <row r="89" ht="12.75">
      <c r="E89" s="212"/>
    </row>
    <row r="90" ht="12.75">
      <c r="E90" s="212"/>
    </row>
    <row r="91" ht="12.75">
      <c r="E91" s="212"/>
    </row>
    <row r="92" ht="12.75">
      <c r="E92" s="212"/>
    </row>
    <row r="93" ht="12.75">
      <c r="E93" s="212"/>
    </row>
    <row r="94" spans="1:2" ht="12.75">
      <c r="A94" s="266"/>
      <c r="B94" s="266"/>
    </row>
    <row r="95" spans="1:7" ht="12.75">
      <c r="A95" s="255"/>
      <c r="B95" s="255"/>
      <c r="C95" s="267"/>
      <c r="D95" s="267"/>
      <c r="E95" s="268"/>
      <c r="F95" s="267"/>
      <c r="G95" s="269"/>
    </row>
    <row r="96" spans="1:7" ht="12.75">
      <c r="A96" s="270"/>
      <c r="B96" s="270"/>
      <c r="C96" s="255"/>
      <c r="D96" s="255"/>
      <c r="E96" s="271"/>
      <c r="F96" s="255"/>
      <c r="G96" s="255"/>
    </row>
    <row r="97" spans="1:7" ht="12.75">
      <c r="A97" s="255"/>
      <c r="B97" s="255"/>
      <c r="C97" s="255"/>
      <c r="D97" s="255"/>
      <c r="E97" s="271"/>
      <c r="F97" s="255"/>
      <c r="G97" s="255"/>
    </row>
    <row r="98" spans="1:7" ht="12.75">
      <c r="A98" s="255"/>
      <c r="B98" s="255"/>
      <c r="C98" s="255"/>
      <c r="D98" s="255"/>
      <c r="E98" s="271"/>
      <c r="F98" s="255"/>
      <c r="G98" s="255"/>
    </row>
    <row r="99" spans="1:7" ht="12.75">
      <c r="A99" s="255"/>
      <c r="B99" s="255"/>
      <c r="C99" s="255"/>
      <c r="D99" s="255"/>
      <c r="E99" s="271"/>
      <c r="F99" s="255"/>
      <c r="G99" s="255"/>
    </row>
    <row r="100" spans="1:7" ht="12.75">
      <c r="A100" s="255"/>
      <c r="B100" s="255"/>
      <c r="C100" s="255"/>
      <c r="D100" s="255"/>
      <c r="E100" s="271"/>
      <c r="F100" s="255"/>
      <c r="G100" s="255"/>
    </row>
    <row r="101" spans="1:7" ht="12.75">
      <c r="A101" s="255"/>
      <c r="B101" s="255"/>
      <c r="C101" s="255"/>
      <c r="D101" s="255"/>
      <c r="E101" s="271"/>
      <c r="F101" s="255"/>
      <c r="G101" s="255"/>
    </row>
    <row r="102" spans="1:7" ht="12.75">
      <c r="A102" s="255"/>
      <c r="B102" s="255"/>
      <c r="C102" s="255"/>
      <c r="D102" s="255"/>
      <c r="E102" s="271"/>
      <c r="F102" s="255"/>
      <c r="G102" s="255"/>
    </row>
    <row r="103" spans="1:7" ht="12.75">
      <c r="A103" s="255"/>
      <c r="B103" s="255"/>
      <c r="C103" s="255"/>
      <c r="D103" s="255"/>
      <c r="E103" s="271"/>
      <c r="F103" s="255"/>
      <c r="G103" s="255"/>
    </row>
    <row r="104" spans="1:7" ht="12.75">
      <c r="A104" s="255"/>
      <c r="B104" s="255"/>
      <c r="C104" s="255"/>
      <c r="D104" s="255"/>
      <c r="E104" s="271"/>
      <c r="F104" s="255"/>
      <c r="G104" s="255"/>
    </row>
    <row r="105" spans="1:7" ht="12.75">
      <c r="A105" s="255"/>
      <c r="B105" s="255"/>
      <c r="C105" s="255"/>
      <c r="D105" s="255"/>
      <c r="E105" s="271"/>
      <c r="F105" s="255"/>
      <c r="G105" s="255"/>
    </row>
    <row r="106" spans="1:7" ht="12.75">
      <c r="A106" s="255"/>
      <c r="B106" s="255"/>
      <c r="C106" s="255"/>
      <c r="D106" s="255"/>
      <c r="E106" s="271"/>
      <c r="F106" s="255"/>
      <c r="G106" s="255"/>
    </row>
    <row r="107" spans="1:7" ht="12.75">
      <c r="A107" s="255"/>
      <c r="B107" s="255"/>
      <c r="C107" s="255"/>
      <c r="D107" s="255"/>
      <c r="E107" s="271"/>
      <c r="F107" s="255"/>
      <c r="G107" s="255"/>
    </row>
    <row r="108" spans="1:7" ht="12.75">
      <c r="A108" s="255"/>
      <c r="B108" s="255"/>
      <c r="C108" s="255"/>
      <c r="D108" s="255"/>
      <c r="E108" s="271"/>
      <c r="F108" s="255"/>
      <c r="G108" s="255"/>
    </row>
  </sheetData>
  <sheetProtection algorithmName="SHA-512" hashValue="G2Wd/Ni5nMwHqU5r3h0ZLa5A3EWtNRylfuskGcdEeowPEy90eAWiWeZ15+hHXgacD7S21g66/JciFkgPQfxM3Q==" saltValue="oSxyTCZH74Rmkq+yoqqJs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51"/>
  <sheetViews>
    <sheetView workbookViewId="0" topLeftCell="A12">
      <selection activeCell="C30" sqref="C3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98</v>
      </c>
      <c r="B1" s="77"/>
      <c r="C1" s="77"/>
      <c r="D1" s="77"/>
      <c r="E1" s="77"/>
      <c r="F1" s="77"/>
      <c r="G1" s="77"/>
    </row>
    <row r="2" spans="1:7" ht="12.75" customHeight="1">
      <c r="A2" s="78" t="s">
        <v>28</v>
      </c>
      <c r="B2" s="79"/>
      <c r="C2" s="80" t="s">
        <v>100</v>
      </c>
      <c r="D2" s="80" t="s">
        <v>106</v>
      </c>
      <c r="E2" s="79"/>
      <c r="F2" s="81" t="s">
        <v>29</v>
      </c>
      <c r="G2" s="82"/>
    </row>
    <row r="3" spans="1:7" ht="3" customHeight="1" hidden="1">
      <c r="A3" s="83"/>
      <c r="B3" s="84"/>
      <c r="C3" s="85"/>
      <c r="D3" s="85"/>
      <c r="E3" s="84"/>
      <c r="F3" s="86"/>
      <c r="G3" s="87"/>
    </row>
    <row r="4" spans="1:7" ht="12" customHeight="1">
      <c r="A4" s="88" t="s">
        <v>30</v>
      </c>
      <c r="B4" s="84"/>
      <c r="C4" s="85"/>
      <c r="D4" s="85"/>
      <c r="E4" s="84"/>
      <c r="F4" s="86" t="s">
        <v>31</v>
      </c>
      <c r="G4" s="89"/>
    </row>
    <row r="5" spans="1:7" ht="12.95" customHeight="1">
      <c r="A5" s="90" t="s">
        <v>103</v>
      </c>
      <c r="B5" s="91"/>
      <c r="C5" s="92" t="s">
        <v>104</v>
      </c>
      <c r="D5" s="93"/>
      <c r="E5" s="94"/>
      <c r="F5" s="86" t="s">
        <v>32</v>
      </c>
      <c r="G5" s="87"/>
    </row>
    <row r="6" spans="1:15" ht="12.95" customHeight="1">
      <c r="A6" s="88" t="s">
        <v>33</v>
      </c>
      <c r="B6" s="84"/>
      <c r="C6" s="85"/>
      <c r="D6" s="85"/>
      <c r="E6" s="84"/>
      <c r="F6" s="95" t="s">
        <v>34</v>
      </c>
      <c r="G6" s="96"/>
      <c r="O6" s="97"/>
    </row>
    <row r="7" spans="1:7" ht="12.95" customHeight="1">
      <c r="A7" s="98" t="s">
        <v>100</v>
      </c>
      <c r="B7" s="99"/>
      <c r="C7" s="100" t="s">
        <v>101</v>
      </c>
      <c r="D7" s="101"/>
      <c r="E7" s="101"/>
      <c r="F7" s="102" t="s">
        <v>35</v>
      </c>
      <c r="G7" s="96">
        <f>IF(G6=0,,ROUND((F30+F32)/G6,1))</f>
        <v>0</v>
      </c>
    </row>
    <row r="8" spans="1:9" ht="12.75">
      <c r="A8" s="103" t="s">
        <v>36</v>
      </c>
      <c r="B8" s="86"/>
      <c r="C8" s="375"/>
      <c r="D8" s="375"/>
      <c r="E8" s="376"/>
      <c r="F8" s="104" t="s">
        <v>37</v>
      </c>
      <c r="G8" s="105"/>
      <c r="H8" s="106"/>
      <c r="I8" s="107"/>
    </row>
    <row r="9" spans="1:8" ht="12.75">
      <c r="A9" s="103" t="s">
        <v>38</v>
      </c>
      <c r="B9" s="86"/>
      <c r="C9" s="375"/>
      <c r="D9" s="375"/>
      <c r="E9" s="376"/>
      <c r="F9" s="86"/>
      <c r="G9" s="108"/>
      <c r="H9" s="109"/>
    </row>
    <row r="10" spans="1:8" ht="12.75">
      <c r="A10" s="103" t="s">
        <v>39</v>
      </c>
      <c r="B10" s="86"/>
      <c r="C10" s="375"/>
      <c r="D10" s="375"/>
      <c r="E10" s="375"/>
      <c r="F10" s="110"/>
      <c r="G10" s="111"/>
      <c r="H10" s="112"/>
    </row>
    <row r="11" spans="1:57" ht="13.5" customHeight="1">
      <c r="A11" s="103" t="s">
        <v>40</v>
      </c>
      <c r="B11" s="86"/>
      <c r="C11" s="375"/>
      <c r="D11" s="375"/>
      <c r="E11" s="375"/>
      <c r="F11" s="113" t="s">
        <v>41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42</v>
      </c>
      <c r="B12" s="84"/>
      <c r="C12" s="377"/>
      <c r="D12" s="377"/>
      <c r="E12" s="377"/>
      <c r="F12" s="117" t="s">
        <v>43</v>
      </c>
      <c r="G12" s="118"/>
      <c r="H12" s="109"/>
    </row>
    <row r="13" spans="1:8" ht="28.5" customHeight="1" thickBot="1">
      <c r="A13" s="119" t="s">
        <v>44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45</v>
      </c>
      <c r="B14" s="124"/>
      <c r="C14" s="125"/>
      <c r="D14" s="126" t="s">
        <v>46</v>
      </c>
      <c r="E14" s="127"/>
      <c r="F14" s="127"/>
      <c r="G14" s="125"/>
    </row>
    <row r="15" spans="1:7" ht="15.95" customHeight="1">
      <c r="A15" s="128"/>
      <c r="B15" s="129" t="s">
        <v>47</v>
      </c>
      <c r="C15" s="130">
        <f>'SO01 29_06_2016 Rek'!E33</f>
        <v>0</v>
      </c>
      <c r="D15" s="131" t="str">
        <f>'SO01 29_06_2016 Rek'!A38</f>
        <v>Ztížené výrobní podmínky</v>
      </c>
      <c r="E15" s="132"/>
      <c r="F15" s="133"/>
      <c r="G15" s="130">
        <f>'SO01 29_06_2016 Rek'!I38</f>
        <v>0</v>
      </c>
    </row>
    <row r="16" spans="1:7" ht="15.95" customHeight="1">
      <c r="A16" s="128" t="s">
        <v>48</v>
      </c>
      <c r="B16" s="129" t="s">
        <v>49</v>
      </c>
      <c r="C16" s="130">
        <f>'SO01 29_06_2016 Rek'!F33</f>
        <v>0</v>
      </c>
      <c r="D16" s="83" t="str">
        <f>'SO01 29_06_2016 Rek'!A39</f>
        <v>Přesun stavebních kapacit</v>
      </c>
      <c r="E16" s="134"/>
      <c r="F16" s="135"/>
      <c r="G16" s="130">
        <f>'SO01 29_06_2016 Rek'!I39</f>
        <v>0</v>
      </c>
    </row>
    <row r="17" spans="1:7" ht="15.95" customHeight="1">
      <c r="A17" s="128" t="s">
        <v>50</v>
      </c>
      <c r="B17" s="129" t="s">
        <v>51</v>
      </c>
      <c r="C17" s="130">
        <f>'SO01 29_06_2016 Rek'!H33</f>
        <v>0</v>
      </c>
      <c r="D17" s="83" t="str">
        <f>'SO01 29_06_2016 Rek'!A40</f>
        <v>Mimostaveništní doprava</v>
      </c>
      <c r="E17" s="134"/>
      <c r="F17" s="135"/>
      <c r="G17" s="130">
        <f>'SO01 29_06_2016 Rek'!I40</f>
        <v>0</v>
      </c>
    </row>
    <row r="18" spans="1:7" ht="15.95" customHeight="1">
      <c r="A18" s="136" t="s">
        <v>52</v>
      </c>
      <c r="B18" s="137" t="s">
        <v>53</v>
      </c>
      <c r="C18" s="130">
        <f>'SO01 29_06_2016 Rek'!G33</f>
        <v>0</v>
      </c>
      <c r="D18" s="83" t="str">
        <f>'SO01 29_06_2016 Rek'!A41</f>
        <v>Zařízení staveniště</v>
      </c>
      <c r="E18" s="134"/>
      <c r="F18" s="135"/>
      <c r="G18" s="130">
        <f>'SO01 29_06_2016 Rek'!I41</f>
        <v>0</v>
      </c>
    </row>
    <row r="19" spans="1:7" ht="15.95" customHeight="1">
      <c r="A19" s="138" t="s">
        <v>54</v>
      </c>
      <c r="B19" s="129"/>
      <c r="C19" s="130">
        <f>SUM(C15:C18)</f>
        <v>0</v>
      </c>
      <c r="D19" s="83" t="str">
        <f>'SO01 29_06_2016 Rek'!A42</f>
        <v>Provoz investora</v>
      </c>
      <c r="E19" s="134"/>
      <c r="F19" s="135"/>
      <c r="G19" s="130">
        <f>'SO01 29_06_2016 Rek'!I42</f>
        <v>0</v>
      </c>
    </row>
    <row r="20" spans="1:7" ht="15.95" customHeight="1">
      <c r="A20" s="138"/>
      <c r="B20" s="129"/>
      <c r="C20" s="130"/>
      <c r="D20" s="83" t="str">
        <f>'SO01 29_06_2016 Rek'!A43</f>
        <v>Kompletační činnost (IČD)</v>
      </c>
      <c r="E20" s="134"/>
      <c r="F20" s="135"/>
      <c r="G20" s="130">
        <f>'SO01 29_06_2016 Rek'!I43</f>
        <v>0</v>
      </c>
    </row>
    <row r="21" spans="1:7" ht="15.95" customHeight="1">
      <c r="A21" s="138" t="s">
        <v>27</v>
      </c>
      <c r="B21" s="129"/>
      <c r="C21" s="130">
        <f>'SO01 29_06_2016 Rek'!I33</f>
        <v>0</v>
      </c>
      <c r="D21" s="83" t="str">
        <f>'SO01 29_06_2016 Rek'!A44</f>
        <v>Rezerva rozpočtu</v>
      </c>
      <c r="E21" s="134"/>
      <c r="F21" s="135"/>
      <c r="G21" s="130">
        <f>'SO01 29_06_2016 Rek'!I44</f>
        <v>0</v>
      </c>
    </row>
    <row r="22" spans="1:7" ht="15.95" customHeight="1">
      <c r="A22" s="139" t="s">
        <v>55</v>
      </c>
      <c r="B22" s="109"/>
      <c r="C22" s="130">
        <f>C19+C21</f>
        <v>0</v>
      </c>
      <c r="D22" s="83" t="s">
        <v>56</v>
      </c>
      <c r="E22" s="134"/>
      <c r="F22" s="135"/>
      <c r="G22" s="130">
        <f>G23-SUM(G15:G21)</f>
        <v>0</v>
      </c>
    </row>
    <row r="23" spans="1:7" ht="15.95" customHeight="1" thickBot="1">
      <c r="A23" s="373" t="s">
        <v>57</v>
      </c>
      <c r="B23" s="374"/>
      <c r="C23" s="140">
        <f>C22+G23</f>
        <v>0</v>
      </c>
      <c r="D23" s="141" t="s">
        <v>58</v>
      </c>
      <c r="E23" s="142"/>
      <c r="F23" s="143"/>
      <c r="G23" s="130">
        <f>'SO01 29_06_2016 Rek'!H45</f>
        <v>0</v>
      </c>
    </row>
    <row r="24" spans="1:7" ht="12.75">
      <c r="A24" s="144" t="s">
        <v>59</v>
      </c>
      <c r="B24" s="145"/>
      <c r="C24" s="146"/>
      <c r="D24" s="145" t="s">
        <v>60</v>
      </c>
      <c r="E24" s="145"/>
      <c r="F24" s="147" t="s">
        <v>61</v>
      </c>
      <c r="G24" s="148"/>
    </row>
    <row r="25" spans="1:7" ht="12.75">
      <c r="A25" s="139" t="s">
        <v>62</v>
      </c>
      <c r="B25" s="109"/>
      <c r="C25" s="149"/>
      <c r="D25" s="109" t="s">
        <v>62</v>
      </c>
      <c r="F25" s="150" t="s">
        <v>62</v>
      </c>
      <c r="G25" s="151"/>
    </row>
    <row r="26" spans="1:7" ht="37.5" customHeight="1">
      <c r="A26" s="139" t="s">
        <v>63</v>
      </c>
      <c r="B26" s="152"/>
      <c r="C26" s="149"/>
      <c r="D26" s="109" t="s">
        <v>63</v>
      </c>
      <c r="F26" s="150" t="s">
        <v>63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64</v>
      </c>
      <c r="B28" s="109"/>
      <c r="C28" s="149"/>
      <c r="D28" s="150" t="s">
        <v>65</v>
      </c>
      <c r="E28" s="149"/>
      <c r="F28" s="154" t="s">
        <v>65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66</v>
      </c>
      <c r="E30" s="160"/>
      <c r="F30" s="379">
        <f>C23-F32</f>
        <v>0</v>
      </c>
      <c r="G30" s="380"/>
    </row>
    <row r="31" spans="1:7" ht="12.75">
      <c r="A31" s="157" t="s">
        <v>67</v>
      </c>
      <c r="B31" s="158"/>
      <c r="C31" s="159">
        <f>C30</f>
        <v>21</v>
      </c>
      <c r="D31" s="158" t="s">
        <v>68</v>
      </c>
      <c r="E31" s="160"/>
      <c r="F31" s="379">
        <f>ROUND(PRODUCT(F30,C31/100),0)</f>
        <v>0</v>
      </c>
      <c r="G31" s="380"/>
    </row>
    <row r="32" spans="1:7" ht="12.75">
      <c r="A32" s="157" t="s">
        <v>11</v>
      </c>
      <c r="B32" s="158"/>
      <c r="C32" s="159">
        <v>0</v>
      </c>
      <c r="D32" s="158" t="s">
        <v>68</v>
      </c>
      <c r="E32" s="160"/>
      <c r="F32" s="379">
        <v>0</v>
      </c>
      <c r="G32" s="380"/>
    </row>
    <row r="33" spans="1:7" ht="12.75">
      <c r="A33" s="157" t="s">
        <v>67</v>
      </c>
      <c r="B33" s="161"/>
      <c r="C33" s="162">
        <f>C32</f>
        <v>0</v>
      </c>
      <c r="D33" s="158" t="s">
        <v>68</v>
      </c>
      <c r="E33" s="135"/>
      <c r="F33" s="379">
        <f>ROUND(PRODUCT(F32,C33/100),0)</f>
        <v>0</v>
      </c>
      <c r="G33" s="380"/>
    </row>
    <row r="34" spans="1:7" s="166" customFormat="1" ht="19.5" customHeight="1" thickBot="1">
      <c r="A34" s="163" t="s">
        <v>69</v>
      </c>
      <c r="B34" s="164"/>
      <c r="C34" s="164"/>
      <c r="D34" s="164"/>
      <c r="E34" s="165"/>
      <c r="F34" s="381">
        <f>ROUND(SUM(F30:F33),0)</f>
        <v>0</v>
      </c>
      <c r="G34" s="38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7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7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7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7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7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7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7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7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sheetProtection algorithmName="SHA-512" hashValue="cNQwUveQXXK9bYCwNxCcYyrKPQay/0TTiZLPHK5beQGz8iNxFvSXdS6EmhYwMyH9WanZ2l5XfSCcEMrtOmYhgw==" saltValue="udN+QFV5bLbmeOzOR6fLZw==" spinCount="100000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96"/>
  <sheetViews>
    <sheetView tabSelected="1" workbookViewId="0" topLeftCell="A9">
      <selection activeCell="H41" sqref="H4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4" t="s">
        <v>2</v>
      </c>
      <c r="B1" s="385"/>
      <c r="C1" s="168" t="s">
        <v>102</v>
      </c>
      <c r="D1" s="169"/>
      <c r="E1" s="170"/>
      <c r="F1" s="169"/>
      <c r="G1" s="171" t="s">
        <v>71</v>
      </c>
      <c r="H1" s="172" t="s">
        <v>100</v>
      </c>
      <c r="I1" s="173"/>
    </row>
    <row r="2" spans="1:9" ht="13.5" thickBot="1">
      <c r="A2" s="386" t="s">
        <v>72</v>
      </c>
      <c r="B2" s="387"/>
      <c r="C2" s="174" t="s">
        <v>105</v>
      </c>
      <c r="D2" s="175"/>
      <c r="E2" s="176"/>
      <c r="F2" s="175"/>
      <c r="G2" s="388" t="s">
        <v>106</v>
      </c>
      <c r="H2" s="389"/>
      <c r="I2" s="390"/>
    </row>
    <row r="3" ht="13.5" thickTop="1">
      <c r="F3" s="109"/>
    </row>
    <row r="4" spans="1:9" ht="19.5" customHeight="1">
      <c r="A4" s="177" t="s">
        <v>73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294"/>
      <c r="B6" s="295" t="s">
        <v>74</v>
      </c>
      <c r="C6" s="295"/>
      <c r="D6" s="296"/>
      <c r="E6" s="297" t="s">
        <v>23</v>
      </c>
      <c r="F6" s="298" t="s">
        <v>24</v>
      </c>
      <c r="G6" s="298" t="s">
        <v>25</v>
      </c>
      <c r="H6" s="298" t="s">
        <v>26</v>
      </c>
      <c r="I6" s="299" t="s">
        <v>27</v>
      </c>
    </row>
    <row r="7" spans="1:9" s="109" customFormat="1" ht="12.75">
      <c r="A7" s="300" t="str">
        <f>'SO01 29_06_2016 Pol'!B7</f>
        <v>0000</v>
      </c>
      <c r="B7" s="301" t="str">
        <f>'SO01 29_06_2016 Pol'!C7</f>
        <v>Ostatní náklady</v>
      </c>
      <c r="C7" s="302"/>
      <c r="D7" s="303"/>
      <c r="E7" s="304">
        <f>'SO01 29_06_2016 Pol'!BA10</f>
        <v>0</v>
      </c>
      <c r="F7" s="305">
        <f>'SO01 29_06_2016 Pol'!BB10</f>
        <v>0</v>
      </c>
      <c r="G7" s="305">
        <f>'SO01 29_06_2016 Pol'!BC10</f>
        <v>0</v>
      </c>
      <c r="H7" s="305">
        <f>'SO01 29_06_2016 Pol'!BD10</f>
        <v>0</v>
      </c>
      <c r="I7" s="306">
        <f>'SO01 29_06_2016 Pol'!BE10</f>
        <v>0</v>
      </c>
    </row>
    <row r="8" spans="1:9" s="109" customFormat="1" ht="12.75">
      <c r="A8" s="300" t="str">
        <f>'SO01 29_06_2016 Pol'!B11</f>
        <v>1</v>
      </c>
      <c r="B8" s="301" t="str">
        <f>'SO01 29_06_2016 Pol'!C11</f>
        <v>Zemní práce</v>
      </c>
      <c r="C8" s="302"/>
      <c r="D8" s="303"/>
      <c r="E8" s="304">
        <f>'SO01 29_06_2016 Pol'!BA40</f>
        <v>0</v>
      </c>
      <c r="F8" s="305">
        <f>'SO01 29_06_2016 Pol'!BB40</f>
        <v>0</v>
      </c>
      <c r="G8" s="305">
        <f>'SO01 29_06_2016 Pol'!BC40</f>
        <v>0</v>
      </c>
      <c r="H8" s="305">
        <f>'SO01 29_06_2016 Pol'!BD40</f>
        <v>0</v>
      </c>
      <c r="I8" s="306">
        <f>'SO01 29_06_2016 Pol'!BE40</f>
        <v>0</v>
      </c>
    </row>
    <row r="9" spans="1:9" s="109" customFormat="1" ht="12.75">
      <c r="A9" s="300" t="str">
        <f>'SO01 29_06_2016 Pol'!B41</f>
        <v>2</v>
      </c>
      <c r="B9" s="301" t="str">
        <f>'SO01 29_06_2016 Pol'!C41</f>
        <v>Základy a zvláštní zakládání</v>
      </c>
      <c r="C9" s="302"/>
      <c r="D9" s="303"/>
      <c r="E9" s="304">
        <f>'SO01 29_06_2016 Pol'!BA48</f>
        <v>0</v>
      </c>
      <c r="F9" s="305">
        <f>'SO01 29_06_2016 Pol'!BB48</f>
        <v>0</v>
      </c>
      <c r="G9" s="305">
        <f>'SO01 29_06_2016 Pol'!BC48</f>
        <v>0</v>
      </c>
      <c r="H9" s="305">
        <f>'SO01 29_06_2016 Pol'!BD48</f>
        <v>0</v>
      </c>
      <c r="I9" s="306">
        <f>'SO01 29_06_2016 Pol'!BE48</f>
        <v>0</v>
      </c>
    </row>
    <row r="10" spans="1:9" s="109" customFormat="1" ht="12.75">
      <c r="A10" s="300" t="str">
        <f>'SO01 29_06_2016 Pol'!B49</f>
        <v>3</v>
      </c>
      <c r="B10" s="301" t="str">
        <f>'SO01 29_06_2016 Pol'!C49</f>
        <v>Svislé a kompletní konstrukce</v>
      </c>
      <c r="C10" s="302"/>
      <c r="D10" s="303"/>
      <c r="E10" s="304">
        <f>'SO01 29_06_2016 Pol'!BA66</f>
        <v>0</v>
      </c>
      <c r="F10" s="305">
        <f>'SO01 29_06_2016 Pol'!BB66</f>
        <v>0</v>
      </c>
      <c r="G10" s="305">
        <f>'SO01 29_06_2016 Pol'!BC66</f>
        <v>0</v>
      </c>
      <c r="H10" s="305">
        <f>'SO01 29_06_2016 Pol'!BD66</f>
        <v>0</v>
      </c>
      <c r="I10" s="306">
        <f>'SO01 29_06_2016 Pol'!BE66</f>
        <v>0</v>
      </c>
    </row>
    <row r="11" spans="1:9" s="109" customFormat="1" ht="12.75">
      <c r="A11" s="300" t="str">
        <f>'SO01 29_06_2016 Pol'!B67</f>
        <v>5</v>
      </c>
      <c r="B11" s="301" t="str">
        <f>'SO01 29_06_2016 Pol'!C67</f>
        <v>Komunikace</v>
      </c>
      <c r="C11" s="302"/>
      <c r="D11" s="303"/>
      <c r="E11" s="304">
        <f>'SO01 29_06_2016 Pol'!BA77</f>
        <v>0</v>
      </c>
      <c r="F11" s="305">
        <f>'SO01 29_06_2016 Pol'!BB77</f>
        <v>0</v>
      </c>
      <c r="G11" s="305">
        <f>'SO01 29_06_2016 Pol'!BC77</f>
        <v>0</v>
      </c>
      <c r="H11" s="305">
        <f>'SO01 29_06_2016 Pol'!BD77</f>
        <v>0</v>
      </c>
      <c r="I11" s="306">
        <f>'SO01 29_06_2016 Pol'!BE77</f>
        <v>0</v>
      </c>
    </row>
    <row r="12" spans="1:9" s="109" customFormat="1" ht="12.75">
      <c r="A12" s="300" t="str">
        <f>'SO01 29_06_2016 Pol'!B78</f>
        <v>61</v>
      </c>
      <c r="B12" s="301" t="str">
        <f>'SO01 29_06_2016 Pol'!C78</f>
        <v>Upravy povrchů vnitřní</v>
      </c>
      <c r="C12" s="302"/>
      <c r="D12" s="303"/>
      <c r="E12" s="304">
        <f>'SO01 29_06_2016 Pol'!BA107</f>
        <v>0</v>
      </c>
      <c r="F12" s="305">
        <f>'SO01 29_06_2016 Pol'!BB107</f>
        <v>0</v>
      </c>
      <c r="G12" s="305">
        <f>'SO01 29_06_2016 Pol'!BC107</f>
        <v>0</v>
      </c>
      <c r="H12" s="305">
        <f>'SO01 29_06_2016 Pol'!BD107</f>
        <v>0</v>
      </c>
      <c r="I12" s="306">
        <f>'SO01 29_06_2016 Pol'!BE107</f>
        <v>0</v>
      </c>
    </row>
    <row r="13" spans="1:9" s="109" customFormat="1" ht="12.75">
      <c r="A13" s="300" t="str">
        <f>'SO01 29_06_2016 Pol'!B108</f>
        <v>62</v>
      </c>
      <c r="B13" s="301" t="str">
        <f>'SO01 29_06_2016 Pol'!C108</f>
        <v>Úpravy povrchů vnější</v>
      </c>
      <c r="C13" s="302"/>
      <c r="D13" s="303"/>
      <c r="E13" s="304">
        <f>'SO01 29_06_2016 Pol'!BA228</f>
        <v>0</v>
      </c>
      <c r="F13" s="305">
        <f>'SO01 29_06_2016 Pol'!BB228</f>
        <v>0</v>
      </c>
      <c r="G13" s="305">
        <f>'SO01 29_06_2016 Pol'!BC228</f>
        <v>0</v>
      </c>
      <c r="H13" s="305">
        <f>'SO01 29_06_2016 Pol'!BD228</f>
        <v>0</v>
      </c>
      <c r="I13" s="306">
        <f>'SO01 29_06_2016 Pol'!BE228</f>
        <v>0</v>
      </c>
    </row>
    <row r="14" spans="1:9" s="109" customFormat="1" ht="12.75">
      <c r="A14" s="300" t="str">
        <f>'SO01 29_06_2016 Pol'!B229</f>
        <v>63</v>
      </c>
      <c r="B14" s="301" t="str">
        <f>'SO01 29_06_2016 Pol'!C229</f>
        <v>Podlahy a podlahové konstrukce</v>
      </c>
      <c r="C14" s="302"/>
      <c r="D14" s="303"/>
      <c r="E14" s="304">
        <f>'SO01 29_06_2016 Pol'!BA242</f>
        <v>0</v>
      </c>
      <c r="F14" s="305">
        <f>'SO01 29_06_2016 Pol'!BB242</f>
        <v>0</v>
      </c>
      <c r="G14" s="305">
        <f>'SO01 29_06_2016 Pol'!BC242</f>
        <v>0</v>
      </c>
      <c r="H14" s="305">
        <f>'SO01 29_06_2016 Pol'!BD242</f>
        <v>0</v>
      </c>
      <c r="I14" s="306">
        <f>'SO01 29_06_2016 Pol'!BE242</f>
        <v>0</v>
      </c>
    </row>
    <row r="15" spans="1:9" s="109" customFormat="1" ht="12.75">
      <c r="A15" s="300" t="str">
        <f>'SO01 29_06_2016 Pol'!B243</f>
        <v>94</v>
      </c>
      <c r="B15" s="301" t="str">
        <f>'SO01 29_06_2016 Pol'!C243</f>
        <v>Lešení a stavební výtahy</v>
      </c>
      <c r="C15" s="302"/>
      <c r="D15" s="303"/>
      <c r="E15" s="304">
        <f>'SO01 29_06_2016 Pol'!BA259</f>
        <v>0</v>
      </c>
      <c r="F15" s="305">
        <f>'SO01 29_06_2016 Pol'!BB259</f>
        <v>0</v>
      </c>
      <c r="G15" s="305">
        <f>'SO01 29_06_2016 Pol'!BC259</f>
        <v>0</v>
      </c>
      <c r="H15" s="305">
        <f>'SO01 29_06_2016 Pol'!BD259</f>
        <v>0</v>
      </c>
      <c r="I15" s="306">
        <f>'SO01 29_06_2016 Pol'!BE259</f>
        <v>0</v>
      </c>
    </row>
    <row r="16" spans="1:9" s="109" customFormat="1" ht="12.75">
      <c r="A16" s="300" t="str">
        <f>'SO01 29_06_2016 Pol'!B260</f>
        <v>95</v>
      </c>
      <c r="B16" s="301" t="str">
        <f>'SO01 29_06_2016 Pol'!C260</f>
        <v>Dokončovací konstrukce na pozemních stavbách</v>
      </c>
      <c r="C16" s="302"/>
      <c r="D16" s="303"/>
      <c r="E16" s="304">
        <f>'SO01 29_06_2016 Pol'!BA273</f>
        <v>0</v>
      </c>
      <c r="F16" s="305">
        <f>'SO01 29_06_2016 Pol'!BB273</f>
        <v>0</v>
      </c>
      <c r="G16" s="305">
        <f>'SO01 29_06_2016 Pol'!BC273</f>
        <v>0</v>
      </c>
      <c r="H16" s="305">
        <f>'SO01 29_06_2016 Pol'!BD273</f>
        <v>0</v>
      </c>
      <c r="I16" s="306">
        <f>'SO01 29_06_2016 Pol'!BE273</f>
        <v>0</v>
      </c>
    </row>
    <row r="17" spans="1:9" s="109" customFormat="1" ht="12.75">
      <c r="A17" s="300" t="str">
        <f>'SO01 29_06_2016 Pol'!B274</f>
        <v>96</v>
      </c>
      <c r="B17" s="301" t="str">
        <f>'SO01 29_06_2016 Pol'!C274</f>
        <v>Bourání konstrukcí</v>
      </c>
      <c r="C17" s="302"/>
      <c r="D17" s="303"/>
      <c r="E17" s="304">
        <f>'SO01 29_06_2016 Pol'!BA324</f>
        <v>0</v>
      </c>
      <c r="F17" s="305">
        <f>'SO01 29_06_2016 Pol'!BB324</f>
        <v>0</v>
      </c>
      <c r="G17" s="305">
        <f>'SO01 29_06_2016 Pol'!BC324</f>
        <v>0</v>
      </c>
      <c r="H17" s="305">
        <f>'SO01 29_06_2016 Pol'!BD324</f>
        <v>0</v>
      </c>
      <c r="I17" s="306">
        <f>'SO01 29_06_2016 Pol'!BE324</f>
        <v>0</v>
      </c>
    </row>
    <row r="18" spans="1:9" s="109" customFormat="1" ht="12.75">
      <c r="A18" s="300" t="str">
        <f>'SO01 29_06_2016 Pol'!B325</f>
        <v>97</v>
      </c>
      <c r="B18" s="301" t="str">
        <f>'SO01 29_06_2016 Pol'!C325</f>
        <v>Prorážení otvorů</v>
      </c>
      <c r="C18" s="302"/>
      <c r="D18" s="303"/>
      <c r="E18" s="304">
        <f>'SO01 29_06_2016 Pol'!BA379</f>
        <v>0</v>
      </c>
      <c r="F18" s="305">
        <f>'SO01 29_06_2016 Pol'!BB379</f>
        <v>0</v>
      </c>
      <c r="G18" s="305">
        <f>'SO01 29_06_2016 Pol'!BC379</f>
        <v>0</v>
      </c>
      <c r="H18" s="305">
        <f>'SO01 29_06_2016 Pol'!BD379</f>
        <v>0</v>
      </c>
      <c r="I18" s="306">
        <f>'SO01 29_06_2016 Pol'!BE379</f>
        <v>0</v>
      </c>
    </row>
    <row r="19" spans="1:9" s="109" customFormat="1" ht="12.75">
      <c r="A19" s="300" t="str">
        <f>'SO01 29_06_2016 Pol'!B380</f>
        <v>99</v>
      </c>
      <c r="B19" s="301" t="str">
        <f>'SO01 29_06_2016 Pol'!C380</f>
        <v>Staveništní přesun hmot</v>
      </c>
      <c r="C19" s="302"/>
      <c r="D19" s="303"/>
      <c r="E19" s="304">
        <f>'SO01 29_06_2016 Pol'!BA382</f>
        <v>0</v>
      </c>
      <c r="F19" s="305">
        <f>'SO01 29_06_2016 Pol'!BB382</f>
        <v>0</v>
      </c>
      <c r="G19" s="305">
        <f>'SO01 29_06_2016 Pol'!BC382</f>
        <v>0</v>
      </c>
      <c r="H19" s="305">
        <f>'SO01 29_06_2016 Pol'!BD382</f>
        <v>0</v>
      </c>
      <c r="I19" s="306">
        <f>'SO01 29_06_2016 Pol'!BE382</f>
        <v>0</v>
      </c>
    </row>
    <row r="20" spans="1:9" s="109" customFormat="1" ht="12.75">
      <c r="A20" s="300" t="str">
        <f>'SO01 29_06_2016 Pol'!B383</f>
        <v>711</v>
      </c>
      <c r="B20" s="301" t="str">
        <f>'SO01 29_06_2016 Pol'!C383</f>
        <v>Izolace proti vodě</v>
      </c>
      <c r="C20" s="302"/>
      <c r="D20" s="303"/>
      <c r="E20" s="304">
        <f>'SO01 29_06_2016 Pol'!BA414</f>
        <v>0</v>
      </c>
      <c r="F20" s="305">
        <f>'SO01 29_06_2016 Pol'!BB414</f>
        <v>0</v>
      </c>
      <c r="G20" s="305">
        <f>'SO01 29_06_2016 Pol'!BC414</f>
        <v>0</v>
      </c>
      <c r="H20" s="305">
        <f>'SO01 29_06_2016 Pol'!BD414</f>
        <v>0</v>
      </c>
      <c r="I20" s="306">
        <f>'SO01 29_06_2016 Pol'!BE414</f>
        <v>0</v>
      </c>
    </row>
    <row r="21" spans="1:9" s="109" customFormat="1" ht="12.75">
      <c r="A21" s="300" t="str">
        <f>'SO01 29_06_2016 Pol'!B415</f>
        <v>712</v>
      </c>
      <c r="B21" s="301" t="str">
        <f>'SO01 29_06_2016 Pol'!C415</f>
        <v>Živičné krytiny</v>
      </c>
      <c r="C21" s="302"/>
      <c r="D21" s="303"/>
      <c r="E21" s="304">
        <f>'SO01 29_06_2016 Pol'!BA427</f>
        <v>0</v>
      </c>
      <c r="F21" s="305">
        <f>'SO01 29_06_2016 Pol'!BB427</f>
        <v>0</v>
      </c>
      <c r="G21" s="305">
        <f>'SO01 29_06_2016 Pol'!BC427</f>
        <v>0</v>
      </c>
      <c r="H21" s="305">
        <f>'SO01 29_06_2016 Pol'!BD427</f>
        <v>0</v>
      </c>
      <c r="I21" s="306">
        <f>'SO01 29_06_2016 Pol'!BE427</f>
        <v>0</v>
      </c>
    </row>
    <row r="22" spans="1:9" s="109" customFormat="1" ht="12.75">
      <c r="A22" s="300" t="str">
        <f>'SO01 29_06_2016 Pol'!B428</f>
        <v>713</v>
      </c>
      <c r="B22" s="301" t="str">
        <f>'SO01 29_06_2016 Pol'!C428</f>
        <v>Izolace tepelné</v>
      </c>
      <c r="C22" s="302"/>
      <c r="D22" s="303"/>
      <c r="E22" s="304">
        <f>'SO01 29_06_2016 Pol'!BA437</f>
        <v>0</v>
      </c>
      <c r="F22" s="305">
        <f>'SO01 29_06_2016 Pol'!BB437</f>
        <v>0</v>
      </c>
      <c r="G22" s="305">
        <f>'SO01 29_06_2016 Pol'!BC437</f>
        <v>0</v>
      </c>
      <c r="H22" s="305">
        <f>'SO01 29_06_2016 Pol'!BD437</f>
        <v>0</v>
      </c>
      <c r="I22" s="306">
        <f>'SO01 29_06_2016 Pol'!BE437</f>
        <v>0</v>
      </c>
    </row>
    <row r="23" spans="1:9" s="109" customFormat="1" ht="12.75">
      <c r="A23" s="300" t="str">
        <f>'SO01 29_06_2016 Pol'!B438</f>
        <v>762</v>
      </c>
      <c r="B23" s="301" t="str">
        <f>'SO01 29_06_2016 Pol'!C438</f>
        <v>Konstrukce tesařské</v>
      </c>
      <c r="C23" s="302"/>
      <c r="D23" s="303"/>
      <c r="E23" s="304">
        <f>'SO01 29_06_2016 Pol'!BA462</f>
        <v>0</v>
      </c>
      <c r="F23" s="305">
        <f>'SO01 29_06_2016 Pol'!BB462</f>
        <v>0</v>
      </c>
      <c r="G23" s="305">
        <f>'SO01 29_06_2016 Pol'!BC462</f>
        <v>0</v>
      </c>
      <c r="H23" s="305">
        <f>'SO01 29_06_2016 Pol'!BD462</f>
        <v>0</v>
      </c>
      <c r="I23" s="306">
        <f>'SO01 29_06_2016 Pol'!BE462</f>
        <v>0</v>
      </c>
    </row>
    <row r="24" spans="1:9" s="109" customFormat="1" ht="12.75">
      <c r="A24" s="300" t="str">
        <f>'SO01 29_06_2016 Pol'!B463</f>
        <v>764</v>
      </c>
      <c r="B24" s="301" t="str">
        <f>'SO01 29_06_2016 Pol'!C463</f>
        <v>Konstrukce klempířské</v>
      </c>
      <c r="C24" s="302"/>
      <c r="D24" s="303"/>
      <c r="E24" s="304">
        <f>'SO01 29_06_2016 Pol'!BA489</f>
        <v>0</v>
      </c>
      <c r="F24" s="305">
        <f>'SO01 29_06_2016 Pol'!BB489</f>
        <v>0</v>
      </c>
      <c r="G24" s="305">
        <f>'SO01 29_06_2016 Pol'!BC489</f>
        <v>0</v>
      </c>
      <c r="H24" s="305">
        <f>'SO01 29_06_2016 Pol'!BD489</f>
        <v>0</v>
      </c>
      <c r="I24" s="306">
        <f>'SO01 29_06_2016 Pol'!BE489</f>
        <v>0</v>
      </c>
    </row>
    <row r="25" spans="1:9" s="109" customFormat="1" ht="12.75">
      <c r="A25" s="300" t="str">
        <f>'SO01 29_06_2016 Pol'!B490</f>
        <v>766</v>
      </c>
      <c r="B25" s="301" t="str">
        <f>'SO01 29_06_2016 Pol'!C490</f>
        <v>Konstrukce truhlářské</v>
      </c>
      <c r="C25" s="302"/>
      <c r="D25" s="303"/>
      <c r="E25" s="304">
        <f>'SO01 29_06_2016 Pol'!BA507</f>
        <v>0</v>
      </c>
      <c r="F25" s="305">
        <f>'SO01 29_06_2016 Pol'!BB507</f>
        <v>0</v>
      </c>
      <c r="G25" s="305">
        <f>'SO01 29_06_2016 Pol'!BC507</f>
        <v>0</v>
      </c>
      <c r="H25" s="305">
        <f>'SO01 29_06_2016 Pol'!BD507</f>
        <v>0</v>
      </c>
      <c r="I25" s="306">
        <f>'SO01 29_06_2016 Pol'!BE507</f>
        <v>0</v>
      </c>
    </row>
    <row r="26" spans="1:9" s="109" customFormat="1" ht="12.75">
      <c r="A26" s="300" t="str">
        <f>'SO01 29_06_2016 Pol'!B508</f>
        <v>767</v>
      </c>
      <c r="B26" s="301" t="str">
        <f>'SO01 29_06_2016 Pol'!C508</f>
        <v>Konstrukce zámečnické</v>
      </c>
      <c r="C26" s="302"/>
      <c r="D26" s="303"/>
      <c r="E26" s="304">
        <f>'SO01 29_06_2016 Pol'!BA525</f>
        <v>0</v>
      </c>
      <c r="F26" s="305">
        <f>'SO01 29_06_2016 Pol'!BB525</f>
        <v>0</v>
      </c>
      <c r="G26" s="305">
        <f>'SO01 29_06_2016 Pol'!BC525</f>
        <v>0</v>
      </c>
      <c r="H26" s="305">
        <f>'SO01 29_06_2016 Pol'!BD525</f>
        <v>0</v>
      </c>
      <c r="I26" s="306">
        <f>'SO01 29_06_2016 Pol'!BE525</f>
        <v>0</v>
      </c>
    </row>
    <row r="27" spans="1:9" s="109" customFormat="1" ht="12.75">
      <c r="A27" s="300" t="str">
        <f>'SO01 29_06_2016 Pol'!B526</f>
        <v>771</v>
      </c>
      <c r="B27" s="301" t="str">
        <f>'SO01 29_06_2016 Pol'!C526</f>
        <v>Podlahy z dlaždic a obklady</v>
      </c>
      <c r="C27" s="302"/>
      <c r="D27" s="303"/>
      <c r="E27" s="304">
        <f>'SO01 29_06_2016 Pol'!BA556</f>
        <v>0</v>
      </c>
      <c r="F27" s="305">
        <f>'SO01 29_06_2016 Pol'!BB556</f>
        <v>0</v>
      </c>
      <c r="G27" s="305">
        <f>'SO01 29_06_2016 Pol'!BC556</f>
        <v>0</v>
      </c>
      <c r="H27" s="305">
        <f>'SO01 29_06_2016 Pol'!BD556</f>
        <v>0</v>
      </c>
      <c r="I27" s="306">
        <f>'SO01 29_06_2016 Pol'!BE556</f>
        <v>0</v>
      </c>
    </row>
    <row r="28" spans="1:9" s="109" customFormat="1" ht="12.75">
      <c r="A28" s="300" t="str">
        <f>'SO01 29_06_2016 Pol'!B557</f>
        <v>777</v>
      </c>
      <c r="B28" s="301" t="str">
        <f>'SO01 29_06_2016 Pol'!C557</f>
        <v>Podlahy ze syntetických hmot</v>
      </c>
      <c r="C28" s="302"/>
      <c r="D28" s="303"/>
      <c r="E28" s="304">
        <f>'SO01 29_06_2016 Pol'!BA568</f>
        <v>0</v>
      </c>
      <c r="F28" s="305">
        <f>'SO01 29_06_2016 Pol'!BB568</f>
        <v>0</v>
      </c>
      <c r="G28" s="305">
        <f>'SO01 29_06_2016 Pol'!BC568</f>
        <v>0</v>
      </c>
      <c r="H28" s="305">
        <f>'SO01 29_06_2016 Pol'!BD568</f>
        <v>0</v>
      </c>
      <c r="I28" s="306">
        <f>'SO01 29_06_2016 Pol'!BE568</f>
        <v>0</v>
      </c>
    </row>
    <row r="29" spans="1:9" s="109" customFormat="1" ht="12.75">
      <c r="A29" s="300" t="str">
        <f>'SO01 29_06_2016 Pol'!B569</f>
        <v>783</v>
      </c>
      <c r="B29" s="301" t="str">
        <f>'SO01 29_06_2016 Pol'!C569</f>
        <v>Nátěry</v>
      </c>
      <c r="C29" s="302"/>
      <c r="D29" s="303"/>
      <c r="E29" s="304">
        <f>'SO01 29_06_2016 Pol'!BA573</f>
        <v>0</v>
      </c>
      <c r="F29" s="305">
        <f>'SO01 29_06_2016 Pol'!BB573</f>
        <v>0</v>
      </c>
      <c r="G29" s="305">
        <f>'SO01 29_06_2016 Pol'!BC573</f>
        <v>0</v>
      </c>
      <c r="H29" s="305">
        <f>'SO01 29_06_2016 Pol'!BD573</f>
        <v>0</v>
      </c>
      <c r="I29" s="306">
        <f>'SO01 29_06_2016 Pol'!BE573</f>
        <v>0</v>
      </c>
    </row>
    <row r="30" spans="1:9" s="109" customFormat="1" ht="12.75">
      <c r="A30" s="300" t="str">
        <f>'SO01 29_06_2016 Pol'!B574</f>
        <v>784</v>
      </c>
      <c r="B30" s="301" t="str">
        <f>'SO01 29_06_2016 Pol'!C574</f>
        <v>Malby</v>
      </c>
      <c r="C30" s="302"/>
      <c r="D30" s="303"/>
      <c r="E30" s="304">
        <f>'SO01 29_06_2016 Pol'!BA631</f>
        <v>0</v>
      </c>
      <c r="F30" s="305">
        <f>'SO01 29_06_2016 Pol'!BB631</f>
        <v>0</v>
      </c>
      <c r="G30" s="305">
        <f>'SO01 29_06_2016 Pol'!BC631</f>
        <v>0</v>
      </c>
      <c r="H30" s="305">
        <f>'SO01 29_06_2016 Pol'!BD631</f>
        <v>0</v>
      </c>
      <c r="I30" s="306">
        <f>'SO01 29_06_2016 Pol'!BE631</f>
        <v>0</v>
      </c>
    </row>
    <row r="31" spans="1:9" s="109" customFormat="1" ht="12.75">
      <c r="A31" s="300" t="str">
        <f>'SO01 29_06_2016 Pol'!B632</f>
        <v>M21</v>
      </c>
      <c r="B31" s="301" t="str">
        <f>'SO01 29_06_2016 Pol'!C632</f>
        <v>Elektromontáže</v>
      </c>
      <c r="C31" s="302"/>
      <c r="D31" s="303"/>
      <c r="E31" s="304">
        <f>'SO01 29_06_2016 Pol'!BA639</f>
        <v>0</v>
      </c>
      <c r="F31" s="305">
        <f>'SO01 29_06_2016 Pol'!BB639</f>
        <v>0</v>
      </c>
      <c r="G31" s="305">
        <f>'SO01 29_06_2016 Pol'!BC639</f>
        <v>0</v>
      </c>
      <c r="H31" s="305">
        <f>'SO01 29_06_2016 Pol'!BD639</f>
        <v>0</v>
      </c>
      <c r="I31" s="306">
        <f>'SO01 29_06_2016 Pol'!BE639</f>
        <v>0</v>
      </c>
    </row>
    <row r="32" spans="1:9" s="109" customFormat="1" ht="13.5" thickBot="1">
      <c r="A32" s="300" t="str">
        <f>'SO01 29_06_2016 Pol'!B640</f>
        <v>D96</v>
      </c>
      <c r="B32" s="301" t="str">
        <f>'SO01 29_06_2016 Pol'!C640</f>
        <v>Přesuny suti a vybouraných hmot</v>
      </c>
      <c r="C32" s="302"/>
      <c r="D32" s="303"/>
      <c r="E32" s="304">
        <f>'SO01 29_06_2016 Pol'!BA650</f>
        <v>0</v>
      </c>
      <c r="F32" s="305">
        <f>'SO01 29_06_2016 Pol'!BB650</f>
        <v>0</v>
      </c>
      <c r="G32" s="305">
        <f>'SO01 29_06_2016 Pol'!BC650</f>
        <v>0</v>
      </c>
      <c r="H32" s="305">
        <f>'SO01 29_06_2016 Pol'!BD650</f>
        <v>0</v>
      </c>
      <c r="I32" s="306">
        <f>'SO01 29_06_2016 Pol'!BE650</f>
        <v>0</v>
      </c>
    </row>
    <row r="33" spans="1:9" s="14" customFormat="1" ht="13.5" thickBot="1">
      <c r="A33" s="307"/>
      <c r="B33" s="308" t="s">
        <v>75</v>
      </c>
      <c r="C33" s="308"/>
      <c r="D33" s="309"/>
      <c r="E33" s="310">
        <f>SUM(E7:E32)</f>
        <v>0</v>
      </c>
      <c r="F33" s="311">
        <f>SUM(F7:F32)</f>
        <v>0</v>
      </c>
      <c r="G33" s="311">
        <f>SUM(G7:G32)</f>
        <v>0</v>
      </c>
      <c r="H33" s="311">
        <f>SUM(H7:H32)</f>
        <v>0</v>
      </c>
      <c r="I33" s="312">
        <f>SUM(I7:I32)</f>
        <v>0</v>
      </c>
    </row>
    <row r="34" spans="1:9" ht="12.75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57" ht="19.5" customHeight="1">
      <c r="A35" s="178" t="s">
        <v>76</v>
      </c>
      <c r="B35" s="178"/>
      <c r="C35" s="178"/>
      <c r="D35" s="178"/>
      <c r="E35" s="178"/>
      <c r="F35" s="178"/>
      <c r="G35" s="193"/>
      <c r="H35" s="178"/>
      <c r="I35" s="178"/>
      <c r="BA35" s="115"/>
      <c r="BB35" s="115"/>
      <c r="BC35" s="115"/>
      <c r="BD35" s="115"/>
      <c r="BE35" s="115"/>
    </row>
    <row r="36" ht="13.5" thickBot="1"/>
    <row r="37" spans="1:9" ht="12.75">
      <c r="A37" s="144" t="s">
        <v>77</v>
      </c>
      <c r="B37" s="145"/>
      <c r="C37" s="145"/>
      <c r="D37" s="194"/>
      <c r="E37" s="195" t="s">
        <v>78</v>
      </c>
      <c r="F37" s="196" t="s">
        <v>12</v>
      </c>
      <c r="G37" s="197" t="s">
        <v>79</v>
      </c>
      <c r="H37" s="198"/>
      <c r="I37" s="199" t="s">
        <v>78</v>
      </c>
    </row>
    <row r="38" spans="1:53" ht="12.75">
      <c r="A38" s="138" t="s">
        <v>768</v>
      </c>
      <c r="B38" s="129"/>
      <c r="C38" s="129"/>
      <c r="D38" s="200"/>
      <c r="E38" s="313"/>
      <c r="F38" s="314"/>
      <c r="G38" s="315">
        <v>0</v>
      </c>
      <c r="H38" s="316"/>
      <c r="I38" s="359">
        <f aca="true" t="shared" si="0" ref="I38:I44">E38+F38*G38/100</f>
        <v>0</v>
      </c>
      <c r="BA38" s="1">
        <v>0</v>
      </c>
    </row>
    <row r="39" spans="1:53" ht="12.75">
      <c r="A39" s="138" t="s">
        <v>769</v>
      </c>
      <c r="B39" s="129"/>
      <c r="C39" s="129"/>
      <c r="D39" s="200"/>
      <c r="E39" s="313"/>
      <c r="F39" s="314"/>
      <c r="G39" s="315">
        <v>0</v>
      </c>
      <c r="H39" s="316"/>
      <c r="I39" s="359">
        <f t="shared" si="0"/>
        <v>0</v>
      </c>
      <c r="BA39" s="1">
        <v>0</v>
      </c>
    </row>
    <row r="40" spans="1:53" ht="12.75">
      <c r="A40" s="138" t="s">
        <v>770</v>
      </c>
      <c r="B40" s="129"/>
      <c r="C40" s="129"/>
      <c r="D40" s="200"/>
      <c r="E40" s="313"/>
      <c r="F40" s="314"/>
      <c r="G40" s="315">
        <v>0</v>
      </c>
      <c r="H40" s="316"/>
      <c r="I40" s="359">
        <f t="shared" si="0"/>
        <v>0</v>
      </c>
      <c r="BA40" s="1">
        <v>0</v>
      </c>
    </row>
    <row r="41" spans="1:53" ht="12.75">
      <c r="A41" s="138" t="s">
        <v>771</v>
      </c>
      <c r="B41" s="129"/>
      <c r="C41" s="129"/>
      <c r="D41" s="200"/>
      <c r="E41" s="313"/>
      <c r="F41" s="314"/>
      <c r="G41" s="315">
        <v>0</v>
      </c>
      <c r="H41" s="316"/>
      <c r="I41" s="359">
        <f t="shared" si="0"/>
        <v>0</v>
      </c>
      <c r="BA41" s="1">
        <v>1</v>
      </c>
    </row>
    <row r="42" spans="1:53" ht="12.75">
      <c r="A42" s="138" t="s">
        <v>772</v>
      </c>
      <c r="B42" s="129"/>
      <c r="C42" s="129"/>
      <c r="D42" s="200"/>
      <c r="E42" s="313"/>
      <c r="F42" s="314"/>
      <c r="G42" s="315">
        <v>0</v>
      </c>
      <c r="H42" s="316"/>
      <c r="I42" s="359">
        <f t="shared" si="0"/>
        <v>0</v>
      </c>
      <c r="BA42" s="1">
        <v>1</v>
      </c>
    </row>
    <row r="43" spans="1:53" ht="12.75">
      <c r="A43" s="138" t="s">
        <v>773</v>
      </c>
      <c r="B43" s="129"/>
      <c r="C43" s="129"/>
      <c r="D43" s="200"/>
      <c r="E43" s="313"/>
      <c r="F43" s="314"/>
      <c r="G43" s="315">
        <v>0</v>
      </c>
      <c r="H43" s="316"/>
      <c r="I43" s="359">
        <f t="shared" si="0"/>
        <v>0</v>
      </c>
      <c r="BA43" s="1">
        <v>2</v>
      </c>
    </row>
    <row r="44" spans="1:53" ht="12.75">
      <c r="A44" s="138" t="s">
        <v>774</v>
      </c>
      <c r="B44" s="129"/>
      <c r="C44" s="129"/>
      <c r="D44" s="200"/>
      <c r="E44" s="313"/>
      <c r="F44" s="314"/>
      <c r="G44" s="315">
        <v>0</v>
      </c>
      <c r="H44" s="316"/>
      <c r="I44" s="359">
        <f t="shared" si="0"/>
        <v>0</v>
      </c>
      <c r="BA44" s="1">
        <v>2</v>
      </c>
    </row>
    <row r="45" spans="1:9" ht="13.5" thickBot="1">
      <c r="A45" s="204"/>
      <c r="B45" s="205" t="s">
        <v>80</v>
      </c>
      <c r="C45" s="206"/>
      <c r="D45" s="207"/>
      <c r="E45" s="208"/>
      <c r="F45" s="209"/>
      <c r="G45" s="209"/>
      <c r="H45" s="391">
        <f>SUM(I38:I44)</f>
        <v>0</v>
      </c>
      <c r="I45" s="392"/>
    </row>
    <row r="47" spans="2:9" ht="12.75">
      <c r="B47" s="14"/>
      <c r="F47" s="210"/>
      <c r="G47" s="211"/>
      <c r="H47" s="211"/>
      <c r="I47" s="43"/>
    </row>
    <row r="48" spans="6:9" ht="12.75">
      <c r="F48" s="210"/>
      <c r="G48" s="211"/>
      <c r="H48" s="211"/>
      <c r="I48" s="43"/>
    </row>
    <row r="49" spans="6:9" ht="12.75">
      <c r="F49" s="210"/>
      <c r="G49" s="211"/>
      <c r="H49" s="211"/>
      <c r="I49" s="43"/>
    </row>
    <row r="50" spans="6:9" ht="12.75">
      <c r="F50" s="210"/>
      <c r="G50" s="211"/>
      <c r="H50" s="211"/>
      <c r="I50" s="43"/>
    </row>
    <row r="51" spans="6:9" ht="12.75">
      <c r="F51" s="210"/>
      <c r="G51" s="211"/>
      <c r="H51" s="211"/>
      <c r="I51" s="43"/>
    </row>
    <row r="52" spans="6:9" ht="12.75">
      <c r="F52" s="210"/>
      <c r="G52" s="211"/>
      <c r="H52" s="211"/>
      <c r="I52" s="43"/>
    </row>
    <row r="53" spans="6:9" ht="12.75">
      <c r="F53" s="210"/>
      <c r="G53" s="211"/>
      <c r="H53" s="211"/>
      <c r="I53" s="43"/>
    </row>
    <row r="54" spans="6:9" ht="12.75">
      <c r="F54" s="210"/>
      <c r="G54" s="211"/>
      <c r="H54" s="211"/>
      <c r="I54" s="43"/>
    </row>
    <row r="55" spans="6:9" ht="12.75">
      <c r="F55" s="210"/>
      <c r="G55" s="211"/>
      <c r="H55" s="211"/>
      <c r="I55" s="43"/>
    </row>
    <row r="56" spans="6:9" ht="12.75">
      <c r="F56" s="210"/>
      <c r="G56" s="211"/>
      <c r="H56" s="211"/>
      <c r="I56" s="43"/>
    </row>
    <row r="57" spans="6:9" ht="12.75">
      <c r="F57" s="210"/>
      <c r="G57" s="211"/>
      <c r="H57" s="211"/>
      <c r="I57" s="43"/>
    </row>
    <row r="58" spans="6:9" ht="12.75">
      <c r="F58" s="210"/>
      <c r="G58" s="211"/>
      <c r="H58" s="211"/>
      <c r="I58" s="43"/>
    </row>
    <row r="59" spans="6:9" ht="12.75">
      <c r="F59" s="210"/>
      <c r="G59" s="211"/>
      <c r="H59" s="211"/>
      <c r="I59" s="43"/>
    </row>
    <row r="60" spans="6:9" ht="12.75">
      <c r="F60" s="210"/>
      <c r="G60" s="211"/>
      <c r="H60" s="211"/>
      <c r="I60" s="43"/>
    </row>
    <row r="61" spans="6:9" ht="12.75">
      <c r="F61" s="210"/>
      <c r="G61" s="211"/>
      <c r="H61" s="211"/>
      <c r="I61" s="43"/>
    </row>
    <row r="62" spans="6:9" ht="12.75">
      <c r="F62" s="210"/>
      <c r="G62" s="211"/>
      <c r="H62" s="211"/>
      <c r="I62" s="43"/>
    </row>
    <row r="63" spans="6:9" ht="12.75">
      <c r="F63" s="210"/>
      <c r="G63" s="211"/>
      <c r="H63" s="211"/>
      <c r="I63" s="43"/>
    </row>
    <row r="64" spans="6:9" ht="12.75">
      <c r="F64" s="210"/>
      <c r="G64" s="211"/>
      <c r="H64" s="211"/>
      <c r="I64" s="43"/>
    </row>
    <row r="65" spans="6:9" ht="12.75">
      <c r="F65" s="210"/>
      <c r="G65" s="211"/>
      <c r="H65" s="211"/>
      <c r="I65" s="43"/>
    </row>
    <row r="66" spans="6:9" ht="12.75">
      <c r="F66" s="210"/>
      <c r="G66" s="211"/>
      <c r="H66" s="211"/>
      <c r="I66" s="43"/>
    </row>
    <row r="67" spans="6:9" ht="12.75">
      <c r="F67" s="210"/>
      <c r="G67" s="211"/>
      <c r="H67" s="211"/>
      <c r="I67" s="43"/>
    </row>
    <row r="68" spans="6:9" ht="12.75">
      <c r="F68" s="210"/>
      <c r="G68" s="211"/>
      <c r="H68" s="211"/>
      <c r="I68" s="43"/>
    </row>
    <row r="69" spans="6:9" ht="12.75">
      <c r="F69" s="210"/>
      <c r="G69" s="211"/>
      <c r="H69" s="211"/>
      <c r="I69" s="43"/>
    </row>
    <row r="70" spans="6:9" ht="12.75">
      <c r="F70" s="210"/>
      <c r="G70" s="211"/>
      <c r="H70" s="211"/>
      <c r="I70" s="43"/>
    </row>
    <row r="71" spans="6:9" ht="12.75">
      <c r="F71" s="210"/>
      <c r="G71" s="211"/>
      <c r="H71" s="211"/>
      <c r="I71" s="43"/>
    </row>
    <row r="72" spans="6:9" ht="12.75">
      <c r="F72" s="210"/>
      <c r="G72" s="211"/>
      <c r="H72" s="211"/>
      <c r="I72" s="43"/>
    </row>
    <row r="73" spans="6:9" ht="12.75">
      <c r="F73" s="210"/>
      <c r="G73" s="211"/>
      <c r="H73" s="211"/>
      <c r="I73" s="43"/>
    </row>
    <row r="74" spans="6:9" ht="12.75">
      <c r="F74" s="210"/>
      <c r="G74" s="211"/>
      <c r="H74" s="211"/>
      <c r="I74" s="43"/>
    </row>
    <row r="75" spans="6:9" ht="12.75">
      <c r="F75" s="210"/>
      <c r="G75" s="211"/>
      <c r="H75" s="211"/>
      <c r="I75" s="43"/>
    </row>
    <row r="76" spans="6:9" ht="12.75">
      <c r="F76" s="210"/>
      <c r="G76" s="211"/>
      <c r="H76" s="211"/>
      <c r="I76" s="43"/>
    </row>
    <row r="77" spans="6:9" ht="12.75">
      <c r="F77" s="210"/>
      <c r="G77" s="211"/>
      <c r="H77" s="211"/>
      <c r="I77" s="43"/>
    </row>
    <row r="78" spans="6:9" ht="12.75">
      <c r="F78" s="210"/>
      <c r="G78" s="211"/>
      <c r="H78" s="211"/>
      <c r="I78" s="43"/>
    </row>
    <row r="79" spans="6:9" ht="12.75">
      <c r="F79" s="210"/>
      <c r="G79" s="211"/>
      <c r="H79" s="211"/>
      <c r="I79" s="43"/>
    </row>
    <row r="80" spans="6:9" ht="12.75">
      <c r="F80" s="210"/>
      <c r="G80" s="211"/>
      <c r="H80" s="211"/>
      <c r="I80" s="43"/>
    </row>
    <row r="81" spans="6:9" ht="12.75">
      <c r="F81" s="210"/>
      <c r="G81" s="211"/>
      <c r="H81" s="211"/>
      <c r="I81" s="43"/>
    </row>
    <row r="82" spans="6:9" ht="12.75">
      <c r="F82" s="210"/>
      <c r="G82" s="211"/>
      <c r="H82" s="211"/>
      <c r="I82" s="43"/>
    </row>
    <row r="83" spans="6:9" ht="12.75">
      <c r="F83" s="210"/>
      <c r="G83" s="211"/>
      <c r="H83" s="211"/>
      <c r="I83" s="43"/>
    </row>
    <row r="84" spans="6:9" ht="12.75">
      <c r="F84" s="210"/>
      <c r="G84" s="211"/>
      <c r="H84" s="211"/>
      <c r="I84" s="43"/>
    </row>
    <row r="85" spans="6:9" ht="12.75">
      <c r="F85" s="210"/>
      <c r="G85" s="211"/>
      <c r="H85" s="211"/>
      <c r="I85" s="43"/>
    </row>
    <row r="86" spans="6:9" ht="12.75">
      <c r="F86" s="210"/>
      <c r="G86" s="211"/>
      <c r="H86" s="211"/>
      <c r="I86" s="43"/>
    </row>
    <row r="87" spans="6:9" ht="12.75">
      <c r="F87" s="210"/>
      <c r="G87" s="211"/>
      <c r="H87" s="211"/>
      <c r="I87" s="43"/>
    </row>
    <row r="88" spans="6:9" ht="12.75">
      <c r="F88" s="210"/>
      <c r="G88" s="211"/>
      <c r="H88" s="211"/>
      <c r="I88" s="43"/>
    </row>
    <row r="89" spans="6:9" ht="12.75">
      <c r="F89" s="210"/>
      <c r="G89" s="211"/>
      <c r="H89" s="211"/>
      <c r="I89" s="43"/>
    </row>
    <row r="90" spans="6:9" ht="12.75">
      <c r="F90" s="210"/>
      <c r="G90" s="211"/>
      <c r="H90" s="211"/>
      <c r="I90" s="43"/>
    </row>
    <row r="91" spans="6:9" ht="12.75">
      <c r="F91" s="210"/>
      <c r="G91" s="211"/>
      <c r="H91" s="211"/>
      <c r="I91" s="43"/>
    </row>
    <row r="92" spans="6:9" ht="12.75">
      <c r="F92" s="210"/>
      <c r="G92" s="211"/>
      <c r="H92" s="211"/>
      <c r="I92" s="43"/>
    </row>
    <row r="93" spans="6:9" ht="12.75">
      <c r="F93" s="210"/>
      <c r="G93" s="211"/>
      <c r="H93" s="211"/>
      <c r="I93" s="43"/>
    </row>
    <row r="94" spans="6:9" ht="12.75">
      <c r="F94" s="210"/>
      <c r="G94" s="211"/>
      <c r="H94" s="211"/>
      <c r="I94" s="43"/>
    </row>
    <row r="95" spans="6:9" ht="12.75">
      <c r="F95" s="210"/>
      <c r="G95" s="211"/>
      <c r="H95" s="211"/>
      <c r="I95" s="43"/>
    </row>
    <row r="96" spans="6:9" ht="12.75">
      <c r="F96" s="210"/>
      <c r="G96" s="211"/>
      <c r="H96" s="211"/>
      <c r="I96" s="43"/>
    </row>
  </sheetData>
  <sheetProtection algorithmName="SHA-512" hashValue="9dBWwFmX/Rng91USuNG3RfZhJbi5NKFXpE6eT8AuJEXtnK7pVPkmx5lPKMyftr9JuJ62GMDMZ7ZghILOLLmP8A==" saltValue="PTYQGKMYfzmHRG9WWTytEA==" spinCount="100000" sheet="1" objects="1" scenarios="1" selectLockedCells="1"/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723"/>
  <sheetViews>
    <sheetView showGridLines="0" showZeros="0" zoomScaleSheetLayoutView="100" workbookViewId="0" topLeftCell="A308">
      <selection activeCell="E321" sqref="E321"/>
    </sheetView>
  </sheetViews>
  <sheetFormatPr defaultColWidth="9.00390625" defaultRowHeight="12.75"/>
  <cols>
    <col min="1" max="1" width="4.375" style="212" customWidth="1"/>
    <col min="2" max="2" width="11.625" style="212" customWidth="1"/>
    <col min="3" max="3" width="40.375" style="212" customWidth="1"/>
    <col min="4" max="4" width="5.625" style="212" customWidth="1"/>
    <col min="5" max="5" width="8.625" style="220" customWidth="1"/>
    <col min="6" max="6" width="9.875" style="212" customWidth="1"/>
    <col min="7" max="7" width="13.875" style="212" customWidth="1"/>
    <col min="8" max="8" width="11.75390625" style="212" hidden="1" customWidth="1"/>
    <col min="9" max="9" width="11.625" style="212" hidden="1" customWidth="1"/>
    <col min="10" max="10" width="11.00390625" style="212" hidden="1" customWidth="1"/>
    <col min="11" max="11" width="10.375" style="212" hidden="1" customWidth="1"/>
    <col min="12" max="12" width="75.375" style="212" customWidth="1"/>
    <col min="13" max="13" width="45.25390625" style="212" customWidth="1"/>
    <col min="14" max="16384" width="9.125" style="212" customWidth="1"/>
  </cols>
  <sheetData>
    <row r="1" spans="1:7" ht="15.75">
      <c r="A1" s="393" t="s">
        <v>99</v>
      </c>
      <c r="B1" s="393"/>
      <c r="C1" s="393"/>
      <c r="D1" s="393"/>
      <c r="E1" s="393"/>
      <c r="F1" s="393"/>
      <c r="G1" s="393"/>
    </row>
    <row r="2" spans="2:7" ht="14.25" customHeight="1" thickBot="1">
      <c r="B2" s="213"/>
      <c r="C2" s="214"/>
      <c r="D2" s="214"/>
      <c r="E2" s="215"/>
      <c r="F2" s="214"/>
      <c r="G2" s="214"/>
    </row>
    <row r="3" spans="1:7" ht="13.5" thickTop="1">
      <c r="A3" s="384" t="s">
        <v>2</v>
      </c>
      <c r="B3" s="385"/>
      <c r="C3" s="168" t="s">
        <v>102</v>
      </c>
      <c r="D3" s="169"/>
      <c r="E3" s="216" t="s">
        <v>81</v>
      </c>
      <c r="F3" s="217" t="str">
        <f>'SO01 29_06_2016 Rek'!H1</f>
        <v>29_06_2016</v>
      </c>
      <c r="G3" s="218"/>
    </row>
    <row r="4" spans="1:7" ht="13.5" thickBot="1">
      <c r="A4" s="394" t="s">
        <v>72</v>
      </c>
      <c r="B4" s="387"/>
      <c r="C4" s="174" t="s">
        <v>105</v>
      </c>
      <c r="D4" s="175"/>
      <c r="E4" s="395" t="str">
        <f>'SO01 29_06_2016 Rek'!G2</f>
        <v>1 - Administrativní budova Jaroměř - SEN</v>
      </c>
      <c r="F4" s="396"/>
      <c r="G4" s="397"/>
    </row>
    <row r="5" spans="1:7" ht="13.5" thickTop="1">
      <c r="A5" s="219"/>
      <c r="G5" s="221"/>
    </row>
    <row r="6" spans="1:11" ht="27" customHeight="1">
      <c r="A6" s="222" t="s">
        <v>82</v>
      </c>
      <c r="B6" s="223" t="s">
        <v>83</v>
      </c>
      <c r="C6" s="223" t="s">
        <v>84</v>
      </c>
      <c r="D6" s="223" t="s">
        <v>85</v>
      </c>
      <c r="E6" s="224" t="s">
        <v>86</v>
      </c>
      <c r="F6" s="223" t="s">
        <v>87</v>
      </c>
      <c r="G6" s="225" t="s">
        <v>88</v>
      </c>
      <c r="H6" s="226" t="s">
        <v>89</v>
      </c>
      <c r="I6" s="226" t="s">
        <v>90</v>
      </c>
      <c r="J6" s="226" t="s">
        <v>91</v>
      </c>
      <c r="K6" s="226" t="s">
        <v>92</v>
      </c>
    </row>
    <row r="7" spans="1:15" ht="12.75">
      <c r="A7" s="227" t="s">
        <v>93</v>
      </c>
      <c r="B7" s="228" t="s">
        <v>107</v>
      </c>
      <c r="C7" s="229" t="s">
        <v>108</v>
      </c>
      <c r="D7" s="230"/>
      <c r="E7" s="231"/>
      <c r="F7" s="231"/>
      <c r="G7" s="232"/>
      <c r="H7" s="233"/>
      <c r="I7" s="234"/>
      <c r="J7" s="235"/>
      <c r="K7" s="236"/>
      <c r="O7" s="237">
        <v>1</v>
      </c>
    </row>
    <row r="8" spans="1:80" ht="12.75">
      <c r="A8" s="238">
        <v>1</v>
      </c>
      <c r="B8" s="239" t="s">
        <v>110</v>
      </c>
      <c r="C8" s="240" t="s">
        <v>111</v>
      </c>
      <c r="D8" s="241" t="s">
        <v>112</v>
      </c>
      <c r="E8" s="242">
        <v>1</v>
      </c>
      <c r="F8" s="317">
        <v>0</v>
      </c>
      <c r="G8" s="243">
        <f>E8*F8</f>
        <v>0</v>
      </c>
      <c r="H8" s="244">
        <v>0</v>
      </c>
      <c r="I8" s="245">
        <f>E8*H8</f>
        <v>0</v>
      </c>
      <c r="J8" s="244"/>
      <c r="K8" s="245">
        <f>E8*J8</f>
        <v>0</v>
      </c>
      <c r="O8" s="237">
        <v>2</v>
      </c>
      <c r="AA8" s="212">
        <v>12</v>
      </c>
      <c r="AB8" s="212">
        <v>0</v>
      </c>
      <c r="AC8" s="212">
        <v>163</v>
      </c>
      <c r="AZ8" s="212">
        <v>1</v>
      </c>
      <c r="BA8" s="212">
        <f>IF(AZ8=1,G8,0)</f>
        <v>0</v>
      </c>
      <c r="BB8" s="212">
        <f>IF(AZ8=2,G8,0)</f>
        <v>0</v>
      </c>
      <c r="BC8" s="212">
        <f>IF(AZ8=3,G8,0)</f>
        <v>0</v>
      </c>
      <c r="BD8" s="212">
        <f>IF(AZ8=4,G8,0)</f>
        <v>0</v>
      </c>
      <c r="BE8" s="212">
        <f>IF(AZ8=5,G8,0)</f>
        <v>0</v>
      </c>
      <c r="CA8" s="237">
        <v>12</v>
      </c>
      <c r="CB8" s="237">
        <v>0</v>
      </c>
    </row>
    <row r="9" spans="1:80" ht="22.5">
      <c r="A9" s="238">
        <v>2</v>
      </c>
      <c r="B9" s="239" t="s">
        <v>113</v>
      </c>
      <c r="C9" s="240" t="s">
        <v>114</v>
      </c>
      <c r="D9" s="241" t="s">
        <v>112</v>
      </c>
      <c r="E9" s="242">
        <v>1</v>
      </c>
      <c r="F9" s="317">
        <v>0</v>
      </c>
      <c r="G9" s="243">
        <f>E9*F9</f>
        <v>0</v>
      </c>
      <c r="H9" s="244">
        <v>0</v>
      </c>
      <c r="I9" s="245">
        <f>E9*H9</f>
        <v>0</v>
      </c>
      <c r="J9" s="244"/>
      <c r="K9" s="245">
        <f>E9*J9</f>
        <v>0</v>
      </c>
      <c r="O9" s="237">
        <v>2</v>
      </c>
      <c r="AA9" s="212">
        <v>12</v>
      </c>
      <c r="AB9" s="212">
        <v>0</v>
      </c>
      <c r="AC9" s="212">
        <v>164</v>
      </c>
      <c r="AZ9" s="212">
        <v>1</v>
      </c>
      <c r="BA9" s="212">
        <f>IF(AZ9=1,G9,0)</f>
        <v>0</v>
      </c>
      <c r="BB9" s="212">
        <f>IF(AZ9=2,G9,0)</f>
        <v>0</v>
      </c>
      <c r="BC9" s="212">
        <f>IF(AZ9=3,G9,0)</f>
        <v>0</v>
      </c>
      <c r="BD9" s="212">
        <f>IF(AZ9=4,G9,0)</f>
        <v>0</v>
      </c>
      <c r="BE9" s="212">
        <f>IF(AZ9=5,G9,0)</f>
        <v>0</v>
      </c>
      <c r="CA9" s="237">
        <v>12</v>
      </c>
      <c r="CB9" s="237">
        <v>0</v>
      </c>
    </row>
    <row r="10" spans="1:57" ht="12.75">
      <c r="A10" s="256"/>
      <c r="B10" s="257" t="s">
        <v>97</v>
      </c>
      <c r="C10" s="258" t="s">
        <v>109</v>
      </c>
      <c r="D10" s="259"/>
      <c r="E10" s="260"/>
      <c r="F10" s="318"/>
      <c r="G10" s="262">
        <f>SUM(G7:G9)</f>
        <v>0</v>
      </c>
      <c r="H10" s="263"/>
      <c r="I10" s="264">
        <f>SUM(I7:I9)</f>
        <v>0</v>
      </c>
      <c r="J10" s="263"/>
      <c r="K10" s="264">
        <f>SUM(K7:K9)</f>
        <v>0</v>
      </c>
      <c r="O10" s="237">
        <v>4</v>
      </c>
      <c r="BA10" s="265">
        <f>SUM(BA7:BA9)</f>
        <v>0</v>
      </c>
      <c r="BB10" s="265">
        <f>SUM(BB7:BB9)</f>
        <v>0</v>
      </c>
      <c r="BC10" s="265">
        <f>SUM(BC7:BC9)</f>
        <v>0</v>
      </c>
      <c r="BD10" s="265">
        <f>SUM(BD7:BD9)</f>
        <v>0</v>
      </c>
      <c r="BE10" s="265">
        <f>SUM(BE7:BE9)</f>
        <v>0</v>
      </c>
    </row>
    <row r="11" spans="1:15" ht="12.75">
      <c r="A11" s="227" t="s">
        <v>93</v>
      </c>
      <c r="B11" s="228" t="s">
        <v>94</v>
      </c>
      <c r="C11" s="229" t="s">
        <v>95</v>
      </c>
      <c r="D11" s="230"/>
      <c r="E11" s="231"/>
      <c r="F11" s="319"/>
      <c r="G11" s="232"/>
      <c r="H11" s="233"/>
      <c r="I11" s="234"/>
      <c r="J11" s="235"/>
      <c r="K11" s="236"/>
      <c r="O11" s="237">
        <v>1</v>
      </c>
    </row>
    <row r="12" spans="1:80" ht="12.75">
      <c r="A12" s="238">
        <v>3</v>
      </c>
      <c r="B12" s="239" t="s">
        <v>116</v>
      </c>
      <c r="C12" s="240" t="s">
        <v>117</v>
      </c>
      <c r="D12" s="241" t="s">
        <v>118</v>
      </c>
      <c r="E12" s="242">
        <v>40</v>
      </c>
      <c r="F12" s="317">
        <v>0</v>
      </c>
      <c r="G12" s="243">
        <f>E12*F12</f>
        <v>0</v>
      </c>
      <c r="H12" s="244">
        <v>0</v>
      </c>
      <c r="I12" s="245">
        <f>E12*H12</f>
        <v>0</v>
      </c>
      <c r="J12" s="244">
        <v>0</v>
      </c>
      <c r="K12" s="245">
        <f>E12*J12</f>
        <v>0</v>
      </c>
      <c r="O12" s="237">
        <v>2</v>
      </c>
      <c r="AA12" s="212">
        <v>1</v>
      </c>
      <c r="AB12" s="212">
        <v>1</v>
      </c>
      <c r="AC12" s="212">
        <v>1</v>
      </c>
      <c r="AZ12" s="212">
        <v>1</v>
      </c>
      <c r="BA12" s="212">
        <f>IF(AZ12=1,G12,0)</f>
        <v>0</v>
      </c>
      <c r="BB12" s="212">
        <f>IF(AZ12=2,G12,0)</f>
        <v>0</v>
      </c>
      <c r="BC12" s="212">
        <f>IF(AZ12=3,G12,0)</f>
        <v>0</v>
      </c>
      <c r="BD12" s="212">
        <f>IF(AZ12=4,G12,0)</f>
        <v>0</v>
      </c>
      <c r="BE12" s="212">
        <f>IF(AZ12=5,G12,0)</f>
        <v>0</v>
      </c>
      <c r="CA12" s="237">
        <v>1</v>
      </c>
      <c r="CB12" s="237">
        <v>1</v>
      </c>
    </row>
    <row r="13" spans="1:15" ht="12.75">
      <c r="A13" s="246"/>
      <c r="B13" s="250"/>
      <c r="C13" s="398" t="s">
        <v>119</v>
      </c>
      <c r="D13" s="399"/>
      <c r="E13" s="251">
        <v>40</v>
      </c>
      <c r="F13" s="320"/>
      <c r="G13" s="253"/>
      <c r="H13" s="254"/>
      <c r="I13" s="248"/>
      <c r="J13" s="255"/>
      <c r="K13" s="248"/>
      <c r="M13" s="249" t="s">
        <v>119</v>
      </c>
      <c r="O13" s="237"/>
    </row>
    <row r="14" spans="1:80" ht="12.75">
      <c r="A14" s="238">
        <v>4</v>
      </c>
      <c r="B14" s="239" t="s">
        <v>120</v>
      </c>
      <c r="C14" s="240" t="s">
        <v>121</v>
      </c>
      <c r="D14" s="241" t="s">
        <v>122</v>
      </c>
      <c r="E14" s="242">
        <v>3</v>
      </c>
      <c r="F14" s="317">
        <v>0</v>
      </c>
      <c r="G14" s="243">
        <f>E14*F14</f>
        <v>0</v>
      </c>
      <c r="H14" s="244">
        <v>0</v>
      </c>
      <c r="I14" s="245">
        <f>E14*H14</f>
        <v>0</v>
      </c>
      <c r="J14" s="244">
        <v>0</v>
      </c>
      <c r="K14" s="245">
        <f>E14*J14</f>
        <v>0</v>
      </c>
      <c r="O14" s="237">
        <v>2</v>
      </c>
      <c r="AA14" s="212">
        <v>1</v>
      </c>
      <c r="AB14" s="212">
        <v>1</v>
      </c>
      <c r="AC14" s="212">
        <v>1</v>
      </c>
      <c r="AZ14" s="212">
        <v>1</v>
      </c>
      <c r="BA14" s="212">
        <f>IF(AZ14=1,G14,0)</f>
        <v>0</v>
      </c>
      <c r="BB14" s="212">
        <f>IF(AZ14=2,G14,0)</f>
        <v>0</v>
      </c>
      <c r="BC14" s="212">
        <f>IF(AZ14=3,G14,0)</f>
        <v>0</v>
      </c>
      <c r="BD14" s="212">
        <f>IF(AZ14=4,G14,0)</f>
        <v>0</v>
      </c>
      <c r="BE14" s="212">
        <f>IF(AZ14=5,G14,0)</f>
        <v>0</v>
      </c>
      <c r="CA14" s="237">
        <v>1</v>
      </c>
      <c r="CB14" s="237">
        <v>1</v>
      </c>
    </row>
    <row r="15" spans="1:80" ht="12.75">
      <c r="A15" s="238">
        <v>5</v>
      </c>
      <c r="B15" s="239" t="s">
        <v>123</v>
      </c>
      <c r="C15" s="240" t="s">
        <v>124</v>
      </c>
      <c r="D15" s="241" t="s">
        <v>122</v>
      </c>
      <c r="E15" s="242">
        <v>3</v>
      </c>
      <c r="F15" s="317">
        <v>0</v>
      </c>
      <c r="G15" s="243">
        <f>E15*F15</f>
        <v>0</v>
      </c>
      <c r="H15" s="244">
        <v>5E-05</v>
      </c>
      <c r="I15" s="245">
        <f>E15*H15</f>
        <v>0.00015000000000000001</v>
      </c>
      <c r="J15" s="244">
        <v>0</v>
      </c>
      <c r="K15" s="245">
        <f>E15*J15</f>
        <v>0</v>
      </c>
      <c r="O15" s="237">
        <v>2</v>
      </c>
      <c r="AA15" s="212">
        <v>1</v>
      </c>
      <c r="AB15" s="212">
        <v>1</v>
      </c>
      <c r="AC15" s="212">
        <v>1</v>
      </c>
      <c r="AZ15" s="212">
        <v>1</v>
      </c>
      <c r="BA15" s="212">
        <f>IF(AZ15=1,G15,0)</f>
        <v>0</v>
      </c>
      <c r="BB15" s="212">
        <f>IF(AZ15=2,G15,0)</f>
        <v>0</v>
      </c>
      <c r="BC15" s="212">
        <f>IF(AZ15=3,G15,0)</f>
        <v>0</v>
      </c>
      <c r="BD15" s="212">
        <f>IF(AZ15=4,G15,0)</f>
        <v>0</v>
      </c>
      <c r="BE15" s="212">
        <f>IF(AZ15=5,G15,0)</f>
        <v>0</v>
      </c>
      <c r="CA15" s="237">
        <v>1</v>
      </c>
      <c r="CB15" s="237">
        <v>1</v>
      </c>
    </row>
    <row r="16" spans="1:80" ht="12.75">
      <c r="A16" s="238">
        <v>6</v>
      </c>
      <c r="B16" s="239" t="s">
        <v>125</v>
      </c>
      <c r="C16" s="240" t="s">
        <v>126</v>
      </c>
      <c r="D16" s="241" t="s">
        <v>118</v>
      </c>
      <c r="E16" s="242">
        <v>48.9</v>
      </c>
      <c r="F16" s="317">
        <v>0</v>
      </c>
      <c r="G16" s="243">
        <f>E16*F16</f>
        <v>0</v>
      </c>
      <c r="H16" s="244">
        <v>0</v>
      </c>
      <c r="I16" s="245">
        <f>E16*H16</f>
        <v>0</v>
      </c>
      <c r="J16" s="244">
        <v>-0.138</v>
      </c>
      <c r="K16" s="245">
        <f>E16*J16</f>
        <v>-6.748200000000001</v>
      </c>
      <c r="O16" s="237">
        <v>2</v>
      </c>
      <c r="AA16" s="212">
        <v>1</v>
      </c>
      <c r="AB16" s="212">
        <v>0</v>
      </c>
      <c r="AC16" s="212">
        <v>0</v>
      </c>
      <c r="AZ16" s="212">
        <v>1</v>
      </c>
      <c r="BA16" s="212">
        <f>IF(AZ16=1,G16,0)</f>
        <v>0</v>
      </c>
      <c r="BB16" s="212">
        <f>IF(AZ16=2,G16,0)</f>
        <v>0</v>
      </c>
      <c r="BC16" s="212">
        <f>IF(AZ16=3,G16,0)</f>
        <v>0</v>
      </c>
      <c r="BD16" s="212">
        <f>IF(AZ16=4,G16,0)</f>
        <v>0</v>
      </c>
      <c r="BE16" s="212">
        <f>IF(AZ16=5,G16,0)</f>
        <v>0</v>
      </c>
      <c r="CA16" s="237">
        <v>1</v>
      </c>
      <c r="CB16" s="237">
        <v>0</v>
      </c>
    </row>
    <row r="17" spans="1:15" ht="12.75">
      <c r="A17" s="246"/>
      <c r="B17" s="250"/>
      <c r="C17" s="398" t="s">
        <v>127</v>
      </c>
      <c r="D17" s="399"/>
      <c r="E17" s="251">
        <v>48.9</v>
      </c>
      <c r="F17" s="320"/>
      <c r="G17" s="253"/>
      <c r="H17" s="254"/>
      <c r="I17" s="248"/>
      <c r="J17" s="255"/>
      <c r="K17" s="248"/>
      <c r="M17" s="249" t="s">
        <v>127</v>
      </c>
      <c r="O17" s="237"/>
    </row>
    <row r="18" spans="1:80" ht="12.75">
      <c r="A18" s="238">
        <v>7</v>
      </c>
      <c r="B18" s="239" t="s">
        <v>128</v>
      </c>
      <c r="C18" s="240" t="s">
        <v>129</v>
      </c>
      <c r="D18" s="241" t="s">
        <v>118</v>
      </c>
      <c r="E18" s="242">
        <v>48.9</v>
      </c>
      <c r="F18" s="317">
        <v>0</v>
      </c>
      <c r="G18" s="243">
        <f>E18*F18</f>
        <v>0</v>
      </c>
      <c r="H18" s="244">
        <v>0</v>
      </c>
      <c r="I18" s="245">
        <f>E18*H18</f>
        <v>0</v>
      </c>
      <c r="J18" s="244">
        <v>-0.24</v>
      </c>
      <c r="K18" s="245">
        <f>E18*J18</f>
        <v>-11.735999999999999</v>
      </c>
      <c r="O18" s="237">
        <v>2</v>
      </c>
      <c r="AA18" s="212">
        <v>1</v>
      </c>
      <c r="AB18" s="212">
        <v>1</v>
      </c>
      <c r="AC18" s="212">
        <v>1</v>
      </c>
      <c r="AZ18" s="212">
        <v>1</v>
      </c>
      <c r="BA18" s="212">
        <f>IF(AZ18=1,G18,0)</f>
        <v>0</v>
      </c>
      <c r="BB18" s="212">
        <f>IF(AZ18=2,G18,0)</f>
        <v>0</v>
      </c>
      <c r="BC18" s="212">
        <f>IF(AZ18=3,G18,0)</f>
        <v>0</v>
      </c>
      <c r="BD18" s="212">
        <f>IF(AZ18=4,G18,0)</f>
        <v>0</v>
      </c>
      <c r="BE18" s="212">
        <f>IF(AZ18=5,G18,0)</f>
        <v>0</v>
      </c>
      <c r="CA18" s="237">
        <v>1</v>
      </c>
      <c r="CB18" s="237">
        <v>1</v>
      </c>
    </row>
    <row r="19" spans="1:15" ht="12.75">
      <c r="A19" s="246"/>
      <c r="B19" s="250"/>
      <c r="C19" s="398" t="s">
        <v>127</v>
      </c>
      <c r="D19" s="399"/>
      <c r="E19" s="251">
        <v>48.9</v>
      </c>
      <c r="F19" s="320"/>
      <c r="G19" s="253"/>
      <c r="H19" s="254"/>
      <c r="I19" s="248"/>
      <c r="J19" s="255"/>
      <c r="K19" s="248"/>
      <c r="M19" s="249" t="s">
        <v>127</v>
      </c>
      <c r="O19" s="237"/>
    </row>
    <row r="20" spans="1:80" ht="12.75">
      <c r="A20" s="238">
        <v>8</v>
      </c>
      <c r="B20" s="239" t="s">
        <v>130</v>
      </c>
      <c r="C20" s="240" t="s">
        <v>131</v>
      </c>
      <c r="D20" s="241" t="s">
        <v>132</v>
      </c>
      <c r="E20" s="242">
        <v>97.8</v>
      </c>
      <c r="F20" s="317">
        <v>0</v>
      </c>
      <c r="G20" s="243">
        <f>E20*F20</f>
        <v>0</v>
      </c>
      <c r="H20" s="244">
        <v>0</v>
      </c>
      <c r="I20" s="245">
        <f>E20*H20</f>
        <v>0</v>
      </c>
      <c r="J20" s="244">
        <v>-0.23</v>
      </c>
      <c r="K20" s="245">
        <f>E20*J20</f>
        <v>-22.494</v>
      </c>
      <c r="O20" s="237">
        <v>2</v>
      </c>
      <c r="AA20" s="212">
        <v>1</v>
      </c>
      <c r="AB20" s="212">
        <v>0</v>
      </c>
      <c r="AC20" s="212">
        <v>0</v>
      </c>
      <c r="AZ20" s="212">
        <v>1</v>
      </c>
      <c r="BA20" s="212">
        <f>IF(AZ20=1,G20,0)</f>
        <v>0</v>
      </c>
      <c r="BB20" s="212">
        <f>IF(AZ20=2,G20,0)</f>
        <v>0</v>
      </c>
      <c r="BC20" s="212">
        <f>IF(AZ20=3,G20,0)</f>
        <v>0</v>
      </c>
      <c r="BD20" s="212">
        <f>IF(AZ20=4,G20,0)</f>
        <v>0</v>
      </c>
      <c r="BE20" s="212">
        <f>IF(AZ20=5,G20,0)</f>
        <v>0</v>
      </c>
      <c r="CA20" s="237">
        <v>1</v>
      </c>
      <c r="CB20" s="237">
        <v>0</v>
      </c>
    </row>
    <row r="21" spans="1:15" ht="12.75">
      <c r="A21" s="246"/>
      <c r="B21" s="250"/>
      <c r="C21" s="398" t="s">
        <v>133</v>
      </c>
      <c r="D21" s="399"/>
      <c r="E21" s="251">
        <v>97.8</v>
      </c>
      <c r="F21" s="320"/>
      <c r="G21" s="253"/>
      <c r="H21" s="254"/>
      <c r="I21" s="248"/>
      <c r="J21" s="255"/>
      <c r="K21" s="248"/>
      <c r="M21" s="249" t="s">
        <v>133</v>
      </c>
      <c r="O21" s="237"/>
    </row>
    <row r="22" spans="1:80" ht="12.75">
      <c r="A22" s="238">
        <v>9</v>
      </c>
      <c r="B22" s="239" t="s">
        <v>134</v>
      </c>
      <c r="C22" s="240" t="s">
        <v>135</v>
      </c>
      <c r="D22" s="241" t="s">
        <v>136</v>
      </c>
      <c r="E22" s="242">
        <v>29.34</v>
      </c>
      <c r="F22" s="317">
        <v>0</v>
      </c>
      <c r="G22" s="243">
        <f>E22*F22</f>
        <v>0</v>
      </c>
      <c r="H22" s="244">
        <v>0</v>
      </c>
      <c r="I22" s="245">
        <f>E22*H22</f>
        <v>0</v>
      </c>
      <c r="J22" s="244">
        <v>0</v>
      </c>
      <c r="K22" s="245">
        <f>E22*J22</f>
        <v>0</v>
      </c>
      <c r="O22" s="237">
        <v>2</v>
      </c>
      <c r="AA22" s="212">
        <v>1</v>
      </c>
      <c r="AB22" s="212">
        <v>1</v>
      </c>
      <c r="AC22" s="212">
        <v>1</v>
      </c>
      <c r="AZ22" s="212">
        <v>1</v>
      </c>
      <c r="BA22" s="212">
        <f>IF(AZ22=1,G22,0)</f>
        <v>0</v>
      </c>
      <c r="BB22" s="212">
        <f>IF(AZ22=2,G22,0)</f>
        <v>0</v>
      </c>
      <c r="BC22" s="212">
        <f>IF(AZ22=3,G22,0)</f>
        <v>0</v>
      </c>
      <c r="BD22" s="212">
        <f>IF(AZ22=4,G22,0)</f>
        <v>0</v>
      </c>
      <c r="BE22" s="212">
        <f>IF(AZ22=5,G22,0)</f>
        <v>0</v>
      </c>
      <c r="CA22" s="237">
        <v>1</v>
      </c>
      <c r="CB22" s="237">
        <v>1</v>
      </c>
    </row>
    <row r="23" spans="1:15" ht="12.75">
      <c r="A23" s="246"/>
      <c r="B23" s="250"/>
      <c r="C23" s="398" t="s">
        <v>137</v>
      </c>
      <c r="D23" s="399"/>
      <c r="E23" s="251">
        <v>29.34</v>
      </c>
      <c r="F23" s="320"/>
      <c r="G23" s="253"/>
      <c r="H23" s="254"/>
      <c r="I23" s="248"/>
      <c r="J23" s="255"/>
      <c r="K23" s="248"/>
      <c r="M23" s="249" t="s">
        <v>137</v>
      </c>
      <c r="O23" s="237"/>
    </row>
    <row r="24" spans="1:80" ht="12.75">
      <c r="A24" s="238">
        <v>10</v>
      </c>
      <c r="B24" s="239" t="s">
        <v>138</v>
      </c>
      <c r="C24" s="240" t="s">
        <v>139</v>
      </c>
      <c r="D24" s="241" t="s">
        <v>136</v>
      </c>
      <c r="E24" s="242">
        <v>44.01</v>
      </c>
      <c r="F24" s="317">
        <v>0</v>
      </c>
      <c r="G24" s="243">
        <f>E24*F24</f>
        <v>0</v>
      </c>
      <c r="H24" s="244">
        <v>0</v>
      </c>
      <c r="I24" s="245">
        <f>E24*H24</f>
        <v>0</v>
      </c>
      <c r="J24" s="244">
        <v>0</v>
      </c>
      <c r="K24" s="245">
        <f>E24*J24</f>
        <v>0</v>
      </c>
      <c r="O24" s="237">
        <v>2</v>
      </c>
      <c r="AA24" s="212">
        <v>1</v>
      </c>
      <c r="AB24" s="212">
        <v>1</v>
      </c>
      <c r="AC24" s="212">
        <v>1</v>
      </c>
      <c r="AZ24" s="212">
        <v>1</v>
      </c>
      <c r="BA24" s="212">
        <f>IF(AZ24=1,G24,0)</f>
        <v>0</v>
      </c>
      <c r="BB24" s="212">
        <f>IF(AZ24=2,G24,0)</f>
        <v>0</v>
      </c>
      <c r="BC24" s="212">
        <f>IF(AZ24=3,G24,0)</f>
        <v>0</v>
      </c>
      <c r="BD24" s="212">
        <f>IF(AZ24=4,G24,0)</f>
        <v>0</v>
      </c>
      <c r="BE24" s="212">
        <f>IF(AZ24=5,G24,0)</f>
        <v>0</v>
      </c>
      <c r="CA24" s="237">
        <v>1</v>
      </c>
      <c r="CB24" s="237">
        <v>1</v>
      </c>
    </row>
    <row r="25" spans="1:15" ht="12.75">
      <c r="A25" s="246"/>
      <c r="B25" s="250"/>
      <c r="C25" s="398" t="s">
        <v>140</v>
      </c>
      <c r="D25" s="399"/>
      <c r="E25" s="251">
        <v>29.34</v>
      </c>
      <c r="F25" s="320"/>
      <c r="G25" s="253"/>
      <c r="H25" s="254"/>
      <c r="I25" s="248"/>
      <c r="J25" s="255"/>
      <c r="K25" s="248"/>
      <c r="M25" s="249" t="s">
        <v>140</v>
      </c>
      <c r="O25" s="237"/>
    </row>
    <row r="26" spans="1:15" ht="12.75">
      <c r="A26" s="246"/>
      <c r="B26" s="250"/>
      <c r="C26" s="398" t="s">
        <v>141</v>
      </c>
      <c r="D26" s="399"/>
      <c r="E26" s="251">
        <v>14.67</v>
      </c>
      <c r="F26" s="320"/>
      <c r="G26" s="253"/>
      <c r="H26" s="254"/>
      <c r="I26" s="248"/>
      <c r="J26" s="255"/>
      <c r="K26" s="248"/>
      <c r="M26" s="249" t="s">
        <v>141</v>
      </c>
      <c r="O26" s="237"/>
    </row>
    <row r="27" spans="1:80" ht="12.75">
      <c r="A27" s="238">
        <v>11</v>
      </c>
      <c r="B27" s="239" t="s">
        <v>142</v>
      </c>
      <c r="C27" s="240" t="s">
        <v>143</v>
      </c>
      <c r="D27" s="241" t="s">
        <v>122</v>
      </c>
      <c r="E27" s="242">
        <v>3</v>
      </c>
      <c r="F27" s="317">
        <v>0</v>
      </c>
      <c r="G27" s="243">
        <f>E27*F27</f>
        <v>0</v>
      </c>
      <c r="H27" s="244">
        <v>0</v>
      </c>
      <c r="I27" s="245">
        <f>E27*H27</f>
        <v>0</v>
      </c>
      <c r="J27" s="244">
        <v>0</v>
      </c>
      <c r="K27" s="245">
        <f>E27*J27</f>
        <v>0</v>
      </c>
      <c r="O27" s="237">
        <v>2</v>
      </c>
      <c r="AA27" s="212">
        <v>1</v>
      </c>
      <c r="AB27" s="212">
        <v>1</v>
      </c>
      <c r="AC27" s="212">
        <v>1</v>
      </c>
      <c r="AZ27" s="212">
        <v>1</v>
      </c>
      <c r="BA27" s="212">
        <f>IF(AZ27=1,G27,0)</f>
        <v>0</v>
      </c>
      <c r="BB27" s="212">
        <f>IF(AZ27=2,G27,0)</f>
        <v>0</v>
      </c>
      <c r="BC27" s="212">
        <f>IF(AZ27=3,G27,0)</f>
        <v>0</v>
      </c>
      <c r="BD27" s="212">
        <f>IF(AZ27=4,G27,0)</f>
        <v>0</v>
      </c>
      <c r="BE27" s="212">
        <f>IF(AZ27=5,G27,0)</f>
        <v>0</v>
      </c>
      <c r="CA27" s="237">
        <v>1</v>
      </c>
      <c r="CB27" s="237">
        <v>1</v>
      </c>
    </row>
    <row r="28" spans="1:80" ht="22.5">
      <c r="A28" s="238">
        <v>12</v>
      </c>
      <c r="B28" s="239" t="s">
        <v>144</v>
      </c>
      <c r="C28" s="240" t="s">
        <v>145</v>
      </c>
      <c r="D28" s="241" t="s">
        <v>122</v>
      </c>
      <c r="E28" s="242">
        <v>3</v>
      </c>
      <c r="F28" s="317">
        <v>0</v>
      </c>
      <c r="G28" s="243">
        <f>E28*F28</f>
        <v>0</v>
      </c>
      <c r="H28" s="244">
        <v>0</v>
      </c>
      <c r="I28" s="245">
        <f>E28*H28</f>
        <v>0</v>
      </c>
      <c r="J28" s="244">
        <v>0</v>
      </c>
      <c r="K28" s="245">
        <f>E28*J28</f>
        <v>0</v>
      </c>
      <c r="O28" s="237">
        <v>2</v>
      </c>
      <c r="AA28" s="212">
        <v>1</v>
      </c>
      <c r="AB28" s="212">
        <v>1</v>
      </c>
      <c r="AC28" s="212">
        <v>1</v>
      </c>
      <c r="AZ28" s="212">
        <v>1</v>
      </c>
      <c r="BA28" s="212">
        <f>IF(AZ28=1,G28,0)</f>
        <v>0</v>
      </c>
      <c r="BB28" s="212">
        <f>IF(AZ28=2,G28,0)</f>
        <v>0</v>
      </c>
      <c r="BC28" s="212">
        <f>IF(AZ28=3,G28,0)</f>
        <v>0</v>
      </c>
      <c r="BD28" s="212">
        <f>IF(AZ28=4,G28,0)</f>
        <v>0</v>
      </c>
      <c r="BE28" s="212">
        <f>IF(AZ28=5,G28,0)</f>
        <v>0</v>
      </c>
      <c r="CA28" s="237">
        <v>1</v>
      </c>
      <c r="CB28" s="237">
        <v>1</v>
      </c>
    </row>
    <row r="29" spans="1:80" ht="22.5">
      <c r="A29" s="238">
        <v>13</v>
      </c>
      <c r="B29" s="239" t="s">
        <v>146</v>
      </c>
      <c r="C29" s="240" t="s">
        <v>147</v>
      </c>
      <c r="D29" s="241" t="s">
        <v>136</v>
      </c>
      <c r="E29" s="242">
        <v>14.67</v>
      </c>
      <c r="F29" s="317">
        <v>0</v>
      </c>
      <c r="G29" s="243">
        <f>E29*F29</f>
        <v>0</v>
      </c>
      <c r="H29" s="244">
        <v>0</v>
      </c>
      <c r="I29" s="245">
        <f>E29*H29</f>
        <v>0</v>
      </c>
      <c r="J29" s="244">
        <v>0</v>
      </c>
      <c r="K29" s="245">
        <f>E29*J29</f>
        <v>0</v>
      </c>
      <c r="O29" s="237">
        <v>2</v>
      </c>
      <c r="AA29" s="212">
        <v>1</v>
      </c>
      <c r="AB29" s="212">
        <v>1</v>
      </c>
      <c r="AC29" s="212">
        <v>1</v>
      </c>
      <c r="AZ29" s="212">
        <v>1</v>
      </c>
      <c r="BA29" s="212">
        <f>IF(AZ29=1,G29,0)</f>
        <v>0</v>
      </c>
      <c r="BB29" s="212">
        <f>IF(AZ29=2,G29,0)</f>
        <v>0</v>
      </c>
      <c r="BC29" s="212">
        <f>IF(AZ29=3,G29,0)</f>
        <v>0</v>
      </c>
      <c r="BD29" s="212">
        <f>IF(AZ29=4,G29,0)</f>
        <v>0</v>
      </c>
      <c r="BE29" s="212">
        <f>IF(AZ29=5,G29,0)</f>
        <v>0</v>
      </c>
      <c r="CA29" s="237">
        <v>1</v>
      </c>
      <c r="CB29" s="237">
        <v>1</v>
      </c>
    </row>
    <row r="30" spans="1:15" ht="12.75">
      <c r="A30" s="246"/>
      <c r="B30" s="250"/>
      <c r="C30" s="398" t="s">
        <v>148</v>
      </c>
      <c r="D30" s="399"/>
      <c r="E30" s="251">
        <v>14.67</v>
      </c>
      <c r="F30" s="320"/>
      <c r="G30" s="253"/>
      <c r="H30" s="254"/>
      <c r="I30" s="248"/>
      <c r="J30" s="255"/>
      <c r="K30" s="248"/>
      <c r="M30" s="249" t="s">
        <v>148</v>
      </c>
      <c r="O30" s="237"/>
    </row>
    <row r="31" spans="1:80" ht="12.75">
      <c r="A31" s="238">
        <v>14</v>
      </c>
      <c r="B31" s="239" t="s">
        <v>149</v>
      </c>
      <c r="C31" s="240" t="s">
        <v>150</v>
      </c>
      <c r="D31" s="241" t="s">
        <v>136</v>
      </c>
      <c r="E31" s="242">
        <v>44.01</v>
      </c>
      <c r="F31" s="317">
        <v>0</v>
      </c>
      <c r="G31" s="243">
        <f>E31*F31</f>
        <v>0</v>
      </c>
      <c r="H31" s="244">
        <v>0</v>
      </c>
      <c r="I31" s="245">
        <f>E31*H31</f>
        <v>0</v>
      </c>
      <c r="J31" s="244">
        <v>0</v>
      </c>
      <c r="K31" s="245">
        <f>E31*J31</f>
        <v>0</v>
      </c>
      <c r="O31" s="237">
        <v>2</v>
      </c>
      <c r="AA31" s="212">
        <v>1</v>
      </c>
      <c r="AB31" s="212">
        <v>1</v>
      </c>
      <c r="AC31" s="212">
        <v>1</v>
      </c>
      <c r="AZ31" s="212">
        <v>1</v>
      </c>
      <c r="BA31" s="212">
        <f>IF(AZ31=1,G31,0)</f>
        <v>0</v>
      </c>
      <c r="BB31" s="212">
        <f>IF(AZ31=2,G31,0)</f>
        <v>0</v>
      </c>
      <c r="BC31" s="212">
        <f>IF(AZ31=3,G31,0)</f>
        <v>0</v>
      </c>
      <c r="BD31" s="212">
        <f>IF(AZ31=4,G31,0)</f>
        <v>0</v>
      </c>
      <c r="BE31" s="212">
        <f>IF(AZ31=5,G31,0)</f>
        <v>0</v>
      </c>
      <c r="CA31" s="237">
        <v>1</v>
      </c>
      <c r="CB31" s="237">
        <v>1</v>
      </c>
    </row>
    <row r="32" spans="1:15" ht="12.75">
      <c r="A32" s="246"/>
      <c r="B32" s="250"/>
      <c r="C32" s="398" t="s">
        <v>140</v>
      </c>
      <c r="D32" s="399"/>
      <c r="E32" s="251">
        <v>29.34</v>
      </c>
      <c r="F32" s="320"/>
      <c r="G32" s="253"/>
      <c r="H32" s="254"/>
      <c r="I32" s="248"/>
      <c r="J32" s="255"/>
      <c r="K32" s="248"/>
      <c r="M32" s="249" t="s">
        <v>140</v>
      </c>
      <c r="O32" s="237"/>
    </row>
    <row r="33" spans="1:15" ht="12.75">
      <c r="A33" s="246"/>
      <c r="B33" s="250"/>
      <c r="C33" s="398" t="s">
        <v>141</v>
      </c>
      <c r="D33" s="399"/>
      <c r="E33" s="251">
        <v>14.67</v>
      </c>
      <c r="F33" s="320"/>
      <c r="G33" s="253"/>
      <c r="H33" s="254"/>
      <c r="I33" s="248"/>
      <c r="J33" s="255"/>
      <c r="K33" s="248"/>
      <c r="M33" s="249" t="s">
        <v>141</v>
      </c>
      <c r="O33" s="237"/>
    </row>
    <row r="34" spans="1:80" ht="12.75">
      <c r="A34" s="238">
        <v>15</v>
      </c>
      <c r="B34" s="239" t="s">
        <v>151</v>
      </c>
      <c r="C34" s="240" t="s">
        <v>152</v>
      </c>
      <c r="D34" s="241" t="s">
        <v>136</v>
      </c>
      <c r="E34" s="242">
        <v>14.67</v>
      </c>
      <c r="F34" s="317">
        <v>0</v>
      </c>
      <c r="G34" s="243">
        <f>E34*F34</f>
        <v>0</v>
      </c>
      <c r="H34" s="244">
        <v>0</v>
      </c>
      <c r="I34" s="245">
        <f>E34*H34</f>
        <v>0</v>
      </c>
      <c r="J34" s="244">
        <v>0</v>
      </c>
      <c r="K34" s="245">
        <f>E34*J34</f>
        <v>0</v>
      </c>
      <c r="O34" s="237">
        <v>2</v>
      </c>
      <c r="AA34" s="212">
        <v>1</v>
      </c>
      <c r="AB34" s="212">
        <v>1</v>
      </c>
      <c r="AC34" s="212">
        <v>1</v>
      </c>
      <c r="AZ34" s="212">
        <v>1</v>
      </c>
      <c r="BA34" s="212">
        <f>IF(AZ34=1,G34,0)</f>
        <v>0</v>
      </c>
      <c r="BB34" s="212">
        <f>IF(AZ34=2,G34,0)</f>
        <v>0</v>
      </c>
      <c r="BC34" s="212">
        <f>IF(AZ34=3,G34,0)</f>
        <v>0</v>
      </c>
      <c r="BD34" s="212">
        <f>IF(AZ34=4,G34,0)</f>
        <v>0</v>
      </c>
      <c r="BE34" s="212">
        <f>IF(AZ34=5,G34,0)</f>
        <v>0</v>
      </c>
      <c r="CA34" s="237">
        <v>1</v>
      </c>
      <c r="CB34" s="237">
        <v>1</v>
      </c>
    </row>
    <row r="35" spans="1:80" ht="12.75">
      <c r="A35" s="238">
        <v>16</v>
      </c>
      <c r="B35" s="239" t="s">
        <v>153</v>
      </c>
      <c r="C35" s="240" t="s">
        <v>154</v>
      </c>
      <c r="D35" s="241" t="s">
        <v>136</v>
      </c>
      <c r="E35" s="242">
        <v>14.67</v>
      </c>
      <c r="F35" s="317">
        <v>0</v>
      </c>
      <c r="G35" s="243">
        <f>E35*F35</f>
        <v>0</v>
      </c>
      <c r="H35" s="244">
        <v>0</v>
      </c>
      <c r="I35" s="245">
        <f>E35*H35</f>
        <v>0</v>
      </c>
      <c r="J35" s="244">
        <v>0</v>
      </c>
      <c r="K35" s="245">
        <f>E35*J35</f>
        <v>0</v>
      </c>
      <c r="O35" s="237">
        <v>2</v>
      </c>
      <c r="AA35" s="212">
        <v>1</v>
      </c>
      <c r="AB35" s="212">
        <v>1</v>
      </c>
      <c r="AC35" s="212">
        <v>1</v>
      </c>
      <c r="AZ35" s="212">
        <v>1</v>
      </c>
      <c r="BA35" s="212">
        <f>IF(AZ35=1,G35,0)</f>
        <v>0</v>
      </c>
      <c r="BB35" s="212">
        <f>IF(AZ35=2,G35,0)</f>
        <v>0</v>
      </c>
      <c r="BC35" s="212">
        <f>IF(AZ35=3,G35,0)</f>
        <v>0</v>
      </c>
      <c r="BD35" s="212">
        <f>IF(AZ35=4,G35,0)</f>
        <v>0</v>
      </c>
      <c r="BE35" s="212">
        <f>IF(AZ35=5,G35,0)</f>
        <v>0</v>
      </c>
      <c r="CA35" s="237">
        <v>1</v>
      </c>
      <c r="CB35" s="237">
        <v>1</v>
      </c>
    </row>
    <row r="36" spans="1:15" ht="12.75">
      <c r="A36" s="246"/>
      <c r="B36" s="250"/>
      <c r="C36" s="398" t="s">
        <v>148</v>
      </c>
      <c r="D36" s="399"/>
      <c r="E36" s="251">
        <v>14.67</v>
      </c>
      <c r="F36" s="320"/>
      <c r="G36" s="253"/>
      <c r="H36" s="254"/>
      <c r="I36" s="248"/>
      <c r="J36" s="255"/>
      <c r="K36" s="248"/>
      <c r="M36" s="249" t="s">
        <v>148</v>
      </c>
      <c r="O36" s="237"/>
    </row>
    <row r="37" spans="1:80" ht="12.75">
      <c r="A37" s="238">
        <v>17</v>
      </c>
      <c r="B37" s="239" t="s">
        <v>155</v>
      </c>
      <c r="C37" s="240" t="s">
        <v>156</v>
      </c>
      <c r="D37" s="241" t="s">
        <v>118</v>
      </c>
      <c r="E37" s="242">
        <v>48.9</v>
      </c>
      <c r="F37" s="317">
        <v>0</v>
      </c>
      <c r="G37" s="243">
        <f>E37*F37</f>
        <v>0</v>
      </c>
      <c r="H37" s="244">
        <v>0</v>
      </c>
      <c r="I37" s="245">
        <f>E37*H37</f>
        <v>0</v>
      </c>
      <c r="J37" s="244">
        <v>0</v>
      </c>
      <c r="K37" s="245">
        <f>E37*J37</f>
        <v>0</v>
      </c>
      <c r="O37" s="237">
        <v>2</v>
      </c>
      <c r="AA37" s="212">
        <v>1</v>
      </c>
      <c r="AB37" s="212">
        <v>1</v>
      </c>
      <c r="AC37" s="212">
        <v>1</v>
      </c>
      <c r="AZ37" s="212">
        <v>1</v>
      </c>
      <c r="BA37" s="212">
        <f>IF(AZ37=1,G37,0)</f>
        <v>0</v>
      </c>
      <c r="BB37" s="212">
        <f>IF(AZ37=2,G37,0)</f>
        <v>0</v>
      </c>
      <c r="BC37" s="212">
        <f>IF(AZ37=3,G37,0)</f>
        <v>0</v>
      </c>
      <c r="BD37" s="212">
        <f>IF(AZ37=4,G37,0)</f>
        <v>0</v>
      </c>
      <c r="BE37" s="212">
        <f>IF(AZ37=5,G37,0)</f>
        <v>0</v>
      </c>
      <c r="CA37" s="237">
        <v>1</v>
      </c>
      <c r="CB37" s="237">
        <v>1</v>
      </c>
    </row>
    <row r="38" spans="1:15" ht="12.75">
      <c r="A38" s="246"/>
      <c r="B38" s="250"/>
      <c r="C38" s="398" t="s">
        <v>127</v>
      </c>
      <c r="D38" s="399"/>
      <c r="E38" s="251">
        <v>48.9</v>
      </c>
      <c r="F38" s="320"/>
      <c r="G38" s="253"/>
      <c r="H38" s="254"/>
      <c r="I38" s="248"/>
      <c r="J38" s="255"/>
      <c r="K38" s="248"/>
      <c r="M38" s="249" t="s">
        <v>127</v>
      </c>
      <c r="O38" s="237"/>
    </row>
    <row r="39" spans="1:80" ht="12.75">
      <c r="A39" s="238">
        <v>18</v>
      </c>
      <c r="B39" s="239" t="s">
        <v>157</v>
      </c>
      <c r="C39" s="240" t="s">
        <v>158</v>
      </c>
      <c r="D39" s="241" t="s">
        <v>136</v>
      </c>
      <c r="E39" s="242">
        <v>14.67</v>
      </c>
      <c r="F39" s="317">
        <v>0</v>
      </c>
      <c r="G39" s="243">
        <f>E39*F39</f>
        <v>0</v>
      </c>
      <c r="H39" s="244">
        <v>0</v>
      </c>
      <c r="I39" s="245">
        <f>E39*H39</f>
        <v>0</v>
      </c>
      <c r="J39" s="244">
        <v>0</v>
      </c>
      <c r="K39" s="245">
        <f>E39*J39</f>
        <v>0</v>
      </c>
      <c r="O39" s="237">
        <v>2</v>
      </c>
      <c r="AA39" s="212">
        <v>1</v>
      </c>
      <c r="AB39" s="212">
        <v>1</v>
      </c>
      <c r="AC39" s="212">
        <v>1</v>
      </c>
      <c r="AZ39" s="212">
        <v>1</v>
      </c>
      <c r="BA39" s="212">
        <f>IF(AZ39=1,G39,0)</f>
        <v>0</v>
      </c>
      <c r="BB39" s="212">
        <f>IF(AZ39=2,G39,0)</f>
        <v>0</v>
      </c>
      <c r="BC39" s="212">
        <f>IF(AZ39=3,G39,0)</f>
        <v>0</v>
      </c>
      <c r="BD39" s="212">
        <f>IF(AZ39=4,G39,0)</f>
        <v>0</v>
      </c>
      <c r="BE39" s="212">
        <f>IF(AZ39=5,G39,0)</f>
        <v>0</v>
      </c>
      <c r="CA39" s="237">
        <v>1</v>
      </c>
      <c r="CB39" s="237">
        <v>1</v>
      </c>
    </row>
    <row r="40" spans="1:57" ht="12.75">
      <c r="A40" s="256"/>
      <c r="B40" s="257" t="s">
        <v>97</v>
      </c>
      <c r="C40" s="258" t="s">
        <v>115</v>
      </c>
      <c r="D40" s="259"/>
      <c r="E40" s="260"/>
      <c r="F40" s="318"/>
      <c r="G40" s="262">
        <f>SUM(G11:G39)</f>
        <v>0</v>
      </c>
      <c r="H40" s="263"/>
      <c r="I40" s="264">
        <f>SUM(I11:I39)</f>
        <v>0.00015000000000000001</v>
      </c>
      <c r="J40" s="263"/>
      <c r="K40" s="264">
        <f>SUM(K11:K39)</f>
        <v>-40.9782</v>
      </c>
      <c r="O40" s="237">
        <v>4</v>
      </c>
      <c r="BA40" s="265">
        <f>SUM(BA11:BA39)</f>
        <v>0</v>
      </c>
      <c r="BB40" s="265">
        <f>SUM(BB11:BB39)</f>
        <v>0</v>
      </c>
      <c r="BC40" s="265">
        <f>SUM(BC11:BC39)</f>
        <v>0</v>
      </c>
      <c r="BD40" s="265">
        <f>SUM(BD11:BD39)</f>
        <v>0</v>
      </c>
      <c r="BE40" s="265">
        <f>SUM(BE11:BE39)</f>
        <v>0</v>
      </c>
    </row>
    <row r="41" spans="1:15" ht="12.75">
      <c r="A41" s="227" t="s">
        <v>93</v>
      </c>
      <c r="B41" s="228" t="s">
        <v>159</v>
      </c>
      <c r="C41" s="229" t="s">
        <v>160</v>
      </c>
      <c r="D41" s="230"/>
      <c r="E41" s="231"/>
      <c r="F41" s="319"/>
      <c r="G41" s="232"/>
      <c r="H41" s="233"/>
      <c r="I41" s="234"/>
      <c r="J41" s="235"/>
      <c r="K41" s="236"/>
      <c r="O41" s="237">
        <v>1</v>
      </c>
    </row>
    <row r="42" spans="1:80" ht="12.75">
      <c r="A42" s="238">
        <v>19</v>
      </c>
      <c r="B42" s="239" t="s">
        <v>162</v>
      </c>
      <c r="C42" s="240" t="s">
        <v>163</v>
      </c>
      <c r="D42" s="241" t="s">
        <v>136</v>
      </c>
      <c r="E42" s="242">
        <v>14.67</v>
      </c>
      <c r="F42" s="317">
        <v>0</v>
      </c>
      <c r="G42" s="243">
        <f>E42*F42</f>
        <v>0</v>
      </c>
      <c r="H42" s="244">
        <v>1.665</v>
      </c>
      <c r="I42" s="245">
        <f>E42*H42</f>
        <v>24.42555</v>
      </c>
      <c r="J42" s="244">
        <v>0</v>
      </c>
      <c r="K42" s="245">
        <f>E42*J42</f>
        <v>0</v>
      </c>
      <c r="O42" s="237">
        <v>2</v>
      </c>
      <c r="AA42" s="212">
        <v>1</v>
      </c>
      <c r="AB42" s="212">
        <v>1</v>
      </c>
      <c r="AC42" s="212">
        <v>1</v>
      </c>
      <c r="AZ42" s="212">
        <v>1</v>
      </c>
      <c r="BA42" s="212">
        <f>IF(AZ42=1,G42,0)</f>
        <v>0</v>
      </c>
      <c r="BB42" s="212">
        <f>IF(AZ42=2,G42,0)</f>
        <v>0</v>
      </c>
      <c r="BC42" s="212">
        <f>IF(AZ42=3,G42,0)</f>
        <v>0</v>
      </c>
      <c r="BD42" s="212">
        <f>IF(AZ42=4,G42,0)</f>
        <v>0</v>
      </c>
      <c r="BE42" s="212">
        <f>IF(AZ42=5,G42,0)</f>
        <v>0</v>
      </c>
      <c r="CA42" s="237">
        <v>1</v>
      </c>
      <c r="CB42" s="237">
        <v>1</v>
      </c>
    </row>
    <row r="43" spans="1:15" ht="12.75">
      <c r="A43" s="246"/>
      <c r="B43" s="250"/>
      <c r="C43" s="398" t="s">
        <v>148</v>
      </c>
      <c r="D43" s="399"/>
      <c r="E43" s="251">
        <v>14.67</v>
      </c>
      <c r="F43" s="320"/>
      <c r="G43" s="253"/>
      <c r="H43" s="254"/>
      <c r="I43" s="248"/>
      <c r="J43" s="255"/>
      <c r="K43" s="248"/>
      <c r="M43" s="249" t="s">
        <v>148</v>
      </c>
      <c r="O43" s="237"/>
    </row>
    <row r="44" spans="1:80" ht="12.75">
      <c r="A44" s="238">
        <v>20</v>
      </c>
      <c r="B44" s="239" t="s">
        <v>164</v>
      </c>
      <c r="C44" s="240" t="s">
        <v>165</v>
      </c>
      <c r="D44" s="241" t="s">
        <v>118</v>
      </c>
      <c r="E44" s="242">
        <v>185.82</v>
      </c>
      <c r="F44" s="317">
        <v>0</v>
      </c>
      <c r="G44" s="243">
        <f>E44*F44</f>
        <v>0</v>
      </c>
      <c r="H44" s="244">
        <v>0.00018</v>
      </c>
      <c r="I44" s="245">
        <f>E44*H44</f>
        <v>0.0334476</v>
      </c>
      <c r="J44" s="244">
        <v>0</v>
      </c>
      <c r="K44" s="245">
        <f>E44*J44</f>
        <v>0</v>
      </c>
      <c r="O44" s="237">
        <v>2</v>
      </c>
      <c r="AA44" s="212">
        <v>1</v>
      </c>
      <c r="AB44" s="212">
        <v>1</v>
      </c>
      <c r="AC44" s="212">
        <v>1</v>
      </c>
      <c r="AZ44" s="212">
        <v>1</v>
      </c>
      <c r="BA44" s="212">
        <f>IF(AZ44=1,G44,0)</f>
        <v>0</v>
      </c>
      <c r="BB44" s="212">
        <f>IF(AZ44=2,G44,0)</f>
        <v>0</v>
      </c>
      <c r="BC44" s="212">
        <f>IF(AZ44=3,G44,0)</f>
        <v>0</v>
      </c>
      <c r="BD44" s="212">
        <f>IF(AZ44=4,G44,0)</f>
        <v>0</v>
      </c>
      <c r="BE44" s="212">
        <f>IF(AZ44=5,G44,0)</f>
        <v>0</v>
      </c>
      <c r="CA44" s="237">
        <v>1</v>
      </c>
      <c r="CB44" s="237">
        <v>1</v>
      </c>
    </row>
    <row r="45" spans="1:15" ht="12.75">
      <c r="A45" s="246"/>
      <c r="B45" s="250"/>
      <c r="C45" s="398" t="s">
        <v>166</v>
      </c>
      <c r="D45" s="399"/>
      <c r="E45" s="251">
        <v>185.82</v>
      </c>
      <c r="F45" s="320"/>
      <c r="G45" s="253"/>
      <c r="H45" s="254"/>
      <c r="I45" s="248"/>
      <c r="J45" s="255"/>
      <c r="K45" s="248"/>
      <c r="M45" s="249" t="s">
        <v>166</v>
      </c>
      <c r="O45" s="237"/>
    </row>
    <row r="46" spans="1:80" ht="12.75">
      <c r="A46" s="238">
        <v>21</v>
      </c>
      <c r="B46" s="239" t="s">
        <v>167</v>
      </c>
      <c r="C46" s="240" t="s">
        <v>168</v>
      </c>
      <c r="D46" s="241" t="s">
        <v>118</v>
      </c>
      <c r="E46" s="242">
        <v>222.984</v>
      </c>
      <c r="F46" s="317">
        <v>0</v>
      </c>
      <c r="G46" s="243">
        <f>E46*F46</f>
        <v>0</v>
      </c>
      <c r="H46" s="244">
        <v>0.0003</v>
      </c>
      <c r="I46" s="245">
        <f>E46*H46</f>
        <v>0.0668952</v>
      </c>
      <c r="J46" s="244"/>
      <c r="K46" s="245">
        <f>E46*J46</f>
        <v>0</v>
      </c>
      <c r="O46" s="237">
        <v>2</v>
      </c>
      <c r="AA46" s="212">
        <v>3</v>
      </c>
      <c r="AB46" s="212">
        <v>1</v>
      </c>
      <c r="AC46" s="212">
        <v>67390503</v>
      </c>
      <c r="AZ46" s="212">
        <v>1</v>
      </c>
      <c r="BA46" s="212">
        <f>IF(AZ46=1,G46,0)</f>
        <v>0</v>
      </c>
      <c r="BB46" s="212">
        <f>IF(AZ46=2,G46,0)</f>
        <v>0</v>
      </c>
      <c r="BC46" s="212">
        <f>IF(AZ46=3,G46,0)</f>
        <v>0</v>
      </c>
      <c r="BD46" s="212">
        <f>IF(AZ46=4,G46,0)</f>
        <v>0</v>
      </c>
      <c r="BE46" s="212">
        <f>IF(AZ46=5,G46,0)</f>
        <v>0</v>
      </c>
      <c r="CA46" s="237">
        <v>3</v>
      </c>
      <c r="CB46" s="237">
        <v>1</v>
      </c>
    </row>
    <row r="47" spans="1:15" ht="12.75">
      <c r="A47" s="246"/>
      <c r="B47" s="250"/>
      <c r="C47" s="398" t="s">
        <v>169</v>
      </c>
      <c r="D47" s="399"/>
      <c r="E47" s="251">
        <v>222.984</v>
      </c>
      <c r="F47" s="320"/>
      <c r="G47" s="253"/>
      <c r="H47" s="254"/>
      <c r="I47" s="248"/>
      <c r="J47" s="255"/>
      <c r="K47" s="248"/>
      <c r="M47" s="249" t="s">
        <v>169</v>
      </c>
      <c r="O47" s="237"/>
    </row>
    <row r="48" spans="1:57" ht="12.75">
      <c r="A48" s="256"/>
      <c r="B48" s="257" t="s">
        <v>97</v>
      </c>
      <c r="C48" s="258" t="s">
        <v>161</v>
      </c>
      <c r="D48" s="259"/>
      <c r="E48" s="260"/>
      <c r="F48" s="318"/>
      <c r="G48" s="262">
        <f>SUM(G41:G47)</f>
        <v>0</v>
      </c>
      <c r="H48" s="263"/>
      <c r="I48" s="264">
        <f>SUM(I41:I47)</f>
        <v>24.5258928</v>
      </c>
      <c r="J48" s="263"/>
      <c r="K48" s="264">
        <f>SUM(K41:K47)</f>
        <v>0</v>
      </c>
      <c r="O48" s="237">
        <v>4</v>
      </c>
      <c r="BA48" s="265">
        <f>SUM(BA41:BA47)</f>
        <v>0</v>
      </c>
      <c r="BB48" s="265">
        <f>SUM(BB41:BB47)</f>
        <v>0</v>
      </c>
      <c r="BC48" s="265">
        <f>SUM(BC41:BC47)</f>
        <v>0</v>
      </c>
      <c r="BD48" s="265">
        <f>SUM(BD41:BD47)</f>
        <v>0</v>
      </c>
      <c r="BE48" s="265">
        <f>SUM(BE41:BE47)</f>
        <v>0</v>
      </c>
    </row>
    <row r="49" spans="1:15" ht="12.75">
      <c r="A49" s="227" t="s">
        <v>93</v>
      </c>
      <c r="B49" s="228" t="s">
        <v>170</v>
      </c>
      <c r="C49" s="229" t="s">
        <v>171</v>
      </c>
      <c r="D49" s="230"/>
      <c r="E49" s="231"/>
      <c r="F49" s="319"/>
      <c r="G49" s="232"/>
      <c r="H49" s="233"/>
      <c r="I49" s="234"/>
      <c r="J49" s="235"/>
      <c r="K49" s="236"/>
      <c r="O49" s="237">
        <v>1</v>
      </c>
    </row>
    <row r="50" spans="1:80" ht="22.5">
      <c r="A50" s="238">
        <v>22</v>
      </c>
      <c r="B50" s="239" t="s">
        <v>173</v>
      </c>
      <c r="C50" s="240" t="s">
        <v>174</v>
      </c>
      <c r="D50" s="241" t="s">
        <v>136</v>
      </c>
      <c r="E50" s="242">
        <v>0.828</v>
      </c>
      <c r="F50" s="317">
        <v>0</v>
      </c>
      <c r="G50" s="243">
        <f>E50*F50</f>
        <v>0</v>
      </c>
      <c r="H50" s="244">
        <v>1.86253</v>
      </c>
      <c r="I50" s="245">
        <f>E50*H50</f>
        <v>1.54217484</v>
      </c>
      <c r="J50" s="244">
        <v>0</v>
      </c>
      <c r="K50" s="245">
        <f>E50*J50</f>
        <v>0</v>
      </c>
      <c r="O50" s="237">
        <v>2</v>
      </c>
      <c r="AA50" s="212">
        <v>1</v>
      </c>
      <c r="AB50" s="212">
        <v>1</v>
      </c>
      <c r="AC50" s="212">
        <v>1</v>
      </c>
      <c r="AZ50" s="212">
        <v>1</v>
      </c>
      <c r="BA50" s="212">
        <f>IF(AZ50=1,G50,0)</f>
        <v>0</v>
      </c>
      <c r="BB50" s="212">
        <f>IF(AZ50=2,G50,0)</f>
        <v>0</v>
      </c>
      <c r="BC50" s="212">
        <f>IF(AZ50=3,G50,0)</f>
        <v>0</v>
      </c>
      <c r="BD50" s="212">
        <f>IF(AZ50=4,G50,0)</f>
        <v>0</v>
      </c>
      <c r="BE50" s="212">
        <f>IF(AZ50=5,G50,0)</f>
        <v>0</v>
      </c>
      <c r="CA50" s="237">
        <v>1</v>
      </c>
      <c r="CB50" s="237">
        <v>1</v>
      </c>
    </row>
    <row r="51" spans="1:15" ht="12.75">
      <c r="A51" s="246"/>
      <c r="B51" s="250"/>
      <c r="C51" s="398" t="s">
        <v>175</v>
      </c>
      <c r="D51" s="399"/>
      <c r="E51" s="251">
        <v>0.828</v>
      </c>
      <c r="F51" s="320"/>
      <c r="G51" s="253"/>
      <c r="H51" s="254"/>
      <c r="I51" s="248"/>
      <c r="J51" s="255"/>
      <c r="K51" s="248"/>
      <c r="M51" s="249" t="s">
        <v>175</v>
      </c>
      <c r="O51" s="237"/>
    </row>
    <row r="52" spans="1:80" ht="12.75">
      <c r="A52" s="238">
        <v>23</v>
      </c>
      <c r="B52" s="239" t="s">
        <v>176</v>
      </c>
      <c r="C52" s="240" t="s">
        <v>177</v>
      </c>
      <c r="D52" s="241" t="s">
        <v>132</v>
      </c>
      <c r="E52" s="242">
        <v>0.6</v>
      </c>
      <c r="F52" s="317">
        <v>0</v>
      </c>
      <c r="G52" s="243">
        <f>E52*F52</f>
        <v>0</v>
      </c>
      <c r="H52" s="244">
        <v>0.22</v>
      </c>
      <c r="I52" s="245">
        <f>E52*H52</f>
        <v>0.132</v>
      </c>
      <c r="J52" s="244">
        <v>0</v>
      </c>
      <c r="K52" s="245">
        <f>E52*J52</f>
        <v>0</v>
      </c>
      <c r="O52" s="237">
        <v>2</v>
      </c>
      <c r="AA52" s="212">
        <v>1</v>
      </c>
      <c r="AB52" s="212">
        <v>1</v>
      </c>
      <c r="AC52" s="212">
        <v>1</v>
      </c>
      <c r="AZ52" s="212">
        <v>1</v>
      </c>
      <c r="BA52" s="212">
        <f>IF(AZ52=1,G52,0)</f>
        <v>0</v>
      </c>
      <c r="BB52" s="212">
        <f>IF(AZ52=2,G52,0)</f>
        <v>0</v>
      </c>
      <c r="BC52" s="212">
        <f>IF(AZ52=3,G52,0)</f>
        <v>0</v>
      </c>
      <c r="BD52" s="212">
        <f>IF(AZ52=4,G52,0)</f>
        <v>0</v>
      </c>
      <c r="BE52" s="212">
        <f>IF(AZ52=5,G52,0)</f>
        <v>0</v>
      </c>
      <c r="CA52" s="237">
        <v>1</v>
      </c>
      <c r="CB52" s="237">
        <v>1</v>
      </c>
    </row>
    <row r="53" spans="1:15" ht="12.75">
      <c r="A53" s="246"/>
      <c r="B53" s="250"/>
      <c r="C53" s="398" t="s">
        <v>178</v>
      </c>
      <c r="D53" s="399"/>
      <c r="E53" s="251">
        <v>0.6</v>
      </c>
      <c r="F53" s="320"/>
      <c r="G53" s="253"/>
      <c r="H53" s="254"/>
      <c r="I53" s="248"/>
      <c r="J53" s="255"/>
      <c r="K53" s="248"/>
      <c r="M53" s="249" t="s">
        <v>178</v>
      </c>
      <c r="O53" s="237"/>
    </row>
    <row r="54" spans="1:80" ht="22.5">
      <c r="A54" s="238">
        <v>24</v>
      </c>
      <c r="B54" s="239" t="s">
        <v>179</v>
      </c>
      <c r="C54" s="240" t="s">
        <v>180</v>
      </c>
      <c r="D54" s="241" t="s">
        <v>118</v>
      </c>
      <c r="E54" s="242">
        <v>20.06</v>
      </c>
      <c r="F54" s="317">
        <v>0</v>
      </c>
      <c r="G54" s="243">
        <f>E54*F54</f>
        <v>0</v>
      </c>
      <c r="H54" s="244">
        <v>0.02017</v>
      </c>
      <c r="I54" s="245">
        <f>E54*H54</f>
        <v>0.4046102</v>
      </c>
      <c r="J54" s="244">
        <v>0</v>
      </c>
      <c r="K54" s="245">
        <f>E54*J54</f>
        <v>0</v>
      </c>
      <c r="O54" s="237">
        <v>2</v>
      </c>
      <c r="AA54" s="212">
        <v>1</v>
      </c>
      <c r="AB54" s="212">
        <v>1</v>
      </c>
      <c r="AC54" s="212">
        <v>1</v>
      </c>
      <c r="AZ54" s="212">
        <v>1</v>
      </c>
      <c r="BA54" s="212">
        <f>IF(AZ54=1,G54,0)</f>
        <v>0</v>
      </c>
      <c r="BB54" s="212">
        <f>IF(AZ54=2,G54,0)</f>
        <v>0</v>
      </c>
      <c r="BC54" s="212">
        <f>IF(AZ54=3,G54,0)</f>
        <v>0</v>
      </c>
      <c r="BD54" s="212">
        <f>IF(AZ54=4,G54,0)</f>
        <v>0</v>
      </c>
      <c r="BE54" s="212">
        <f>IF(AZ54=5,G54,0)</f>
        <v>0</v>
      </c>
      <c r="CA54" s="237">
        <v>1</v>
      </c>
      <c r="CB54" s="237">
        <v>1</v>
      </c>
    </row>
    <row r="55" spans="1:15" ht="12.75">
      <c r="A55" s="246"/>
      <c r="B55" s="250"/>
      <c r="C55" s="398" t="s">
        <v>181</v>
      </c>
      <c r="D55" s="399"/>
      <c r="E55" s="251">
        <v>20.06</v>
      </c>
      <c r="F55" s="320"/>
      <c r="G55" s="253"/>
      <c r="H55" s="254"/>
      <c r="I55" s="248"/>
      <c r="J55" s="255"/>
      <c r="K55" s="248"/>
      <c r="M55" s="249" t="s">
        <v>181</v>
      </c>
      <c r="O55" s="237"/>
    </row>
    <row r="56" spans="1:80" ht="12.75">
      <c r="A56" s="238">
        <v>25</v>
      </c>
      <c r="B56" s="239" t="s">
        <v>182</v>
      </c>
      <c r="C56" s="240" t="s">
        <v>183</v>
      </c>
      <c r="D56" s="241" t="s">
        <v>118</v>
      </c>
      <c r="E56" s="242">
        <v>20.06</v>
      </c>
      <c r="F56" s="317">
        <v>0</v>
      </c>
      <c r="G56" s="243">
        <f>E56*F56</f>
        <v>0</v>
      </c>
      <c r="H56" s="244">
        <v>0.00181</v>
      </c>
      <c r="I56" s="245">
        <f>E56*H56</f>
        <v>0.036308599999999996</v>
      </c>
      <c r="J56" s="244">
        <v>0</v>
      </c>
      <c r="K56" s="245">
        <f>E56*J56</f>
        <v>0</v>
      </c>
      <c r="O56" s="237">
        <v>2</v>
      </c>
      <c r="AA56" s="212">
        <v>1</v>
      </c>
      <c r="AB56" s="212">
        <v>1</v>
      </c>
      <c r="AC56" s="212">
        <v>1</v>
      </c>
      <c r="AZ56" s="212">
        <v>1</v>
      </c>
      <c r="BA56" s="212">
        <f>IF(AZ56=1,G56,0)</f>
        <v>0</v>
      </c>
      <c r="BB56" s="212">
        <f>IF(AZ56=2,G56,0)</f>
        <v>0</v>
      </c>
      <c r="BC56" s="212">
        <f>IF(AZ56=3,G56,0)</f>
        <v>0</v>
      </c>
      <c r="BD56" s="212">
        <f>IF(AZ56=4,G56,0)</f>
        <v>0</v>
      </c>
      <c r="BE56" s="212">
        <f>IF(AZ56=5,G56,0)</f>
        <v>0</v>
      </c>
      <c r="CA56" s="237">
        <v>1</v>
      </c>
      <c r="CB56" s="237">
        <v>1</v>
      </c>
    </row>
    <row r="57" spans="1:15" ht="12.75">
      <c r="A57" s="246"/>
      <c r="B57" s="250"/>
      <c r="C57" s="398" t="s">
        <v>181</v>
      </c>
      <c r="D57" s="399"/>
      <c r="E57" s="251">
        <v>20.06</v>
      </c>
      <c r="F57" s="320"/>
      <c r="G57" s="253"/>
      <c r="H57" s="254"/>
      <c r="I57" s="248"/>
      <c r="J57" s="255"/>
      <c r="K57" s="248"/>
      <c r="M57" s="249" t="s">
        <v>181</v>
      </c>
      <c r="O57" s="237"/>
    </row>
    <row r="58" spans="1:80" ht="12.75">
      <c r="A58" s="238">
        <v>26</v>
      </c>
      <c r="B58" s="239" t="s">
        <v>184</v>
      </c>
      <c r="C58" s="240" t="s">
        <v>185</v>
      </c>
      <c r="D58" s="241" t="s">
        <v>118</v>
      </c>
      <c r="E58" s="242">
        <v>20.06</v>
      </c>
      <c r="F58" s="317">
        <v>0</v>
      </c>
      <c r="G58" s="243">
        <f>E58*F58</f>
        <v>0</v>
      </c>
      <c r="H58" s="244">
        <v>0</v>
      </c>
      <c r="I58" s="245">
        <f>E58*H58</f>
        <v>0</v>
      </c>
      <c r="J58" s="244">
        <v>0</v>
      </c>
      <c r="K58" s="245">
        <f>E58*J58</f>
        <v>0</v>
      </c>
      <c r="O58" s="237">
        <v>2</v>
      </c>
      <c r="AA58" s="212">
        <v>1</v>
      </c>
      <c r="AB58" s="212">
        <v>1</v>
      </c>
      <c r="AC58" s="212">
        <v>1</v>
      </c>
      <c r="AZ58" s="212">
        <v>1</v>
      </c>
      <c r="BA58" s="212">
        <f>IF(AZ58=1,G58,0)</f>
        <v>0</v>
      </c>
      <c r="BB58" s="212">
        <f>IF(AZ58=2,G58,0)</f>
        <v>0</v>
      </c>
      <c r="BC58" s="212">
        <f>IF(AZ58=3,G58,0)</f>
        <v>0</v>
      </c>
      <c r="BD58" s="212">
        <f>IF(AZ58=4,G58,0)</f>
        <v>0</v>
      </c>
      <c r="BE58" s="212">
        <f>IF(AZ58=5,G58,0)</f>
        <v>0</v>
      </c>
      <c r="CA58" s="237">
        <v>1</v>
      </c>
      <c r="CB58" s="237">
        <v>1</v>
      </c>
    </row>
    <row r="59" spans="1:15" ht="12.75">
      <c r="A59" s="246"/>
      <c r="B59" s="250"/>
      <c r="C59" s="398" t="s">
        <v>181</v>
      </c>
      <c r="D59" s="399"/>
      <c r="E59" s="251">
        <v>20.06</v>
      </c>
      <c r="F59" s="320"/>
      <c r="G59" s="253"/>
      <c r="H59" s="254"/>
      <c r="I59" s="248"/>
      <c r="J59" s="255"/>
      <c r="K59" s="248"/>
      <c r="M59" s="249" t="s">
        <v>181</v>
      </c>
      <c r="O59" s="237"/>
    </row>
    <row r="60" spans="1:80" ht="12.75">
      <c r="A60" s="238">
        <v>27</v>
      </c>
      <c r="B60" s="239" t="s">
        <v>186</v>
      </c>
      <c r="C60" s="240" t="s">
        <v>187</v>
      </c>
      <c r="D60" s="241" t="s">
        <v>118</v>
      </c>
      <c r="E60" s="242">
        <v>0.6</v>
      </c>
      <c r="F60" s="317">
        <v>0</v>
      </c>
      <c r="G60" s="243">
        <f>E60*F60</f>
        <v>0</v>
      </c>
      <c r="H60" s="244">
        <v>0.25825</v>
      </c>
      <c r="I60" s="245">
        <f>E60*H60</f>
        <v>0.15494999999999998</v>
      </c>
      <c r="J60" s="244">
        <v>0</v>
      </c>
      <c r="K60" s="245">
        <f>E60*J60</f>
        <v>0</v>
      </c>
      <c r="O60" s="237">
        <v>2</v>
      </c>
      <c r="AA60" s="212">
        <v>1</v>
      </c>
      <c r="AB60" s="212">
        <v>1</v>
      </c>
      <c r="AC60" s="212">
        <v>1</v>
      </c>
      <c r="AZ60" s="212">
        <v>1</v>
      </c>
      <c r="BA60" s="212">
        <f>IF(AZ60=1,G60,0)</f>
        <v>0</v>
      </c>
      <c r="BB60" s="212">
        <f>IF(AZ60=2,G60,0)</f>
        <v>0</v>
      </c>
      <c r="BC60" s="212">
        <f>IF(AZ60=3,G60,0)</f>
        <v>0</v>
      </c>
      <c r="BD60" s="212">
        <f>IF(AZ60=4,G60,0)</f>
        <v>0</v>
      </c>
      <c r="BE60" s="212">
        <f>IF(AZ60=5,G60,0)</f>
        <v>0</v>
      </c>
      <c r="CA60" s="237">
        <v>1</v>
      </c>
      <c r="CB60" s="237">
        <v>1</v>
      </c>
    </row>
    <row r="61" spans="1:15" ht="12.75">
      <c r="A61" s="246"/>
      <c r="B61" s="250"/>
      <c r="C61" s="398" t="s">
        <v>188</v>
      </c>
      <c r="D61" s="399"/>
      <c r="E61" s="251">
        <v>0.6</v>
      </c>
      <c r="F61" s="320"/>
      <c r="G61" s="253"/>
      <c r="H61" s="254"/>
      <c r="I61" s="248"/>
      <c r="J61" s="255"/>
      <c r="K61" s="248"/>
      <c r="M61" s="249" t="s">
        <v>188</v>
      </c>
      <c r="O61" s="237"/>
    </row>
    <row r="62" spans="1:80" ht="12.75">
      <c r="A62" s="238">
        <v>28</v>
      </c>
      <c r="B62" s="239" t="s">
        <v>189</v>
      </c>
      <c r="C62" s="240" t="s">
        <v>190</v>
      </c>
      <c r="D62" s="241" t="s">
        <v>132</v>
      </c>
      <c r="E62" s="242">
        <v>12</v>
      </c>
      <c r="F62" s="317">
        <v>0</v>
      </c>
      <c r="G62" s="243">
        <f>E62*F62</f>
        <v>0</v>
      </c>
      <c r="H62" s="244">
        <v>0.00482</v>
      </c>
      <c r="I62" s="245">
        <f>E62*H62</f>
        <v>0.057839999999999996</v>
      </c>
      <c r="J62" s="244">
        <v>0</v>
      </c>
      <c r="K62" s="245">
        <f>E62*J62</f>
        <v>0</v>
      </c>
      <c r="O62" s="237">
        <v>2</v>
      </c>
      <c r="AA62" s="212">
        <v>1</v>
      </c>
      <c r="AB62" s="212">
        <v>1</v>
      </c>
      <c r="AC62" s="212">
        <v>1</v>
      </c>
      <c r="AZ62" s="212">
        <v>1</v>
      </c>
      <c r="BA62" s="212">
        <f>IF(AZ62=1,G62,0)</f>
        <v>0</v>
      </c>
      <c r="BB62" s="212">
        <f>IF(AZ62=2,G62,0)</f>
        <v>0</v>
      </c>
      <c r="BC62" s="212">
        <f>IF(AZ62=3,G62,0)</f>
        <v>0</v>
      </c>
      <c r="BD62" s="212">
        <f>IF(AZ62=4,G62,0)</f>
        <v>0</v>
      </c>
      <c r="BE62" s="212">
        <f>IF(AZ62=5,G62,0)</f>
        <v>0</v>
      </c>
      <c r="CA62" s="237">
        <v>1</v>
      </c>
      <c r="CB62" s="237">
        <v>1</v>
      </c>
    </row>
    <row r="63" spans="1:15" ht="12.75">
      <c r="A63" s="246"/>
      <c r="B63" s="250"/>
      <c r="C63" s="398" t="s">
        <v>191</v>
      </c>
      <c r="D63" s="399"/>
      <c r="E63" s="251">
        <v>12</v>
      </c>
      <c r="F63" s="320"/>
      <c r="G63" s="253"/>
      <c r="H63" s="254"/>
      <c r="I63" s="248"/>
      <c r="J63" s="255"/>
      <c r="K63" s="248"/>
      <c r="M63" s="249" t="s">
        <v>191</v>
      </c>
      <c r="O63" s="237"/>
    </row>
    <row r="64" spans="1:80" ht="12.75">
      <c r="A64" s="238">
        <v>29</v>
      </c>
      <c r="B64" s="239" t="s">
        <v>192</v>
      </c>
      <c r="C64" s="240" t="s">
        <v>193</v>
      </c>
      <c r="D64" s="241" t="s">
        <v>122</v>
      </c>
      <c r="E64" s="242">
        <v>4</v>
      </c>
      <c r="F64" s="317">
        <v>0</v>
      </c>
      <c r="G64" s="243">
        <f>E64*F64</f>
        <v>0</v>
      </c>
      <c r="H64" s="244">
        <v>0.0325</v>
      </c>
      <c r="I64" s="245">
        <f>E64*H64</f>
        <v>0.13</v>
      </c>
      <c r="J64" s="244"/>
      <c r="K64" s="245">
        <f>E64*J64</f>
        <v>0</v>
      </c>
      <c r="O64" s="237">
        <v>2</v>
      </c>
      <c r="AA64" s="212">
        <v>3</v>
      </c>
      <c r="AB64" s="212">
        <v>1</v>
      </c>
      <c r="AC64" s="212">
        <v>59228409</v>
      </c>
      <c r="AZ64" s="212">
        <v>1</v>
      </c>
      <c r="BA64" s="212">
        <f>IF(AZ64=1,G64,0)</f>
        <v>0</v>
      </c>
      <c r="BB64" s="212">
        <f>IF(AZ64=2,G64,0)</f>
        <v>0</v>
      </c>
      <c r="BC64" s="212">
        <f>IF(AZ64=3,G64,0)</f>
        <v>0</v>
      </c>
      <c r="BD64" s="212">
        <f>IF(AZ64=4,G64,0)</f>
        <v>0</v>
      </c>
      <c r="BE64" s="212">
        <f>IF(AZ64=5,G64,0)</f>
        <v>0</v>
      </c>
      <c r="CA64" s="237">
        <v>3</v>
      </c>
      <c r="CB64" s="237">
        <v>1</v>
      </c>
    </row>
    <row r="65" spans="1:15" ht="12.75">
      <c r="A65" s="246"/>
      <c r="B65" s="250"/>
      <c r="C65" s="398" t="s">
        <v>194</v>
      </c>
      <c r="D65" s="399"/>
      <c r="E65" s="251">
        <v>4</v>
      </c>
      <c r="F65" s="320"/>
      <c r="G65" s="253"/>
      <c r="H65" s="254"/>
      <c r="I65" s="248"/>
      <c r="J65" s="255"/>
      <c r="K65" s="248"/>
      <c r="M65" s="249" t="s">
        <v>194</v>
      </c>
      <c r="O65" s="237"/>
    </row>
    <row r="66" spans="1:57" ht="12.75">
      <c r="A66" s="256"/>
      <c r="B66" s="257" t="s">
        <v>97</v>
      </c>
      <c r="C66" s="258" t="s">
        <v>172</v>
      </c>
      <c r="D66" s="259"/>
      <c r="E66" s="260"/>
      <c r="F66" s="318"/>
      <c r="G66" s="262">
        <f>SUM(G49:G65)</f>
        <v>0</v>
      </c>
      <c r="H66" s="263"/>
      <c r="I66" s="264">
        <f>SUM(I49:I65)</f>
        <v>2.45788364</v>
      </c>
      <c r="J66" s="263"/>
      <c r="K66" s="264">
        <f>SUM(K49:K65)</f>
        <v>0</v>
      </c>
      <c r="O66" s="237">
        <v>4</v>
      </c>
      <c r="BA66" s="265">
        <f>SUM(BA49:BA65)</f>
        <v>0</v>
      </c>
      <c r="BB66" s="265">
        <f>SUM(BB49:BB65)</f>
        <v>0</v>
      </c>
      <c r="BC66" s="265">
        <f>SUM(BC49:BC65)</f>
        <v>0</v>
      </c>
      <c r="BD66" s="265">
        <f>SUM(BD49:BD65)</f>
        <v>0</v>
      </c>
      <c r="BE66" s="265">
        <f>SUM(BE49:BE65)</f>
        <v>0</v>
      </c>
    </row>
    <row r="67" spans="1:15" ht="12.75">
      <c r="A67" s="227" t="s">
        <v>93</v>
      </c>
      <c r="B67" s="228" t="s">
        <v>195</v>
      </c>
      <c r="C67" s="229" t="s">
        <v>196</v>
      </c>
      <c r="D67" s="230"/>
      <c r="E67" s="231"/>
      <c r="F67" s="319"/>
      <c r="G67" s="232"/>
      <c r="H67" s="233"/>
      <c r="I67" s="234"/>
      <c r="J67" s="235"/>
      <c r="K67" s="236"/>
      <c r="O67" s="237">
        <v>1</v>
      </c>
    </row>
    <row r="68" spans="1:80" ht="12.75">
      <c r="A68" s="238">
        <v>30</v>
      </c>
      <c r="B68" s="239" t="s">
        <v>198</v>
      </c>
      <c r="C68" s="240" t="s">
        <v>199</v>
      </c>
      <c r="D68" s="241" t="s">
        <v>118</v>
      </c>
      <c r="E68" s="242">
        <v>55.6</v>
      </c>
      <c r="F68" s="317">
        <v>0</v>
      </c>
      <c r="G68" s="243">
        <f>E68*F68</f>
        <v>0</v>
      </c>
      <c r="H68" s="244">
        <v>0.3708</v>
      </c>
      <c r="I68" s="245">
        <f>E68*H68</f>
        <v>20.616480000000003</v>
      </c>
      <c r="J68" s="244">
        <v>0</v>
      </c>
      <c r="K68" s="245">
        <f>E68*J68</f>
        <v>0</v>
      </c>
      <c r="O68" s="237">
        <v>2</v>
      </c>
      <c r="AA68" s="212">
        <v>1</v>
      </c>
      <c r="AB68" s="212">
        <v>1</v>
      </c>
      <c r="AC68" s="212">
        <v>1</v>
      </c>
      <c r="AZ68" s="212">
        <v>1</v>
      </c>
      <c r="BA68" s="212">
        <f>IF(AZ68=1,G68,0)</f>
        <v>0</v>
      </c>
      <c r="BB68" s="212">
        <f>IF(AZ68=2,G68,0)</f>
        <v>0</v>
      </c>
      <c r="BC68" s="212">
        <f>IF(AZ68=3,G68,0)</f>
        <v>0</v>
      </c>
      <c r="BD68" s="212">
        <f>IF(AZ68=4,G68,0)</f>
        <v>0</v>
      </c>
      <c r="BE68" s="212">
        <f>IF(AZ68=5,G68,0)</f>
        <v>0</v>
      </c>
      <c r="CA68" s="237">
        <v>1</v>
      </c>
      <c r="CB68" s="237">
        <v>1</v>
      </c>
    </row>
    <row r="69" spans="1:80" ht="12.75">
      <c r="A69" s="238">
        <v>31</v>
      </c>
      <c r="B69" s="239" t="s">
        <v>200</v>
      </c>
      <c r="C69" s="240" t="s">
        <v>201</v>
      </c>
      <c r="D69" s="241" t="s">
        <v>118</v>
      </c>
      <c r="E69" s="242">
        <v>55.6</v>
      </c>
      <c r="F69" s="317">
        <v>0</v>
      </c>
      <c r="G69" s="243">
        <f>E69*F69</f>
        <v>0</v>
      </c>
      <c r="H69" s="244">
        <v>0.072</v>
      </c>
      <c r="I69" s="245">
        <f>E69*H69</f>
        <v>4.0032</v>
      </c>
      <c r="J69" s="244">
        <v>0</v>
      </c>
      <c r="K69" s="245">
        <f>E69*J69</f>
        <v>0</v>
      </c>
      <c r="O69" s="237">
        <v>2</v>
      </c>
      <c r="AA69" s="212">
        <v>1</v>
      </c>
      <c r="AB69" s="212">
        <v>1</v>
      </c>
      <c r="AC69" s="212">
        <v>1</v>
      </c>
      <c r="AZ69" s="212">
        <v>1</v>
      </c>
      <c r="BA69" s="212">
        <f>IF(AZ69=1,G69,0)</f>
        <v>0</v>
      </c>
      <c r="BB69" s="212">
        <f>IF(AZ69=2,G69,0)</f>
        <v>0</v>
      </c>
      <c r="BC69" s="212">
        <f>IF(AZ69=3,G69,0)</f>
        <v>0</v>
      </c>
      <c r="BD69" s="212">
        <f>IF(AZ69=4,G69,0)</f>
        <v>0</v>
      </c>
      <c r="BE69" s="212">
        <f>IF(AZ69=5,G69,0)</f>
        <v>0</v>
      </c>
      <c r="CA69" s="237">
        <v>1</v>
      </c>
      <c r="CB69" s="237">
        <v>1</v>
      </c>
    </row>
    <row r="70" spans="1:15" ht="12.75">
      <c r="A70" s="246"/>
      <c r="B70" s="250"/>
      <c r="C70" s="398" t="s">
        <v>202</v>
      </c>
      <c r="D70" s="399"/>
      <c r="E70" s="251">
        <v>55.6</v>
      </c>
      <c r="F70" s="320"/>
      <c r="G70" s="253"/>
      <c r="H70" s="254"/>
      <c r="I70" s="248"/>
      <c r="J70" s="255"/>
      <c r="K70" s="248"/>
      <c r="M70" s="249" t="s">
        <v>202</v>
      </c>
      <c r="O70" s="237"/>
    </row>
    <row r="71" spans="1:80" ht="12.75">
      <c r="A71" s="238">
        <v>32</v>
      </c>
      <c r="B71" s="239" t="s">
        <v>203</v>
      </c>
      <c r="C71" s="240" t="s">
        <v>204</v>
      </c>
      <c r="D71" s="241" t="s">
        <v>132</v>
      </c>
      <c r="E71" s="242">
        <v>108.9</v>
      </c>
      <c r="F71" s="317">
        <v>0</v>
      </c>
      <c r="G71" s="243">
        <f>E71*F71</f>
        <v>0</v>
      </c>
      <c r="H71" s="244">
        <v>0.11221</v>
      </c>
      <c r="I71" s="245">
        <f>E71*H71</f>
        <v>12.219669000000001</v>
      </c>
      <c r="J71" s="244">
        <v>0</v>
      </c>
      <c r="K71" s="245">
        <f>E71*J71</f>
        <v>0</v>
      </c>
      <c r="O71" s="237">
        <v>2</v>
      </c>
      <c r="AA71" s="212">
        <v>1</v>
      </c>
      <c r="AB71" s="212">
        <v>1</v>
      </c>
      <c r="AC71" s="212">
        <v>1</v>
      </c>
      <c r="AZ71" s="212">
        <v>1</v>
      </c>
      <c r="BA71" s="212">
        <f>IF(AZ71=1,G71,0)</f>
        <v>0</v>
      </c>
      <c r="BB71" s="212">
        <f>IF(AZ71=2,G71,0)</f>
        <v>0</v>
      </c>
      <c r="BC71" s="212">
        <f>IF(AZ71=3,G71,0)</f>
        <v>0</v>
      </c>
      <c r="BD71" s="212">
        <f>IF(AZ71=4,G71,0)</f>
        <v>0</v>
      </c>
      <c r="BE71" s="212">
        <f>IF(AZ71=5,G71,0)</f>
        <v>0</v>
      </c>
      <c r="CA71" s="237">
        <v>1</v>
      </c>
      <c r="CB71" s="237">
        <v>1</v>
      </c>
    </row>
    <row r="72" spans="1:15" ht="12.75">
      <c r="A72" s="246"/>
      <c r="B72" s="250"/>
      <c r="C72" s="398" t="s">
        <v>205</v>
      </c>
      <c r="D72" s="399"/>
      <c r="E72" s="251">
        <v>108.9</v>
      </c>
      <c r="F72" s="320"/>
      <c r="G72" s="253"/>
      <c r="H72" s="254"/>
      <c r="I72" s="248"/>
      <c r="J72" s="255"/>
      <c r="K72" s="248"/>
      <c r="M72" s="249" t="s">
        <v>205</v>
      </c>
      <c r="O72" s="237"/>
    </row>
    <row r="73" spans="1:80" ht="12.75">
      <c r="A73" s="238">
        <v>33</v>
      </c>
      <c r="B73" s="239" t="s">
        <v>206</v>
      </c>
      <c r="C73" s="240" t="s">
        <v>207</v>
      </c>
      <c r="D73" s="241" t="s">
        <v>136</v>
      </c>
      <c r="E73" s="242">
        <v>2.178</v>
      </c>
      <c r="F73" s="317">
        <v>0</v>
      </c>
      <c r="G73" s="243">
        <f>E73*F73</f>
        <v>0</v>
      </c>
      <c r="H73" s="244">
        <v>2.525</v>
      </c>
      <c r="I73" s="245">
        <f>E73*H73</f>
        <v>5.4994499999999995</v>
      </c>
      <c r="J73" s="244">
        <v>0</v>
      </c>
      <c r="K73" s="245">
        <f>E73*J73</f>
        <v>0</v>
      </c>
      <c r="O73" s="237">
        <v>2</v>
      </c>
      <c r="AA73" s="212">
        <v>1</v>
      </c>
      <c r="AB73" s="212">
        <v>1</v>
      </c>
      <c r="AC73" s="212">
        <v>1</v>
      </c>
      <c r="AZ73" s="212">
        <v>1</v>
      </c>
      <c r="BA73" s="212">
        <f>IF(AZ73=1,G73,0)</f>
        <v>0</v>
      </c>
      <c r="BB73" s="212">
        <f>IF(AZ73=2,G73,0)</f>
        <v>0</v>
      </c>
      <c r="BC73" s="212">
        <f>IF(AZ73=3,G73,0)</f>
        <v>0</v>
      </c>
      <c r="BD73" s="212">
        <f>IF(AZ73=4,G73,0)</f>
        <v>0</v>
      </c>
      <c r="BE73" s="212">
        <f>IF(AZ73=5,G73,0)</f>
        <v>0</v>
      </c>
      <c r="CA73" s="237">
        <v>1</v>
      </c>
      <c r="CB73" s="237">
        <v>1</v>
      </c>
    </row>
    <row r="74" spans="1:15" ht="12.75">
      <c r="A74" s="246"/>
      <c r="B74" s="250"/>
      <c r="C74" s="398" t="s">
        <v>208</v>
      </c>
      <c r="D74" s="399"/>
      <c r="E74" s="251">
        <v>2.178</v>
      </c>
      <c r="F74" s="320"/>
      <c r="G74" s="253"/>
      <c r="H74" s="254"/>
      <c r="I74" s="248"/>
      <c r="J74" s="255"/>
      <c r="K74" s="248"/>
      <c r="M74" s="249" t="s">
        <v>208</v>
      </c>
      <c r="O74" s="237"/>
    </row>
    <row r="75" spans="1:80" ht="12.75">
      <c r="A75" s="238">
        <v>34</v>
      </c>
      <c r="B75" s="239" t="s">
        <v>209</v>
      </c>
      <c r="C75" s="240" t="s">
        <v>210</v>
      </c>
      <c r="D75" s="241" t="s">
        <v>122</v>
      </c>
      <c r="E75" s="242">
        <v>230</v>
      </c>
      <c r="F75" s="317">
        <v>0</v>
      </c>
      <c r="G75" s="243">
        <f>E75*F75</f>
        <v>0</v>
      </c>
      <c r="H75" s="244">
        <v>0.011</v>
      </c>
      <c r="I75" s="245">
        <f>E75*H75</f>
        <v>2.53</v>
      </c>
      <c r="J75" s="244"/>
      <c r="K75" s="245">
        <f>E75*J75</f>
        <v>0</v>
      </c>
      <c r="O75" s="237">
        <v>2</v>
      </c>
      <c r="AA75" s="212">
        <v>3</v>
      </c>
      <c r="AB75" s="212">
        <v>1</v>
      </c>
      <c r="AC75" s="212">
        <v>592173363</v>
      </c>
      <c r="AZ75" s="212">
        <v>1</v>
      </c>
      <c r="BA75" s="212">
        <f>IF(AZ75=1,G75,0)</f>
        <v>0</v>
      </c>
      <c r="BB75" s="212">
        <f>IF(AZ75=2,G75,0)</f>
        <v>0</v>
      </c>
      <c r="BC75" s="212">
        <f>IF(AZ75=3,G75,0)</f>
        <v>0</v>
      </c>
      <c r="BD75" s="212">
        <f>IF(AZ75=4,G75,0)</f>
        <v>0</v>
      </c>
      <c r="BE75" s="212">
        <f>IF(AZ75=5,G75,0)</f>
        <v>0</v>
      </c>
      <c r="CA75" s="237">
        <v>3</v>
      </c>
      <c r="CB75" s="237">
        <v>1</v>
      </c>
    </row>
    <row r="76" spans="1:80" ht="12.75">
      <c r="A76" s="238">
        <v>35</v>
      </c>
      <c r="B76" s="239" t="s">
        <v>211</v>
      </c>
      <c r="C76" s="240" t="s">
        <v>212</v>
      </c>
      <c r="D76" s="241" t="s">
        <v>122</v>
      </c>
      <c r="E76" s="242">
        <v>120</v>
      </c>
      <c r="F76" s="317">
        <v>0</v>
      </c>
      <c r="G76" s="243">
        <f>E76*F76</f>
        <v>0</v>
      </c>
      <c r="H76" s="244">
        <v>0.02875</v>
      </c>
      <c r="I76" s="245">
        <f>E76*H76</f>
        <v>3.45</v>
      </c>
      <c r="J76" s="244"/>
      <c r="K76" s="245">
        <f>E76*J76</f>
        <v>0</v>
      </c>
      <c r="O76" s="237">
        <v>2</v>
      </c>
      <c r="AA76" s="212">
        <v>3</v>
      </c>
      <c r="AB76" s="212">
        <v>1</v>
      </c>
      <c r="AC76" s="212">
        <v>592468020</v>
      </c>
      <c r="AZ76" s="212">
        <v>1</v>
      </c>
      <c r="BA76" s="212">
        <f>IF(AZ76=1,G76,0)</f>
        <v>0</v>
      </c>
      <c r="BB76" s="212">
        <f>IF(AZ76=2,G76,0)</f>
        <v>0</v>
      </c>
      <c r="BC76" s="212">
        <f>IF(AZ76=3,G76,0)</f>
        <v>0</v>
      </c>
      <c r="BD76" s="212">
        <f>IF(AZ76=4,G76,0)</f>
        <v>0</v>
      </c>
      <c r="BE76" s="212">
        <f>IF(AZ76=5,G76,0)</f>
        <v>0</v>
      </c>
      <c r="CA76" s="237">
        <v>3</v>
      </c>
      <c r="CB76" s="237">
        <v>1</v>
      </c>
    </row>
    <row r="77" spans="1:57" ht="12.75">
      <c r="A77" s="256"/>
      <c r="B77" s="257" t="s">
        <v>97</v>
      </c>
      <c r="C77" s="258" t="s">
        <v>197</v>
      </c>
      <c r="D77" s="259"/>
      <c r="E77" s="260"/>
      <c r="F77" s="318"/>
      <c r="G77" s="262">
        <f>SUM(G67:G76)</f>
        <v>0</v>
      </c>
      <c r="H77" s="263"/>
      <c r="I77" s="264">
        <f>SUM(I67:I76)</f>
        <v>48.31879900000001</v>
      </c>
      <c r="J77" s="263"/>
      <c r="K77" s="264">
        <f>SUM(K67:K76)</f>
        <v>0</v>
      </c>
      <c r="O77" s="237">
        <v>4</v>
      </c>
      <c r="BA77" s="265">
        <f>SUM(BA67:BA76)</f>
        <v>0</v>
      </c>
      <c r="BB77" s="265">
        <f>SUM(BB67:BB76)</f>
        <v>0</v>
      </c>
      <c r="BC77" s="265">
        <f>SUM(BC67:BC76)</f>
        <v>0</v>
      </c>
      <c r="BD77" s="265">
        <f>SUM(BD67:BD76)</f>
        <v>0</v>
      </c>
      <c r="BE77" s="265">
        <f>SUM(BE67:BE76)</f>
        <v>0</v>
      </c>
    </row>
    <row r="78" spans="1:15" ht="12.75">
      <c r="A78" s="227" t="s">
        <v>93</v>
      </c>
      <c r="B78" s="228" t="s">
        <v>213</v>
      </c>
      <c r="C78" s="229" t="s">
        <v>214</v>
      </c>
      <c r="D78" s="230"/>
      <c r="E78" s="231"/>
      <c r="F78" s="319"/>
      <c r="G78" s="232"/>
      <c r="H78" s="233"/>
      <c r="I78" s="234"/>
      <c r="J78" s="235"/>
      <c r="K78" s="236"/>
      <c r="O78" s="237">
        <v>1</v>
      </c>
    </row>
    <row r="79" spans="1:80" ht="12.75">
      <c r="A79" s="238">
        <v>36</v>
      </c>
      <c r="B79" s="239" t="s">
        <v>216</v>
      </c>
      <c r="C79" s="240" t="s">
        <v>217</v>
      </c>
      <c r="D79" s="241" t="s">
        <v>118</v>
      </c>
      <c r="E79" s="242">
        <v>61.74</v>
      </c>
      <c r="F79" s="317">
        <v>0</v>
      </c>
      <c r="G79" s="243">
        <f>E79*F79</f>
        <v>0</v>
      </c>
      <c r="H79" s="244">
        <v>4E-05</v>
      </c>
      <c r="I79" s="245">
        <f>E79*H79</f>
        <v>0.0024696</v>
      </c>
      <c r="J79" s="244">
        <v>0</v>
      </c>
      <c r="K79" s="245">
        <f>E79*J79</f>
        <v>0</v>
      </c>
      <c r="O79" s="237">
        <v>2</v>
      </c>
      <c r="AA79" s="212">
        <v>1</v>
      </c>
      <c r="AB79" s="212">
        <v>1</v>
      </c>
      <c r="AC79" s="212">
        <v>1</v>
      </c>
      <c r="AZ79" s="212">
        <v>1</v>
      </c>
      <c r="BA79" s="212">
        <f>IF(AZ79=1,G79,0)</f>
        <v>0</v>
      </c>
      <c r="BB79" s="212">
        <f>IF(AZ79=2,G79,0)</f>
        <v>0</v>
      </c>
      <c r="BC79" s="212">
        <f>IF(AZ79=3,G79,0)</f>
        <v>0</v>
      </c>
      <c r="BD79" s="212">
        <f>IF(AZ79=4,G79,0)</f>
        <v>0</v>
      </c>
      <c r="BE79" s="212">
        <f>IF(AZ79=5,G79,0)</f>
        <v>0</v>
      </c>
      <c r="CA79" s="237">
        <v>1</v>
      </c>
      <c r="CB79" s="237">
        <v>1</v>
      </c>
    </row>
    <row r="80" spans="1:15" ht="12.75">
      <c r="A80" s="246"/>
      <c r="B80" s="250"/>
      <c r="C80" s="398" t="s">
        <v>218</v>
      </c>
      <c r="D80" s="399"/>
      <c r="E80" s="251">
        <v>6</v>
      </c>
      <c r="F80" s="320"/>
      <c r="G80" s="253"/>
      <c r="H80" s="254"/>
      <c r="I80" s="248"/>
      <c r="J80" s="255"/>
      <c r="K80" s="248"/>
      <c r="M80" s="249" t="s">
        <v>218</v>
      </c>
      <c r="O80" s="237"/>
    </row>
    <row r="81" spans="1:15" ht="12.75">
      <c r="A81" s="246"/>
      <c r="B81" s="250"/>
      <c r="C81" s="398" t="s">
        <v>219</v>
      </c>
      <c r="D81" s="399"/>
      <c r="E81" s="251">
        <v>5.4</v>
      </c>
      <c r="F81" s="320"/>
      <c r="G81" s="253"/>
      <c r="H81" s="254"/>
      <c r="I81" s="248"/>
      <c r="J81" s="255"/>
      <c r="K81" s="248"/>
      <c r="M81" s="249" t="s">
        <v>219</v>
      </c>
      <c r="O81" s="237"/>
    </row>
    <row r="82" spans="1:15" ht="12.75">
      <c r="A82" s="246"/>
      <c r="B82" s="250"/>
      <c r="C82" s="398" t="s">
        <v>220</v>
      </c>
      <c r="D82" s="399"/>
      <c r="E82" s="251">
        <v>18.75</v>
      </c>
      <c r="F82" s="320"/>
      <c r="G82" s="253"/>
      <c r="H82" s="254"/>
      <c r="I82" s="248"/>
      <c r="J82" s="255"/>
      <c r="K82" s="248"/>
      <c r="M82" s="249" t="s">
        <v>220</v>
      </c>
      <c r="O82" s="237"/>
    </row>
    <row r="83" spans="1:15" ht="12.75">
      <c r="A83" s="246"/>
      <c r="B83" s="250"/>
      <c r="C83" s="398" t="s">
        <v>221</v>
      </c>
      <c r="D83" s="399"/>
      <c r="E83" s="251">
        <v>24.3</v>
      </c>
      <c r="F83" s="320"/>
      <c r="G83" s="253"/>
      <c r="H83" s="254"/>
      <c r="I83" s="248"/>
      <c r="J83" s="255"/>
      <c r="K83" s="248"/>
      <c r="M83" s="249" t="s">
        <v>221</v>
      </c>
      <c r="O83" s="237"/>
    </row>
    <row r="84" spans="1:15" ht="12.75">
      <c r="A84" s="246"/>
      <c r="B84" s="250"/>
      <c r="C84" s="398" t="s">
        <v>222</v>
      </c>
      <c r="D84" s="399"/>
      <c r="E84" s="251">
        <v>3.24</v>
      </c>
      <c r="F84" s="320"/>
      <c r="G84" s="253"/>
      <c r="H84" s="254"/>
      <c r="I84" s="248"/>
      <c r="J84" s="255"/>
      <c r="K84" s="248"/>
      <c r="M84" s="249" t="s">
        <v>222</v>
      </c>
      <c r="O84" s="237"/>
    </row>
    <row r="85" spans="1:15" ht="12.75">
      <c r="A85" s="246"/>
      <c r="B85" s="250"/>
      <c r="C85" s="398" t="s">
        <v>223</v>
      </c>
      <c r="D85" s="399"/>
      <c r="E85" s="251">
        <v>2.25</v>
      </c>
      <c r="F85" s="320"/>
      <c r="G85" s="253"/>
      <c r="H85" s="254"/>
      <c r="I85" s="248"/>
      <c r="J85" s="255"/>
      <c r="K85" s="248"/>
      <c r="M85" s="249" t="s">
        <v>223</v>
      </c>
      <c r="O85" s="237"/>
    </row>
    <row r="86" spans="1:15" ht="12.75">
      <c r="A86" s="246"/>
      <c r="B86" s="250"/>
      <c r="C86" s="398" t="s">
        <v>224</v>
      </c>
      <c r="D86" s="399"/>
      <c r="E86" s="251">
        <v>1.8</v>
      </c>
      <c r="F86" s="320"/>
      <c r="G86" s="253"/>
      <c r="H86" s="254"/>
      <c r="I86" s="248"/>
      <c r="J86" s="255"/>
      <c r="K86" s="248"/>
      <c r="M86" s="249" t="s">
        <v>224</v>
      </c>
      <c r="O86" s="237"/>
    </row>
    <row r="87" spans="1:80" ht="22.5">
      <c r="A87" s="238">
        <v>37</v>
      </c>
      <c r="B87" s="239" t="s">
        <v>225</v>
      </c>
      <c r="C87" s="240" t="s">
        <v>226</v>
      </c>
      <c r="D87" s="241" t="s">
        <v>118</v>
      </c>
      <c r="E87" s="242">
        <v>34.398</v>
      </c>
      <c r="F87" s="317">
        <v>0</v>
      </c>
      <c r="G87" s="243">
        <f>E87*F87</f>
        <v>0</v>
      </c>
      <c r="H87" s="244">
        <v>0.03371</v>
      </c>
      <c r="I87" s="245">
        <f>E87*H87</f>
        <v>1.15955658</v>
      </c>
      <c r="J87" s="244">
        <v>0</v>
      </c>
      <c r="K87" s="245">
        <f>E87*J87</f>
        <v>0</v>
      </c>
      <c r="O87" s="237">
        <v>2</v>
      </c>
      <c r="AA87" s="212">
        <v>1</v>
      </c>
      <c r="AB87" s="212">
        <v>1</v>
      </c>
      <c r="AC87" s="212">
        <v>1</v>
      </c>
      <c r="AZ87" s="212">
        <v>1</v>
      </c>
      <c r="BA87" s="212">
        <f>IF(AZ87=1,G87,0)</f>
        <v>0</v>
      </c>
      <c r="BB87" s="212">
        <f>IF(AZ87=2,G87,0)</f>
        <v>0</v>
      </c>
      <c r="BC87" s="212">
        <f>IF(AZ87=3,G87,0)</f>
        <v>0</v>
      </c>
      <c r="BD87" s="212">
        <f>IF(AZ87=4,G87,0)</f>
        <v>0</v>
      </c>
      <c r="BE87" s="212">
        <f>IF(AZ87=5,G87,0)</f>
        <v>0</v>
      </c>
      <c r="CA87" s="237">
        <v>1</v>
      </c>
      <c r="CB87" s="237">
        <v>1</v>
      </c>
    </row>
    <row r="88" spans="1:15" ht="12.75">
      <c r="A88" s="246"/>
      <c r="B88" s="250"/>
      <c r="C88" s="400" t="s">
        <v>227</v>
      </c>
      <c r="D88" s="399"/>
      <c r="E88" s="276">
        <v>0</v>
      </c>
      <c r="F88" s="320"/>
      <c r="G88" s="253"/>
      <c r="H88" s="254"/>
      <c r="I88" s="248"/>
      <c r="J88" s="255"/>
      <c r="K88" s="248"/>
      <c r="M88" s="249" t="s">
        <v>227</v>
      </c>
      <c r="O88" s="237"/>
    </row>
    <row r="89" spans="1:15" ht="12.75">
      <c r="A89" s="246"/>
      <c r="B89" s="250"/>
      <c r="C89" s="400" t="s">
        <v>228</v>
      </c>
      <c r="D89" s="399"/>
      <c r="E89" s="276">
        <v>9.6</v>
      </c>
      <c r="F89" s="320"/>
      <c r="G89" s="253"/>
      <c r="H89" s="254"/>
      <c r="I89" s="248"/>
      <c r="J89" s="255"/>
      <c r="K89" s="248"/>
      <c r="M89" s="249" t="s">
        <v>228</v>
      </c>
      <c r="O89" s="237"/>
    </row>
    <row r="90" spans="1:15" ht="12.75">
      <c r="A90" s="246"/>
      <c r="B90" s="250"/>
      <c r="C90" s="400" t="s">
        <v>229</v>
      </c>
      <c r="D90" s="399"/>
      <c r="E90" s="276">
        <v>70.2</v>
      </c>
      <c r="F90" s="320"/>
      <c r="G90" s="253"/>
      <c r="H90" s="254"/>
      <c r="I90" s="248"/>
      <c r="J90" s="255"/>
      <c r="K90" s="248"/>
      <c r="M90" s="249" t="s">
        <v>229</v>
      </c>
      <c r="O90" s="237"/>
    </row>
    <row r="91" spans="1:15" ht="12.75">
      <c r="A91" s="246"/>
      <c r="B91" s="250"/>
      <c r="C91" s="400" t="s">
        <v>230</v>
      </c>
      <c r="D91" s="399"/>
      <c r="E91" s="276">
        <v>5.49</v>
      </c>
      <c r="F91" s="320"/>
      <c r="G91" s="253"/>
      <c r="H91" s="254"/>
      <c r="I91" s="248"/>
      <c r="J91" s="255"/>
      <c r="K91" s="248"/>
      <c r="M91" s="249" t="s">
        <v>230</v>
      </c>
      <c r="O91" s="237"/>
    </row>
    <row r="92" spans="1:15" ht="12.75">
      <c r="A92" s="246"/>
      <c r="B92" s="250"/>
      <c r="C92" s="400" t="s">
        <v>231</v>
      </c>
      <c r="D92" s="399"/>
      <c r="E92" s="276">
        <v>6</v>
      </c>
      <c r="F92" s="320"/>
      <c r="G92" s="253"/>
      <c r="H92" s="254"/>
      <c r="I92" s="248"/>
      <c r="J92" s="255"/>
      <c r="K92" s="248"/>
      <c r="M92" s="249" t="s">
        <v>231</v>
      </c>
      <c r="O92" s="237"/>
    </row>
    <row r="93" spans="1:15" ht="12.75">
      <c r="A93" s="246"/>
      <c r="B93" s="250"/>
      <c r="C93" s="400" t="s">
        <v>232</v>
      </c>
      <c r="D93" s="399"/>
      <c r="E93" s="276">
        <v>5.8</v>
      </c>
      <c r="F93" s="320"/>
      <c r="G93" s="253"/>
      <c r="H93" s="254"/>
      <c r="I93" s="248"/>
      <c r="J93" s="255"/>
      <c r="K93" s="248"/>
      <c r="M93" s="249" t="s">
        <v>232</v>
      </c>
      <c r="O93" s="237"/>
    </row>
    <row r="94" spans="1:15" ht="12.75">
      <c r="A94" s="246"/>
      <c r="B94" s="250"/>
      <c r="C94" s="400" t="s">
        <v>231</v>
      </c>
      <c r="D94" s="399"/>
      <c r="E94" s="276">
        <v>6</v>
      </c>
      <c r="F94" s="320"/>
      <c r="G94" s="253"/>
      <c r="H94" s="254"/>
      <c r="I94" s="248"/>
      <c r="J94" s="255"/>
      <c r="K94" s="248"/>
      <c r="M94" s="249" t="s">
        <v>231</v>
      </c>
      <c r="O94" s="237"/>
    </row>
    <row r="95" spans="1:15" ht="12.75">
      <c r="A95" s="246"/>
      <c r="B95" s="250"/>
      <c r="C95" s="400" t="s">
        <v>233</v>
      </c>
      <c r="D95" s="399"/>
      <c r="E95" s="276">
        <v>42</v>
      </c>
      <c r="F95" s="320"/>
      <c r="G95" s="253"/>
      <c r="H95" s="254"/>
      <c r="I95" s="248"/>
      <c r="J95" s="255"/>
      <c r="K95" s="248"/>
      <c r="M95" s="249" t="s">
        <v>233</v>
      </c>
      <c r="O95" s="237"/>
    </row>
    <row r="96" spans="1:15" ht="12.75">
      <c r="A96" s="246"/>
      <c r="B96" s="250"/>
      <c r="C96" s="400" t="s">
        <v>231</v>
      </c>
      <c r="D96" s="399"/>
      <c r="E96" s="276">
        <v>6</v>
      </c>
      <c r="F96" s="320"/>
      <c r="G96" s="253"/>
      <c r="H96" s="254"/>
      <c r="I96" s="248"/>
      <c r="J96" s="255"/>
      <c r="K96" s="248"/>
      <c r="M96" s="249" t="s">
        <v>231</v>
      </c>
      <c r="O96" s="237"/>
    </row>
    <row r="97" spans="1:15" ht="12.75">
      <c r="A97" s="246"/>
      <c r="B97" s="250"/>
      <c r="C97" s="400" t="s">
        <v>234</v>
      </c>
      <c r="D97" s="399"/>
      <c r="E97" s="276">
        <v>7</v>
      </c>
      <c r="F97" s="320"/>
      <c r="G97" s="253"/>
      <c r="H97" s="254"/>
      <c r="I97" s="248"/>
      <c r="J97" s="255"/>
      <c r="K97" s="248"/>
      <c r="M97" s="249" t="s">
        <v>234</v>
      </c>
      <c r="O97" s="237"/>
    </row>
    <row r="98" spans="1:15" ht="12.75">
      <c r="A98" s="246"/>
      <c r="B98" s="250"/>
      <c r="C98" s="400" t="s">
        <v>232</v>
      </c>
      <c r="D98" s="399"/>
      <c r="E98" s="276">
        <v>5.8</v>
      </c>
      <c r="F98" s="320"/>
      <c r="G98" s="253"/>
      <c r="H98" s="254"/>
      <c r="I98" s="248"/>
      <c r="J98" s="255"/>
      <c r="K98" s="248"/>
      <c r="M98" s="249" t="s">
        <v>232</v>
      </c>
      <c r="O98" s="237"/>
    </row>
    <row r="99" spans="1:15" ht="12.75">
      <c r="A99" s="246"/>
      <c r="B99" s="250"/>
      <c r="C99" s="400" t="s">
        <v>235</v>
      </c>
      <c r="D99" s="399"/>
      <c r="E99" s="276">
        <v>4.8</v>
      </c>
      <c r="F99" s="320"/>
      <c r="G99" s="253"/>
      <c r="H99" s="254"/>
      <c r="I99" s="248"/>
      <c r="J99" s="255"/>
      <c r="K99" s="248"/>
      <c r="M99" s="249" t="s">
        <v>235</v>
      </c>
      <c r="O99" s="237"/>
    </row>
    <row r="100" spans="1:15" ht="12.75">
      <c r="A100" s="246"/>
      <c r="B100" s="250"/>
      <c r="C100" s="400" t="s">
        <v>236</v>
      </c>
      <c r="D100" s="399"/>
      <c r="E100" s="276">
        <v>3.3</v>
      </c>
      <c r="F100" s="320"/>
      <c r="G100" s="253"/>
      <c r="H100" s="254"/>
      <c r="I100" s="248"/>
      <c r="J100" s="255"/>
      <c r="K100" s="248"/>
      <c r="M100" s="249" t="s">
        <v>236</v>
      </c>
      <c r="O100" s="237"/>
    </row>
    <row r="101" spans="1:15" ht="12.75">
      <c r="A101" s="246"/>
      <c r="B101" s="250"/>
      <c r="C101" s="400" t="s">
        <v>237</v>
      </c>
      <c r="D101" s="399"/>
      <c r="E101" s="276">
        <v>171.99</v>
      </c>
      <c r="F101" s="320"/>
      <c r="G101" s="253"/>
      <c r="H101" s="254"/>
      <c r="I101" s="248"/>
      <c r="J101" s="255"/>
      <c r="K101" s="248"/>
      <c r="M101" s="249" t="s">
        <v>237</v>
      </c>
      <c r="O101" s="237"/>
    </row>
    <row r="102" spans="1:15" ht="12.75">
      <c r="A102" s="246"/>
      <c r="B102" s="250"/>
      <c r="C102" s="398" t="s">
        <v>238</v>
      </c>
      <c r="D102" s="399"/>
      <c r="E102" s="251">
        <v>34.398</v>
      </c>
      <c r="F102" s="320"/>
      <c r="G102" s="253"/>
      <c r="H102" s="254"/>
      <c r="I102" s="248"/>
      <c r="J102" s="255"/>
      <c r="K102" s="248"/>
      <c r="M102" s="249" t="s">
        <v>238</v>
      </c>
      <c r="O102" s="237"/>
    </row>
    <row r="103" spans="1:80" ht="12.75">
      <c r="A103" s="238">
        <v>38</v>
      </c>
      <c r="B103" s="239" t="s">
        <v>239</v>
      </c>
      <c r="C103" s="240" t="s">
        <v>240</v>
      </c>
      <c r="D103" s="241" t="s">
        <v>118</v>
      </c>
      <c r="E103" s="242">
        <v>0.6</v>
      </c>
      <c r="F103" s="317">
        <v>0</v>
      </c>
      <c r="G103" s="243">
        <f>E103*F103</f>
        <v>0</v>
      </c>
      <c r="H103" s="244">
        <v>0</v>
      </c>
      <c r="I103" s="245">
        <f>E103*H103</f>
        <v>0</v>
      </c>
      <c r="J103" s="244">
        <v>0</v>
      </c>
      <c r="K103" s="245">
        <f>E103*J103</f>
        <v>0</v>
      </c>
      <c r="O103" s="237">
        <v>2</v>
      </c>
      <c r="AA103" s="212">
        <v>1</v>
      </c>
      <c r="AB103" s="212">
        <v>1</v>
      </c>
      <c r="AC103" s="212">
        <v>1</v>
      </c>
      <c r="AZ103" s="212">
        <v>1</v>
      </c>
      <c r="BA103" s="212">
        <f>IF(AZ103=1,G103,0)</f>
        <v>0</v>
      </c>
      <c r="BB103" s="212">
        <f>IF(AZ103=2,G103,0)</f>
        <v>0</v>
      </c>
      <c r="BC103" s="212">
        <f>IF(AZ103=3,G103,0)</f>
        <v>0</v>
      </c>
      <c r="BD103" s="212">
        <f>IF(AZ103=4,G103,0)</f>
        <v>0</v>
      </c>
      <c r="BE103" s="212">
        <f>IF(AZ103=5,G103,0)</f>
        <v>0</v>
      </c>
      <c r="CA103" s="237">
        <v>1</v>
      </c>
      <c r="CB103" s="237">
        <v>1</v>
      </c>
    </row>
    <row r="104" spans="1:15" ht="12.75">
      <c r="A104" s="246"/>
      <c r="B104" s="250"/>
      <c r="C104" s="398" t="s">
        <v>188</v>
      </c>
      <c r="D104" s="399"/>
      <c r="E104" s="251">
        <v>0.6</v>
      </c>
      <c r="F104" s="320"/>
      <c r="G104" s="253"/>
      <c r="H104" s="254"/>
      <c r="I104" s="248"/>
      <c r="J104" s="255"/>
      <c r="K104" s="248"/>
      <c r="M104" s="249" t="s">
        <v>188</v>
      </c>
      <c r="O104" s="237"/>
    </row>
    <row r="105" spans="1:80" ht="22.5">
      <c r="A105" s="238">
        <v>39</v>
      </c>
      <c r="B105" s="239" t="s">
        <v>241</v>
      </c>
      <c r="C105" s="240" t="s">
        <v>242</v>
      </c>
      <c r="D105" s="241" t="s">
        <v>118</v>
      </c>
      <c r="E105" s="242">
        <v>0.6</v>
      </c>
      <c r="F105" s="317">
        <v>0</v>
      </c>
      <c r="G105" s="243">
        <f>E105*F105</f>
        <v>0</v>
      </c>
      <c r="H105" s="244">
        <v>0.00367</v>
      </c>
      <c r="I105" s="245">
        <f>E105*H105</f>
        <v>0.002202</v>
      </c>
      <c r="J105" s="244">
        <v>0</v>
      </c>
      <c r="K105" s="245">
        <f>E105*J105</f>
        <v>0</v>
      </c>
      <c r="O105" s="237">
        <v>2</v>
      </c>
      <c r="AA105" s="212">
        <v>1</v>
      </c>
      <c r="AB105" s="212">
        <v>1</v>
      </c>
      <c r="AC105" s="212">
        <v>1</v>
      </c>
      <c r="AZ105" s="212">
        <v>1</v>
      </c>
      <c r="BA105" s="212">
        <f>IF(AZ105=1,G105,0)</f>
        <v>0</v>
      </c>
      <c r="BB105" s="212">
        <f>IF(AZ105=2,G105,0)</f>
        <v>0</v>
      </c>
      <c r="BC105" s="212">
        <f>IF(AZ105=3,G105,0)</f>
        <v>0</v>
      </c>
      <c r="BD105" s="212">
        <f>IF(AZ105=4,G105,0)</f>
        <v>0</v>
      </c>
      <c r="BE105" s="212">
        <f>IF(AZ105=5,G105,0)</f>
        <v>0</v>
      </c>
      <c r="CA105" s="237">
        <v>1</v>
      </c>
      <c r="CB105" s="237">
        <v>1</v>
      </c>
    </row>
    <row r="106" spans="1:15" ht="12.75">
      <c r="A106" s="246"/>
      <c r="B106" s="250"/>
      <c r="C106" s="398" t="s">
        <v>188</v>
      </c>
      <c r="D106" s="399"/>
      <c r="E106" s="251">
        <v>0.6</v>
      </c>
      <c r="F106" s="320"/>
      <c r="G106" s="253"/>
      <c r="H106" s="254"/>
      <c r="I106" s="248"/>
      <c r="J106" s="255"/>
      <c r="K106" s="248"/>
      <c r="M106" s="249" t="s">
        <v>188</v>
      </c>
      <c r="O106" s="237"/>
    </row>
    <row r="107" spans="1:57" ht="12.75">
      <c r="A107" s="256"/>
      <c r="B107" s="257" t="s">
        <v>97</v>
      </c>
      <c r="C107" s="258" t="s">
        <v>215</v>
      </c>
      <c r="D107" s="259"/>
      <c r="E107" s="260"/>
      <c r="F107" s="318"/>
      <c r="G107" s="262">
        <f>SUM(G78:G106)</f>
        <v>0</v>
      </c>
      <c r="H107" s="263"/>
      <c r="I107" s="264">
        <f>SUM(I78:I106)</f>
        <v>1.16422818</v>
      </c>
      <c r="J107" s="263"/>
      <c r="K107" s="264">
        <f>SUM(K78:K106)</f>
        <v>0</v>
      </c>
      <c r="O107" s="237">
        <v>4</v>
      </c>
      <c r="BA107" s="265">
        <f>SUM(BA78:BA106)</f>
        <v>0</v>
      </c>
      <c r="BB107" s="265">
        <f>SUM(BB78:BB106)</f>
        <v>0</v>
      </c>
      <c r="BC107" s="265">
        <f>SUM(BC78:BC106)</f>
        <v>0</v>
      </c>
      <c r="BD107" s="265">
        <f>SUM(BD78:BD106)</f>
        <v>0</v>
      </c>
      <c r="BE107" s="265">
        <f>SUM(BE78:BE106)</f>
        <v>0</v>
      </c>
    </row>
    <row r="108" spans="1:15" ht="12.75">
      <c r="A108" s="227" t="s">
        <v>93</v>
      </c>
      <c r="B108" s="228" t="s">
        <v>243</v>
      </c>
      <c r="C108" s="229" t="s">
        <v>244</v>
      </c>
      <c r="D108" s="230"/>
      <c r="E108" s="231"/>
      <c r="F108" s="319"/>
      <c r="G108" s="232"/>
      <c r="H108" s="233"/>
      <c r="I108" s="234"/>
      <c r="J108" s="235"/>
      <c r="K108" s="236"/>
      <c r="O108" s="237">
        <v>1</v>
      </c>
    </row>
    <row r="109" spans="1:80" ht="12.75">
      <c r="A109" s="238">
        <v>40</v>
      </c>
      <c r="B109" s="239" t="s">
        <v>246</v>
      </c>
      <c r="C109" s="240" t="s">
        <v>247</v>
      </c>
      <c r="D109" s="241" t="s">
        <v>118</v>
      </c>
      <c r="E109" s="242">
        <v>78.65</v>
      </c>
      <c r="F109" s="317">
        <v>0</v>
      </c>
      <c r="G109" s="243">
        <f>E109*F109</f>
        <v>0</v>
      </c>
      <c r="H109" s="244">
        <v>0.0537</v>
      </c>
      <c r="I109" s="245">
        <f>E109*H109</f>
        <v>4.223505</v>
      </c>
      <c r="J109" s="244">
        <v>0</v>
      </c>
      <c r="K109" s="245">
        <f>E109*J109</f>
        <v>0</v>
      </c>
      <c r="O109" s="237">
        <v>2</v>
      </c>
      <c r="AA109" s="212">
        <v>1</v>
      </c>
      <c r="AB109" s="212">
        <v>1</v>
      </c>
      <c r="AC109" s="212">
        <v>1</v>
      </c>
      <c r="AZ109" s="212">
        <v>1</v>
      </c>
      <c r="BA109" s="212">
        <f>IF(AZ109=1,G109,0)</f>
        <v>0</v>
      </c>
      <c r="BB109" s="212">
        <f>IF(AZ109=2,G109,0)</f>
        <v>0</v>
      </c>
      <c r="BC109" s="212">
        <f>IF(AZ109=3,G109,0)</f>
        <v>0</v>
      </c>
      <c r="BD109" s="212">
        <f>IF(AZ109=4,G109,0)</f>
        <v>0</v>
      </c>
      <c r="BE109" s="212">
        <f>IF(AZ109=5,G109,0)</f>
        <v>0</v>
      </c>
      <c r="CA109" s="237">
        <v>1</v>
      </c>
      <c r="CB109" s="237">
        <v>1</v>
      </c>
    </row>
    <row r="110" spans="1:15" ht="12.75">
      <c r="A110" s="246"/>
      <c r="B110" s="250"/>
      <c r="C110" s="398" t="s">
        <v>248</v>
      </c>
      <c r="D110" s="399"/>
      <c r="E110" s="251">
        <v>0</v>
      </c>
      <c r="F110" s="320"/>
      <c r="G110" s="253"/>
      <c r="H110" s="254"/>
      <c r="I110" s="248"/>
      <c r="J110" s="255"/>
      <c r="K110" s="248"/>
      <c r="M110" s="249" t="s">
        <v>248</v>
      </c>
      <c r="O110" s="237"/>
    </row>
    <row r="111" spans="1:15" ht="12.75">
      <c r="A111" s="246"/>
      <c r="B111" s="250"/>
      <c r="C111" s="398" t="s">
        <v>249</v>
      </c>
      <c r="D111" s="399"/>
      <c r="E111" s="251">
        <v>15.65</v>
      </c>
      <c r="F111" s="320"/>
      <c r="G111" s="253"/>
      <c r="H111" s="254"/>
      <c r="I111" s="248"/>
      <c r="J111" s="255"/>
      <c r="K111" s="248"/>
      <c r="M111" s="249" t="s">
        <v>249</v>
      </c>
      <c r="O111" s="237"/>
    </row>
    <row r="112" spans="1:15" ht="12.75">
      <c r="A112" s="246"/>
      <c r="B112" s="250"/>
      <c r="C112" s="398" t="s">
        <v>250</v>
      </c>
      <c r="D112" s="399"/>
      <c r="E112" s="251">
        <v>36.5</v>
      </c>
      <c r="F112" s="320"/>
      <c r="G112" s="253"/>
      <c r="H112" s="254"/>
      <c r="I112" s="248"/>
      <c r="J112" s="255"/>
      <c r="K112" s="248"/>
      <c r="M112" s="249" t="s">
        <v>250</v>
      </c>
      <c r="O112" s="237"/>
    </row>
    <row r="113" spans="1:15" ht="12.75">
      <c r="A113" s="246"/>
      <c r="B113" s="250"/>
      <c r="C113" s="398" t="s">
        <v>251</v>
      </c>
      <c r="D113" s="399"/>
      <c r="E113" s="251">
        <v>11.8</v>
      </c>
      <c r="F113" s="320"/>
      <c r="G113" s="253"/>
      <c r="H113" s="254"/>
      <c r="I113" s="248"/>
      <c r="J113" s="255"/>
      <c r="K113" s="248"/>
      <c r="M113" s="249" t="s">
        <v>251</v>
      </c>
      <c r="O113" s="237"/>
    </row>
    <row r="114" spans="1:15" ht="12.75">
      <c r="A114" s="246"/>
      <c r="B114" s="250"/>
      <c r="C114" s="398" t="s">
        <v>252</v>
      </c>
      <c r="D114" s="399"/>
      <c r="E114" s="251">
        <v>14.7</v>
      </c>
      <c r="F114" s="320"/>
      <c r="G114" s="253"/>
      <c r="H114" s="254"/>
      <c r="I114" s="248"/>
      <c r="J114" s="255"/>
      <c r="K114" s="248"/>
      <c r="M114" s="249" t="s">
        <v>252</v>
      </c>
      <c r="O114" s="237"/>
    </row>
    <row r="115" spans="1:80" ht="12.75">
      <c r="A115" s="238">
        <v>41</v>
      </c>
      <c r="B115" s="239" t="s">
        <v>253</v>
      </c>
      <c r="C115" s="240" t="s">
        <v>254</v>
      </c>
      <c r="D115" s="241" t="s">
        <v>118</v>
      </c>
      <c r="E115" s="242">
        <v>71.639</v>
      </c>
      <c r="F115" s="317">
        <v>0</v>
      </c>
      <c r="G115" s="243">
        <f>E115*F115</f>
        <v>0</v>
      </c>
      <c r="H115" s="244">
        <v>4E-05</v>
      </c>
      <c r="I115" s="245">
        <f>E115*H115</f>
        <v>0.00286556</v>
      </c>
      <c r="J115" s="244">
        <v>0</v>
      </c>
      <c r="K115" s="245">
        <f>E115*J115</f>
        <v>0</v>
      </c>
      <c r="O115" s="237">
        <v>2</v>
      </c>
      <c r="AA115" s="212">
        <v>1</v>
      </c>
      <c r="AB115" s="212">
        <v>1</v>
      </c>
      <c r="AC115" s="212">
        <v>1</v>
      </c>
      <c r="AZ115" s="212">
        <v>1</v>
      </c>
      <c r="BA115" s="212">
        <f>IF(AZ115=1,G115,0)</f>
        <v>0</v>
      </c>
      <c r="BB115" s="212">
        <f>IF(AZ115=2,G115,0)</f>
        <v>0</v>
      </c>
      <c r="BC115" s="212">
        <f>IF(AZ115=3,G115,0)</f>
        <v>0</v>
      </c>
      <c r="BD115" s="212">
        <f>IF(AZ115=4,G115,0)</f>
        <v>0</v>
      </c>
      <c r="BE115" s="212">
        <f>IF(AZ115=5,G115,0)</f>
        <v>0</v>
      </c>
      <c r="CA115" s="237">
        <v>1</v>
      </c>
      <c r="CB115" s="237">
        <v>1</v>
      </c>
    </row>
    <row r="116" spans="1:15" ht="12.75">
      <c r="A116" s="246"/>
      <c r="B116" s="250"/>
      <c r="C116" s="398" t="s">
        <v>218</v>
      </c>
      <c r="D116" s="399"/>
      <c r="E116" s="251">
        <v>6</v>
      </c>
      <c r="F116" s="320"/>
      <c r="G116" s="253"/>
      <c r="H116" s="254"/>
      <c r="I116" s="248"/>
      <c r="J116" s="255"/>
      <c r="K116" s="248"/>
      <c r="M116" s="249" t="s">
        <v>218</v>
      </c>
      <c r="O116" s="237"/>
    </row>
    <row r="117" spans="1:15" ht="12.75">
      <c r="A117" s="246"/>
      <c r="B117" s="250"/>
      <c r="C117" s="398" t="s">
        <v>219</v>
      </c>
      <c r="D117" s="399"/>
      <c r="E117" s="251">
        <v>5.4</v>
      </c>
      <c r="F117" s="320"/>
      <c r="G117" s="253"/>
      <c r="H117" s="254"/>
      <c r="I117" s="248"/>
      <c r="J117" s="255"/>
      <c r="K117" s="248"/>
      <c r="M117" s="249" t="s">
        <v>219</v>
      </c>
      <c r="O117" s="237"/>
    </row>
    <row r="118" spans="1:15" ht="12.75">
      <c r="A118" s="246"/>
      <c r="B118" s="250"/>
      <c r="C118" s="398" t="s">
        <v>220</v>
      </c>
      <c r="D118" s="399"/>
      <c r="E118" s="251">
        <v>18.75</v>
      </c>
      <c r="F118" s="320"/>
      <c r="G118" s="253"/>
      <c r="H118" s="254"/>
      <c r="I118" s="248"/>
      <c r="J118" s="255"/>
      <c r="K118" s="248"/>
      <c r="M118" s="249" t="s">
        <v>220</v>
      </c>
      <c r="O118" s="237"/>
    </row>
    <row r="119" spans="1:15" ht="12.75">
      <c r="A119" s="246"/>
      <c r="B119" s="250"/>
      <c r="C119" s="398" t="s">
        <v>221</v>
      </c>
      <c r="D119" s="399"/>
      <c r="E119" s="251">
        <v>24.3</v>
      </c>
      <c r="F119" s="320"/>
      <c r="G119" s="253"/>
      <c r="H119" s="254"/>
      <c r="I119" s="248"/>
      <c r="J119" s="255"/>
      <c r="K119" s="248"/>
      <c r="M119" s="249" t="s">
        <v>221</v>
      </c>
      <c r="O119" s="237"/>
    </row>
    <row r="120" spans="1:15" ht="12.75">
      <c r="A120" s="246"/>
      <c r="B120" s="250"/>
      <c r="C120" s="398" t="s">
        <v>222</v>
      </c>
      <c r="D120" s="399"/>
      <c r="E120" s="251">
        <v>3.24</v>
      </c>
      <c r="F120" s="320"/>
      <c r="G120" s="253"/>
      <c r="H120" s="254"/>
      <c r="I120" s="248"/>
      <c r="J120" s="255"/>
      <c r="K120" s="248"/>
      <c r="M120" s="249" t="s">
        <v>222</v>
      </c>
      <c r="O120" s="237"/>
    </row>
    <row r="121" spans="1:15" ht="12.75">
      <c r="A121" s="246"/>
      <c r="B121" s="250"/>
      <c r="C121" s="398" t="s">
        <v>223</v>
      </c>
      <c r="D121" s="399"/>
      <c r="E121" s="251">
        <v>2.25</v>
      </c>
      <c r="F121" s="320"/>
      <c r="G121" s="253"/>
      <c r="H121" s="254"/>
      <c r="I121" s="248"/>
      <c r="J121" s="255"/>
      <c r="K121" s="248"/>
      <c r="M121" s="249" t="s">
        <v>223</v>
      </c>
      <c r="O121" s="237"/>
    </row>
    <row r="122" spans="1:15" ht="12.75">
      <c r="A122" s="246"/>
      <c r="B122" s="250"/>
      <c r="C122" s="398" t="s">
        <v>224</v>
      </c>
      <c r="D122" s="399"/>
      <c r="E122" s="251">
        <v>1.8</v>
      </c>
      <c r="F122" s="320"/>
      <c r="G122" s="253"/>
      <c r="H122" s="254"/>
      <c r="I122" s="248"/>
      <c r="J122" s="255"/>
      <c r="K122" s="248"/>
      <c r="M122" s="249" t="s">
        <v>224</v>
      </c>
      <c r="O122" s="237"/>
    </row>
    <row r="123" spans="1:15" ht="12.75">
      <c r="A123" s="246"/>
      <c r="B123" s="250"/>
      <c r="C123" s="398" t="s">
        <v>255</v>
      </c>
      <c r="D123" s="399"/>
      <c r="E123" s="251">
        <v>6.97</v>
      </c>
      <c r="F123" s="320"/>
      <c r="G123" s="253"/>
      <c r="H123" s="254"/>
      <c r="I123" s="248"/>
      <c r="J123" s="255"/>
      <c r="K123" s="248"/>
      <c r="M123" s="249" t="s">
        <v>255</v>
      </c>
      <c r="O123" s="237"/>
    </row>
    <row r="124" spans="1:15" ht="12.75">
      <c r="A124" s="246"/>
      <c r="B124" s="250"/>
      <c r="C124" s="398" t="s">
        <v>256</v>
      </c>
      <c r="D124" s="399"/>
      <c r="E124" s="251">
        <v>2.929</v>
      </c>
      <c r="F124" s="320"/>
      <c r="G124" s="253"/>
      <c r="H124" s="254"/>
      <c r="I124" s="248"/>
      <c r="J124" s="255"/>
      <c r="K124" s="248"/>
      <c r="M124" s="249" t="s">
        <v>256</v>
      </c>
      <c r="O124" s="237"/>
    </row>
    <row r="125" spans="1:80" ht="12.75">
      <c r="A125" s="238">
        <v>42</v>
      </c>
      <c r="B125" s="239" t="s">
        <v>257</v>
      </c>
      <c r="C125" s="240" t="s">
        <v>258</v>
      </c>
      <c r="D125" s="241" t="s">
        <v>118</v>
      </c>
      <c r="E125" s="242">
        <v>132.375</v>
      </c>
      <c r="F125" s="317">
        <v>0</v>
      </c>
      <c r="G125" s="243">
        <f>E125*F125</f>
        <v>0</v>
      </c>
      <c r="H125" s="244">
        <v>0.008</v>
      </c>
      <c r="I125" s="245">
        <f>E125*H125</f>
        <v>1.059</v>
      </c>
      <c r="J125" s="244">
        <v>0</v>
      </c>
      <c r="K125" s="245">
        <f>E125*J125</f>
        <v>0</v>
      </c>
      <c r="O125" s="237">
        <v>2</v>
      </c>
      <c r="AA125" s="212">
        <v>1</v>
      </c>
      <c r="AB125" s="212">
        <v>1</v>
      </c>
      <c r="AC125" s="212">
        <v>1</v>
      </c>
      <c r="AZ125" s="212">
        <v>1</v>
      </c>
      <c r="BA125" s="212">
        <f>IF(AZ125=1,G125,0)</f>
        <v>0</v>
      </c>
      <c r="BB125" s="212">
        <f>IF(AZ125=2,G125,0)</f>
        <v>0</v>
      </c>
      <c r="BC125" s="212">
        <f>IF(AZ125=3,G125,0)</f>
        <v>0</v>
      </c>
      <c r="BD125" s="212">
        <f>IF(AZ125=4,G125,0)</f>
        <v>0</v>
      </c>
      <c r="BE125" s="212">
        <f>IF(AZ125=5,G125,0)</f>
        <v>0</v>
      </c>
      <c r="CA125" s="237">
        <v>1</v>
      </c>
      <c r="CB125" s="237">
        <v>1</v>
      </c>
    </row>
    <row r="126" spans="1:15" ht="12.75">
      <c r="A126" s="246"/>
      <c r="B126" s="250"/>
      <c r="C126" s="398" t="s">
        <v>259</v>
      </c>
      <c r="D126" s="399"/>
      <c r="E126" s="251">
        <v>132.375</v>
      </c>
      <c r="F126" s="320"/>
      <c r="G126" s="253"/>
      <c r="H126" s="254"/>
      <c r="I126" s="248"/>
      <c r="J126" s="255"/>
      <c r="K126" s="248"/>
      <c r="M126" s="249" t="s">
        <v>259</v>
      </c>
      <c r="O126" s="237"/>
    </row>
    <row r="127" spans="1:80" ht="22.5">
      <c r="A127" s="238">
        <v>43</v>
      </c>
      <c r="B127" s="239" t="s">
        <v>260</v>
      </c>
      <c r="C127" s="240" t="s">
        <v>261</v>
      </c>
      <c r="D127" s="241" t="s">
        <v>118</v>
      </c>
      <c r="E127" s="242">
        <v>75.89</v>
      </c>
      <c r="F127" s="317">
        <v>0</v>
      </c>
      <c r="G127" s="243">
        <f>E127*F127</f>
        <v>0</v>
      </c>
      <c r="H127" s="244">
        <v>0.0035</v>
      </c>
      <c r="I127" s="245">
        <f>E127*H127</f>
        <v>0.265615</v>
      </c>
      <c r="J127" s="244">
        <v>0</v>
      </c>
      <c r="K127" s="245">
        <f>E127*J127</f>
        <v>0</v>
      </c>
      <c r="O127" s="237">
        <v>2</v>
      </c>
      <c r="AA127" s="212">
        <v>1</v>
      </c>
      <c r="AB127" s="212">
        <v>1</v>
      </c>
      <c r="AC127" s="212">
        <v>1</v>
      </c>
      <c r="AZ127" s="212">
        <v>1</v>
      </c>
      <c r="BA127" s="212">
        <f>IF(AZ127=1,G127,0)</f>
        <v>0</v>
      </c>
      <c r="BB127" s="212">
        <f>IF(AZ127=2,G127,0)</f>
        <v>0</v>
      </c>
      <c r="BC127" s="212">
        <f>IF(AZ127=3,G127,0)</f>
        <v>0</v>
      </c>
      <c r="BD127" s="212">
        <f>IF(AZ127=4,G127,0)</f>
        <v>0</v>
      </c>
      <c r="BE127" s="212">
        <f>IF(AZ127=5,G127,0)</f>
        <v>0</v>
      </c>
      <c r="CA127" s="237">
        <v>1</v>
      </c>
      <c r="CB127" s="237">
        <v>1</v>
      </c>
    </row>
    <row r="128" spans="1:15" ht="12.75">
      <c r="A128" s="246"/>
      <c r="B128" s="250"/>
      <c r="C128" s="398" t="s">
        <v>262</v>
      </c>
      <c r="D128" s="399"/>
      <c r="E128" s="251">
        <v>75.89</v>
      </c>
      <c r="F128" s="320"/>
      <c r="G128" s="253"/>
      <c r="H128" s="254"/>
      <c r="I128" s="248"/>
      <c r="J128" s="255"/>
      <c r="K128" s="248"/>
      <c r="M128" s="249" t="s">
        <v>262</v>
      </c>
      <c r="O128" s="237"/>
    </row>
    <row r="129" spans="1:80" ht="12.75">
      <c r="A129" s="238">
        <v>44</v>
      </c>
      <c r="B129" s="239" t="s">
        <v>263</v>
      </c>
      <c r="C129" s="240" t="s">
        <v>264</v>
      </c>
      <c r="D129" s="241" t="s">
        <v>132</v>
      </c>
      <c r="E129" s="242">
        <v>94.25</v>
      </c>
      <c r="F129" s="317">
        <v>0</v>
      </c>
      <c r="G129" s="243">
        <f>E129*F129</f>
        <v>0</v>
      </c>
      <c r="H129" s="244">
        <v>0</v>
      </c>
      <c r="I129" s="245">
        <f>E129*H129</f>
        <v>0</v>
      </c>
      <c r="J129" s="244">
        <v>0</v>
      </c>
      <c r="K129" s="245">
        <f>E129*J129</f>
        <v>0</v>
      </c>
      <c r="O129" s="237">
        <v>2</v>
      </c>
      <c r="AA129" s="212">
        <v>1</v>
      </c>
      <c r="AB129" s="212">
        <v>1</v>
      </c>
      <c r="AC129" s="212">
        <v>1</v>
      </c>
      <c r="AZ129" s="212">
        <v>1</v>
      </c>
      <c r="BA129" s="212">
        <f>IF(AZ129=1,G129,0)</f>
        <v>0</v>
      </c>
      <c r="BB129" s="212">
        <f>IF(AZ129=2,G129,0)</f>
        <v>0</v>
      </c>
      <c r="BC129" s="212">
        <f>IF(AZ129=3,G129,0)</f>
        <v>0</v>
      </c>
      <c r="BD129" s="212">
        <f>IF(AZ129=4,G129,0)</f>
        <v>0</v>
      </c>
      <c r="BE129" s="212">
        <f>IF(AZ129=5,G129,0)</f>
        <v>0</v>
      </c>
      <c r="CA129" s="237">
        <v>1</v>
      </c>
      <c r="CB129" s="237">
        <v>1</v>
      </c>
    </row>
    <row r="130" spans="1:80" ht="12.75">
      <c r="A130" s="238">
        <v>45</v>
      </c>
      <c r="B130" s="239" t="s">
        <v>265</v>
      </c>
      <c r="C130" s="240" t="s">
        <v>266</v>
      </c>
      <c r="D130" s="241" t="s">
        <v>132</v>
      </c>
      <c r="E130" s="242">
        <v>94.25</v>
      </c>
      <c r="F130" s="317">
        <v>0</v>
      </c>
      <c r="G130" s="243">
        <f>E130*F130</f>
        <v>0</v>
      </c>
      <c r="H130" s="244">
        <v>0.00064</v>
      </c>
      <c r="I130" s="245">
        <f>E130*H130</f>
        <v>0.060320000000000006</v>
      </c>
      <c r="J130" s="244">
        <v>0</v>
      </c>
      <c r="K130" s="245">
        <f>E130*J130</f>
        <v>0</v>
      </c>
      <c r="O130" s="237">
        <v>2</v>
      </c>
      <c r="AA130" s="212">
        <v>1</v>
      </c>
      <c r="AB130" s="212">
        <v>1</v>
      </c>
      <c r="AC130" s="212">
        <v>1</v>
      </c>
      <c r="AZ130" s="212">
        <v>1</v>
      </c>
      <c r="BA130" s="212">
        <f>IF(AZ130=1,G130,0)</f>
        <v>0</v>
      </c>
      <c r="BB130" s="212">
        <f>IF(AZ130=2,G130,0)</f>
        <v>0</v>
      </c>
      <c r="BC130" s="212">
        <f>IF(AZ130=3,G130,0)</f>
        <v>0</v>
      </c>
      <c r="BD130" s="212">
        <f>IF(AZ130=4,G130,0)</f>
        <v>0</v>
      </c>
      <c r="BE130" s="212">
        <f>IF(AZ130=5,G130,0)</f>
        <v>0</v>
      </c>
      <c r="CA130" s="237">
        <v>1</v>
      </c>
      <c r="CB130" s="237">
        <v>1</v>
      </c>
    </row>
    <row r="131" spans="1:15" ht="12.75">
      <c r="A131" s="246"/>
      <c r="B131" s="250"/>
      <c r="C131" s="398" t="s">
        <v>267</v>
      </c>
      <c r="D131" s="399"/>
      <c r="E131" s="251">
        <v>94.25</v>
      </c>
      <c r="F131" s="320"/>
      <c r="G131" s="253"/>
      <c r="H131" s="254"/>
      <c r="I131" s="248"/>
      <c r="J131" s="255"/>
      <c r="K131" s="248"/>
      <c r="M131" s="249" t="s">
        <v>267</v>
      </c>
      <c r="O131" s="237"/>
    </row>
    <row r="132" spans="1:80" ht="22.5">
      <c r="A132" s="238">
        <v>46</v>
      </c>
      <c r="B132" s="239" t="s">
        <v>268</v>
      </c>
      <c r="C132" s="240" t="s">
        <v>269</v>
      </c>
      <c r="D132" s="241" t="s">
        <v>118</v>
      </c>
      <c r="E132" s="242">
        <v>56.7567</v>
      </c>
      <c r="F132" s="317">
        <v>0</v>
      </c>
      <c r="G132" s="243">
        <f>E132*F132</f>
        <v>0</v>
      </c>
      <c r="H132" s="244">
        <v>0.01344</v>
      </c>
      <c r="I132" s="245">
        <f>E132*H132</f>
        <v>0.7628100480000001</v>
      </c>
      <c r="J132" s="244">
        <v>0</v>
      </c>
      <c r="K132" s="245">
        <f>E132*J132</f>
        <v>0</v>
      </c>
      <c r="O132" s="237">
        <v>2</v>
      </c>
      <c r="AA132" s="212">
        <v>1</v>
      </c>
      <c r="AB132" s="212">
        <v>0</v>
      </c>
      <c r="AC132" s="212">
        <v>0</v>
      </c>
      <c r="AZ132" s="212">
        <v>1</v>
      </c>
      <c r="BA132" s="212">
        <f>IF(AZ132=1,G132,0)</f>
        <v>0</v>
      </c>
      <c r="BB132" s="212">
        <f>IF(AZ132=2,G132,0)</f>
        <v>0</v>
      </c>
      <c r="BC132" s="212">
        <f>IF(AZ132=3,G132,0)</f>
        <v>0</v>
      </c>
      <c r="BD132" s="212">
        <f>IF(AZ132=4,G132,0)</f>
        <v>0</v>
      </c>
      <c r="BE132" s="212">
        <f>IF(AZ132=5,G132,0)</f>
        <v>0</v>
      </c>
      <c r="CA132" s="237">
        <v>1</v>
      </c>
      <c r="CB132" s="237">
        <v>0</v>
      </c>
    </row>
    <row r="133" spans="1:15" ht="12.75">
      <c r="A133" s="246"/>
      <c r="B133" s="250"/>
      <c r="C133" s="400" t="s">
        <v>227</v>
      </c>
      <c r="D133" s="399"/>
      <c r="E133" s="276">
        <v>0</v>
      </c>
      <c r="F133" s="320"/>
      <c r="G133" s="253"/>
      <c r="H133" s="254"/>
      <c r="I133" s="248"/>
      <c r="J133" s="255"/>
      <c r="K133" s="248"/>
      <c r="M133" s="249" t="s">
        <v>227</v>
      </c>
      <c r="O133" s="237"/>
    </row>
    <row r="134" spans="1:15" ht="12.75">
      <c r="A134" s="246"/>
      <c r="B134" s="250"/>
      <c r="C134" s="400" t="s">
        <v>228</v>
      </c>
      <c r="D134" s="399"/>
      <c r="E134" s="276">
        <v>9.6</v>
      </c>
      <c r="F134" s="320"/>
      <c r="G134" s="253"/>
      <c r="H134" s="254"/>
      <c r="I134" s="248"/>
      <c r="J134" s="255"/>
      <c r="K134" s="248"/>
      <c r="M134" s="249" t="s">
        <v>228</v>
      </c>
      <c r="O134" s="237"/>
    </row>
    <row r="135" spans="1:15" ht="12.75">
      <c r="A135" s="246"/>
      <c r="B135" s="250"/>
      <c r="C135" s="400" t="s">
        <v>229</v>
      </c>
      <c r="D135" s="399"/>
      <c r="E135" s="276">
        <v>70.2</v>
      </c>
      <c r="F135" s="320"/>
      <c r="G135" s="253"/>
      <c r="H135" s="254"/>
      <c r="I135" s="248"/>
      <c r="J135" s="255"/>
      <c r="K135" s="248"/>
      <c r="M135" s="249" t="s">
        <v>229</v>
      </c>
      <c r="O135" s="237"/>
    </row>
    <row r="136" spans="1:15" ht="12.75">
      <c r="A136" s="246"/>
      <c r="B136" s="250"/>
      <c r="C136" s="400" t="s">
        <v>230</v>
      </c>
      <c r="D136" s="399"/>
      <c r="E136" s="276">
        <v>5.49</v>
      </c>
      <c r="F136" s="320"/>
      <c r="G136" s="253"/>
      <c r="H136" s="254"/>
      <c r="I136" s="248"/>
      <c r="J136" s="255"/>
      <c r="K136" s="248"/>
      <c r="M136" s="249" t="s">
        <v>230</v>
      </c>
      <c r="O136" s="237"/>
    </row>
    <row r="137" spans="1:15" ht="12.75">
      <c r="A137" s="246"/>
      <c r="B137" s="250"/>
      <c r="C137" s="400" t="s">
        <v>231</v>
      </c>
      <c r="D137" s="399"/>
      <c r="E137" s="276">
        <v>6</v>
      </c>
      <c r="F137" s="320"/>
      <c r="G137" s="253"/>
      <c r="H137" s="254"/>
      <c r="I137" s="248"/>
      <c r="J137" s="255"/>
      <c r="K137" s="248"/>
      <c r="M137" s="249" t="s">
        <v>231</v>
      </c>
      <c r="O137" s="237"/>
    </row>
    <row r="138" spans="1:15" ht="12.75">
      <c r="A138" s="246"/>
      <c r="B138" s="250"/>
      <c r="C138" s="400" t="s">
        <v>232</v>
      </c>
      <c r="D138" s="399"/>
      <c r="E138" s="276">
        <v>5.8</v>
      </c>
      <c r="F138" s="320"/>
      <c r="G138" s="253"/>
      <c r="H138" s="254"/>
      <c r="I138" s="248"/>
      <c r="J138" s="255"/>
      <c r="K138" s="248"/>
      <c r="M138" s="249" t="s">
        <v>232</v>
      </c>
      <c r="O138" s="237"/>
    </row>
    <row r="139" spans="1:15" ht="12.75">
      <c r="A139" s="246"/>
      <c r="B139" s="250"/>
      <c r="C139" s="400" t="s">
        <v>231</v>
      </c>
      <c r="D139" s="399"/>
      <c r="E139" s="276">
        <v>6</v>
      </c>
      <c r="F139" s="320"/>
      <c r="G139" s="253"/>
      <c r="H139" s="254"/>
      <c r="I139" s="248"/>
      <c r="J139" s="255"/>
      <c r="K139" s="248"/>
      <c r="M139" s="249" t="s">
        <v>231</v>
      </c>
      <c r="O139" s="237"/>
    </row>
    <row r="140" spans="1:15" ht="12.75">
      <c r="A140" s="246"/>
      <c r="B140" s="250"/>
      <c r="C140" s="400" t="s">
        <v>233</v>
      </c>
      <c r="D140" s="399"/>
      <c r="E140" s="276">
        <v>42</v>
      </c>
      <c r="F140" s="320"/>
      <c r="G140" s="253"/>
      <c r="H140" s="254"/>
      <c r="I140" s="248"/>
      <c r="J140" s="255"/>
      <c r="K140" s="248"/>
      <c r="M140" s="249" t="s">
        <v>233</v>
      </c>
      <c r="O140" s="237"/>
    </row>
    <row r="141" spans="1:15" ht="12.75">
      <c r="A141" s="246"/>
      <c r="B141" s="250"/>
      <c r="C141" s="400" t="s">
        <v>231</v>
      </c>
      <c r="D141" s="399"/>
      <c r="E141" s="276">
        <v>6</v>
      </c>
      <c r="F141" s="320"/>
      <c r="G141" s="253"/>
      <c r="H141" s="254"/>
      <c r="I141" s="248"/>
      <c r="J141" s="255"/>
      <c r="K141" s="248"/>
      <c r="M141" s="249" t="s">
        <v>231</v>
      </c>
      <c r="O141" s="237"/>
    </row>
    <row r="142" spans="1:15" ht="12.75">
      <c r="A142" s="246"/>
      <c r="B142" s="250"/>
      <c r="C142" s="400" t="s">
        <v>234</v>
      </c>
      <c r="D142" s="399"/>
      <c r="E142" s="276">
        <v>7</v>
      </c>
      <c r="F142" s="320"/>
      <c r="G142" s="253"/>
      <c r="H142" s="254"/>
      <c r="I142" s="248"/>
      <c r="J142" s="255"/>
      <c r="K142" s="248"/>
      <c r="M142" s="249" t="s">
        <v>234</v>
      </c>
      <c r="O142" s="237"/>
    </row>
    <row r="143" spans="1:15" ht="12.75">
      <c r="A143" s="246"/>
      <c r="B143" s="250"/>
      <c r="C143" s="400" t="s">
        <v>232</v>
      </c>
      <c r="D143" s="399"/>
      <c r="E143" s="276">
        <v>5.8</v>
      </c>
      <c r="F143" s="320"/>
      <c r="G143" s="253"/>
      <c r="H143" s="254"/>
      <c r="I143" s="248"/>
      <c r="J143" s="255"/>
      <c r="K143" s="248"/>
      <c r="M143" s="249" t="s">
        <v>232</v>
      </c>
      <c r="O143" s="237"/>
    </row>
    <row r="144" spans="1:15" ht="12.75">
      <c r="A144" s="246"/>
      <c r="B144" s="250"/>
      <c r="C144" s="400" t="s">
        <v>235</v>
      </c>
      <c r="D144" s="399"/>
      <c r="E144" s="276">
        <v>4.8</v>
      </c>
      <c r="F144" s="320"/>
      <c r="G144" s="253"/>
      <c r="H144" s="254"/>
      <c r="I144" s="248"/>
      <c r="J144" s="255"/>
      <c r="K144" s="248"/>
      <c r="M144" s="249" t="s">
        <v>235</v>
      </c>
      <c r="O144" s="237"/>
    </row>
    <row r="145" spans="1:15" ht="12.75">
      <c r="A145" s="246"/>
      <c r="B145" s="250"/>
      <c r="C145" s="400" t="s">
        <v>236</v>
      </c>
      <c r="D145" s="399"/>
      <c r="E145" s="276">
        <v>3.3</v>
      </c>
      <c r="F145" s="320"/>
      <c r="G145" s="253"/>
      <c r="H145" s="254"/>
      <c r="I145" s="248"/>
      <c r="J145" s="255"/>
      <c r="K145" s="248"/>
      <c r="M145" s="249" t="s">
        <v>236</v>
      </c>
      <c r="O145" s="237"/>
    </row>
    <row r="146" spans="1:15" ht="12.75">
      <c r="A146" s="246"/>
      <c r="B146" s="250"/>
      <c r="C146" s="400" t="s">
        <v>237</v>
      </c>
      <c r="D146" s="399"/>
      <c r="E146" s="276">
        <v>171.99</v>
      </c>
      <c r="F146" s="320"/>
      <c r="G146" s="253"/>
      <c r="H146" s="254"/>
      <c r="I146" s="248"/>
      <c r="J146" s="255"/>
      <c r="K146" s="248"/>
      <c r="M146" s="249" t="s">
        <v>237</v>
      </c>
      <c r="O146" s="237"/>
    </row>
    <row r="147" spans="1:15" ht="12.75">
      <c r="A147" s="246"/>
      <c r="B147" s="250"/>
      <c r="C147" s="398" t="s">
        <v>270</v>
      </c>
      <c r="D147" s="399"/>
      <c r="E147" s="251">
        <v>56.7567</v>
      </c>
      <c r="F147" s="320"/>
      <c r="G147" s="253"/>
      <c r="H147" s="254"/>
      <c r="I147" s="248"/>
      <c r="J147" s="255"/>
      <c r="K147" s="248"/>
      <c r="M147" s="249" t="s">
        <v>270</v>
      </c>
      <c r="O147" s="237"/>
    </row>
    <row r="148" spans="1:80" ht="22.5">
      <c r="A148" s="238">
        <v>47</v>
      </c>
      <c r="B148" s="239" t="s">
        <v>271</v>
      </c>
      <c r="C148" s="240" t="s">
        <v>272</v>
      </c>
      <c r="D148" s="241" t="s">
        <v>118</v>
      </c>
      <c r="E148" s="242">
        <v>379.45</v>
      </c>
      <c r="F148" s="317">
        <v>0</v>
      </c>
      <c r="G148" s="243">
        <f>E148*F148</f>
        <v>0</v>
      </c>
      <c r="H148" s="244">
        <v>0.01335</v>
      </c>
      <c r="I148" s="245">
        <f>E148*H148</f>
        <v>5.0656575</v>
      </c>
      <c r="J148" s="244">
        <v>0</v>
      </c>
      <c r="K148" s="245">
        <f>E148*J148</f>
        <v>0</v>
      </c>
      <c r="O148" s="237">
        <v>2</v>
      </c>
      <c r="AA148" s="212">
        <v>1</v>
      </c>
      <c r="AB148" s="212">
        <v>1</v>
      </c>
      <c r="AC148" s="212">
        <v>1</v>
      </c>
      <c r="AZ148" s="212">
        <v>1</v>
      </c>
      <c r="BA148" s="212">
        <f>IF(AZ148=1,G148,0)</f>
        <v>0</v>
      </c>
      <c r="BB148" s="212">
        <f>IF(AZ148=2,G148,0)</f>
        <v>0</v>
      </c>
      <c r="BC148" s="212">
        <f>IF(AZ148=3,G148,0)</f>
        <v>0</v>
      </c>
      <c r="BD148" s="212">
        <f>IF(AZ148=4,G148,0)</f>
        <v>0</v>
      </c>
      <c r="BE148" s="212">
        <f>IF(AZ148=5,G148,0)</f>
        <v>0</v>
      </c>
      <c r="CA148" s="237">
        <v>1</v>
      </c>
      <c r="CB148" s="237">
        <v>1</v>
      </c>
    </row>
    <row r="149" spans="1:15" ht="12.75">
      <c r="A149" s="246"/>
      <c r="B149" s="250"/>
      <c r="C149" s="398" t="s">
        <v>248</v>
      </c>
      <c r="D149" s="399"/>
      <c r="E149" s="251">
        <v>0</v>
      </c>
      <c r="F149" s="320"/>
      <c r="G149" s="253"/>
      <c r="H149" s="254"/>
      <c r="I149" s="248"/>
      <c r="J149" s="255"/>
      <c r="K149" s="248"/>
      <c r="M149" s="249" t="s">
        <v>248</v>
      </c>
      <c r="O149" s="237"/>
    </row>
    <row r="150" spans="1:15" ht="12.75">
      <c r="A150" s="246"/>
      <c r="B150" s="250"/>
      <c r="C150" s="398" t="s">
        <v>273</v>
      </c>
      <c r="D150" s="399"/>
      <c r="E150" s="251">
        <v>32.4</v>
      </c>
      <c r="F150" s="320"/>
      <c r="G150" s="253"/>
      <c r="H150" s="254"/>
      <c r="I150" s="248"/>
      <c r="J150" s="255"/>
      <c r="K150" s="248"/>
      <c r="M150" s="249" t="s">
        <v>273</v>
      </c>
      <c r="O150" s="237"/>
    </row>
    <row r="151" spans="1:15" ht="22.5">
      <c r="A151" s="246"/>
      <c r="B151" s="250"/>
      <c r="C151" s="398" t="s">
        <v>274</v>
      </c>
      <c r="D151" s="399"/>
      <c r="E151" s="251">
        <v>118.3</v>
      </c>
      <c r="F151" s="320"/>
      <c r="G151" s="253"/>
      <c r="H151" s="254"/>
      <c r="I151" s="248"/>
      <c r="J151" s="255"/>
      <c r="K151" s="248"/>
      <c r="M151" s="249" t="s">
        <v>274</v>
      </c>
      <c r="O151" s="237"/>
    </row>
    <row r="152" spans="1:15" ht="22.5">
      <c r="A152" s="246"/>
      <c r="B152" s="250"/>
      <c r="C152" s="398" t="s">
        <v>275</v>
      </c>
      <c r="D152" s="399"/>
      <c r="E152" s="251">
        <v>115.84</v>
      </c>
      <c r="F152" s="320"/>
      <c r="G152" s="253"/>
      <c r="H152" s="254"/>
      <c r="I152" s="248"/>
      <c r="J152" s="255"/>
      <c r="K152" s="248"/>
      <c r="M152" s="249" t="s">
        <v>275</v>
      </c>
      <c r="O152" s="237"/>
    </row>
    <row r="153" spans="1:15" ht="12.75">
      <c r="A153" s="246"/>
      <c r="B153" s="250"/>
      <c r="C153" s="398" t="s">
        <v>276</v>
      </c>
      <c r="D153" s="399"/>
      <c r="E153" s="251">
        <v>55.47</v>
      </c>
      <c r="F153" s="320"/>
      <c r="G153" s="253"/>
      <c r="H153" s="254"/>
      <c r="I153" s="248"/>
      <c r="J153" s="255"/>
      <c r="K153" s="248"/>
      <c r="M153" s="249" t="s">
        <v>276</v>
      </c>
      <c r="O153" s="237"/>
    </row>
    <row r="154" spans="1:15" ht="12.75">
      <c r="A154" s="246"/>
      <c r="B154" s="250"/>
      <c r="C154" s="398" t="s">
        <v>277</v>
      </c>
      <c r="D154" s="399"/>
      <c r="E154" s="251">
        <v>57.44</v>
      </c>
      <c r="F154" s="320"/>
      <c r="G154" s="253"/>
      <c r="H154" s="254"/>
      <c r="I154" s="248"/>
      <c r="J154" s="255"/>
      <c r="K154" s="248"/>
      <c r="M154" s="249" t="s">
        <v>277</v>
      </c>
      <c r="O154" s="237"/>
    </row>
    <row r="155" spans="1:80" ht="12.75">
      <c r="A155" s="238">
        <v>48</v>
      </c>
      <c r="B155" s="239" t="s">
        <v>278</v>
      </c>
      <c r="C155" s="240" t="s">
        <v>279</v>
      </c>
      <c r="D155" s="241" t="s">
        <v>118</v>
      </c>
      <c r="E155" s="242">
        <v>30.3</v>
      </c>
      <c r="F155" s="317">
        <v>0</v>
      </c>
      <c r="G155" s="243">
        <f>E155*F155</f>
        <v>0</v>
      </c>
      <c r="H155" s="244">
        <v>0.0095</v>
      </c>
      <c r="I155" s="245">
        <f>E155*H155</f>
        <v>0.28785</v>
      </c>
      <c r="J155" s="244">
        <v>0</v>
      </c>
      <c r="K155" s="245">
        <f>E155*J155</f>
        <v>0</v>
      </c>
      <c r="O155" s="237">
        <v>2</v>
      </c>
      <c r="AA155" s="212">
        <v>1</v>
      </c>
      <c r="AB155" s="212">
        <v>1</v>
      </c>
      <c r="AC155" s="212">
        <v>1</v>
      </c>
      <c r="AZ155" s="212">
        <v>1</v>
      </c>
      <c r="BA155" s="212">
        <f>IF(AZ155=1,G155,0)</f>
        <v>0</v>
      </c>
      <c r="BB155" s="212">
        <f>IF(AZ155=2,G155,0)</f>
        <v>0</v>
      </c>
      <c r="BC155" s="212">
        <f>IF(AZ155=3,G155,0)</f>
        <v>0</v>
      </c>
      <c r="BD155" s="212">
        <f>IF(AZ155=4,G155,0)</f>
        <v>0</v>
      </c>
      <c r="BE155" s="212">
        <f>IF(AZ155=5,G155,0)</f>
        <v>0</v>
      </c>
      <c r="CA155" s="237">
        <v>1</v>
      </c>
      <c r="CB155" s="237">
        <v>1</v>
      </c>
    </row>
    <row r="156" spans="1:15" ht="12.75">
      <c r="A156" s="246"/>
      <c r="B156" s="250"/>
      <c r="C156" s="398" t="s">
        <v>248</v>
      </c>
      <c r="D156" s="399"/>
      <c r="E156" s="251">
        <v>0</v>
      </c>
      <c r="F156" s="320"/>
      <c r="G156" s="253"/>
      <c r="H156" s="254"/>
      <c r="I156" s="248"/>
      <c r="J156" s="255"/>
      <c r="K156" s="248"/>
      <c r="M156" s="249" t="s">
        <v>248</v>
      </c>
      <c r="O156" s="237"/>
    </row>
    <row r="157" spans="1:15" ht="12.75">
      <c r="A157" s="246"/>
      <c r="B157" s="250"/>
      <c r="C157" s="398" t="s">
        <v>280</v>
      </c>
      <c r="D157" s="399"/>
      <c r="E157" s="251">
        <v>13.9</v>
      </c>
      <c r="F157" s="320"/>
      <c r="G157" s="253"/>
      <c r="H157" s="254"/>
      <c r="I157" s="248"/>
      <c r="J157" s="255"/>
      <c r="K157" s="248"/>
      <c r="M157" s="249" t="s">
        <v>280</v>
      </c>
      <c r="O157" s="237"/>
    </row>
    <row r="158" spans="1:15" ht="12.75">
      <c r="A158" s="246"/>
      <c r="B158" s="250"/>
      <c r="C158" s="398" t="s">
        <v>281</v>
      </c>
      <c r="D158" s="399"/>
      <c r="E158" s="251">
        <v>10.3</v>
      </c>
      <c r="F158" s="320"/>
      <c r="G158" s="253"/>
      <c r="H158" s="254"/>
      <c r="I158" s="248"/>
      <c r="J158" s="255"/>
      <c r="K158" s="248"/>
      <c r="M158" s="249" t="s">
        <v>281</v>
      </c>
      <c r="O158" s="237"/>
    </row>
    <row r="159" spans="1:15" ht="12.75">
      <c r="A159" s="246"/>
      <c r="B159" s="250"/>
      <c r="C159" s="398" t="s">
        <v>282</v>
      </c>
      <c r="D159" s="399"/>
      <c r="E159" s="251">
        <v>2.9</v>
      </c>
      <c r="F159" s="320"/>
      <c r="G159" s="253"/>
      <c r="H159" s="254"/>
      <c r="I159" s="248"/>
      <c r="J159" s="255"/>
      <c r="K159" s="248"/>
      <c r="M159" s="249" t="s">
        <v>282</v>
      </c>
      <c r="O159" s="237"/>
    </row>
    <row r="160" spans="1:15" ht="12.75">
      <c r="A160" s="246"/>
      <c r="B160" s="250"/>
      <c r="C160" s="398" t="s">
        <v>283</v>
      </c>
      <c r="D160" s="399"/>
      <c r="E160" s="251">
        <v>3.2</v>
      </c>
      <c r="F160" s="320"/>
      <c r="G160" s="253"/>
      <c r="H160" s="254"/>
      <c r="I160" s="248"/>
      <c r="J160" s="255"/>
      <c r="K160" s="248"/>
      <c r="M160" s="249" t="s">
        <v>283</v>
      </c>
      <c r="O160" s="237"/>
    </row>
    <row r="161" spans="1:80" ht="22.5">
      <c r="A161" s="238">
        <v>49</v>
      </c>
      <c r="B161" s="239" t="s">
        <v>284</v>
      </c>
      <c r="C161" s="240" t="s">
        <v>285</v>
      </c>
      <c r="D161" s="241" t="s">
        <v>118</v>
      </c>
      <c r="E161" s="242">
        <v>31.5</v>
      </c>
      <c r="F161" s="317">
        <v>0</v>
      </c>
      <c r="G161" s="243">
        <f>E161*F161</f>
        <v>0</v>
      </c>
      <c r="H161" s="244">
        <v>0.01785</v>
      </c>
      <c r="I161" s="245">
        <f>E161*H161</f>
        <v>0.5622750000000001</v>
      </c>
      <c r="J161" s="244">
        <v>0</v>
      </c>
      <c r="K161" s="245">
        <f>E161*J161</f>
        <v>0</v>
      </c>
      <c r="O161" s="237">
        <v>2</v>
      </c>
      <c r="AA161" s="212">
        <v>1</v>
      </c>
      <c r="AB161" s="212">
        <v>1</v>
      </c>
      <c r="AC161" s="212">
        <v>1</v>
      </c>
      <c r="AZ161" s="212">
        <v>1</v>
      </c>
      <c r="BA161" s="212">
        <f>IF(AZ161=1,G161,0)</f>
        <v>0</v>
      </c>
      <c r="BB161" s="212">
        <f>IF(AZ161=2,G161,0)</f>
        <v>0</v>
      </c>
      <c r="BC161" s="212">
        <f>IF(AZ161=3,G161,0)</f>
        <v>0</v>
      </c>
      <c r="BD161" s="212">
        <f>IF(AZ161=4,G161,0)</f>
        <v>0</v>
      </c>
      <c r="BE161" s="212">
        <f>IF(AZ161=5,G161,0)</f>
        <v>0</v>
      </c>
      <c r="CA161" s="237">
        <v>1</v>
      </c>
      <c r="CB161" s="237">
        <v>1</v>
      </c>
    </row>
    <row r="162" spans="1:15" ht="12.75">
      <c r="A162" s="246"/>
      <c r="B162" s="250"/>
      <c r="C162" s="398" t="s">
        <v>248</v>
      </c>
      <c r="D162" s="399"/>
      <c r="E162" s="251">
        <v>0</v>
      </c>
      <c r="F162" s="320"/>
      <c r="G162" s="253"/>
      <c r="H162" s="254"/>
      <c r="I162" s="248"/>
      <c r="J162" s="255"/>
      <c r="K162" s="248"/>
      <c r="M162" s="249" t="s">
        <v>248</v>
      </c>
      <c r="O162" s="237"/>
    </row>
    <row r="163" spans="1:15" ht="12.75">
      <c r="A163" s="246"/>
      <c r="B163" s="250"/>
      <c r="C163" s="398" t="s">
        <v>286</v>
      </c>
      <c r="D163" s="399"/>
      <c r="E163" s="251">
        <v>10.8</v>
      </c>
      <c r="F163" s="320"/>
      <c r="G163" s="253"/>
      <c r="H163" s="254"/>
      <c r="I163" s="248"/>
      <c r="J163" s="255"/>
      <c r="K163" s="248"/>
      <c r="M163" s="249" t="s">
        <v>286</v>
      </c>
      <c r="O163" s="237"/>
    </row>
    <row r="164" spans="1:15" ht="12.75">
      <c r="A164" s="246"/>
      <c r="B164" s="250"/>
      <c r="C164" s="398" t="s">
        <v>287</v>
      </c>
      <c r="D164" s="399"/>
      <c r="E164" s="251">
        <v>13.9</v>
      </c>
      <c r="F164" s="320"/>
      <c r="G164" s="253"/>
      <c r="H164" s="254"/>
      <c r="I164" s="248"/>
      <c r="J164" s="255"/>
      <c r="K164" s="248"/>
      <c r="M164" s="249" t="s">
        <v>287</v>
      </c>
      <c r="O164" s="237"/>
    </row>
    <row r="165" spans="1:15" ht="12.75">
      <c r="A165" s="246"/>
      <c r="B165" s="250"/>
      <c r="C165" s="398" t="s">
        <v>288</v>
      </c>
      <c r="D165" s="399"/>
      <c r="E165" s="251">
        <v>3.5</v>
      </c>
      <c r="F165" s="320"/>
      <c r="G165" s="253"/>
      <c r="H165" s="254"/>
      <c r="I165" s="248"/>
      <c r="J165" s="255"/>
      <c r="K165" s="248"/>
      <c r="M165" s="249" t="s">
        <v>288</v>
      </c>
      <c r="O165" s="237"/>
    </row>
    <row r="166" spans="1:15" ht="12.75">
      <c r="A166" s="246"/>
      <c r="B166" s="250"/>
      <c r="C166" s="398" t="s">
        <v>289</v>
      </c>
      <c r="D166" s="399"/>
      <c r="E166" s="251">
        <v>3.3</v>
      </c>
      <c r="F166" s="320"/>
      <c r="G166" s="253"/>
      <c r="H166" s="254"/>
      <c r="I166" s="248"/>
      <c r="J166" s="255"/>
      <c r="K166" s="248"/>
      <c r="M166" s="249" t="s">
        <v>289</v>
      </c>
      <c r="O166" s="237"/>
    </row>
    <row r="167" spans="1:80" ht="22.5">
      <c r="A167" s="238">
        <v>50</v>
      </c>
      <c r="B167" s="239" t="s">
        <v>290</v>
      </c>
      <c r="C167" s="240" t="s">
        <v>291</v>
      </c>
      <c r="D167" s="241" t="s">
        <v>118</v>
      </c>
      <c r="E167" s="242">
        <v>14.685</v>
      </c>
      <c r="F167" s="317">
        <v>0</v>
      </c>
      <c r="G167" s="243">
        <f>E167*F167</f>
        <v>0</v>
      </c>
      <c r="H167" s="244">
        <v>0.0093</v>
      </c>
      <c r="I167" s="245">
        <f>E167*H167</f>
        <v>0.13657049999999998</v>
      </c>
      <c r="J167" s="244">
        <v>0</v>
      </c>
      <c r="K167" s="245">
        <f>E167*J167</f>
        <v>0</v>
      </c>
      <c r="O167" s="237">
        <v>2</v>
      </c>
      <c r="AA167" s="212">
        <v>1</v>
      </c>
      <c r="AB167" s="212">
        <v>1</v>
      </c>
      <c r="AC167" s="212">
        <v>1</v>
      </c>
      <c r="AZ167" s="212">
        <v>1</v>
      </c>
      <c r="BA167" s="212">
        <f>IF(AZ167=1,G167,0)</f>
        <v>0</v>
      </c>
      <c r="BB167" s="212">
        <f>IF(AZ167=2,G167,0)</f>
        <v>0</v>
      </c>
      <c r="BC167" s="212">
        <f>IF(AZ167=3,G167,0)</f>
        <v>0</v>
      </c>
      <c r="BD167" s="212">
        <f>IF(AZ167=4,G167,0)</f>
        <v>0</v>
      </c>
      <c r="BE167" s="212">
        <f>IF(AZ167=5,G167,0)</f>
        <v>0</v>
      </c>
      <c r="CA167" s="237">
        <v>1</v>
      </c>
      <c r="CB167" s="237">
        <v>1</v>
      </c>
    </row>
    <row r="168" spans="1:15" ht="12.75">
      <c r="A168" s="246"/>
      <c r="B168" s="250"/>
      <c r="C168" s="398" t="s">
        <v>292</v>
      </c>
      <c r="D168" s="399"/>
      <c r="E168" s="251">
        <v>14.685</v>
      </c>
      <c r="F168" s="320"/>
      <c r="G168" s="253"/>
      <c r="H168" s="254"/>
      <c r="I168" s="248"/>
      <c r="J168" s="255"/>
      <c r="K168" s="248"/>
      <c r="M168" s="249" t="s">
        <v>292</v>
      </c>
      <c r="O168" s="237"/>
    </row>
    <row r="169" spans="1:80" ht="12.75">
      <c r="A169" s="238">
        <v>51</v>
      </c>
      <c r="B169" s="239" t="s">
        <v>293</v>
      </c>
      <c r="C169" s="240" t="s">
        <v>294</v>
      </c>
      <c r="D169" s="241" t="s">
        <v>132</v>
      </c>
      <c r="E169" s="242">
        <v>14</v>
      </c>
      <c r="F169" s="317">
        <v>0</v>
      </c>
      <c r="G169" s="243">
        <f>E169*F169</f>
        <v>0</v>
      </c>
      <c r="H169" s="244">
        <v>0.00051</v>
      </c>
      <c r="I169" s="245">
        <f>E169*H169</f>
        <v>0.0071400000000000005</v>
      </c>
      <c r="J169" s="244">
        <v>0</v>
      </c>
      <c r="K169" s="245">
        <f>E169*J169</f>
        <v>0</v>
      </c>
      <c r="O169" s="237">
        <v>2</v>
      </c>
      <c r="AA169" s="212">
        <v>1</v>
      </c>
      <c r="AB169" s="212">
        <v>1</v>
      </c>
      <c r="AC169" s="212">
        <v>1</v>
      </c>
      <c r="AZ169" s="212">
        <v>1</v>
      </c>
      <c r="BA169" s="212">
        <f>IF(AZ169=1,G169,0)</f>
        <v>0</v>
      </c>
      <c r="BB169" s="212">
        <f>IF(AZ169=2,G169,0)</f>
        <v>0</v>
      </c>
      <c r="BC169" s="212">
        <f>IF(AZ169=3,G169,0)</f>
        <v>0</v>
      </c>
      <c r="BD169" s="212">
        <f>IF(AZ169=4,G169,0)</f>
        <v>0</v>
      </c>
      <c r="BE169" s="212">
        <f>IF(AZ169=5,G169,0)</f>
        <v>0</v>
      </c>
      <c r="CA169" s="237">
        <v>1</v>
      </c>
      <c r="CB169" s="237">
        <v>1</v>
      </c>
    </row>
    <row r="170" spans="1:15" ht="12.75">
      <c r="A170" s="246"/>
      <c r="B170" s="250"/>
      <c r="C170" s="398" t="s">
        <v>295</v>
      </c>
      <c r="D170" s="399"/>
      <c r="E170" s="251">
        <v>14</v>
      </c>
      <c r="F170" s="320"/>
      <c r="G170" s="253"/>
      <c r="H170" s="254"/>
      <c r="I170" s="248"/>
      <c r="J170" s="255"/>
      <c r="K170" s="248"/>
      <c r="M170" s="249" t="s">
        <v>295</v>
      </c>
      <c r="O170" s="237"/>
    </row>
    <row r="171" spans="1:80" ht="12.75">
      <c r="A171" s="238">
        <v>52</v>
      </c>
      <c r="B171" s="239" t="s">
        <v>296</v>
      </c>
      <c r="C171" s="240" t="s">
        <v>297</v>
      </c>
      <c r="D171" s="241" t="s">
        <v>118</v>
      </c>
      <c r="E171" s="242">
        <v>441.25</v>
      </c>
      <c r="F171" s="317">
        <v>0</v>
      </c>
      <c r="G171" s="243">
        <f>E171*F171</f>
        <v>0</v>
      </c>
      <c r="H171" s="244">
        <v>0.00035</v>
      </c>
      <c r="I171" s="245">
        <f>E171*H171</f>
        <v>0.1544375</v>
      </c>
      <c r="J171" s="244">
        <v>0</v>
      </c>
      <c r="K171" s="245">
        <f>E171*J171</f>
        <v>0</v>
      </c>
      <c r="O171" s="237">
        <v>2</v>
      </c>
      <c r="AA171" s="212">
        <v>1</v>
      </c>
      <c r="AB171" s="212">
        <v>1</v>
      </c>
      <c r="AC171" s="212">
        <v>1</v>
      </c>
      <c r="AZ171" s="212">
        <v>1</v>
      </c>
      <c r="BA171" s="212">
        <f>IF(AZ171=1,G171,0)</f>
        <v>0</v>
      </c>
      <c r="BB171" s="212">
        <f>IF(AZ171=2,G171,0)</f>
        <v>0</v>
      </c>
      <c r="BC171" s="212">
        <f>IF(AZ171=3,G171,0)</f>
        <v>0</v>
      </c>
      <c r="BD171" s="212">
        <f>IF(AZ171=4,G171,0)</f>
        <v>0</v>
      </c>
      <c r="BE171" s="212">
        <f>IF(AZ171=5,G171,0)</f>
        <v>0</v>
      </c>
      <c r="CA171" s="237">
        <v>1</v>
      </c>
      <c r="CB171" s="237">
        <v>1</v>
      </c>
    </row>
    <row r="172" spans="1:15" ht="12.75">
      <c r="A172" s="246"/>
      <c r="B172" s="250"/>
      <c r="C172" s="398" t="s">
        <v>298</v>
      </c>
      <c r="D172" s="399"/>
      <c r="E172" s="251">
        <v>441.25</v>
      </c>
      <c r="F172" s="320"/>
      <c r="G172" s="253"/>
      <c r="H172" s="254"/>
      <c r="I172" s="248"/>
      <c r="J172" s="255"/>
      <c r="K172" s="248"/>
      <c r="M172" s="249" t="s">
        <v>298</v>
      </c>
      <c r="O172" s="237"/>
    </row>
    <row r="173" spans="1:80" ht="12.75">
      <c r="A173" s="238">
        <v>53</v>
      </c>
      <c r="B173" s="239" t="s">
        <v>299</v>
      </c>
      <c r="C173" s="240" t="s">
        <v>300</v>
      </c>
      <c r="D173" s="241" t="s">
        <v>118</v>
      </c>
      <c r="E173" s="242">
        <v>379.45</v>
      </c>
      <c r="F173" s="317">
        <v>0</v>
      </c>
      <c r="G173" s="243">
        <f>E173*F173</f>
        <v>0</v>
      </c>
      <c r="H173" s="244">
        <v>0.01029</v>
      </c>
      <c r="I173" s="245">
        <f>E173*H173</f>
        <v>3.9045405</v>
      </c>
      <c r="J173" s="244">
        <v>0</v>
      </c>
      <c r="K173" s="245">
        <f>E173*J173</f>
        <v>0</v>
      </c>
      <c r="O173" s="237">
        <v>2</v>
      </c>
      <c r="AA173" s="212">
        <v>1</v>
      </c>
      <c r="AB173" s="212">
        <v>1</v>
      </c>
      <c r="AC173" s="212">
        <v>1</v>
      </c>
      <c r="AZ173" s="212">
        <v>1</v>
      </c>
      <c r="BA173" s="212">
        <f>IF(AZ173=1,G173,0)</f>
        <v>0</v>
      </c>
      <c r="BB173" s="212">
        <f>IF(AZ173=2,G173,0)</f>
        <v>0</v>
      </c>
      <c r="BC173" s="212">
        <f>IF(AZ173=3,G173,0)</f>
        <v>0</v>
      </c>
      <c r="BD173" s="212">
        <f>IF(AZ173=4,G173,0)</f>
        <v>0</v>
      </c>
      <c r="BE173" s="212">
        <f>IF(AZ173=5,G173,0)</f>
        <v>0</v>
      </c>
      <c r="CA173" s="237">
        <v>1</v>
      </c>
      <c r="CB173" s="237">
        <v>1</v>
      </c>
    </row>
    <row r="174" spans="1:15" ht="12.75">
      <c r="A174" s="246"/>
      <c r="B174" s="250"/>
      <c r="C174" s="398" t="s">
        <v>248</v>
      </c>
      <c r="D174" s="399"/>
      <c r="E174" s="251">
        <v>0</v>
      </c>
      <c r="F174" s="320"/>
      <c r="G174" s="253"/>
      <c r="H174" s="254"/>
      <c r="I174" s="248"/>
      <c r="J174" s="255"/>
      <c r="K174" s="248"/>
      <c r="M174" s="249" t="s">
        <v>248</v>
      </c>
      <c r="O174" s="237"/>
    </row>
    <row r="175" spans="1:15" ht="12.75">
      <c r="A175" s="246"/>
      <c r="B175" s="250"/>
      <c r="C175" s="398" t="s">
        <v>273</v>
      </c>
      <c r="D175" s="399"/>
      <c r="E175" s="251">
        <v>32.4</v>
      </c>
      <c r="F175" s="320"/>
      <c r="G175" s="253"/>
      <c r="H175" s="254"/>
      <c r="I175" s="248"/>
      <c r="J175" s="255"/>
      <c r="K175" s="248"/>
      <c r="M175" s="249" t="s">
        <v>273</v>
      </c>
      <c r="O175" s="237"/>
    </row>
    <row r="176" spans="1:15" ht="22.5">
      <c r="A176" s="246"/>
      <c r="B176" s="250"/>
      <c r="C176" s="398" t="s">
        <v>274</v>
      </c>
      <c r="D176" s="399"/>
      <c r="E176" s="251">
        <v>118.3</v>
      </c>
      <c r="F176" s="320"/>
      <c r="G176" s="253"/>
      <c r="H176" s="254"/>
      <c r="I176" s="248"/>
      <c r="J176" s="255"/>
      <c r="K176" s="248"/>
      <c r="M176" s="249" t="s">
        <v>274</v>
      </c>
      <c r="O176" s="237"/>
    </row>
    <row r="177" spans="1:15" ht="22.5">
      <c r="A177" s="246"/>
      <c r="B177" s="250"/>
      <c r="C177" s="398" t="s">
        <v>275</v>
      </c>
      <c r="D177" s="399"/>
      <c r="E177" s="251">
        <v>115.84</v>
      </c>
      <c r="F177" s="320"/>
      <c r="G177" s="253"/>
      <c r="H177" s="254"/>
      <c r="I177" s="248"/>
      <c r="J177" s="255"/>
      <c r="K177" s="248"/>
      <c r="M177" s="249" t="s">
        <v>275</v>
      </c>
      <c r="O177" s="237"/>
    </row>
    <row r="178" spans="1:15" ht="12.75">
      <c r="A178" s="246"/>
      <c r="B178" s="250"/>
      <c r="C178" s="398" t="s">
        <v>276</v>
      </c>
      <c r="D178" s="399"/>
      <c r="E178" s="251">
        <v>55.47</v>
      </c>
      <c r="F178" s="320"/>
      <c r="G178" s="253"/>
      <c r="H178" s="254"/>
      <c r="I178" s="248"/>
      <c r="J178" s="255"/>
      <c r="K178" s="248"/>
      <c r="M178" s="249" t="s">
        <v>276</v>
      </c>
      <c r="O178" s="237"/>
    </row>
    <row r="179" spans="1:15" ht="12.75">
      <c r="A179" s="246"/>
      <c r="B179" s="250"/>
      <c r="C179" s="398" t="s">
        <v>277</v>
      </c>
      <c r="D179" s="399"/>
      <c r="E179" s="251">
        <v>57.44</v>
      </c>
      <c r="F179" s="320"/>
      <c r="G179" s="253"/>
      <c r="H179" s="254"/>
      <c r="I179" s="248"/>
      <c r="J179" s="255"/>
      <c r="K179" s="248"/>
      <c r="M179" s="249" t="s">
        <v>277</v>
      </c>
      <c r="O179" s="237"/>
    </row>
    <row r="180" spans="1:80" ht="22.5">
      <c r="A180" s="238">
        <v>54</v>
      </c>
      <c r="B180" s="239" t="s">
        <v>301</v>
      </c>
      <c r="C180" s="240" t="s">
        <v>302</v>
      </c>
      <c r="D180" s="241" t="s">
        <v>132</v>
      </c>
      <c r="E180" s="242">
        <v>171.99</v>
      </c>
      <c r="F180" s="317">
        <v>0</v>
      </c>
      <c r="G180" s="243">
        <f>E180*F180</f>
        <v>0</v>
      </c>
      <c r="H180" s="244">
        <v>0.00015</v>
      </c>
      <c r="I180" s="245">
        <f>E180*H180</f>
        <v>0.0257985</v>
      </c>
      <c r="J180" s="244">
        <v>0</v>
      </c>
      <c r="K180" s="245">
        <f>E180*J180</f>
        <v>0</v>
      </c>
      <c r="O180" s="237">
        <v>2</v>
      </c>
      <c r="AA180" s="212">
        <v>1</v>
      </c>
      <c r="AB180" s="212">
        <v>1</v>
      </c>
      <c r="AC180" s="212">
        <v>1</v>
      </c>
      <c r="AZ180" s="212">
        <v>1</v>
      </c>
      <c r="BA180" s="212">
        <f>IF(AZ180=1,G180,0)</f>
        <v>0</v>
      </c>
      <c r="BB180" s="212">
        <f>IF(AZ180=2,G180,0)</f>
        <v>0</v>
      </c>
      <c r="BC180" s="212">
        <f>IF(AZ180=3,G180,0)</f>
        <v>0</v>
      </c>
      <c r="BD180" s="212">
        <f>IF(AZ180=4,G180,0)</f>
        <v>0</v>
      </c>
      <c r="BE180" s="212">
        <f>IF(AZ180=5,G180,0)</f>
        <v>0</v>
      </c>
      <c r="CA180" s="237">
        <v>1</v>
      </c>
      <c r="CB180" s="237">
        <v>1</v>
      </c>
    </row>
    <row r="181" spans="1:15" ht="12.75">
      <c r="A181" s="246"/>
      <c r="B181" s="250"/>
      <c r="C181" s="398" t="s">
        <v>228</v>
      </c>
      <c r="D181" s="399"/>
      <c r="E181" s="251">
        <v>9.6</v>
      </c>
      <c r="F181" s="320"/>
      <c r="G181" s="253"/>
      <c r="H181" s="254"/>
      <c r="I181" s="248"/>
      <c r="J181" s="255"/>
      <c r="K181" s="248"/>
      <c r="M181" s="249" t="s">
        <v>228</v>
      </c>
      <c r="O181" s="237"/>
    </row>
    <row r="182" spans="1:15" ht="12.75">
      <c r="A182" s="246"/>
      <c r="B182" s="250"/>
      <c r="C182" s="398" t="s">
        <v>229</v>
      </c>
      <c r="D182" s="399"/>
      <c r="E182" s="251">
        <v>70.2</v>
      </c>
      <c r="F182" s="320"/>
      <c r="G182" s="253"/>
      <c r="H182" s="254"/>
      <c r="I182" s="248"/>
      <c r="J182" s="255"/>
      <c r="K182" s="248"/>
      <c r="M182" s="249" t="s">
        <v>229</v>
      </c>
      <c r="O182" s="237"/>
    </row>
    <row r="183" spans="1:15" ht="12.75">
      <c r="A183" s="246"/>
      <c r="B183" s="250"/>
      <c r="C183" s="398" t="s">
        <v>230</v>
      </c>
      <c r="D183" s="399"/>
      <c r="E183" s="251">
        <v>5.49</v>
      </c>
      <c r="F183" s="320"/>
      <c r="G183" s="253"/>
      <c r="H183" s="254"/>
      <c r="I183" s="248"/>
      <c r="J183" s="255"/>
      <c r="K183" s="248"/>
      <c r="M183" s="249" t="s">
        <v>230</v>
      </c>
      <c r="O183" s="237"/>
    </row>
    <row r="184" spans="1:15" ht="12.75">
      <c r="A184" s="246"/>
      <c r="B184" s="250"/>
      <c r="C184" s="398" t="s">
        <v>231</v>
      </c>
      <c r="D184" s="399"/>
      <c r="E184" s="251">
        <v>6</v>
      </c>
      <c r="F184" s="320"/>
      <c r="G184" s="253"/>
      <c r="H184" s="254"/>
      <c r="I184" s="248"/>
      <c r="J184" s="255"/>
      <c r="K184" s="248"/>
      <c r="M184" s="249" t="s">
        <v>231</v>
      </c>
      <c r="O184" s="237"/>
    </row>
    <row r="185" spans="1:15" ht="12.75">
      <c r="A185" s="246"/>
      <c r="B185" s="250"/>
      <c r="C185" s="398" t="s">
        <v>232</v>
      </c>
      <c r="D185" s="399"/>
      <c r="E185" s="251">
        <v>5.8</v>
      </c>
      <c r="F185" s="320"/>
      <c r="G185" s="253"/>
      <c r="H185" s="254"/>
      <c r="I185" s="248"/>
      <c r="J185" s="255"/>
      <c r="K185" s="248"/>
      <c r="M185" s="249" t="s">
        <v>232</v>
      </c>
      <c r="O185" s="237"/>
    </row>
    <row r="186" spans="1:15" ht="12.75">
      <c r="A186" s="246"/>
      <c r="B186" s="250"/>
      <c r="C186" s="398" t="s">
        <v>231</v>
      </c>
      <c r="D186" s="399"/>
      <c r="E186" s="251">
        <v>6</v>
      </c>
      <c r="F186" s="320"/>
      <c r="G186" s="253"/>
      <c r="H186" s="254"/>
      <c r="I186" s="248"/>
      <c r="J186" s="255"/>
      <c r="K186" s="248"/>
      <c r="M186" s="249" t="s">
        <v>231</v>
      </c>
      <c r="O186" s="237"/>
    </row>
    <row r="187" spans="1:15" ht="12.75">
      <c r="A187" s="246"/>
      <c r="B187" s="250"/>
      <c r="C187" s="398" t="s">
        <v>233</v>
      </c>
      <c r="D187" s="399"/>
      <c r="E187" s="251">
        <v>42</v>
      </c>
      <c r="F187" s="320"/>
      <c r="G187" s="253"/>
      <c r="H187" s="254"/>
      <c r="I187" s="248"/>
      <c r="J187" s="255"/>
      <c r="K187" s="248"/>
      <c r="M187" s="249" t="s">
        <v>233</v>
      </c>
      <c r="O187" s="237"/>
    </row>
    <row r="188" spans="1:15" ht="12.75">
      <c r="A188" s="246"/>
      <c r="B188" s="250"/>
      <c r="C188" s="398" t="s">
        <v>231</v>
      </c>
      <c r="D188" s="399"/>
      <c r="E188" s="251">
        <v>6</v>
      </c>
      <c r="F188" s="320"/>
      <c r="G188" s="253"/>
      <c r="H188" s="254"/>
      <c r="I188" s="248"/>
      <c r="J188" s="255"/>
      <c r="K188" s="248"/>
      <c r="M188" s="249" t="s">
        <v>231</v>
      </c>
      <c r="O188" s="237"/>
    </row>
    <row r="189" spans="1:15" ht="12.75">
      <c r="A189" s="246"/>
      <c r="B189" s="250"/>
      <c r="C189" s="398" t="s">
        <v>234</v>
      </c>
      <c r="D189" s="399"/>
      <c r="E189" s="251">
        <v>7</v>
      </c>
      <c r="F189" s="320"/>
      <c r="G189" s="253"/>
      <c r="H189" s="254"/>
      <c r="I189" s="248"/>
      <c r="J189" s="255"/>
      <c r="K189" s="248"/>
      <c r="M189" s="249" t="s">
        <v>234</v>
      </c>
      <c r="O189" s="237"/>
    </row>
    <row r="190" spans="1:15" ht="12.75">
      <c r="A190" s="246"/>
      <c r="B190" s="250"/>
      <c r="C190" s="398" t="s">
        <v>232</v>
      </c>
      <c r="D190" s="399"/>
      <c r="E190" s="251">
        <v>5.8</v>
      </c>
      <c r="F190" s="320"/>
      <c r="G190" s="253"/>
      <c r="H190" s="254"/>
      <c r="I190" s="248"/>
      <c r="J190" s="255"/>
      <c r="K190" s="248"/>
      <c r="M190" s="249" t="s">
        <v>232</v>
      </c>
      <c r="O190" s="237"/>
    </row>
    <row r="191" spans="1:15" ht="12.75">
      <c r="A191" s="246"/>
      <c r="B191" s="250"/>
      <c r="C191" s="398" t="s">
        <v>235</v>
      </c>
      <c r="D191" s="399"/>
      <c r="E191" s="251">
        <v>4.8</v>
      </c>
      <c r="F191" s="320"/>
      <c r="G191" s="253"/>
      <c r="H191" s="254"/>
      <c r="I191" s="248"/>
      <c r="J191" s="255"/>
      <c r="K191" s="248"/>
      <c r="M191" s="249" t="s">
        <v>235</v>
      </c>
      <c r="O191" s="237"/>
    </row>
    <row r="192" spans="1:15" ht="12.75">
      <c r="A192" s="246"/>
      <c r="B192" s="250"/>
      <c r="C192" s="398" t="s">
        <v>236</v>
      </c>
      <c r="D192" s="399"/>
      <c r="E192" s="251">
        <v>3.3</v>
      </c>
      <c r="F192" s="320"/>
      <c r="G192" s="253"/>
      <c r="H192" s="254"/>
      <c r="I192" s="248"/>
      <c r="J192" s="255"/>
      <c r="K192" s="248"/>
      <c r="M192" s="249" t="s">
        <v>236</v>
      </c>
      <c r="O192" s="237"/>
    </row>
    <row r="193" spans="1:80" ht="22.5">
      <c r="A193" s="238">
        <v>55</v>
      </c>
      <c r="B193" s="239" t="s">
        <v>303</v>
      </c>
      <c r="C193" s="240" t="s">
        <v>242</v>
      </c>
      <c r="D193" s="241" t="s">
        <v>118</v>
      </c>
      <c r="E193" s="242">
        <v>30</v>
      </c>
      <c r="F193" s="317">
        <v>0</v>
      </c>
      <c r="G193" s="243">
        <f>E193*F193</f>
        <v>0</v>
      </c>
      <c r="H193" s="244">
        <v>0.00367</v>
      </c>
      <c r="I193" s="245">
        <f>E193*H193</f>
        <v>0.1101</v>
      </c>
      <c r="J193" s="244">
        <v>0</v>
      </c>
      <c r="K193" s="245">
        <f>E193*J193</f>
        <v>0</v>
      </c>
      <c r="O193" s="237">
        <v>2</v>
      </c>
      <c r="AA193" s="212">
        <v>1</v>
      </c>
      <c r="AB193" s="212">
        <v>1</v>
      </c>
      <c r="AC193" s="212">
        <v>1</v>
      </c>
      <c r="AZ193" s="212">
        <v>1</v>
      </c>
      <c r="BA193" s="212">
        <f>IF(AZ193=1,G193,0)</f>
        <v>0</v>
      </c>
      <c r="BB193" s="212">
        <f>IF(AZ193=2,G193,0)</f>
        <v>0</v>
      </c>
      <c r="BC193" s="212">
        <f>IF(AZ193=3,G193,0)</f>
        <v>0</v>
      </c>
      <c r="BD193" s="212">
        <f>IF(AZ193=4,G193,0)</f>
        <v>0</v>
      </c>
      <c r="BE193" s="212">
        <f>IF(AZ193=5,G193,0)</f>
        <v>0</v>
      </c>
      <c r="CA193" s="237">
        <v>1</v>
      </c>
      <c r="CB193" s="237">
        <v>1</v>
      </c>
    </row>
    <row r="194" spans="1:15" ht="12.75">
      <c r="A194" s="246"/>
      <c r="B194" s="250"/>
      <c r="C194" s="398" t="s">
        <v>304</v>
      </c>
      <c r="D194" s="399"/>
      <c r="E194" s="251">
        <v>30</v>
      </c>
      <c r="F194" s="320"/>
      <c r="G194" s="253"/>
      <c r="H194" s="254"/>
      <c r="I194" s="248"/>
      <c r="J194" s="255"/>
      <c r="K194" s="248"/>
      <c r="M194" s="249" t="s">
        <v>304</v>
      </c>
      <c r="O194" s="237"/>
    </row>
    <row r="195" spans="1:80" ht="12.75">
      <c r="A195" s="238">
        <v>56</v>
      </c>
      <c r="B195" s="239" t="s">
        <v>305</v>
      </c>
      <c r="C195" s="240" t="s">
        <v>306</v>
      </c>
      <c r="D195" s="241" t="s">
        <v>118</v>
      </c>
      <c r="E195" s="242">
        <v>441.25</v>
      </c>
      <c r="F195" s="317">
        <v>0</v>
      </c>
      <c r="G195" s="243">
        <f>E195*F195</f>
        <v>0</v>
      </c>
      <c r="H195" s="244">
        <v>2E-05</v>
      </c>
      <c r="I195" s="245">
        <f>E195*H195</f>
        <v>0.008825000000000001</v>
      </c>
      <c r="J195" s="244">
        <v>0</v>
      </c>
      <c r="K195" s="245">
        <f>E195*J195</f>
        <v>0</v>
      </c>
      <c r="O195" s="237">
        <v>2</v>
      </c>
      <c r="AA195" s="212">
        <v>1</v>
      </c>
      <c r="AB195" s="212">
        <v>1</v>
      </c>
      <c r="AC195" s="212">
        <v>1</v>
      </c>
      <c r="AZ195" s="212">
        <v>1</v>
      </c>
      <c r="BA195" s="212">
        <f>IF(AZ195=1,G195,0)</f>
        <v>0</v>
      </c>
      <c r="BB195" s="212">
        <f>IF(AZ195=2,G195,0)</f>
        <v>0</v>
      </c>
      <c r="BC195" s="212">
        <f>IF(AZ195=3,G195,0)</f>
        <v>0</v>
      </c>
      <c r="BD195" s="212">
        <f>IF(AZ195=4,G195,0)</f>
        <v>0</v>
      </c>
      <c r="BE195" s="212">
        <f>IF(AZ195=5,G195,0)</f>
        <v>0</v>
      </c>
      <c r="CA195" s="237">
        <v>1</v>
      </c>
      <c r="CB195" s="237">
        <v>1</v>
      </c>
    </row>
    <row r="196" spans="1:15" ht="12.75">
      <c r="A196" s="246"/>
      <c r="B196" s="250"/>
      <c r="C196" s="398" t="s">
        <v>298</v>
      </c>
      <c r="D196" s="399"/>
      <c r="E196" s="251">
        <v>441.25</v>
      </c>
      <c r="F196" s="320"/>
      <c r="G196" s="253"/>
      <c r="H196" s="254"/>
      <c r="I196" s="248"/>
      <c r="J196" s="255"/>
      <c r="K196" s="248"/>
      <c r="M196" s="249" t="s">
        <v>298</v>
      </c>
      <c r="O196" s="237"/>
    </row>
    <row r="197" spans="1:80" ht="22.5">
      <c r="A197" s="238">
        <v>57</v>
      </c>
      <c r="B197" s="239" t="s">
        <v>307</v>
      </c>
      <c r="C197" s="240" t="s">
        <v>308</v>
      </c>
      <c r="D197" s="241" t="s">
        <v>132</v>
      </c>
      <c r="E197" s="242">
        <v>49.35</v>
      </c>
      <c r="F197" s="317">
        <v>0</v>
      </c>
      <c r="G197" s="243">
        <f>E197*F197</f>
        <v>0</v>
      </c>
      <c r="H197" s="244">
        <v>0</v>
      </c>
      <c r="I197" s="245">
        <f>E197*H197</f>
        <v>0</v>
      </c>
      <c r="J197" s="244"/>
      <c r="K197" s="245">
        <f>E197*J197</f>
        <v>0</v>
      </c>
      <c r="O197" s="237">
        <v>2</v>
      </c>
      <c r="AA197" s="212">
        <v>12</v>
      </c>
      <c r="AB197" s="212">
        <v>0</v>
      </c>
      <c r="AC197" s="212">
        <v>255</v>
      </c>
      <c r="AZ197" s="212">
        <v>1</v>
      </c>
      <c r="BA197" s="212">
        <f>IF(AZ197=1,G197,0)</f>
        <v>0</v>
      </c>
      <c r="BB197" s="212">
        <f>IF(AZ197=2,G197,0)</f>
        <v>0</v>
      </c>
      <c r="BC197" s="212">
        <f>IF(AZ197=3,G197,0)</f>
        <v>0</v>
      </c>
      <c r="BD197" s="212">
        <f>IF(AZ197=4,G197,0)</f>
        <v>0</v>
      </c>
      <c r="BE197" s="212">
        <f>IF(AZ197=5,G197,0)</f>
        <v>0</v>
      </c>
      <c r="CA197" s="237">
        <v>12</v>
      </c>
      <c r="CB197" s="237">
        <v>0</v>
      </c>
    </row>
    <row r="198" spans="1:15" ht="12.75">
      <c r="A198" s="246"/>
      <c r="B198" s="250"/>
      <c r="C198" s="398" t="s">
        <v>309</v>
      </c>
      <c r="D198" s="399"/>
      <c r="E198" s="251">
        <v>44.5</v>
      </c>
      <c r="F198" s="320"/>
      <c r="G198" s="253"/>
      <c r="H198" s="254"/>
      <c r="I198" s="248"/>
      <c r="J198" s="255"/>
      <c r="K198" s="248"/>
      <c r="M198" s="249" t="s">
        <v>309</v>
      </c>
      <c r="O198" s="237"/>
    </row>
    <row r="199" spans="1:15" ht="12.75">
      <c r="A199" s="246"/>
      <c r="B199" s="250"/>
      <c r="C199" s="398" t="s">
        <v>310</v>
      </c>
      <c r="D199" s="399"/>
      <c r="E199" s="251">
        <v>3.4</v>
      </c>
      <c r="F199" s="320"/>
      <c r="G199" s="253"/>
      <c r="H199" s="254"/>
      <c r="I199" s="248"/>
      <c r="J199" s="255"/>
      <c r="K199" s="248"/>
      <c r="M199" s="249" t="s">
        <v>310</v>
      </c>
      <c r="O199" s="237"/>
    </row>
    <row r="200" spans="1:15" ht="12.75">
      <c r="A200" s="246"/>
      <c r="B200" s="250"/>
      <c r="C200" s="398" t="s">
        <v>311</v>
      </c>
      <c r="D200" s="399"/>
      <c r="E200" s="251">
        <v>1.45</v>
      </c>
      <c r="F200" s="320"/>
      <c r="G200" s="253"/>
      <c r="H200" s="254"/>
      <c r="I200" s="248"/>
      <c r="J200" s="255"/>
      <c r="K200" s="248"/>
      <c r="M200" s="249" t="s">
        <v>311</v>
      </c>
      <c r="O200" s="237"/>
    </row>
    <row r="201" spans="1:80" ht="12.75">
      <c r="A201" s="238">
        <v>58</v>
      </c>
      <c r="B201" s="239" t="s">
        <v>312</v>
      </c>
      <c r="C201" s="240" t="s">
        <v>313</v>
      </c>
      <c r="D201" s="241" t="s">
        <v>132</v>
      </c>
      <c r="E201" s="242">
        <v>122.64</v>
      </c>
      <c r="F201" s="317">
        <v>0</v>
      </c>
      <c r="G201" s="243">
        <f>E201*F201</f>
        <v>0</v>
      </c>
      <c r="H201" s="244">
        <v>0</v>
      </c>
      <c r="I201" s="245">
        <f>E201*H201</f>
        <v>0</v>
      </c>
      <c r="J201" s="244"/>
      <c r="K201" s="245">
        <f>E201*J201</f>
        <v>0</v>
      </c>
      <c r="O201" s="237">
        <v>2</v>
      </c>
      <c r="AA201" s="212">
        <v>12</v>
      </c>
      <c r="AB201" s="212">
        <v>0</v>
      </c>
      <c r="AC201" s="212">
        <v>256</v>
      </c>
      <c r="AZ201" s="212">
        <v>1</v>
      </c>
      <c r="BA201" s="212">
        <f>IF(AZ201=1,G201,0)</f>
        <v>0</v>
      </c>
      <c r="BB201" s="212">
        <f>IF(AZ201=2,G201,0)</f>
        <v>0</v>
      </c>
      <c r="BC201" s="212">
        <f>IF(AZ201=3,G201,0)</f>
        <v>0</v>
      </c>
      <c r="BD201" s="212">
        <f>IF(AZ201=4,G201,0)</f>
        <v>0</v>
      </c>
      <c r="BE201" s="212">
        <f>IF(AZ201=5,G201,0)</f>
        <v>0</v>
      </c>
      <c r="CA201" s="237">
        <v>12</v>
      </c>
      <c r="CB201" s="237">
        <v>0</v>
      </c>
    </row>
    <row r="202" spans="1:15" ht="12.75">
      <c r="A202" s="246"/>
      <c r="B202" s="250"/>
      <c r="C202" s="398" t="s">
        <v>314</v>
      </c>
      <c r="D202" s="399"/>
      <c r="E202" s="251">
        <v>7.2</v>
      </c>
      <c r="F202" s="320"/>
      <c r="G202" s="253"/>
      <c r="H202" s="254"/>
      <c r="I202" s="248"/>
      <c r="J202" s="255"/>
      <c r="K202" s="248"/>
      <c r="M202" s="249" t="s">
        <v>314</v>
      </c>
      <c r="O202" s="237"/>
    </row>
    <row r="203" spans="1:15" ht="12.75">
      <c r="A203" s="246"/>
      <c r="B203" s="250"/>
      <c r="C203" s="398" t="s">
        <v>315</v>
      </c>
      <c r="D203" s="399"/>
      <c r="E203" s="251">
        <v>54</v>
      </c>
      <c r="F203" s="320"/>
      <c r="G203" s="253"/>
      <c r="H203" s="254"/>
      <c r="I203" s="248"/>
      <c r="J203" s="255"/>
      <c r="K203" s="248"/>
      <c r="M203" s="249" t="s">
        <v>315</v>
      </c>
      <c r="O203" s="237"/>
    </row>
    <row r="204" spans="1:15" ht="12.75">
      <c r="A204" s="246"/>
      <c r="B204" s="250"/>
      <c r="C204" s="398" t="s">
        <v>316</v>
      </c>
      <c r="D204" s="399"/>
      <c r="E204" s="251">
        <v>4.04</v>
      </c>
      <c r="F204" s="320"/>
      <c r="G204" s="253"/>
      <c r="H204" s="254"/>
      <c r="I204" s="248"/>
      <c r="J204" s="255"/>
      <c r="K204" s="248"/>
      <c r="M204" s="249" t="s">
        <v>316</v>
      </c>
      <c r="O204" s="237"/>
    </row>
    <row r="205" spans="1:15" ht="12.75">
      <c r="A205" s="246"/>
      <c r="B205" s="250"/>
      <c r="C205" s="398" t="s">
        <v>317</v>
      </c>
      <c r="D205" s="399"/>
      <c r="E205" s="251">
        <v>3.6</v>
      </c>
      <c r="F205" s="320"/>
      <c r="G205" s="253"/>
      <c r="H205" s="254"/>
      <c r="I205" s="248"/>
      <c r="J205" s="255"/>
      <c r="K205" s="248"/>
      <c r="M205" s="249" t="s">
        <v>317</v>
      </c>
      <c r="O205" s="237"/>
    </row>
    <row r="206" spans="1:15" ht="12.75">
      <c r="A206" s="246"/>
      <c r="B206" s="250"/>
      <c r="C206" s="398" t="s">
        <v>318</v>
      </c>
      <c r="D206" s="399"/>
      <c r="E206" s="251">
        <v>4.1</v>
      </c>
      <c r="F206" s="320"/>
      <c r="G206" s="253"/>
      <c r="H206" s="254"/>
      <c r="I206" s="248"/>
      <c r="J206" s="255"/>
      <c r="K206" s="248"/>
      <c r="M206" s="249" t="s">
        <v>318</v>
      </c>
      <c r="O206" s="237"/>
    </row>
    <row r="207" spans="1:15" ht="12.75">
      <c r="A207" s="246"/>
      <c r="B207" s="250"/>
      <c r="C207" s="398" t="s">
        <v>317</v>
      </c>
      <c r="D207" s="399"/>
      <c r="E207" s="251">
        <v>3.6</v>
      </c>
      <c r="F207" s="320"/>
      <c r="G207" s="253"/>
      <c r="H207" s="254"/>
      <c r="I207" s="248"/>
      <c r="J207" s="255"/>
      <c r="K207" s="248"/>
      <c r="M207" s="249" t="s">
        <v>317</v>
      </c>
      <c r="O207" s="237"/>
    </row>
    <row r="208" spans="1:15" ht="12.75">
      <c r="A208" s="246"/>
      <c r="B208" s="250"/>
      <c r="C208" s="398" t="s">
        <v>319</v>
      </c>
      <c r="D208" s="399"/>
      <c r="E208" s="251">
        <v>30</v>
      </c>
      <c r="F208" s="320"/>
      <c r="G208" s="253"/>
      <c r="H208" s="254"/>
      <c r="I208" s="248"/>
      <c r="J208" s="255"/>
      <c r="K208" s="248"/>
      <c r="M208" s="249" t="s">
        <v>319</v>
      </c>
      <c r="O208" s="237"/>
    </row>
    <row r="209" spans="1:15" ht="12.75">
      <c r="A209" s="246"/>
      <c r="B209" s="250"/>
      <c r="C209" s="398" t="s">
        <v>317</v>
      </c>
      <c r="D209" s="399"/>
      <c r="E209" s="251">
        <v>3.6</v>
      </c>
      <c r="F209" s="320"/>
      <c r="G209" s="253"/>
      <c r="H209" s="254"/>
      <c r="I209" s="248"/>
      <c r="J209" s="255"/>
      <c r="K209" s="248"/>
      <c r="M209" s="249" t="s">
        <v>317</v>
      </c>
      <c r="O209" s="237"/>
    </row>
    <row r="210" spans="1:15" ht="12.75">
      <c r="A210" s="246"/>
      <c r="B210" s="250"/>
      <c r="C210" s="398" t="s">
        <v>320</v>
      </c>
      <c r="D210" s="399"/>
      <c r="E210" s="251">
        <v>3</v>
      </c>
      <c r="F210" s="320"/>
      <c r="G210" s="253"/>
      <c r="H210" s="254"/>
      <c r="I210" s="248"/>
      <c r="J210" s="255"/>
      <c r="K210" s="248"/>
      <c r="M210" s="249" t="s">
        <v>320</v>
      </c>
      <c r="O210" s="237"/>
    </row>
    <row r="211" spans="1:15" ht="12.75">
      <c r="A211" s="246"/>
      <c r="B211" s="250"/>
      <c r="C211" s="398" t="s">
        <v>318</v>
      </c>
      <c r="D211" s="399"/>
      <c r="E211" s="251">
        <v>4.1</v>
      </c>
      <c r="F211" s="320"/>
      <c r="G211" s="253"/>
      <c r="H211" s="254"/>
      <c r="I211" s="248"/>
      <c r="J211" s="255"/>
      <c r="K211" s="248"/>
      <c r="M211" s="249" t="s">
        <v>318</v>
      </c>
      <c r="O211" s="237"/>
    </row>
    <row r="212" spans="1:15" ht="12.75">
      <c r="A212" s="246"/>
      <c r="B212" s="250"/>
      <c r="C212" s="398" t="s">
        <v>317</v>
      </c>
      <c r="D212" s="399"/>
      <c r="E212" s="251">
        <v>3.6</v>
      </c>
      <c r="F212" s="320"/>
      <c r="G212" s="253"/>
      <c r="H212" s="254"/>
      <c r="I212" s="248"/>
      <c r="J212" s="255"/>
      <c r="K212" s="248"/>
      <c r="M212" s="249" t="s">
        <v>317</v>
      </c>
      <c r="O212" s="237"/>
    </row>
    <row r="213" spans="1:15" ht="12.75">
      <c r="A213" s="246"/>
      <c r="B213" s="250"/>
      <c r="C213" s="398" t="s">
        <v>321</v>
      </c>
      <c r="D213" s="399"/>
      <c r="E213" s="251">
        <v>1.8</v>
      </c>
      <c r="F213" s="320"/>
      <c r="G213" s="253"/>
      <c r="H213" s="254"/>
      <c r="I213" s="248"/>
      <c r="J213" s="255"/>
      <c r="K213" s="248"/>
      <c r="M213" s="249" t="s">
        <v>321</v>
      </c>
      <c r="O213" s="237"/>
    </row>
    <row r="214" spans="1:80" ht="12.75">
      <c r="A214" s="238">
        <v>59</v>
      </c>
      <c r="B214" s="239" t="s">
        <v>322</v>
      </c>
      <c r="C214" s="240" t="s">
        <v>323</v>
      </c>
      <c r="D214" s="241" t="s">
        <v>132</v>
      </c>
      <c r="E214" s="242">
        <v>49.35</v>
      </c>
      <c r="F214" s="317">
        <v>0</v>
      </c>
      <c r="G214" s="243">
        <f>E214*F214</f>
        <v>0</v>
      </c>
      <c r="H214" s="244">
        <v>0</v>
      </c>
      <c r="I214" s="245">
        <f>E214*H214</f>
        <v>0</v>
      </c>
      <c r="J214" s="244"/>
      <c r="K214" s="245">
        <f>E214*J214</f>
        <v>0</v>
      </c>
      <c r="O214" s="237">
        <v>2</v>
      </c>
      <c r="AA214" s="212">
        <v>12</v>
      </c>
      <c r="AB214" s="212">
        <v>0</v>
      </c>
      <c r="AC214" s="212">
        <v>257</v>
      </c>
      <c r="AZ214" s="212">
        <v>1</v>
      </c>
      <c r="BA214" s="212">
        <f>IF(AZ214=1,G214,0)</f>
        <v>0</v>
      </c>
      <c r="BB214" s="212">
        <f>IF(AZ214=2,G214,0)</f>
        <v>0</v>
      </c>
      <c r="BC214" s="212">
        <f>IF(AZ214=3,G214,0)</f>
        <v>0</v>
      </c>
      <c r="BD214" s="212">
        <f>IF(AZ214=4,G214,0)</f>
        <v>0</v>
      </c>
      <c r="BE214" s="212">
        <f>IF(AZ214=5,G214,0)</f>
        <v>0</v>
      </c>
      <c r="CA214" s="237">
        <v>12</v>
      </c>
      <c r="CB214" s="237">
        <v>0</v>
      </c>
    </row>
    <row r="215" spans="1:80" ht="22.5">
      <c r="A215" s="238">
        <v>60</v>
      </c>
      <c r="B215" s="239" t="s">
        <v>324</v>
      </c>
      <c r="C215" s="240" t="s">
        <v>325</v>
      </c>
      <c r="D215" s="241" t="s">
        <v>326</v>
      </c>
      <c r="E215" s="242">
        <v>1</v>
      </c>
      <c r="F215" s="317">
        <v>0</v>
      </c>
      <c r="G215" s="243">
        <f>E215*F215</f>
        <v>0</v>
      </c>
      <c r="H215" s="244">
        <v>0</v>
      </c>
      <c r="I215" s="245">
        <f>E215*H215</f>
        <v>0</v>
      </c>
      <c r="J215" s="244"/>
      <c r="K215" s="245">
        <f>E215*J215</f>
        <v>0</v>
      </c>
      <c r="O215" s="237">
        <v>2</v>
      </c>
      <c r="AA215" s="212">
        <v>12</v>
      </c>
      <c r="AB215" s="212">
        <v>0</v>
      </c>
      <c r="AC215" s="212">
        <v>258</v>
      </c>
      <c r="AZ215" s="212">
        <v>1</v>
      </c>
      <c r="BA215" s="212">
        <f>IF(AZ215=1,G215,0)</f>
        <v>0</v>
      </c>
      <c r="BB215" s="212">
        <f>IF(AZ215=2,G215,0)</f>
        <v>0</v>
      </c>
      <c r="BC215" s="212">
        <f>IF(AZ215=3,G215,0)</f>
        <v>0</v>
      </c>
      <c r="BD215" s="212">
        <f>IF(AZ215=4,G215,0)</f>
        <v>0</v>
      </c>
      <c r="BE215" s="212">
        <f>IF(AZ215=5,G215,0)</f>
        <v>0</v>
      </c>
      <c r="CA215" s="237">
        <v>12</v>
      </c>
      <c r="CB215" s="237">
        <v>0</v>
      </c>
    </row>
    <row r="216" spans="1:80" ht="12.75">
      <c r="A216" s="238">
        <v>61</v>
      </c>
      <c r="B216" s="239" t="s">
        <v>327</v>
      </c>
      <c r="C216" s="240" t="s">
        <v>328</v>
      </c>
      <c r="D216" s="241" t="s">
        <v>118</v>
      </c>
      <c r="E216" s="242">
        <v>61.8</v>
      </c>
      <c r="F216" s="317">
        <v>0</v>
      </c>
      <c r="G216" s="243">
        <f>E216*F216</f>
        <v>0</v>
      </c>
      <c r="H216" s="244">
        <v>0</v>
      </c>
      <c r="I216" s="245">
        <f>E216*H216</f>
        <v>0</v>
      </c>
      <c r="J216" s="244"/>
      <c r="K216" s="245">
        <f>E216*J216</f>
        <v>0</v>
      </c>
      <c r="O216" s="237">
        <v>2</v>
      </c>
      <c r="AA216" s="212">
        <v>12</v>
      </c>
      <c r="AB216" s="212">
        <v>0</v>
      </c>
      <c r="AC216" s="212">
        <v>259</v>
      </c>
      <c r="AZ216" s="212">
        <v>1</v>
      </c>
      <c r="BA216" s="212">
        <f>IF(AZ216=1,G216,0)</f>
        <v>0</v>
      </c>
      <c r="BB216" s="212">
        <f>IF(AZ216=2,G216,0)</f>
        <v>0</v>
      </c>
      <c r="BC216" s="212">
        <f>IF(AZ216=3,G216,0)</f>
        <v>0</v>
      </c>
      <c r="BD216" s="212">
        <f>IF(AZ216=4,G216,0)</f>
        <v>0</v>
      </c>
      <c r="BE216" s="212">
        <f>IF(AZ216=5,G216,0)</f>
        <v>0</v>
      </c>
      <c r="CA216" s="237">
        <v>12</v>
      </c>
      <c r="CB216" s="237">
        <v>0</v>
      </c>
    </row>
    <row r="217" spans="1:15" ht="12.75">
      <c r="A217" s="246"/>
      <c r="B217" s="250"/>
      <c r="C217" s="398" t="s">
        <v>329</v>
      </c>
      <c r="D217" s="399"/>
      <c r="E217" s="251">
        <v>61.8</v>
      </c>
      <c r="F217" s="320"/>
      <c r="G217" s="253"/>
      <c r="H217" s="254"/>
      <c r="I217" s="248"/>
      <c r="J217" s="255"/>
      <c r="K217" s="248"/>
      <c r="M217" s="249" t="s">
        <v>329</v>
      </c>
      <c r="O217" s="237"/>
    </row>
    <row r="218" spans="1:80" ht="12.75">
      <c r="A218" s="238">
        <v>62</v>
      </c>
      <c r="B218" s="239" t="s">
        <v>330</v>
      </c>
      <c r="C218" s="240" t="s">
        <v>331</v>
      </c>
      <c r="D218" s="241" t="s">
        <v>118</v>
      </c>
      <c r="E218" s="242">
        <v>78.65</v>
      </c>
      <c r="F218" s="317">
        <v>0</v>
      </c>
      <c r="G218" s="243">
        <f>E218*F218</f>
        <v>0</v>
      </c>
      <c r="H218" s="244">
        <v>0.0537</v>
      </c>
      <c r="I218" s="245">
        <f>E218*H218</f>
        <v>4.223505</v>
      </c>
      <c r="J218" s="244"/>
      <c r="K218" s="245">
        <f>E218*J218</f>
        <v>0</v>
      </c>
      <c r="O218" s="237">
        <v>2</v>
      </c>
      <c r="AA218" s="212">
        <v>12</v>
      </c>
      <c r="AB218" s="212">
        <v>0</v>
      </c>
      <c r="AC218" s="212">
        <v>281</v>
      </c>
      <c r="AZ218" s="212">
        <v>1</v>
      </c>
      <c r="BA218" s="212">
        <f>IF(AZ218=1,G218,0)</f>
        <v>0</v>
      </c>
      <c r="BB218" s="212">
        <f>IF(AZ218=2,G218,0)</f>
        <v>0</v>
      </c>
      <c r="BC218" s="212">
        <f>IF(AZ218=3,G218,0)</f>
        <v>0</v>
      </c>
      <c r="BD218" s="212">
        <f>IF(AZ218=4,G218,0)</f>
        <v>0</v>
      </c>
      <c r="BE218" s="212">
        <f>IF(AZ218=5,G218,0)</f>
        <v>0</v>
      </c>
      <c r="CA218" s="237">
        <v>12</v>
      </c>
      <c r="CB218" s="237">
        <v>0</v>
      </c>
    </row>
    <row r="219" spans="1:15" ht="12.75">
      <c r="A219" s="246"/>
      <c r="B219" s="250"/>
      <c r="C219" s="398" t="s">
        <v>248</v>
      </c>
      <c r="D219" s="399"/>
      <c r="E219" s="251">
        <v>0</v>
      </c>
      <c r="F219" s="320"/>
      <c r="G219" s="253"/>
      <c r="H219" s="254"/>
      <c r="I219" s="248"/>
      <c r="J219" s="255"/>
      <c r="K219" s="248"/>
      <c r="M219" s="249" t="s">
        <v>248</v>
      </c>
      <c r="O219" s="237"/>
    </row>
    <row r="220" spans="1:15" ht="12.75">
      <c r="A220" s="246"/>
      <c r="B220" s="250"/>
      <c r="C220" s="398" t="s">
        <v>249</v>
      </c>
      <c r="D220" s="399"/>
      <c r="E220" s="251">
        <v>15.65</v>
      </c>
      <c r="F220" s="320"/>
      <c r="G220" s="253"/>
      <c r="H220" s="254"/>
      <c r="I220" s="248"/>
      <c r="J220" s="255"/>
      <c r="K220" s="248"/>
      <c r="M220" s="249" t="s">
        <v>249</v>
      </c>
      <c r="O220" s="237"/>
    </row>
    <row r="221" spans="1:15" ht="12.75">
      <c r="A221" s="246"/>
      <c r="B221" s="250"/>
      <c r="C221" s="398" t="s">
        <v>250</v>
      </c>
      <c r="D221" s="399"/>
      <c r="E221" s="251">
        <v>36.5</v>
      </c>
      <c r="F221" s="320"/>
      <c r="G221" s="253"/>
      <c r="H221" s="254"/>
      <c r="I221" s="248"/>
      <c r="J221" s="255"/>
      <c r="K221" s="248"/>
      <c r="M221" s="249" t="s">
        <v>250</v>
      </c>
      <c r="O221" s="237"/>
    </row>
    <row r="222" spans="1:15" ht="12.75">
      <c r="A222" s="246"/>
      <c r="B222" s="250"/>
      <c r="C222" s="398" t="s">
        <v>251</v>
      </c>
      <c r="D222" s="399"/>
      <c r="E222" s="251">
        <v>11.8</v>
      </c>
      <c r="F222" s="320"/>
      <c r="G222" s="253"/>
      <c r="H222" s="254"/>
      <c r="I222" s="248"/>
      <c r="J222" s="255"/>
      <c r="K222" s="248"/>
      <c r="M222" s="249" t="s">
        <v>251</v>
      </c>
      <c r="O222" s="237"/>
    </row>
    <row r="223" spans="1:15" ht="12.75">
      <c r="A223" s="246"/>
      <c r="B223" s="250"/>
      <c r="C223" s="398" t="s">
        <v>252</v>
      </c>
      <c r="D223" s="399"/>
      <c r="E223" s="251">
        <v>14.7</v>
      </c>
      <c r="F223" s="320"/>
      <c r="G223" s="253"/>
      <c r="H223" s="254"/>
      <c r="I223" s="248"/>
      <c r="J223" s="255"/>
      <c r="K223" s="248"/>
      <c r="M223" s="249" t="s">
        <v>252</v>
      </c>
      <c r="O223" s="237"/>
    </row>
    <row r="224" spans="1:80" ht="12.75">
      <c r="A224" s="238">
        <v>63</v>
      </c>
      <c r="B224" s="239" t="s">
        <v>332</v>
      </c>
      <c r="C224" s="240" t="s">
        <v>333</v>
      </c>
      <c r="D224" s="241" t="s">
        <v>118</v>
      </c>
      <c r="E224" s="242">
        <v>379.45</v>
      </c>
      <c r="F224" s="317">
        <v>0</v>
      </c>
      <c r="G224" s="243">
        <f>E224*F224</f>
        <v>0</v>
      </c>
      <c r="H224" s="244">
        <v>0</v>
      </c>
      <c r="I224" s="245">
        <f>E224*H224</f>
        <v>0</v>
      </c>
      <c r="J224" s="244"/>
      <c r="K224" s="245">
        <f>E224*J224</f>
        <v>0</v>
      </c>
      <c r="O224" s="237">
        <v>2</v>
      </c>
      <c r="AA224" s="212">
        <v>12</v>
      </c>
      <c r="AB224" s="212">
        <v>0</v>
      </c>
      <c r="AC224" s="212">
        <v>260</v>
      </c>
      <c r="AZ224" s="212">
        <v>1</v>
      </c>
      <c r="BA224" s="212">
        <f>IF(AZ224=1,G224,0)</f>
        <v>0</v>
      </c>
      <c r="BB224" s="212">
        <f>IF(AZ224=2,G224,0)</f>
        <v>0</v>
      </c>
      <c r="BC224" s="212">
        <f>IF(AZ224=3,G224,0)</f>
        <v>0</v>
      </c>
      <c r="BD224" s="212">
        <f>IF(AZ224=4,G224,0)</f>
        <v>0</v>
      </c>
      <c r="BE224" s="212">
        <f>IF(AZ224=5,G224,0)</f>
        <v>0</v>
      </c>
      <c r="CA224" s="237">
        <v>12</v>
      </c>
      <c r="CB224" s="237">
        <v>0</v>
      </c>
    </row>
    <row r="225" spans="1:15" ht="12.75">
      <c r="A225" s="246"/>
      <c r="B225" s="250"/>
      <c r="C225" s="398" t="s">
        <v>334</v>
      </c>
      <c r="D225" s="399"/>
      <c r="E225" s="251">
        <v>379.45</v>
      </c>
      <c r="F225" s="320"/>
      <c r="G225" s="253"/>
      <c r="H225" s="254"/>
      <c r="I225" s="248"/>
      <c r="J225" s="255"/>
      <c r="K225" s="248"/>
      <c r="M225" s="249" t="s">
        <v>334</v>
      </c>
      <c r="O225" s="237"/>
    </row>
    <row r="226" spans="1:80" ht="12.75">
      <c r="A226" s="238">
        <v>64</v>
      </c>
      <c r="B226" s="239" t="s">
        <v>335</v>
      </c>
      <c r="C226" s="240" t="s">
        <v>336</v>
      </c>
      <c r="D226" s="241" t="s">
        <v>132</v>
      </c>
      <c r="E226" s="242">
        <v>98.9625</v>
      </c>
      <c r="F226" s="317">
        <v>0</v>
      </c>
      <c r="G226" s="243">
        <f>E226*F226</f>
        <v>0</v>
      </c>
      <c r="H226" s="244">
        <v>0.0002</v>
      </c>
      <c r="I226" s="245">
        <f>E226*H226</f>
        <v>0.0197925</v>
      </c>
      <c r="J226" s="244"/>
      <c r="K226" s="245">
        <f>E226*J226</f>
        <v>0</v>
      </c>
      <c r="O226" s="237">
        <v>2</v>
      </c>
      <c r="AA226" s="212">
        <v>3</v>
      </c>
      <c r="AB226" s="212">
        <v>1</v>
      </c>
      <c r="AC226" s="212">
        <v>283502182</v>
      </c>
      <c r="AZ226" s="212">
        <v>1</v>
      </c>
      <c r="BA226" s="212">
        <f>IF(AZ226=1,G226,0)</f>
        <v>0</v>
      </c>
      <c r="BB226" s="212">
        <f>IF(AZ226=2,G226,0)</f>
        <v>0</v>
      </c>
      <c r="BC226" s="212">
        <f>IF(AZ226=3,G226,0)</f>
        <v>0</v>
      </c>
      <c r="BD226" s="212">
        <f>IF(AZ226=4,G226,0)</f>
        <v>0</v>
      </c>
      <c r="BE226" s="212">
        <f>IF(AZ226=5,G226,0)</f>
        <v>0</v>
      </c>
      <c r="CA226" s="237">
        <v>3</v>
      </c>
      <c r="CB226" s="237">
        <v>1</v>
      </c>
    </row>
    <row r="227" spans="1:15" ht="12.75">
      <c r="A227" s="246"/>
      <c r="B227" s="250"/>
      <c r="C227" s="398" t="s">
        <v>337</v>
      </c>
      <c r="D227" s="399"/>
      <c r="E227" s="251">
        <v>98.9625</v>
      </c>
      <c r="F227" s="320"/>
      <c r="G227" s="253"/>
      <c r="H227" s="254"/>
      <c r="I227" s="248"/>
      <c r="J227" s="255"/>
      <c r="K227" s="248"/>
      <c r="M227" s="249" t="s">
        <v>337</v>
      </c>
      <c r="O227" s="237"/>
    </row>
    <row r="228" spans="1:57" ht="12.75">
      <c r="A228" s="256"/>
      <c r="B228" s="257" t="s">
        <v>97</v>
      </c>
      <c r="C228" s="258" t="s">
        <v>245</v>
      </c>
      <c r="D228" s="259"/>
      <c r="E228" s="260"/>
      <c r="F228" s="318"/>
      <c r="G228" s="262">
        <f>SUM(G108:G227)</f>
        <v>0</v>
      </c>
      <c r="H228" s="263"/>
      <c r="I228" s="264">
        <f>SUM(I108:I227)</f>
        <v>20.880607608000002</v>
      </c>
      <c r="J228" s="263"/>
      <c r="K228" s="264">
        <f>SUM(K108:K227)</f>
        <v>0</v>
      </c>
      <c r="O228" s="237">
        <v>4</v>
      </c>
      <c r="BA228" s="265">
        <f>SUM(BA108:BA227)</f>
        <v>0</v>
      </c>
      <c r="BB228" s="265">
        <f>SUM(BB108:BB227)</f>
        <v>0</v>
      </c>
      <c r="BC228" s="265">
        <f>SUM(BC108:BC227)</f>
        <v>0</v>
      </c>
      <c r="BD228" s="265">
        <f>SUM(BD108:BD227)</f>
        <v>0</v>
      </c>
      <c r="BE228" s="265">
        <f>SUM(BE108:BE227)</f>
        <v>0</v>
      </c>
    </row>
    <row r="229" spans="1:15" ht="12.75">
      <c r="A229" s="227" t="s">
        <v>93</v>
      </c>
      <c r="B229" s="228" t="s">
        <v>338</v>
      </c>
      <c r="C229" s="229" t="s">
        <v>339</v>
      </c>
      <c r="D229" s="230"/>
      <c r="E229" s="231"/>
      <c r="F229" s="319"/>
      <c r="G229" s="232"/>
      <c r="H229" s="233"/>
      <c r="I229" s="234"/>
      <c r="J229" s="235"/>
      <c r="K229" s="236"/>
      <c r="O229" s="237">
        <v>1</v>
      </c>
    </row>
    <row r="230" spans="1:80" ht="22.5">
      <c r="A230" s="238">
        <v>65</v>
      </c>
      <c r="B230" s="239" t="s">
        <v>341</v>
      </c>
      <c r="C230" s="240" t="s">
        <v>342</v>
      </c>
      <c r="D230" s="241" t="s">
        <v>136</v>
      </c>
      <c r="E230" s="242">
        <v>1.155</v>
      </c>
      <c r="F230" s="317">
        <v>0</v>
      </c>
      <c r="G230" s="243">
        <f>E230*F230</f>
        <v>0</v>
      </c>
      <c r="H230" s="244">
        <v>2.62628</v>
      </c>
      <c r="I230" s="245">
        <f>E230*H230</f>
        <v>3.0333534</v>
      </c>
      <c r="J230" s="244">
        <v>0</v>
      </c>
      <c r="K230" s="245">
        <f>E230*J230</f>
        <v>0</v>
      </c>
      <c r="O230" s="237">
        <v>2</v>
      </c>
      <c r="AA230" s="212">
        <v>1</v>
      </c>
      <c r="AB230" s="212">
        <v>1</v>
      </c>
      <c r="AC230" s="212">
        <v>1</v>
      </c>
      <c r="AZ230" s="212">
        <v>1</v>
      </c>
      <c r="BA230" s="212">
        <f>IF(AZ230=1,G230,0)</f>
        <v>0</v>
      </c>
      <c r="BB230" s="212">
        <f>IF(AZ230=2,G230,0)</f>
        <v>0</v>
      </c>
      <c r="BC230" s="212">
        <f>IF(AZ230=3,G230,0)</f>
        <v>0</v>
      </c>
      <c r="BD230" s="212">
        <f>IF(AZ230=4,G230,0)</f>
        <v>0</v>
      </c>
      <c r="BE230" s="212">
        <f>IF(AZ230=5,G230,0)</f>
        <v>0</v>
      </c>
      <c r="CA230" s="237">
        <v>1</v>
      </c>
      <c r="CB230" s="237">
        <v>1</v>
      </c>
    </row>
    <row r="231" spans="1:15" ht="12.75">
      <c r="A231" s="246"/>
      <c r="B231" s="250"/>
      <c r="C231" s="398" t="s">
        <v>343</v>
      </c>
      <c r="D231" s="399"/>
      <c r="E231" s="251">
        <v>1.155</v>
      </c>
      <c r="F231" s="320"/>
      <c r="G231" s="253"/>
      <c r="H231" s="254"/>
      <c r="I231" s="248"/>
      <c r="J231" s="255"/>
      <c r="K231" s="248"/>
      <c r="M231" s="249" t="s">
        <v>343</v>
      </c>
      <c r="O231" s="237"/>
    </row>
    <row r="232" spans="1:80" ht="12.75">
      <c r="A232" s="238">
        <v>66</v>
      </c>
      <c r="B232" s="239" t="s">
        <v>344</v>
      </c>
      <c r="C232" s="240" t="s">
        <v>345</v>
      </c>
      <c r="D232" s="241" t="s">
        <v>136</v>
      </c>
      <c r="E232" s="242">
        <v>0.162</v>
      </c>
      <c r="F232" s="317">
        <v>0</v>
      </c>
      <c r="G232" s="243">
        <f>E232*F232</f>
        <v>0</v>
      </c>
      <c r="H232" s="244">
        <v>2.5</v>
      </c>
      <c r="I232" s="245">
        <f>E232*H232</f>
        <v>0.405</v>
      </c>
      <c r="J232" s="244">
        <v>0</v>
      </c>
      <c r="K232" s="245">
        <f>E232*J232</f>
        <v>0</v>
      </c>
      <c r="O232" s="237">
        <v>2</v>
      </c>
      <c r="AA232" s="212">
        <v>1</v>
      </c>
      <c r="AB232" s="212">
        <v>1</v>
      </c>
      <c r="AC232" s="212">
        <v>1</v>
      </c>
      <c r="AZ232" s="212">
        <v>1</v>
      </c>
      <c r="BA232" s="212">
        <f>IF(AZ232=1,G232,0)</f>
        <v>0</v>
      </c>
      <c r="BB232" s="212">
        <f>IF(AZ232=2,G232,0)</f>
        <v>0</v>
      </c>
      <c r="BC232" s="212">
        <f>IF(AZ232=3,G232,0)</f>
        <v>0</v>
      </c>
      <c r="BD232" s="212">
        <f>IF(AZ232=4,G232,0)</f>
        <v>0</v>
      </c>
      <c r="BE232" s="212">
        <f>IF(AZ232=5,G232,0)</f>
        <v>0</v>
      </c>
      <c r="CA232" s="237">
        <v>1</v>
      </c>
      <c r="CB232" s="237">
        <v>1</v>
      </c>
    </row>
    <row r="233" spans="1:15" ht="12.75">
      <c r="A233" s="246"/>
      <c r="B233" s="250"/>
      <c r="C233" s="398" t="s">
        <v>346</v>
      </c>
      <c r="D233" s="399"/>
      <c r="E233" s="251">
        <v>0.162</v>
      </c>
      <c r="F233" s="320"/>
      <c r="G233" s="253"/>
      <c r="H233" s="254"/>
      <c r="I233" s="248"/>
      <c r="J233" s="255"/>
      <c r="K233" s="248"/>
      <c r="M233" s="249" t="s">
        <v>346</v>
      </c>
      <c r="O233" s="237"/>
    </row>
    <row r="234" spans="1:80" ht="12.75">
      <c r="A234" s="238">
        <v>67</v>
      </c>
      <c r="B234" s="239" t="s">
        <v>347</v>
      </c>
      <c r="C234" s="240" t="s">
        <v>348</v>
      </c>
      <c r="D234" s="241" t="s">
        <v>136</v>
      </c>
      <c r="E234" s="242">
        <v>1.155</v>
      </c>
      <c r="F234" s="317">
        <v>0</v>
      </c>
      <c r="G234" s="243">
        <f>E234*F234</f>
        <v>0</v>
      </c>
      <c r="H234" s="244">
        <v>1.837</v>
      </c>
      <c r="I234" s="245">
        <f>E234*H234</f>
        <v>2.121735</v>
      </c>
      <c r="J234" s="244">
        <v>0</v>
      </c>
      <c r="K234" s="245">
        <f>E234*J234</f>
        <v>0</v>
      </c>
      <c r="O234" s="237">
        <v>2</v>
      </c>
      <c r="AA234" s="212">
        <v>1</v>
      </c>
      <c r="AB234" s="212">
        <v>1</v>
      </c>
      <c r="AC234" s="212">
        <v>1</v>
      </c>
      <c r="AZ234" s="212">
        <v>1</v>
      </c>
      <c r="BA234" s="212">
        <f>IF(AZ234=1,G234,0)</f>
        <v>0</v>
      </c>
      <c r="BB234" s="212">
        <f>IF(AZ234=2,G234,0)</f>
        <v>0</v>
      </c>
      <c r="BC234" s="212">
        <f>IF(AZ234=3,G234,0)</f>
        <v>0</v>
      </c>
      <c r="BD234" s="212">
        <f>IF(AZ234=4,G234,0)</f>
        <v>0</v>
      </c>
      <c r="BE234" s="212">
        <f>IF(AZ234=5,G234,0)</f>
        <v>0</v>
      </c>
      <c r="CA234" s="237">
        <v>1</v>
      </c>
      <c r="CB234" s="237">
        <v>1</v>
      </c>
    </row>
    <row r="235" spans="1:15" ht="12.75">
      <c r="A235" s="246"/>
      <c r="B235" s="250"/>
      <c r="C235" s="398" t="s">
        <v>343</v>
      </c>
      <c r="D235" s="399"/>
      <c r="E235" s="251">
        <v>1.155</v>
      </c>
      <c r="F235" s="320"/>
      <c r="G235" s="253"/>
      <c r="H235" s="254"/>
      <c r="I235" s="248"/>
      <c r="J235" s="255"/>
      <c r="K235" s="248"/>
      <c r="M235" s="249" t="s">
        <v>343</v>
      </c>
      <c r="O235" s="237"/>
    </row>
    <row r="236" spans="1:80" ht="12.75">
      <c r="A236" s="238">
        <v>68</v>
      </c>
      <c r="B236" s="239" t="s">
        <v>349</v>
      </c>
      <c r="C236" s="240" t="s">
        <v>350</v>
      </c>
      <c r="D236" s="241" t="s">
        <v>118</v>
      </c>
      <c r="E236" s="242">
        <v>14.685</v>
      </c>
      <c r="F236" s="317">
        <v>0</v>
      </c>
      <c r="G236" s="243">
        <f>E236*F236</f>
        <v>0</v>
      </c>
      <c r="H236" s="244">
        <v>0.04984</v>
      </c>
      <c r="I236" s="245">
        <f>E236*H236</f>
        <v>0.7319004</v>
      </c>
      <c r="J236" s="244">
        <v>0</v>
      </c>
      <c r="K236" s="245">
        <f>E236*J236</f>
        <v>0</v>
      </c>
      <c r="O236" s="237">
        <v>2</v>
      </c>
      <c r="AA236" s="212">
        <v>1</v>
      </c>
      <c r="AB236" s="212">
        <v>0</v>
      </c>
      <c r="AC236" s="212">
        <v>0</v>
      </c>
      <c r="AZ236" s="212">
        <v>1</v>
      </c>
      <c r="BA236" s="212">
        <f>IF(AZ236=1,G236,0)</f>
        <v>0</v>
      </c>
      <c r="BB236" s="212">
        <f>IF(AZ236=2,G236,0)</f>
        <v>0</v>
      </c>
      <c r="BC236" s="212">
        <f>IF(AZ236=3,G236,0)</f>
        <v>0</v>
      </c>
      <c r="BD236" s="212">
        <f>IF(AZ236=4,G236,0)</f>
        <v>0</v>
      </c>
      <c r="BE236" s="212">
        <f>IF(AZ236=5,G236,0)</f>
        <v>0</v>
      </c>
      <c r="CA236" s="237">
        <v>1</v>
      </c>
      <c r="CB236" s="237">
        <v>0</v>
      </c>
    </row>
    <row r="237" spans="1:15" ht="12.75">
      <c r="A237" s="246"/>
      <c r="B237" s="250"/>
      <c r="C237" s="398" t="s">
        <v>292</v>
      </c>
      <c r="D237" s="399"/>
      <c r="E237" s="251">
        <v>14.685</v>
      </c>
      <c r="F237" s="320"/>
      <c r="G237" s="253"/>
      <c r="H237" s="254"/>
      <c r="I237" s="248"/>
      <c r="J237" s="255"/>
      <c r="K237" s="248"/>
      <c r="M237" s="249" t="s">
        <v>292</v>
      </c>
      <c r="O237" s="237"/>
    </row>
    <row r="238" spans="1:80" ht="12.75">
      <c r="A238" s="238">
        <v>69</v>
      </c>
      <c r="B238" s="239" t="s">
        <v>351</v>
      </c>
      <c r="C238" s="240" t="s">
        <v>352</v>
      </c>
      <c r="D238" s="241" t="s">
        <v>118</v>
      </c>
      <c r="E238" s="242">
        <v>42.15</v>
      </c>
      <c r="F238" s="317">
        <v>0</v>
      </c>
      <c r="G238" s="243">
        <f>E238*F238</f>
        <v>0</v>
      </c>
      <c r="H238" s="244">
        <v>0.1231</v>
      </c>
      <c r="I238" s="245">
        <f>E238*H238</f>
        <v>5.188665</v>
      </c>
      <c r="J238" s="244">
        <v>0</v>
      </c>
      <c r="K238" s="245">
        <f>E238*J238</f>
        <v>0</v>
      </c>
      <c r="O238" s="237">
        <v>2</v>
      </c>
      <c r="AA238" s="212">
        <v>1</v>
      </c>
      <c r="AB238" s="212">
        <v>1</v>
      </c>
      <c r="AC238" s="212">
        <v>1</v>
      </c>
      <c r="AZ238" s="212">
        <v>1</v>
      </c>
      <c r="BA238" s="212">
        <f>IF(AZ238=1,G238,0)</f>
        <v>0</v>
      </c>
      <c r="BB238" s="212">
        <f>IF(AZ238=2,G238,0)</f>
        <v>0</v>
      </c>
      <c r="BC238" s="212">
        <f>IF(AZ238=3,G238,0)</f>
        <v>0</v>
      </c>
      <c r="BD238" s="212">
        <f>IF(AZ238=4,G238,0)</f>
        <v>0</v>
      </c>
      <c r="BE238" s="212">
        <f>IF(AZ238=5,G238,0)</f>
        <v>0</v>
      </c>
      <c r="CA238" s="237">
        <v>1</v>
      </c>
      <c r="CB238" s="237">
        <v>1</v>
      </c>
    </row>
    <row r="239" spans="1:15" ht="12.75">
      <c r="A239" s="246"/>
      <c r="B239" s="250"/>
      <c r="C239" s="398" t="s">
        <v>353</v>
      </c>
      <c r="D239" s="399"/>
      <c r="E239" s="251">
        <v>42.15</v>
      </c>
      <c r="F239" s="320"/>
      <c r="G239" s="253"/>
      <c r="H239" s="254"/>
      <c r="I239" s="248"/>
      <c r="J239" s="255"/>
      <c r="K239" s="248"/>
      <c r="M239" s="249" t="s">
        <v>353</v>
      </c>
      <c r="O239" s="237"/>
    </row>
    <row r="240" spans="1:80" ht="12.75">
      <c r="A240" s="238">
        <v>70</v>
      </c>
      <c r="B240" s="239" t="s">
        <v>354</v>
      </c>
      <c r="C240" s="240" t="s">
        <v>355</v>
      </c>
      <c r="D240" s="241" t="s">
        <v>132</v>
      </c>
      <c r="E240" s="242">
        <v>3.6</v>
      </c>
      <c r="F240" s="317">
        <v>0</v>
      </c>
      <c r="G240" s="243">
        <f>E240*F240</f>
        <v>0</v>
      </c>
      <c r="H240" s="244">
        <v>0.00023</v>
      </c>
      <c r="I240" s="245">
        <f>E240*H240</f>
        <v>0.0008280000000000001</v>
      </c>
      <c r="J240" s="244">
        <v>0</v>
      </c>
      <c r="K240" s="245">
        <f>E240*J240</f>
        <v>0</v>
      </c>
      <c r="O240" s="237">
        <v>2</v>
      </c>
      <c r="AA240" s="212">
        <v>1</v>
      </c>
      <c r="AB240" s="212">
        <v>1</v>
      </c>
      <c r="AC240" s="212">
        <v>1</v>
      </c>
      <c r="AZ240" s="212">
        <v>1</v>
      </c>
      <c r="BA240" s="212">
        <f>IF(AZ240=1,G240,0)</f>
        <v>0</v>
      </c>
      <c r="BB240" s="212">
        <f>IF(AZ240=2,G240,0)</f>
        <v>0</v>
      </c>
      <c r="BC240" s="212">
        <f>IF(AZ240=3,G240,0)</f>
        <v>0</v>
      </c>
      <c r="BD240" s="212">
        <f>IF(AZ240=4,G240,0)</f>
        <v>0</v>
      </c>
      <c r="BE240" s="212">
        <f>IF(AZ240=5,G240,0)</f>
        <v>0</v>
      </c>
      <c r="CA240" s="237">
        <v>1</v>
      </c>
      <c r="CB240" s="237">
        <v>1</v>
      </c>
    </row>
    <row r="241" spans="1:15" ht="12.75">
      <c r="A241" s="246"/>
      <c r="B241" s="250"/>
      <c r="C241" s="398" t="s">
        <v>356</v>
      </c>
      <c r="D241" s="399"/>
      <c r="E241" s="251">
        <v>3.6</v>
      </c>
      <c r="F241" s="320"/>
      <c r="G241" s="253"/>
      <c r="H241" s="254"/>
      <c r="I241" s="248"/>
      <c r="J241" s="255"/>
      <c r="K241" s="248"/>
      <c r="M241" s="249" t="s">
        <v>356</v>
      </c>
      <c r="O241" s="237"/>
    </row>
    <row r="242" spans="1:57" ht="12.75">
      <c r="A242" s="256"/>
      <c r="B242" s="257" t="s">
        <v>97</v>
      </c>
      <c r="C242" s="258" t="s">
        <v>340</v>
      </c>
      <c r="D242" s="259"/>
      <c r="E242" s="260"/>
      <c r="F242" s="318"/>
      <c r="G242" s="262">
        <f>SUM(G229:G241)</f>
        <v>0</v>
      </c>
      <c r="H242" s="263"/>
      <c r="I242" s="264">
        <f>SUM(I229:I241)</f>
        <v>11.481481800000001</v>
      </c>
      <c r="J242" s="263"/>
      <c r="K242" s="264">
        <f>SUM(K229:K241)</f>
        <v>0</v>
      </c>
      <c r="O242" s="237">
        <v>4</v>
      </c>
      <c r="BA242" s="265">
        <f>SUM(BA229:BA241)</f>
        <v>0</v>
      </c>
      <c r="BB242" s="265">
        <f>SUM(BB229:BB241)</f>
        <v>0</v>
      </c>
      <c r="BC242" s="265">
        <f>SUM(BC229:BC241)</f>
        <v>0</v>
      </c>
      <c r="BD242" s="265">
        <f>SUM(BD229:BD241)</f>
        <v>0</v>
      </c>
      <c r="BE242" s="265">
        <f>SUM(BE229:BE241)</f>
        <v>0</v>
      </c>
    </row>
    <row r="243" spans="1:15" ht="12.75">
      <c r="A243" s="227" t="s">
        <v>93</v>
      </c>
      <c r="B243" s="228" t="s">
        <v>357</v>
      </c>
      <c r="C243" s="229" t="s">
        <v>358</v>
      </c>
      <c r="D243" s="230"/>
      <c r="E243" s="231"/>
      <c r="F243" s="319"/>
      <c r="G243" s="232"/>
      <c r="H243" s="233"/>
      <c r="I243" s="234"/>
      <c r="J243" s="235"/>
      <c r="K243" s="236"/>
      <c r="O243" s="237">
        <v>1</v>
      </c>
    </row>
    <row r="244" spans="1:80" ht="12.75">
      <c r="A244" s="238">
        <v>71</v>
      </c>
      <c r="B244" s="239" t="s">
        <v>360</v>
      </c>
      <c r="C244" s="240" t="s">
        <v>361</v>
      </c>
      <c r="D244" s="241" t="s">
        <v>118</v>
      </c>
      <c r="E244" s="242">
        <v>473.86</v>
      </c>
      <c r="F244" s="317">
        <v>0</v>
      </c>
      <c r="G244" s="243">
        <f>E244*F244</f>
        <v>0</v>
      </c>
      <c r="H244" s="244">
        <v>0.01838</v>
      </c>
      <c r="I244" s="245">
        <f>E244*H244</f>
        <v>8.7095468</v>
      </c>
      <c r="J244" s="244">
        <v>0</v>
      </c>
      <c r="K244" s="245">
        <f>E244*J244</f>
        <v>0</v>
      </c>
      <c r="O244" s="237">
        <v>2</v>
      </c>
      <c r="AA244" s="212">
        <v>1</v>
      </c>
      <c r="AB244" s="212">
        <v>1</v>
      </c>
      <c r="AC244" s="212">
        <v>1</v>
      </c>
      <c r="AZ244" s="212">
        <v>1</v>
      </c>
      <c r="BA244" s="212">
        <f>IF(AZ244=1,G244,0)</f>
        <v>0</v>
      </c>
      <c r="BB244" s="212">
        <f>IF(AZ244=2,G244,0)</f>
        <v>0</v>
      </c>
      <c r="BC244" s="212">
        <f>IF(AZ244=3,G244,0)</f>
        <v>0</v>
      </c>
      <c r="BD244" s="212">
        <f>IF(AZ244=4,G244,0)</f>
        <v>0</v>
      </c>
      <c r="BE244" s="212">
        <f>IF(AZ244=5,G244,0)</f>
        <v>0</v>
      </c>
      <c r="CA244" s="237">
        <v>1</v>
      </c>
      <c r="CB244" s="237">
        <v>1</v>
      </c>
    </row>
    <row r="245" spans="1:15" ht="12.75">
      <c r="A245" s="246"/>
      <c r="B245" s="250"/>
      <c r="C245" s="398" t="s">
        <v>362</v>
      </c>
      <c r="D245" s="399"/>
      <c r="E245" s="251">
        <v>164.32</v>
      </c>
      <c r="F245" s="320"/>
      <c r="G245" s="253"/>
      <c r="H245" s="254"/>
      <c r="I245" s="248"/>
      <c r="J245" s="255"/>
      <c r="K245" s="248"/>
      <c r="M245" s="249" t="s">
        <v>362</v>
      </c>
      <c r="O245" s="237"/>
    </row>
    <row r="246" spans="1:15" ht="12.75">
      <c r="A246" s="246"/>
      <c r="B246" s="250"/>
      <c r="C246" s="398" t="s">
        <v>363</v>
      </c>
      <c r="D246" s="399"/>
      <c r="E246" s="251">
        <v>172.8</v>
      </c>
      <c r="F246" s="320"/>
      <c r="G246" s="253"/>
      <c r="H246" s="254"/>
      <c r="I246" s="248"/>
      <c r="J246" s="255"/>
      <c r="K246" s="248"/>
      <c r="M246" s="249" t="s">
        <v>363</v>
      </c>
      <c r="O246" s="237"/>
    </row>
    <row r="247" spans="1:15" ht="12.75">
      <c r="A247" s="246"/>
      <c r="B247" s="250"/>
      <c r="C247" s="398" t="s">
        <v>364</v>
      </c>
      <c r="D247" s="399"/>
      <c r="E247" s="251">
        <v>136.74</v>
      </c>
      <c r="F247" s="320"/>
      <c r="G247" s="253"/>
      <c r="H247" s="254"/>
      <c r="I247" s="248"/>
      <c r="J247" s="255"/>
      <c r="K247" s="248"/>
      <c r="M247" s="249" t="s">
        <v>364</v>
      </c>
      <c r="O247" s="237"/>
    </row>
    <row r="248" spans="1:80" ht="12.75">
      <c r="A248" s="238">
        <v>72</v>
      </c>
      <c r="B248" s="239" t="s">
        <v>365</v>
      </c>
      <c r="C248" s="240" t="s">
        <v>366</v>
      </c>
      <c r="D248" s="241" t="s">
        <v>118</v>
      </c>
      <c r="E248" s="242">
        <v>947.72</v>
      </c>
      <c r="F248" s="317">
        <v>0</v>
      </c>
      <c r="G248" s="243">
        <f>E248*F248</f>
        <v>0</v>
      </c>
      <c r="H248" s="244">
        <v>0.00097</v>
      </c>
      <c r="I248" s="245">
        <f>E248*H248</f>
        <v>0.9192884000000001</v>
      </c>
      <c r="J248" s="244">
        <v>0</v>
      </c>
      <c r="K248" s="245">
        <f>E248*J248</f>
        <v>0</v>
      </c>
      <c r="O248" s="237">
        <v>2</v>
      </c>
      <c r="AA248" s="212">
        <v>1</v>
      </c>
      <c r="AB248" s="212">
        <v>1</v>
      </c>
      <c r="AC248" s="212">
        <v>1</v>
      </c>
      <c r="AZ248" s="212">
        <v>1</v>
      </c>
      <c r="BA248" s="212">
        <f>IF(AZ248=1,G248,0)</f>
        <v>0</v>
      </c>
      <c r="BB248" s="212">
        <f>IF(AZ248=2,G248,0)</f>
        <v>0</v>
      </c>
      <c r="BC248" s="212">
        <f>IF(AZ248=3,G248,0)</f>
        <v>0</v>
      </c>
      <c r="BD248" s="212">
        <f>IF(AZ248=4,G248,0)</f>
        <v>0</v>
      </c>
      <c r="BE248" s="212">
        <f>IF(AZ248=5,G248,0)</f>
        <v>0</v>
      </c>
      <c r="CA248" s="237">
        <v>1</v>
      </c>
      <c r="CB248" s="237">
        <v>1</v>
      </c>
    </row>
    <row r="249" spans="1:15" ht="12.75">
      <c r="A249" s="246"/>
      <c r="B249" s="250"/>
      <c r="C249" s="398" t="s">
        <v>367</v>
      </c>
      <c r="D249" s="399"/>
      <c r="E249" s="251">
        <v>947.72</v>
      </c>
      <c r="F249" s="320"/>
      <c r="G249" s="253"/>
      <c r="H249" s="254"/>
      <c r="I249" s="248"/>
      <c r="J249" s="255"/>
      <c r="K249" s="248"/>
      <c r="M249" s="249" t="s">
        <v>367</v>
      </c>
      <c r="O249" s="237"/>
    </row>
    <row r="250" spans="1:80" ht="12.75">
      <c r="A250" s="238">
        <v>73</v>
      </c>
      <c r="B250" s="239" t="s">
        <v>368</v>
      </c>
      <c r="C250" s="240" t="s">
        <v>369</v>
      </c>
      <c r="D250" s="241" t="s">
        <v>118</v>
      </c>
      <c r="E250" s="242">
        <v>473.86</v>
      </c>
      <c r="F250" s="317">
        <v>0</v>
      </c>
      <c r="G250" s="243">
        <f>E250*F250</f>
        <v>0</v>
      </c>
      <c r="H250" s="244">
        <v>0</v>
      </c>
      <c r="I250" s="245">
        <f>E250*H250</f>
        <v>0</v>
      </c>
      <c r="J250" s="244">
        <v>0</v>
      </c>
      <c r="K250" s="245">
        <f>E250*J250</f>
        <v>0</v>
      </c>
      <c r="O250" s="237">
        <v>2</v>
      </c>
      <c r="AA250" s="212">
        <v>1</v>
      </c>
      <c r="AB250" s="212">
        <v>1</v>
      </c>
      <c r="AC250" s="212">
        <v>1</v>
      </c>
      <c r="AZ250" s="212">
        <v>1</v>
      </c>
      <c r="BA250" s="212">
        <f>IF(AZ250=1,G250,0)</f>
        <v>0</v>
      </c>
      <c r="BB250" s="212">
        <f>IF(AZ250=2,G250,0)</f>
        <v>0</v>
      </c>
      <c r="BC250" s="212">
        <f>IF(AZ250=3,G250,0)</f>
        <v>0</v>
      </c>
      <c r="BD250" s="212">
        <f>IF(AZ250=4,G250,0)</f>
        <v>0</v>
      </c>
      <c r="BE250" s="212">
        <f>IF(AZ250=5,G250,0)</f>
        <v>0</v>
      </c>
      <c r="CA250" s="237">
        <v>1</v>
      </c>
      <c r="CB250" s="237">
        <v>1</v>
      </c>
    </row>
    <row r="251" spans="1:80" ht="12.75">
      <c r="A251" s="238">
        <v>74</v>
      </c>
      <c r="B251" s="239" t="s">
        <v>370</v>
      </c>
      <c r="C251" s="240" t="s">
        <v>371</v>
      </c>
      <c r="D251" s="241" t="s">
        <v>118</v>
      </c>
      <c r="E251" s="242">
        <v>399.52</v>
      </c>
      <c r="F251" s="317">
        <v>0</v>
      </c>
      <c r="G251" s="243">
        <f>E251*F251</f>
        <v>0</v>
      </c>
      <c r="H251" s="244">
        <v>0.00158</v>
      </c>
      <c r="I251" s="245">
        <f>E251*H251</f>
        <v>0.6312416</v>
      </c>
      <c r="J251" s="244">
        <v>0</v>
      </c>
      <c r="K251" s="245">
        <f>E251*J251</f>
        <v>0</v>
      </c>
      <c r="O251" s="237">
        <v>2</v>
      </c>
      <c r="AA251" s="212">
        <v>1</v>
      </c>
      <c r="AB251" s="212">
        <v>1</v>
      </c>
      <c r="AC251" s="212">
        <v>1</v>
      </c>
      <c r="AZ251" s="212">
        <v>1</v>
      </c>
      <c r="BA251" s="212">
        <f>IF(AZ251=1,G251,0)</f>
        <v>0</v>
      </c>
      <c r="BB251" s="212">
        <f>IF(AZ251=2,G251,0)</f>
        <v>0</v>
      </c>
      <c r="BC251" s="212">
        <f>IF(AZ251=3,G251,0)</f>
        <v>0</v>
      </c>
      <c r="BD251" s="212">
        <f>IF(AZ251=4,G251,0)</f>
        <v>0</v>
      </c>
      <c r="BE251" s="212">
        <f>IF(AZ251=5,G251,0)</f>
        <v>0</v>
      </c>
      <c r="CA251" s="237">
        <v>1</v>
      </c>
      <c r="CB251" s="237">
        <v>1</v>
      </c>
    </row>
    <row r="252" spans="1:15" ht="12.75">
      <c r="A252" s="246"/>
      <c r="B252" s="250"/>
      <c r="C252" s="398" t="s">
        <v>372</v>
      </c>
      <c r="D252" s="399"/>
      <c r="E252" s="251">
        <v>0</v>
      </c>
      <c r="F252" s="320"/>
      <c r="G252" s="253"/>
      <c r="H252" s="254"/>
      <c r="I252" s="248"/>
      <c r="J252" s="255"/>
      <c r="K252" s="248"/>
      <c r="M252" s="249" t="s">
        <v>372</v>
      </c>
      <c r="O252" s="237"/>
    </row>
    <row r="253" spans="1:15" ht="45">
      <c r="A253" s="246"/>
      <c r="B253" s="250"/>
      <c r="C253" s="398" t="s">
        <v>373</v>
      </c>
      <c r="D253" s="399"/>
      <c r="E253" s="251">
        <v>195.43</v>
      </c>
      <c r="F253" s="320"/>
      <c r="G253" s="253"/>
      <c r="H253" s="254"/>
      <c r="I253" s="248"/>
      <c r="J253" s="255"/>
      <c r="K253" s="248"/>
      <c r="M253" s="249" t="s">
        <v>373</v>
      </c>
      <c r="O253" s="237"/>
    </row>
    <row r="254" spans="1:15" ht="22.5">
      <c r="A254" s="246"/>
      <c r="B254" s="250"/>
      <c r="C254" s="398" t="s">
        <v>374</v>
      </c>
      <c r="D254" s="399"/>
      <c r="E254" s="251">
        <v>204.09</v>
      </c>
      <c r="F254" s="320"/>
      <c r="G254" s="253"/>
      <c r="H254" s="254"/>
      <c r="I254" s="248"/>
      <c r="J254" s="255"/>
      <c r="K254" s="248"/>
      <c r="M254" s="249" t="s">
        <v>374</v>
      </c>
      <c r="O254" s="237"/>
    </row>
    <row r="255" spans="1:80" ht="12.75">
      <c r="A255" s="238">
        <v>75</v>
      </c>
      <c r="B255" s="239" t="s">
        <v>375</v>
      </c>
      <c r="C255" s="240" t="s">
        <v>376</v>
      </c>
      <c r="D255" s="241" t="s">
        <v>118</v>
      </c>
      <c r="E255" s="242">
        <v>473.86</v>
      </c>
      <c r="F255" s="317">
        <v>0</v>
      </c>
      <c r="G255" s="243">
        <f>E255*F255</f>
        <v>0</v>
      </c>
      <c r="H255" s="244">
        <v>0</v>
      </c>
      <c r="I255" s="245">
        <f>E255*H255</f>
        <v>0</v>
      </c>
      <c r="J255" s="244">
        <v>0</v>
      </c>
      <c r="K255" s="245">
        <f>E255*J255</f>
        <v>0</v>
      </c>
      <c r="O255" s="237">
        <v>2</v>
      </c>
      <c r="AA255" s="212">
        <v>1</v>
      </c>
      <c r="AB255" s="212">
        <v>0</v>
      </c>
      <c r="AC255" s="212">
        <v>0</v>
      </c>
      <c r="AZ255" s="212">
        <v>1</v>
      </c>
      <c r="BA255" s="212">
        <f>IF(AZ255=1,G255,0)</f>
        <v>0</v>
      </c>
      <c r="BB255" s="212">
        <f>IF(AZ255=2,G255,0)</f>
        <v>0</v>
      </c>
      <c r="BC255" s="212">
        <f>IF(AZ255=3,G255,0)</f>
        <v>0</v>
      </c>
      <c r="BD255" s="212">
        <f>IF(AZ255=4,G255,0)</f>
        <v>0</v>
      </c>
      <c r="BE255" s="212">
        <f>IF(AZ255=5,G255,0)</f>
        <v>0</v>
      </c>
      <c r="CA255" s="237">
        <v>1</v>
      </c>
      <c r="CB255" s="237">
        <v>0</v>
      </c>
    </row>
    <row r="256" spans="1:80" ht="12.75">
      <c r="A256" s="238">
        <v>76</v>
      </c>
      <c r="B256" s="239" t="s">
        <v>377</v>
      </c>
      <c r="C256" s="240" t="s">
        <v>378</v>
      </c>
      <c r="D256" s="241" t="s">
        <v>118</v>
      </c>
      <c r="E256" s="242">
        <v>947.72</v>
      </c>
      <c r="F256" s="317">
        <v>0</v>
      </c>
      <c r="G256" s="243">
        <f>E256*F256</f>
        <v>0</v>
      </c>
      <c r="H256" s="244">
        <v>0</v>
      </c>
      <c r="I256" s="245">
        <f>E256*H256</f>
        <v>0</v>
      </c>
      <c r="J256" s="244">
        <v>0</v>
      </c>
      <c r="K256" s="245">
        <f>E256*J256</f>
        <v>0</v>
      </c>
      <c r="O256" s="237">
        <v>2</v>
      </c>
      <c r="AA256" s="212">
        <v>1</v>
      </c>
      <c r="AB256" s="212">
        <v>1</v>
      </c>
      <c r="AC256" s="212">
        <v>1</v>
      </c>
      <c r="AZ256" s="212">
        <v>1</v>
      </c>
      <c r="BA256" s="212">
        <f>IF(AZ256=1,G256,0)</f>
        <v>0</v>
      </c>
      <c r="BB256" s="212">
        <f>IF(AZ256=2,G256,0)</f>
        <v>0</v>
      </c>
      <c r="BC256" s="212">
        <f>IF(AZ256=3,G256,0)</f>
        <v>0</v>
      </c>
      <c r="BD256" s="212">
        <f>IF(AZ256=4,G256,0)</f>
        <v>0</v>
      </c>
      <c r="BE256" s="212">
        <f>IF(AZ256=5,G256,0)</f>
        <v>0</v>
      </c>
      <c r="CA256" s="237">
        <v>1</v>
      </c>
      <c r="CB256" s="237">
        <v>1</v>
      </c>
    </row>
    <row r="257" spans="1:80" ht="12.75">
      <c r="A257" s="238">
        <v>77</v>
      </c>
      <c r="B257" s="239" t="s">
        <v>379</v>
      </c>
      <c r="C257" s="240" t="s">
        <v>380</v>
      </c>
      <c r="D257" s="241" t="s">
        <v>118</v>
      </c>
      <c r="E257" s="242">
        <v>473.86</v>
      </c>
      <c r="F257" s="317">
        <v>0</v>
      </c>
      <c r="G257" s="243">
        <f>E257*F257</f>
        <v>0</v>
      </c>
      <c r="H257" s="244">
        <v>0</v>
      </c>
      <c r="I257" s="245">
        <f>E257*H257</f>
        <v>0</v>
      </c>
      <c r="J257" s="244">
        <v>0</v>
      </c>
      <c r="K257" s="245">
        <f>E257*J257</f>
        <v>0</v>
      </c>
      <c r="O257" s="237">
        <v>2</v>
      </c>
      <c r="AA257" s="212">
        <v>1</v>
      </c>
      <c r="AB257" s="212">
        <v>1</v>
      </c>
      <c r="AC257" s="212">
        <v>1</v>
      </c>
      <c r="AZ257" s="212">
        <v>1</v>
      </c>
      <c r="BA257" s="212">
        <f>IF(AZ257=1,G257,0)</f>
        <v>0</v>
      </c>
      <c r="BB257" s="212">
        <f>IF(AZ257=2,G257,0)</f>
        <v>0</v>
      </c>
      <c r="BC257" s="212">
        <f>IF(AZ257=3,G257,0)</f>
        <v>0</v>
      </c>
      <c r="BD257" s="212">
        <f>IF(AZ257=4,G257,0)</f>
        <v>0</v>
      </c>
      <c r="BE257" s="212">
        <f>IF(AZ257=5,G257,0)</f>
        <v>0</v>
      </c>
      <c r="CA257" s="237">
        <v>1</v>
      </c>
      <c r="CB257" s="237">
        <v>1</v>
      </c>
    </row>
    <row r="258" spans="1:80" ht="12.75">
      <c r="A258" s="238">
        <v>78</v>
      </c>
      <c r="B258" s="239" t="s">
        <v>381</v>
      </c>
      <c r="C258" s="240" t="s">
        <v>382</v>
      </c>
      <c r="D258" s="241" t="s">
        <v>326</v>
      </c>
      <c r="E258" s="242">
        <v>1</v>
      </c>
      <c r="F258" s="317">
        <v>0</v>
      </c>
      <c r="G258" s="243">
        <f>E258*F258</f>
        <v>0</v>
      </c>
      <c r="H258" s="244">
        <v>0</v>
      </c>
      <c r="I258" s="245">
        <f>E258*H258</f>
        <v>0</v>
      </c>
      <c r="J258" s="244"/>
      <c r="K258" s="245">
        <f>E258*J258</f>
        <v>0</v>
      </c>
      <c r="O258" s="237">
        <v>2</v>
      </c>
      <c r="AA258" s="212">
        <v>12</v>
      </c>
      <c r="AB258" s="212">
        <v>0</v>
      </c>
      <c r="AC258" s="212">
        <v>165</v>
      </c>
      <c r="AZ258" s="212">
        <v>1</v>
      </c>
      <c r="BA258" s="212">
        <f>IF(AZ258=1,G258,0)</f>
        <v>0</v>
      </c>
      <c r="BB258" s="212">
        <f>IF(AZ258=2,G258,0)</f>
        <v>0</v>
      </c>
      <c r="BC258" s="212">
        <f>IF(AZ258=3,G258,0)</f>
        <v>0</v>
      </c>
      <c r="BD258" s="212">
        <f>IF(AZ258=4,G258,0)</f>
        <v>0</v>
      </c>
      <c r="BE258" s="212">
        <f>IF(AZ258=5,G258,0)</f>
        <v>0</v>
      </c>
      <c r="CA258" s="237">
        <v>12</v>
      </c>
      <c r="CB258" s="237">
        <v>0</v>
      </c>
    </row>
    <row r="259" spans="1:57" ht="12.75">
      <c r="A259" s="256"/>
      <c r="B259" s="257" t="s">
        <v>97</v>
      </c>
      <c r="C259" s="258" t="s">
        <v>359</v>
      </c>
      <c r="D259" s="259"/>
      <c r="E259" s="260"/>
      <c r="F259" s="318"/>
      <c r="G259" s="262">
        <f>SUM(G243:G258)</f>
        <v>0</v>
      </c>
      <c r="H259" s="263"/>
      <c r="I259" s="264">
        <f>SUM(I243:I258)</f>
        <v>10.2600768</v>
      </c>
      <c r="J259" s="263"/>
      <c r="K259" s="264">
        <f>SUM(K243:K258)</f>
        <v>0</v>
      </c>
      <c r="O259" s="237">
        <v>4</v>
      </c>
      <c r="BA259" s="265">
        <f>SUM(BA243:BA258)</f>
        <v>0</v>
      </c>
      <c r="BB259" s="265">
        <f>SUM(BB243:BB258)</f>
        <v>0</v>
      </c>
      <c r="BC259" s="265">
        <f>SUM(BC243:BC258)</f>
        <v>0</v>
      </c>
      <c r="BD259" s="265">
        <f>SUM(BD243:BD258)</f>
        <v>0</v>
      </c>
      <c r="BE259" s="265">
        <f>SUM(BE243:BE258)</f>
        <v>0</v>
      </c>
    </row>
    <row r="260" spans="1:15" ht="12.75">
      <c r="A260" s="227" t="s">
        <v>93</v>
      </c>
      <c r="B260" s="228" t="s">
        <v>383</v>
      </c>
      <c r="C260" s="229" t="s">
        <v>384</v>
      </c>
      <c r="D260" s="230"/>
      <c r="E260" s="231"/>
      <c r="F260" s="319"/>
      <c r="G260" s="232"/>
      <c r="H260" s="233"/>
      <c r="I260" s="234"/>
      <c r="J260" s="235"/>
      <c r="K260" s="236"/>
      <c r="O260" s="237">
        <v>1</v>
      </c>
    </row>
    <row r="261" spans="1:80" ht="12.75">
      <c r="A261" s="238">
        <v>79</v>
      </c>
      <c r="B261" s="239" t="s">
        <v>386</v>
      </c>
      <c r="C261" s="240" t="s">
        <v>387</v>
      </c>
      <c r="D261" s="241" t="s">
        <v>118</v>
      </c>
      <c r="E261" s="242">
        <v>399.52</v>
      </c>
      <c r="F261" s="317">
        <v>0</v>
      </c>
      <c r="G261" s="243">
        <f>E261*F261</f>
        <v>0</v>
      </c>
      <c r="H261" s="244">
        <v>4E-05</v>
      </c>
      <c r="I261" s="245">
        <f>E261*H261</f>
        <v>0.0159808</v>
      </c>
      <c r="J261" s="244">
        <v>0</v>
      </c>
      <c r="K261" s="245">
        <f>E261*J261</f>
        <v>0</v>
      </c>
      <c r="O261" s="237">
        <v>2</v>
      </c>
      <c r="AA261" s="212">
        <v>1</v>
      </c>
      <c r="AB261" s="212">
        <v>1</v>
      </c>
      <c r="AC261" s="212">
        <v>1</v>
      </c>
      <c r="AZ261" s="212">
        <v>1</v>
      </c>
      <c r="BA261" s="212">
        <f>IF(AZ261=1,G261,0)</f>
        <v>0</v>
      </c>
      <c r="BB261" s="212">
        <f>IF(AZ261=2,G261,0)</f>
        <v>0</v>
      </c>
      <c r="BC261" s="212">
        <f>IF(AZ261=3,G261,0)</f>
        <v>0</v>
      </c>
      <c r="BD261" s="212">
        <f>IF(AZ261=4,G261,0)</f>
        <v>0</v>
      </c>
      <c r="BE261" s="212">
        <f>IF(AZ261=5,G261,0)</f>
        <v>0</v>
      </c>
      <c r="CA261" s="237">
        <v>1</v>
      </c>
      <c r="CB261" s="237">
        <v>1</v>
      </c>
    </row>
    <row r="262" spans="1:15" ht="12.75">
      <c r="A262" s="246"/>
      <c r="B262" s="250"/>
      <c r="C262" s="398" t="s">
        <v>372</v>
      </c>
      <c r="D262" s="399"/>
      <c r="E262" s="251">
        <v>0</v>
      </c>
      <c r="F262" s="320"/>
      <c r="G262" s="253"/>
      <c r="H262" s="254"/>
      <c r="I262" s="248"/>
      <c r="J262" s="255"/>
      <c r="K262" s="248"/>
      <c r="M262" s="249" t="s">
        <v>372</v>
      </c>
      <c r="O262" s="237"/>
    </row>
    <row r="263" spans="1:15" ht="45">
      <c r="A263" s="246"/>
      <c r="B263" s="250"/>
      <c r="C263" s="398" t="s">
        <v>373</v>
      </c>
      <c r="D263" s="399"/>
      <c r="E263" s="251">
        <v>195.43</v>
      </c>
      <c r="F263" s="320"/>
      <c r="G263" s="253"/>
      <c r="H263" s="254"/>
      <c r="I263" s="248"/>
      <c r="J263" s="255"/>
      <c r="K263" s="248"/>
      <c r="M263" s="249" t="s">
        <v>373</v>
      </c>
      <c r="O263" s="237"/>
    </row>
    <row r="264" spans="1:15" ht="22.5">
      <c r="A264" s="246"/>
      <c r="B264" s="250"/>
      <c r="C264" s="398" t="s">
        <v>374</v>
      </c>
      <c r="D264" s="399"/>
      <c r="E264" s="251">
        <v>204.09</v>
      </c>
      <c r="F264" s="320"/>
      <c r="G264" s="253"/>
      <c r="H264" s="254"/>
      <c r="I264" s="248"/>
      <c r="J264" s="255"/>
      <c r="K264" s="248"/>
      <c r="M264" s="249" t="s">
        <v>374</v>
      </c>
      <c r="O264" s="237"/>
    </row>
    <row r="265" spans="1:80" ht="12.75">
      <c r="A265" s="238">
        <v>80</v>
      </c>
      <c r="B265" s="239" t="s">
        <v>388</v>
      </c>
      <c r="C265" s="240" t="s">
        <v>389</v>
      </c>
      <c r="D265" s="241" t="s">
        <v>118</v>
      </c>
      <c r="E265" s="242">
        <v>799.04</v>
      </c>
      <c r="F265" s="317">
        <v>0</v>
      </c>
      <c r="G265" s="243">
        <f>E265*F265</f>
        <v>0</v>
      </c>
      <c r="H265" s="244">
        <v>0</v>
      </c>
      <c r="I265" s="245">
        <f>E265*H265</f>
        <v>0</v>
      </c>
      <c r="J265" s="244">
        <v>0</v>
      </c>
      <c r="K265" s="245">
        <f>E265*J265</f>
        <v>0</v>
      </c>
      <c r="O265" s="237">
        <v>2</v>
      </c>
      <c r="AA265" s="212">
        <v>1</v>
      </c>
      <c r="AB265" s="212">
        <v>1</v>
      </c>
      <c r="AC265" s="212">
        <v>1</v>
      </c>
      <c r="AZ265" s="212">
        <v>1</v>
      </c>
      <c r="BA265" s="212">
        <f>IF(AZ265=1,G265,0)</f>
        <v>0</v>
      </c>
      <c r="BB265" s="212">
        <f>IF(AZ265=2,G265,0)</f>
        <v>0</v>
      </c>
      <c r="BC265" s="212">
        <f>IF(AZ265=3,G265,0)</f>
        <v>0</v>
      </c>
      <c r="BD265" s="212">
        <f>IF(AZ265=4,G265,0)</f>
        <v>0</v>
      </c>
      <c r="BE265" s="212">
        <f>IF(AZ265=5,G265,0)</f>
        <v>0</v>
      </c>
      <c r="CA265" s="237">
        <v>1</v>
      </c>
      <c r="CB265" s="237">
        <v>1</v>
      </c>
    </row>
    <row r="266" spans="1:15" ht="12.75">
      <c r="A266" s="246"/>
      <c r="B266" s="250"/>
      <c r="C266" s="400" t="s">
        <v>227</v>
      </c>
      <c r="D266" s="399"/>
      <c r="E266" s="276">
        <v>0</v>
      </c>
      <c r="F266" s="320"/>
      <c r="G266" s="253"/>
      <c r="H266" s="254"/>
      <c r="I266" s="248"/>
      <c r="J266" s="255"/>
      <c r="K266" s="248"/>
      <c r="M266" s="249" t="s">
        <v>227</v>
      </c>
      <c r="O266" s="237"/>
    </row>
    <row r="267" spans="1:15" ht="12.75">
      <c r="A267" s="246"/>
      <c r="B267" s="250"/>
      <c r="C267" s="400" t="s">
        <v>372</v>
      </c>
      <c r="D267" s="399"/>
      <c r="E267" s="276">
        <v>0</v>
      </c>
      <c r="F267" s="320"/>
      <c r="G267" s="253"/>
      <c r="H267" s="254"/>
      <c r="I267" s="248"/>
      <c r="J267" s="255"/>
      <c r="K267" s="248"/>
      <c r="M267" s="249" t="s">
        <v>372</v>
      </c>
      <c r="O267" s="237"/>
    </row>
    <row r="268" spans="1:15" ht="45">
      <c r="A268" s="246"/>
      <c r="B268" s="250"/>
      <c r="C268" s="400" t="s">
        <v>373</v>
      </c>
      <c r="D268" s="399"/>
      <c r="E268" s="276">
        <v>195.43</v>
      </c>
      <c r="F268" s="320"/>
      <c r="G268" s="253"/>
      <c r="H268" s="254"/>
      <c r="I268" s="248"/>
      <c r="J268" s="255"/>
      <c r="K268" s="248"/>
      <c r="M268" s="249" t="s">
        <v>373</v>
      </c>
      <c r="O268" s="237"/>
    </row>
    <row r="269" spans="1:15" ht="22.5">
      <c r="A269" s="246"/>
      <c r="B269" s="250"/>
      <c r="C269" s="400" t="s">
        <v>374</v>
      </c>
      <c r="D269" s="399"/>
      <c r="E269" s="276">
        <v>204.09</v>
      </c>
      <c r="F269" s="320"/>
      <c r="G269" s="253"/>
      <c r="H269" s="254"/>
      <c r="I269" s="248"/>
      <c r="J269" s="255"/>
      <c r="K269" s="248"/>
      <c r="M269" s="249" t="s">
        <v>374</v>
      </c>
      <c r="O269" s="237"/>
    </row>
    <row r="270" spans="1:15" ht="12.75">
      <c r="A270" s="246"/>
      <c r="B270" s="250"/>
      <c r="C270" s="400" t="s">
        <v>237</v>
      </c>
      <c r="D270" s="399"/>
      <c r="E270" s="276">
        <v>399.52</v>
      </c>
      <c r="F270" s="320"/>
      <c r="G270" s="253"/>
      <c r="H270" s="254"/>
      <c r="I270" s="248"/>
      <c r="J270" s="255"/>
      <c r="K270" s="248"/>
      <c r="M270" s="249" t="s">
        <v>237</v>
      </c>
      <c r="O270" s="237"/>
    </row>
    <row r="271" spans="1:15" ht="12.75">
      <c r="A271" s="246"/>
      <c r="B271" s="250"/>
      <c r="C271" s="398" t="s">
        <v>390</v>
      </c>
      <c r="D271" s="399"/>
      <c r="E271" s="251">
        <v>799.04</v>
      </c>
      <c r="F271" s="320"/>
      <c r="G271" s="253"/>
      <c r="H271" s="254"/>
      <c r="I271" s="248"/>
      <c r="J271" s="255"/>
      <c r="K271" s="248"/>
      <c r="M271" s="249" t="s">
        <v>390</v>
      </c>
      <c r="O271" s="237"/>
    </row>
    <row r="272" spans="1:80" ht="12.75">
      <c r="A272" s="238">
        <v>81</v>
      </c>
      <c r="B272" s="239" t="s">
        <v>391</v>
      </c>
      <c r="C272" s="240" t="s">
        <v>392</v>
      </c>
      <c r="D272" s="241" t="s">
        <v>118</v>
      </c>
      <c r="E272" s="242">
        <v>100</v>
      </c>
      <c r="F272" s="317">
        <v>0</v>
      </c>
      <c r="G272" s="243">
        <f>E272*F272</f>
        <v>0</v>
      </c>
      <c r="H272" s="244">
        <v>0</v>
      </c>
      <c r="I272" s="245">
        <f>E272*H272</f>
        <v>0</v>
      </c>
      <c r="J272" s="244"/>
      <c r="K272" s="245">
        <f>E272*J272</f>
        <v>0</v>
      </c>
      <c r="O272" s="237">
        <v>2</v>
      </c>
      <c r="AA272" s="212">
        <v>12</v>
      </c>
      <c r="AB272" s="212">
        <v>0</v>
      </c>
      <c r="AC272" s="212">
        <v>166</v>
      </c>
      <c r="AZ272" s="212">
        <v>1</v>
      </c>
      <c r="BA272" s="212">
        <f>IF(AZ272=1,G272,0)</f>
        <v>0</v>
      </c>
      <c r="BB272" s="212">
        <f>IF(AZ272=2,G272,0)</f>
        <v>0</v>
      </c>
      <c r="BC272" s="212">
        <f>IF(AZ272=3,G272,0)</f>
        <v>0</v>
      </c>
      <c r="BD272" s="212">
        <f>IF(AZ272=4,G272,0)</f>
        <v>0</v>
      </c>
      <c r="BE272" s="212">
        <f>IF(AZ272=5,G272,0)</f>
        <v>0</v>
      </c>
      <c r="CA272" s="237">
        <v>12</v>
      </c>
      <c r="CB272" s="237">
        <v>0</v>
      </c>
    </row>
    <row r="273" spans="1:57" ht="12.75">
      <c r="A273" s="256"/>
      <c r="B273" s="257" t="s">
        <v>97</v>
      </c>
      <c r="C273" s="258" t="s">
        <v>385</v>
      </c>
      <c r="D273" s="259"/>
      <c r="E273" s="260"/>
      <c r="F273" s="318"/>
      <c r="G273" s="262">
        <f>SUM(G260:G272)</f>
        <v>0</v>
      </c>
      <c r="H273" s="263"/>
      <c r="I273" s="264">
        <f>SUM(I260:I272)</f>
        <v>0.0159808</v>
      </c>
      <c r="J273" s="263"/>
      <c r="K273" s="264">
        <f>SUM(K260:K272)</f>
        <v>0</v>
      </c>
      <c r="O273" s="237">
        <v>4</v>
      </c>
      <c r="BA273" s="265">
        <f>SUM(BA260:BA272)</f>
        <v>0</v>
      </c>
      <c r="BB273" s="265">
        <f>SUM(BB260:BB272)</f>
        <v>0</v>
      </c>
      <c r="BC273" s="265">
        <f>SUM(BC260:BC272)</f>
        <v>0</v>
      </c>
      <c r="BD273" s="265">
        <f>SUM(BD260:BD272)</f>
        <v>0</v>
      </c>
      <c r="BE273" s="265">
        <f>SUM(BE260:BE272)</f>
        <v>0</v>
      </c>
    </row>
    <row r="274" spans="1:15" ht="12.75">
      <c r="A274" s="227" t="s">
        <v>93</v>
      </c>
      <c r="B274" s="228" t="s">
        <v>393</v>
      </c>
      <c r="C274" s="229" t="s">
        <v>394</v>
      </c>
      <c r="D274" s="230"/>
      <c r="E274" s="231"/>
      <c r="F274" s="319"/>
      <c r="G274" s="232"/>
      <c r="H274" s="233"/>
      <c r="I274" s="234"/>
      <c r="J274" s="235"/>
      <c r="K274" s="236"/>
      <c r="O274" s="237">
        <v>1</v>
      </c>
    </row>
    <row r="275" spans="1:80" ht="12.75">
      <c r="A275" s="238">
        <v>82</v>
      </c>
      <c r="B275" s="239" t="s">
        <v>396</v>
      </c>
      <c r="C275" s="240" t="s">
        <v>397</v>
      </c>
      <c r="D275" s="241" t="s">
        <v>118</v>
      </c>
      <c r="E275" s="242">
        <v>238.62</v>
      </c>
      <c r="F275" s="317">
        <v>0</v>
      </c>
      <c r="G275" s="243">
        <f>E275*F275</f>
        <v>0</v>
      </c>
      <c r="H275" s="244">
        <v>0</v>
      </c>
      <c r="I275" s="245">
        <f>E275*H275</f>
        <v>0</v>
      </c>
      <c r="J275" s="244">
        <v>-0.006</v>
      </c>
      <c r="K275" s="245">
        <f>E275*J275</f>
        <v>-1.43172</v>
      </c>
      <c r="O275" s="237">
        <v>2</v>
      </c>
      <c r="AA275" s="212">
        <v>1</v>
      </c>
      <c r="AB275" s="212">
        <v>7</v>
      </c>
      <c r="AC275" s="212">
        <v>7</v>
      </c>
      <c r="AZ275" s="212">
        <v>1</v>
      </c>
      <c r="BA275" s="212">
        <f>IF(AZ275=1,G275,0)</f>
        <v>0</v>
      </c>
      <c r="BB275" s="212">
        <f>IF(AZ275=2,G275,0)</f>
        <v>0</v>
      </c>
      <c r="BC275" s="212">
        <f>IF(AZ275=3,G275,0)</f>
        <v>0</v>
      </c>
      <c r="BD275" s="212">
        <f>IF(AZ275=4,G275,0)</f>
        <v>0</v>
      </c>
      <c r="BE275" s="212">
        <f>IF(AZ275=5,G275,0)</f>
        <v>0</v>
      </c>
      <c r="CA275" s="237">
        <v>1</v>
      </c>
      <c r="CB275" s="237">
        <v>7</v>
      </c>
    </row>
    <row r="276" spans="1:15" ht="12.75">
      <c r="A276" s="246"/>
      <c r="B276" s="250"/>
      <c r="C276" s="398" t="s">
        <v>398</v>
      </c>
      <c r="D276" s="399"/>
      <c r="E276" s="251">
        <v>238.62</v>
      </c>
      <c r="F276" s="320"/>
      <c r="G276" s="253"/>
      <c r="H276" s="254"/>
      <c r="I276" s="248"/>
      <c r="J276" s="255"/>
      <c r="K276" s="248"/>
      <c r="M276" s="249" t="s">
        <v>398</v>
      </c>
      <c r="O276" s="237"/>
    </row>
    <row r="277" spans="1:80" ht="12.75">
      <c r="A277" s="238">
        <v>83</v>
      </c>
      <c r="B277" s="239" t="s">
        <v>399</v>
      </c>
      <c r="C277" s="240" t="s">
        <v>400</v>
      </c>
      <c r="D277" s="241" t="s">
        <v>122</v>
      </c>
      <c r="E277" s="242">
        <v>4</v>
      </c>
      <c r="F277" s="317">
        <v>0</v>
      </c>
      <c r="G277" s="243">
        <f>E277*F277</f>
        <v>0</v>
      </c>
      <c r="H277" s="244">
        <v>0</v>
      </c>
      <c r="I277" s="245">
        <f>E277*H277</f>
        <v>0</v>
      </c>
      <c r="J277" s="244">
        <v>-0.02517</v>
      </c>
      <c r="K277" s="245">
        <f>E277*J277</f>
        <v>-0.10068</v>
      </c>
      <c r="O277" s="237">
        <v>2</v>
      </c>
      <c r="AA277" s="212">
        <v>1</v>
      </c>
      <c r="AB277" s="212">
        <v>7</v>
      </c>
      <c r="AC277" s="212">
        <v>7</v>
      </c>
      <c r="AZ277" s="212">
        <v>1</v>
      </c>
      <c r="BA277" s="212">
        <f>IF(AZ277=1,G277,0)</f>
        <v>0</v>
      </c>
      <c r="BB277" s="212">
        <f>IF(AZ277=2,G277,0)</f>
        <v>0</v>
      </c>
      <c r="BC277" s="212">
        <f>IF(AZ277=3,G277,0)</f>
        <v>0</v>
      </c>
      <c r="BD277" s="212">
        <f>IF(AZ277=4,G277,0)</f>
        <v>0</v>
      </c>
      <c r="BE277" s="212">
        <f>IF(AZ277=5,G277,0)</f>
        <v>0</v>
      </c>
      <c r="CA277" s="237">
        <v>1</v>
      </c>
      <c r="CB277" s="237">
        <v>7</v>
      </c>
    </row>
    <row r="278" spans="1:80" ht="22.5">
      <c r="A278" s="238">
        <v>84</v>
      </c>
      <c r="B278" s="239" t="s">
        <v>401</v>
      </c>
      <c r="C278" s="240" t="s">
        <v>402</v>
      </c>
      <c r="D278" s="241" t="s">
        <v>118</v>
      </c>
      <c r="E278" s="242">
        <v>263.84</v>
      </c>
      <c r="F278" s="317">
        <v>0</v>
      </c>
      <c r="G278" s="243">
        <f>E278*F278</f>
        <v>0</v>
      </c>
      <c r="H278" s="244">
        <v>0</v>
      </c>
      <c r="I278" s="245">
        <f>E278*H278</f>
        <v>0</v>
      </c>
      <c r="J278" s="244">
        <v>-0.00732</v>
      </c>
      <c r="K278" s="245">
        <f>E278*J278</f>
        <v>-1.9313087999999998</v>
      </c>
      <c r="O278" s="237">
        <v>2</v>
      </c>
      <c r="AA278" s="212">
        <v>1</v>
      </c>
      <c r="AB278" s="212">
        <v>7</v>
      </c>
      <c r="AC278" s="212">
        <v>7</v>
      </c>
      <c r="AZ278" s="212">
        <v>1</v>
      </c>
      <c r="BA278" s="212">
        <f>IF(AZ278=1,G278,0)</f>
        <v>0</v>
      </c>
      <c r="BB278" s="212">
        <f>IF(AZ278=2,G278,0)</f>
        <v>0</v>
      </c>
      <c r="BC278" s="212">
        <f>IF(AZ278=3,G278,0)</f>
        <v>0</v>
      </c>
      <c r="BD278" s="212">
        <f>IF(AZ278=4,G278,0)</f>
        <v>0</v>
      </c>
      <c r="BE278" s="212">
        <f>IF(AZ278=5,G278,0)</f>
        <v>0</v>
      </c>
      <c r="CA278" s="237">
        <v>1</v>
      </c>
      <c r="CB278" s="237">
        <v>7</v>
      </c>
    </row>
    <row r="279" spans="1:15" ht="12.75">
      <c r="A279" s="246"/>
      <c r="B279" s="250"/>
      <c r="C279" s="398" t="s">
        <v>403</v>
      </c>
      <c r="D279" s="399"/>
      <c r="E279" s="251">
        <v>263.84</v>
      </c>
      <c r="F279" s="320"/>
      <c r="G279" s="253"/>
      <c r="H279" s="254"/>
      <c r="I279" s="248"/>
      <c r="J279" s="255"/>
      <c r="K279" s="248"/>
      <c r="M279" s="249" t="s">
        <v>403</v>
      </c>
      <c r="O279" s="237"/>
    </row>
    <row r="280" spans="1:80" ht="12.75">
      <c r="A280" s="238">
        <v>85</v>
      </c>
      <c r="B280" s="239" t="s">
        <v>404</v>
      </c>
      <c r="C280" s="240" t="s">
        <v>405</v>
      </c>
      <c r="D280" s="241" t="s">
        <v>132</v>
      </c>
      <c r="E280" s="242">
        <v>38.8</v>
      </c>
      <c r="F280" s="317">
        <v>0</v>
      </c>
      <c r="G280" s="243">
        <f>E280*F280</f>
        <v>0</v>
      </c>
      <c r="H280" s="244">
        <v>0</v>
      </c>
      <c r="I280" s="245">
        <f>E280*H280</f>
        <v>0</v>
      </c>
      <c r="J280" s="244">
        <v>-0.00336</v>
      </c>
      <c r="K280" s="245">
        <f>E280*J280</f>
        <v>-0.13036799999999998</v>
      </c>
      <c r="O280" s="237">
        <v>2</v>
      </c>
      <c r="AA280" s="212">
        <v>1</v>
      </c>
      <c r="AB280" s="212">
        <v>7</v>
      </c>
      <c r="AC280" s="212">
        <v>7</v>
      </c>
      <c r="AZ280" s="212">
        <v>1</v>
      </c>
      <c r="BA280" s="212">
        <f>IF(AZ280=1,G280,0)</f>
        <v>0</v>
      </c>
      <c r="BB280" s="212">
        <f>IF(AZ280=2,G280,0)</f>
        <v>0</v>
      </c>
      <c r="BC280" s="212">
        <f>IF(AZ280=3,G280,0)</f>
        <v>0</v>
      </c>
      <c r="BD280" s="212">
        <f>IF(AZ280=4,G280,0)</f>
        <v>0</v>
      </c>
      <c r="BE280" s="212">
        <f>IF(AZ280=5,G280,0)</f>
        <v>0</v>
      </c>
      <c r="CA280" s="237">
        <v>1</v>
      </c>
      <c r="CB280" s="237">
        <v>7</v>
      </c>
    </row>
    <row r="281" spans="1:15" ht="12.75">
      <c r="A281" s="246"/>
      <c r="B281" s="250"/>
      <c r="C281" s="398" t="s">
        <v>406</v>
      </c>
      <c r="D281" s="399"/>
      <c r="E281" s="251">
        <v>38.8</v>
      </c>
      <c r="F281" s="320"/>
      <c r="G281" s="253"/>
      <c r="H281" s="254"/>
      <c r="I281" s="248"/>
      <c r="J281" s="255"/>
      <c r="K281" s="248"/>
      <c r="M281" s="249" t="s">
        <v>406</v>
      </c>
      <c r="O281" s="237"/>
    </row>
    <row r="282" spans="1:80" ht="12.75">
      <c r="A282" s="238">
        <v>86</v>
      </c>
      <c r="B282" s="239" t="s">
        <v>407</v>
      </c>
      <c r="C282" s="240" t="s">
        <v>408</v>
      </c>
      <c r="D282" s="241" t="s">
        <v>132</v>
      </c>
      <c r="E282" s="242">
        <v>44.5</v>
      </c>
      <c r="F282" s="317">
        <v>0</v>
      </c>
      <c r="G282" s="243">
        <f>E282*F282</f>
        <v>0</v>
      </c>
      <c r="H282" s="244">
        <v>0</v>
      </c>
      <c r="I282" s="245">
        <f>E282*H282</f>
        <v>0</v>
      </c>
      <c r="J282" s="244">
        <v>-0.00135</v>
      </c>
      <c r="K282" s="245">
        <f>E282*J282</f>
        <v>-0.060075</v>
      </c>
      <c r="O282" s="237">
        <v>2</v>
      </c>
      <c r="AA282" s="212">
        <v>1</v>
      </c>
      <c r="AB282" s="212">
        <v>7</v>
      </c>
      <c r="AC282" s="212">
        <v>7</v>
      </c>
      <c r="AZ282" s="212">
        <v>1</v>
      </c>
      <c r="BA282" s="212">
        <f>IF(AZ282=1,G282,0)</f>
        <v>0</v>
      </c>
      <c r="BB282" s="212">
        <f>IF(AZ282=2,G282,0)</f>
        <v>0</v>
      </c>
      <c r="BC282" s="212">
        <f>IF(AZ282=3,G282,0)</f>
        <v>0</v>
      </c>
      <c r="BD282" s="212">
        <f>IF(AZ282=4,G282,0)</f>
        <v>0</v>
      </c>
      <c r="BE282" s="212">
        <f>IF(AZ282=5,G282,0)</f>
        <v>0</v>
      </c>
      <c r="CA282" s="237">
        <v>1</v>
      </c>
      <c r="CB282" s="237">
        <v>7</v>
      </c>
    </row>
    <row r="283" spans="1:15" ht="12.75">
      <c r="A283" s="246"/>
      <c r="B283" s="250"/>
      <c r="C283" s="398" t="s">
        <v>409</v>
      </c>
      <c r="D283" s="399"/>
      <c r="E283" s="251">
        <v>44.5</v>
      </c>
      <c r="F283" s="320"/>
      <c r="G283" s="253"/>
      <c r="H283" s="254"/>
      <c r="I283" s="248"/>
      <c r="J283" s="255"/>
      <c r="K283" s="248"/>
      <c r="M283" s="249" t="s">
        <v>409</v>
      </c>
      <c r="O283" s="237"/>
    </row>
    <row r="284" spans="1:80" ht="12.75">
      <c r="A284" s="238">
        <v>87</v>
      </c>
      <c r="B284" s="239" t="s">
        <v>410</v>
      </c>
      <c r="C284" s="240" t="s">
        <v>411</v>
      </c>
      <c r="D284" s="241" t="s">
        <v>132</v>
      </c>
      <c r="E284" s="242">
        <v>86.6</v>
      </c>
      <c r="F284" s="317">
        <v>0</v>
      </c>
      <c r="G284" s="243">
        <f>E284*F284</f>
        <v>0</v>
      </c>
      <c r="H284" s="244">
        <v>0</v>
      </c>
      <c r="I284" s="245">
        <f>E284*H284</f>
        <v>0</v>
      </c>
      <c r="J284" s="244">
        <v>-0.0023</v>
      </c>
      <c r="K284" s="245">
        <f>E284*J284</f>
        <v>-0.19918</v>
      </c>
      <c r="O284" s="237">
        <v>2</v>
      </c>
      <c r="AA284" s="212">
        <v>1</v>
      </c>
      <c r="AB284" s="212">
        <v>7</v>
      </c>
      <c r="AC284" s="212">
        <v>7</v>
      </c>
      <c r="AZ284" s="212">
        <v>1</v>
      </c>
      <c r="BA284" s="212">
        <f>IF(AZ284=1,G284,0)</f>
        <v>0</v>
      </c>
      <c r="BB284" s="212">
        <f>IF(AZ284=2,G284,0)</f>
        <v>0</v>
      </c>
      <c r="BC284" s="212">
        <f>IF(AZ284=3,G284,0)</f>
        <v>0</v>
      </c>
      <c r="BD284" s="212">
        <f>IF(AZ284=4,G284,0)</f>
        <v>0</v>
      </c>
      <c r="BE284" s="212">
        <f>IF(AZ284=5,G284,0)</f>
        <v>0</v>
      </c>
      <c r="CA284" s="237">
        <v>1</v>
      </c>
      <c r="CB284" s="237">
        <v>7</v>
      </c>
    </row>
    <row r="285" spans="1:15" ht="12.75">
      <c r="A285" s="246"/>
      <c r="B285" s="250"/>
      <c r="C285" s="398" t="s">
        <v>412</v>
      </c>
      <c r="D285" s="399"/>
      <c r="E285" s="251">
        <v>42.4</v>
      </c>
      <c r="F285" s="320"/>
      <c r="G285" s="253"/>
      <c r="H285" s="254"/>
      <c r="I285" s="248"/>
      <c r="J285" s="255"/>
      <c r="K285" s="248"/>
      <c r="M285" s="249" t="s">
        <v>412</v>
      </c>
      <c r="O285" s="237"/>
    </row>
    <row r="286" spans="1:15" ht="12.75">
      <c r="A286" s="246"/>
      <c r="B286" s="250"/>
      <c r="C286" s="398" t="s">
        <v>413</v>
      </c>
      <c r="D286" s="399"/>
      <c r="E286" s="251">
        <v>44.2</v>
      </c>
      <c r="F286" s="320"/>
      <c r="G286" s="253"/>
      <c r="H286" s="254"/>
      <c r="I286" s="248"/>
      <c r="J286" s="255"/>
      <c r="K286" s="248"/>
      <c r="M286" s="249" t="s">
        <v>413</v>
      </c>
      <c r="O286" s="237"/>
    </row>
    <row r="287" spans="1:80" ht="12.75">
      <c r="A287" s="238">
        <v>88</v>
      </c>
      <c r="B287" s="239" t="s">
        <v>414</v>
      </c>
      <c r="C287" s="240" t="s">
        <v>415</v>
      </c>
      <c r="D287" s="241" t="s">
        <v>132</v>
      </c>
      <c r="E287" s="242">
        <v>13.8</v>
      </c>
      <c r="F287" s="317">
        <v>0</v>
      </c>
      <c r="G287" s="243">
        <f>E287*F287</f>
        <v>0</v>
      </c>
      <c r="H287" s="244">
        <v>0</v>
      </c>
      <c r="I287" s="245">
        <f>E287*H287</f>
        <v>0</v>
      </c>
      <c r="J287" s="244">
        <v>-0.00337</v>
      </c>
      <c r="K287" s="245">
        <f>E287*J287</f>
        <v>-0.046506000000000006</v>
      </c>
      <c r="O287" s="237">
        <v>2</v>
      </c>
      <c r="AA287" s="212">
        <v>1</v>
      </c>
      <c r="AB287" s="212">
        <v>7</v>
      </c>
      <c r="AC287" s="212">
        <v>7</v>
      </c>
      <c r="AZ287" s="212">
        <v>1</v>
      </c>
      <c r="BA287" s="212">
        <f>IF(AZ287=1,G287,0)</f>
        <v>0</v>
      </c>
      <c r="BB287" s="212">
        <f>IF(AZ287=2,G287,0)</f>
        <v>0</v>
      </c>
      <c r="BC287" s="212">
        <f>IF(AZ287=3,G287,0)</f>
        <v>0</v>
      </c>
      <c r="BD287" s="212">
        <f>IF(AZ287=4,G287,0)</f>
        <v>0</v>
      </c>
      <c r="BE287" s="212">
        <f>IF(AZ287=5,G287,0)</f>
        <v>0</v>
      </c>
      <c r="CA287" s="237">
        <v>1</v>
      </c>
      <c r="CB287" s="237">
        <v>7</v>
      </c>
    </row>
    <row r="288" spans="1:15" ht="12.75">
      <c r="A288" s="246"/>
      <c r="B288" s="250"/>
      <c r="C288" s="398" t="s">
        <v>416</v>
      </c>
      <c r="D288" s="399"/>
      <c r="E288" s="251">
        <v>13.8</v>
      </c>
      <c r="F288" s="320"/>
      <c r="G288" s="253"/>
      <c r="H288" s="254"/>
      <c r="I288" s="248"/>
      <c r="J288" s="255"/>
      <c r="K288" s="248"/>
      <c r="M288" s="249" t="s">
        <v>416</v>
      </c>
      <c r="O288" s="237"/>
    </row>
    <row r="289" spans="1:80" ht="12.75">
      <c r="A289" s="238">
        <v>89</v>
      </c>
      <c r="B289" s="239" t="s">
        <v>417</v>
      </c>
      <c r="C289" s="240" t="s">
        <v>418</v>
      </c>
      <c r="D289" s="241" t="s">
        <v>132</v>
      </c>
      <c r="E289" s="242">
        <v>13.2</v>
      </c>
      <c r="F289" s="317">
        <v>0</v>
      </c>
      <c r="G289" s="243">
        <f>E289*F289</f>
        <v>0</v>
      </c>
      <c r="H289" s="244">
        <v>0</v>
      </c>
      <c r="I289" s="245">
        <f>E289*H289</f>
        <v>0</v>
      </c>
      <c r="J289" s="244">
        <v>-0.00226</v>
      </c>
      <c r="K289" s="245">
        <f>E289*J289</f>
        <v>-0.029831999999999997</v>
      </c>
      <c r="O289" s="237">
        <v>2</v>
      </c>
      <c r="AA289" s="212">
        <v>1</v>
      </c>
      <c r="AB289" s="212">
        <v>7</v>
      </c>
      <c r="AC289" s="212">
        <v>7</v>
      </c>
      <c r="AZ289" s="212">
        <v>1</v>
      </c>
      <c r="BA289" s="212">
        <f>IF(AZ289=1,G289,0)</f>
        <v>0</v>
      </c>
      <c r="BB289" s="212">
        <f>IF(AZ289=2,G289,0)</f>
        <v>0</v>
      </c>
      <c r="BC289" s="212">
        <f>IF(AZ289=3,G289,0)</f>
        <v>0</v>
      </c>
      <c r="BD289" s="212">
        <f>IF(AZ289=4,G289,0)</f>
        <v>0</v>
      </c>
      <c r="BE289" s="212">
        <f>IF(AZ289=5,G289,0)</f>
        <v>0</v>
      </c>
      <c r="CA289" s="237">
        <v>1</v>
      </c>
      <c r="CB289" s="237">
        <v>7</v>
      </c>
    </row>
    <row r="290" spans="1:15" ht="12.75">
      <c r="A290" s="246"/>
      <c r="B290" s="250"/>
      <c r="C290" s="398" t="s">
        <v>419</v>
      </c>
      <c r="D290" s="399"/>
      <c r="E290" s="251">
        <v>13.2</v>
      </c>
      <c r="F290" s="320"/>
      <c r="G290" s="253"/>
      <c r="H290" s="254"/>
      <c r="I290" s="248"/>
      <c r="J290" s="255"/>
      <c r="K290" s="248"/>
      <c r="M290" s="249" t="s">
        <v>419</v>
      </c>
      <c r="O290" s="237"/>
    </row>
    <row r="291" spans="1:80" ht="12.75">
      <c r="A291" s="238">
        <v>90</v>
      </c>
      <c r="B291" s="239" t="s">
        <v>420</v>
      </c>
      <c r="C291" s="240" t="s">
        <v>421</v>
      </c>
      <c r="D291" s="241" t="s">
        <v>132</v>
      </c>
      <c r="E291" s="242">
        <v>44.5</v>
      </c>
      <c r="F291" s="317">
        <v>0</v>
      </c>
      <c r="G291" s="243">
        <f>E291*F291</f>
        <v>0</v>
      </c>
      <c r="H291" s="244">
        <v>0</v>
      </c>
      <c r="I291" s="245">
        <f>E291*H291</f>
        <v>0</v>
      </c>
      <c r="J291" s="244">
        <v>-0.003</v>
      </c>
      <c r="K291" s="245">
        <f>E291*J291</f>
        <v>-0.1335</v>
      </c>
      <c r="O291" s="237">
        <v>2</v>
      </c>
      <c r="AA291" s="212">
        <v>1</v>
      </c>
      <c r="AB291" s="212">
        <v>7</v>
      </c>
      <c r="AC291" s="212">
        <v>7</v>
      </c>
      <c r="AZ291" s="212">
        <v>1</v>
      </c>
      <c r="BA291" s="212">
        <f>IF(AZ291=1,G291,0)</f>
        <v>0</v>
      </c>
      <c r="BB291" s="212">
        <f>IF(AZ291=2,G291,0)</f>
        <v>0</v>
      </c>
      <c r="BC291" s="212">
        <f>IF(AZ291=3,G291,0)</f>
        <v>0</v>
      </c>
      <c r="BD291" s="212">
        <f>IF(AZ291=4,G291,0)</f>
        <v>0</v>
      </c>
      <c r="BE291" s="212">
        <f>IF(AZ291=5,G291,0)</f>
        <v>0</v>
      </c>
      <c r="CA291" s="237">
        <v>1</v>
      </c>
      <c r="CB291" s="237">
        <v>7</v>
      </c>
    </row>
    <row r="292" spans="1:15" ht="12.75">
      <c r="A292" s="246"/>
      <c r="B292" s="250"/>
      <c r="C292" s="398" t="s">
        <v>409</v>
      </c>
      <c r="D292" s="399"/>
      <c r="E292" s="251">
        <v>44.5</v>
      </c>
      <c r="F292" s="320"/>
      <c r="G292" s="253"/>
      <c r="H292" s="254"/>
      <c r="I292" s="248"/>
      <c r="J292" s="255"/>
      <c r="K292" s="248"/>
      <c r="M292" s="249" t="s">
        <v>409</v>
      </c>
      <c r="O292" s="237"/>
    </row>
    <row r="293" spans="1:80" ht="12.75">
      <c r="A293" s="238">
        <v>91</v>
      </c>
      <c r="B293" s="239" t="s">
        <v>422</v>
      </c>
      <c r="C293" s="240" t="s">
        <v>423</v>
      </c>
      <c r="D293" s="241" t="s">
        <v>118</v>
      </c>
      <c r="E293" s="242">
        <v>27.6</v>
      </c>
      <c r="F293" s="317">
        <v>0</v>
      </c>
      <c r="G293" s="243">
        <f>E293*F293</f>
        <v>0</v>
      </c>
      <c r="H293" s="244">
        <v>0</v>
      </c>
      <c r="I293" s="245">
        <f>E293*H293</f>
        <v>0</v>
      </c>
      <c r="J293" s="244">
        <v>-0.009</v>
      </c>
      <c r="K293" s="245">
        <f>E293*J293</f>
        <v>-0.24839999999999998</v>
      </c>
      <c r="O293" s="237">
        <v>2</v>
      </c>
      <c r="AA293" s="212">
        <v>1</v>
      </c>
      <c r="AB293" s="212">
        <v>7</v>
      </c>
      <c r="AC293" s="212">
        <v>7</v>
      </c>
      <c r="AZ293" s="212">
        <v>1</v>
      </c>
      <c r="BA293" s="212">
        <f>IF(AZ293=1,G293,0)</f>
        <v>0</v>
      </c>
      <c r="BB293" s="212">
        <f>IF(AZ293=2,G293,0)</f>
        <v>0</v>
      </c>
      <c r="BC293" s="212">
        <f>IF(AZ293=3,G293,0)</f>
        <v>0</v>
      </c>
      <c r="BD293" s="212">
        <f>IF(AZ293=4,G293,0)</f>
        <v>0</v>
      </c>
      <c r="BE293" s="212">
        <f>IF(AZ293=5,G293,0)</f>
        <v>0</v>
      </c>
      <c r="CA293" s="237">
        <v>1</v>
      </c>
      <c r="CB293" s="237">
        <v>7</v>
      </c>
    </row>
    <row r="294" spans="1:15" ht="12.75">
      <c r="A294" s="246"/>
      <c r="B294" s="250"/>
      <c r="C294" s="398" t="s">
        <v>424</v>
      </c>
      <c r="D294" s="399"/>
      <c r="E294" s="251">
        <v>27.6</v>
      </c>
      <c r="F294" s="320"/>
      <c r="G294" s="253"/>
      <c r="H294" s="254"/>
      <c r="I294" s="248"/>
      <c r="J294" s="255"/>
      <c r="K294" s="248"/>
      <c r="M294" s="249" t="s">
        <v>424</v>
      </c>
      <c r="O294" s="237"/>
    </row>
    <row r="295" spans="1:80" ht="12.75">
      <c r="A295" s="238">
        <v>92</v>
      </c>
      <c r="B295" s="239" t="s">
        <v>425</v>
      </c>
      <c r="C295" s="240" t="s">
        <v>426</v>
      </c>
      <c r="D295" s="241" t="s">
        <v>136</v>
      </c>
      <c r="E295" s="242">
        <v>2.308</v>
      </c>
      <c r="F295" s="317">
        <v>0</v>
      </c>
      <c r="G295" s="243">
        <f>E295*F295</f>
        <v>0</v>
      </c>
      <c r="H295" s="244">
        <v>0</v>
      </c>
      <c r="I295" s="245">
        <f>E295*H295</f>
        <v>0</v>
      </c>
      <c r="J295" s="244">
        <v>-2.85</v>
      </c>
      <c r="K295" s="245">
        <f>E295*J295</f>
        <v>-6.5778</v>
      </c>
      <c r="O295" s="237">
        <v>2</v>
      </c>
      <c r="AA295" s="212">
        <v>1</v>
      </c>
      <c r="AB295" s="212">
        <v>1</v>
      </c>
      <c r="AC295" s="212">
        <v>1</v>
      </c>
      <c r="AZ295" s="212">
        <v>1</v>
      </c>
      <c r="BA295" s="212">
        <f>IF(AZ295=1,G295,0)</f>
        <v>0</v>
      </c>
      <c r="BB295" s="212">
        <f>IF(AZ295=2,G295,0)</f>
        <v>0</v>
      </c>
      <c r="BC295" s="212">
        <f>IF(AZ295=3,G295,0)</f>
        <v>0</v>
      </c>
      <c r="BD295" s="212">
        <f>IF(AZ295=4,G295,0)</f>
        <v>0</v>
      </c>
      <c r="BE295" s="212">
        <f>IF(AZ295=5,G295,0)</f>
        <v>0</v>
      </c>
      <c r="CA295" s="237">
        <v>1</v>
      </c>
      <c r="CB295" s="237">
        <v>1</v>
      </c>
    </row>
    <row r="296" spans="1:15" ht="12.75">
      <c r="A296" s="246"/>
      <c r="B296" s="250"/>
      <c r="C296" s="398" t="s">
        <v>427</v>
      </c>
      <c r="D296" s="399"/>
      <c r="E296" s="251">
        <v>1.155</v>
      </c>
      <c r="F296" s="320"/>
      <c r="G296" s="253"/>
      <c r="H296" s="254"/>
      <c r="I296" s="248"/>
      <c r="J296" s="255"/>
      <c r="K296" s="248"/>
      <c r="M296" s="249" t="s">
        <v>427</v>
      </c>
      <c r="O296" s="237"/>
    </row>
    <row r="297" spans="1:15" ht="12.75">
      <c r="A297" s="246"/>
      <c r="B297" s="250"/>
      <c r="C297" s="398" t="s">
        <v>428</v>
      </c>
      <c r="D297" s="399"/>
      <c r="E297" s="251">
        <v>0.991</v>
      </c>
      <c r="F297" s="320"/>
      <c r="G297" s="253"/>
      <c r="H297" s="254"/>
      <c r="I297" s="248"/>
      <c r="J297" s="255"/>
      <c r="K297" s="248"/>
      <c r="M297" s="249" t="s">
        <v>428</v>
      </c>
      <c r="O297" s="237"/>
    </row>
    <row r="298" spans="1:15" ht="12.75">
      <c r="A298" s="246"/>
      <c r="B298" s="250"/>
      <c r="C298" s="398" t="s">
        <v>429</v>
      </c>
      <c r="D298" s="399"/>
      <c r="E298" s="251">
        <v>0.162</v>
      </c>
      <c r="F298" s="320"/>
      <c r="G298" s="253"/>
      <c r="H298" s="254"/>
      <c r="I298" s="248"/>
      <c r="J298" s="255"/>
      <c r="K298" s="248"/>
      <c r="M298" s="249" t="s">
        <v>429</v>
      </c>
      <c r="O298" s="237"/>
    </row>
    <row r="299" spans="1:80" ht="12.75">
      <c r="A299" s="238">
        <v>93</v>
      </c>
      <c r="B299" s="239" t="s">
        <v>430</v>
      </c>
      <c r="C299" s="240" t="s">
        <v>431</v>
      </c>
      <c r="D299" s="241" t="s">
        <v>118</v>
      </c>
      <c r="E299" s="242">
        <v>0.84</v>
      </c>
      <c r="F299" s="317">
        <v>0</v>
      </c>
      <c r="G299" s="243">
        <f>E299*F299</f>
        <v>0</v>
      </c>
      <c r="H299" s="244">
        <v>0</v>
      </c>
      <c r="I299" s="245">
        <f>E299*H299</f>
        <v>0</v>
      </c>
      <c r="J299" s="244">
        <v>-0.055</v>
      </c>
      <c r="K299" s="245">
        <f>E299*J299</f>
        <v>-0.0462</v>
      </c>
      <c r="O299" s="237">
        <v>2</v>
      </c>
      <c r="AA299" s="212">
        <v>1</v>
      </c>
      <c r="AB299" s="212">
        <v>1</v>
      </c>
      <c r="AC299" s="212">
        <v>1</v>
      </c>
      <c r="AZ299" s="212">
        <v>1</v>
      </c>
      <c r="BA299" s="212">
        <f>IF(AZ299=1,G299,0)</f>
        <v>0</v>
      </c>
      <c r="BB299" s="212">
        <f>IF(AZ299=2,G299,0)</f>
        <v>0</v>
      </c>
      <c r="BC299" s="212">
        <f>IF(AZ299=3,G299,0)</f>
        <v>0</v>
      </c>
      <c r="BD299" s="212">
        <f>IF(AZ299=4,G299,0)</f>
        <v>0</v>
      </c>
      <c r="BE299" s="212">
        <f>IF(AZ299=5,G299,0)</f>
        <v>0</v>
      </c>
      <c r="CA299" s="237">
        <v>1</v>
      </c>
      <c r="CB299" s="237">
        <v>1</v>
      </c>
    </row>
    <row r="300" spans="1:15" ht="12.75">
      <c r="A300" s="246"/>
      <c r="B300" s="250"/>
      <c r="C300" s="398" t="s">
        <v>432</v>
      </c>
      <c r="D300" s="399"/>
      <c r="E300" s="251">
        <v>0.84</v>
      </c>
      <c r="F300" s="320"/>
      <c r="G300" s="253"/>
      <c r="H300" s="254"/>
      <c r="I300" s="248"/>
      <c r="J300" s="255"/>
      <c r="K300" s="248"/>
      <c r="M300" s="249" t="s">
        <v>432</v>
      </c>
      <c r="O300" s="237"/>
    </row>
    <row r="301" spans="1:80" ht="12.75">
      <c r="A301" s="238">
        <v>94</v>
      </c>
      <c r="B301" s="239" t="s">
        <v>433</v>
      </c>
      <c r="C301" s="240" t="s">
        <v>434</v>
      </c>
      <c r="D301" s="241" t="s">
        <v>122</v>
      </c>
      <c r="E301" s="242">
        <v>43</v>
      </c>
      <c r="F301" s="317">
        <v>0</v>
      </c>
      <c r="G301" s="243">
        <f>E301*F301</f>
        <v>0</v>
      </c>
      <c r="H301" s="244">
        <v>0</v>
      </c>
      <c r="I301" s="245">
        <f>E301*H301</f>
        <v>0</v>
      </c>
      <c r="J301" s="244">
        <v>0</v>
      </c>
      <c r="K301" s="245">
        <f>E301*J301</f>
        <v>0</v>
      </c>
      <c r="O301" s="237">
        <v>2</v>
      </c>
      <c r="AA301" s="212">
        <v>1</v>
      </c>
      <c r="AB301" s="212">
        <v>1</v>
      </c>
      <c r="AC301" s="212">
        <v>1</v>
      </c>
      <c r="AZ301" s="212">
        <v>1</v>
      </c>
      <c r="BA301" s="212">
        <f>IF(AZ301=1,G301,0)</f>
        <v>0</v>
      </c>
      <c r="BB301" s="212">
        <f>IF(AZ301=2,G301,0)</f>
        <v>0</v>
      </c>
      <c r="BC301" s="212">
        <f>IF(AZ301=3,G301,0)</f>
        <v>0</v>
      </c>
      <c r="BD301" s="212">
        <f>IF(AZ301=4,G301,0)</f>
        <v>0</v>
      </c>
      <c r="BE301" s="212">
        <f>IF(AZ301=5,G301,0)</f>
        <v>0</v>
      </c>
      <c r="CA301" s="237">
        <v>1</v>
      </c>
      <c r="CB301" s="237">
        <v>1</v>
      </c>
    </row>
    <row r="302" spans="1:15" ht="12.75">
      <c r="A302" s="246"/>
      <c r="B302" s="250"/>
      <c r="C302" s="398" t="s">
        <v>435</v>
      </c>
      <c r="D302" s="399"/>
      <c r="E302" s="251">
        <v>43</v>
      </c>
      <c r="F302" s="320"/>
      <c r="G302" s="253"/>
      <c r="H302" s="254"/>
      <c r="I302" s="248"/>
      <c r="J302" s="255"/>
      <c r="K302" s="248"/>
      <c r="M302" s="249">
        <v>43</v>
      </c>
      <c r="O302" s="237"/>
    </row>
    <row r="303" spans="1:80" ht="12.75">
      <c r="A303" s="238">
        <v>95</v>
      </c>
      <c r="B303" s="239" t="s">
        <v>436</v>
      </c>
      <c r="C303" s="240" t="s">
        <v>437</v>
      </c>
      <c r="D303" s="241" t="s">
        <v>122</v>
      </c>
      <c r="E303" s="242">
        <v>4</v>
      </c>
      <c r="F303" s="317">
        <v>0</v>
      </c>
      <c r="G303" s="243">
        <f>E303*F303</f>
        <v>0</v>
      </c>
      <c r="H303" s="244">
        <v>0</v>
      </c>
      <c r="I303" s="245">
        <f>E303*H303</f>
        <v>0</v>
      </c>
      <c r="J303" s="244">
        <v>0</v>
      </c>
      <c r="K303" s="245">
        <f>E303*J303</f>
        <v>0</v>
      </c>
      <c r="O303" s="237">
        <v>2</v>
      </c>
      <c r="AA303" s="212">
        <v>1</v>
      </c>
      <c r="AB303" s="212">
        <v>1</v>
      </c>
      <c r="AC303" s="212">
        <v>1</v>
      </c>
      <c r="AZ303" s="212">
        <v>1</v>
      </c>
      <c r="BA303" s="212">
        <f>IF(AZ303=1,G303,0)</f>
        <v>0</v>
      </c>
      <c r="BB303" s="212">
        <f>IF(AZ303=2,G303,0)</f>
        <v>0</v>
      </c>
      <c r="BC303" s="212">
        <f>IF(AZ303=3,G303,0)</f>
        <v>0</v>
      </c>
      <c r="BD303" s="212">
        <f>IF(AZ303=4,G303,0)</f>
        <v>0</v>
      </c>
      <c r="BE303" s="212">
        <f>IF(AZ303=5,G303,0)</f>
        <v>0</v>
      </c>
      <c r="CA303" s="237">
        <v>1</v>
      </c>
      <c r="CB303" s="237">
        <v>1</v>
      </c>
    </row>
    <row r="304" spans="1:15" ht="12.75">
      <c r="A304" s="246"/>
      <c r="B304" s="250"/>
      <c r="C304" s="398" t="s">
        <v>438</v>
      </c>
      <c r="D304" s="399"/>
      <c r="E304" s="251">
        <v>4</v>
      </c>
      <c r="F304" s="320"/>
      <c r="G304" s="253"/>
      <c r="H304" s="254"/>
      <c r="I304" s="248"/>
      <c r="J304" s="255"/>
      <c r="K304" s="248"/>
      <c r="M304" s="249">
        <v>4</v>
      </c>
      <c r="O304" s="237"/>
    </row>
    <row r="305" spans="1:80" ht="12.75">
      <c r="A305" s="238">
        <v>96</v>
      </c>
      <c r="B305" s="239" t="s">
        <v>439</v>
      </c>
      <c r="C305" s="240" t="s">
        <v>440</v>
      </c>
      <c r="D305" s="241" t="s">
        <v>118</v>
      </c>
      <c r="E305" s="242">
        <v>61.74</v>
      </c>
      <c r="F305" s="317">
        <v>0</v>
      </c>
      <c r="G305" s="243">
        <f>E305*F305</f>
        <v>0</v>
      </c>
      <c r="H305" s="244">
        <v>0.001</v>
      </c>
      <c r="I305" s="245">
        <f>E305*H305</f>
        <v>0.06174</v>
      </c>
      <c r="J305" s="244">
        <v>-0.062</v>
      </c>
      <c r="K305" s="245">
        <f>E305*J305</f>
        <v>-3.82788</v>
      </c>
      <c r="O305" s="237">
        <v>2</v>
      </c>
      <c r="AA305" s="212">
        <v>1</v>
      </c>
      <c r="AB305" s="212">
        <v>1</v>
      </c>
      <c r="AC305" s="212">
        <v>1</v>
      </c>
      <c r="AZ305" s="212">
        <v>1</v>
      </c>
      <c r="BA305" s="212">
        <f>IF(AZ305=1,G305,0)</f>
        <v>0</v>
      </c>
      <c r="BB305" s="212">
        <f>IF(AZ305=2,G305,0)</f>
        <v>0</v>
      </c>
      <c r="BC305" s="212">
        <f>IF(AZ305=3,G305,0)</f>
        <v>0</v>
      </c>
      <c r="BD305" s="212">
        <f>IF(AZ305=4,G305,0)</f>
        <v>0</v>
      </c>
      <c r="BE305" s="212">
        <f>IF(AZ305=5,G305,0)</f>
        <v>0</v>
      </c>
      <c r="CA305" s="237">
        <v>1</v>
      </c>
      <c r="CB305" s="237">
        <v>1</v>
      </c>
    </row>
    <row r="306" spans="1:15" ht="12.75">
      <c r="A306" s="246"/>
      <c r="B306" s="250"/>
      <c r="C306" s="398" t="s">
        <v>218</v>
      </c>
      <c r="D306" s="399"/>
      <c r="E306" s="251">
        <v>6</v>
      </c>
      <c r="F306" s="320"/>
      <c r="G306" s="253"/>
      <c r="H306" s="254"/>
      <c r="I306" s="248"/>
      <c r="J306" s="255"/>
      <c r="K306" s="248"/>
      <c r="M306" s="249" t="s">
        <v>218</v>
      </c>
      <c r="O306" s="237"/>
    </row>
    <row r="307" spans="1:15" ht="12.75">
      <c r="A307" s="246"/>
      <c r="B307" s="250"/>
      <c r="C307" s="398" t="s">
        <v>219</v>
      </c>
      <c r="D307" s="399"/>
      <c r="E307" s="251">
        <v>5.4</v>
      </c>
      <c r="F307" s="320"/>
      <c r="G307" s="253"/>
      <c r="H307" s="254"/>
      <c r="I307" s="248"/>
      <c r="J307" s="255"/>
      <c r="K307" s="248"/>
      <c r="M307" s="249" t="s">
        <v>219</v>
      </c>
      <c r="O307" s="237"/>
    </row>
    <row r="308" spans="1:15" ht="12.75">
      <c r="A308" s="246"/>
      <c r="B308" s="250"/>
      <c r="C308" s="398" t="s">
        <v>220</v>
      </c>
      <c r="D308" s="399"/>
      <c r="E308" s="251">
        <v>18.75</v>
      </c>
      <c r="F308" s="320"/>
      <c r="G308" s="253"/>
      <c r="H308" s="254"/>
      <c r="I308" s="248"/>
      <c r="J308" s="255"/>
      <c r="K308" s="248"/>
      <c r="M308" s="249" t="s">
        <v>220</v>
      </c>
      <c r="O308" s="237"/>
    </row>
    <row r="309" spans="1:15" ht="12.75">
      <c r="A309" s="246"/>
      <c r="B309" s="250"/>
      <c r="C309" s="398" t="s">
        <v>221</v>
      </c>
      <c r="D309" s="399"/>
      <c r="E309" s="251">
        <v>24.3</v>
      </c>
      <c r="F309" s="320"/>
      <c r="G309" s="253"/>
      <c r="H309" s="254"/>
      <c r="I309" s="248"/>
      <c r="J309" s="255"/>
      <c r="K309" s="248"/>
      <c r="M309" s="249" t="s">
        <v>221</v>
      </c>
      <c r="O309" s="237"/>
    </row>
    <row r="310" spans="1:15" ht="12.75">
      <c r="A310" s="246"/>
      <c r="B310" s="250"/>
      <c r="C310" s="398" t="s">
        <v>222</v>
      </c>
      <c r="D310" s="399"/>
      <c r="E310" s="251">
        <v>3.24</v>
      </c>
      <c r="F310" s="320"/>
      <c r="G310" s="253"/>
      <c r="H310" s="254"/>
      <c r="I310" s="248"/>
      <c r="J310" s="255"/>
      <c r="K310" s="248"/>
      <c r="M310" s="249" t="s">
        <v>222</v>
      </c>
      <c r="O310" s="237"/>
    </row>
    <row r="311" spans="1:15" ht="12.75">
      <c r="A311" s="246"/>
      <c r="B311" s="250"/>
      <c r="C311" s="398" t="s">
        <v>223</v>
      </c>
      <c r="D311" s="399"/>
      <c r="E311" s="251">
        <v>2.25</v>
      </c>
      <c r="F311" s="320"/>
      <c r="G311" s="253"/>
      <c r="H311" s="254"/>
      <c r="I311" s="248"/>
      <c r="J311" s="255"/>
      <c r="K311" s="248"/>
      <c r="M311" s="249" t="s">
        <v>223</v>
      </c>
      <c r="O311" s="237"/>
    </row>
    <row r="312" spans="1:15" ht="12.75">
      <c r="A312" s="246"/>
      <c r="B312" s="250"/>
      <c r="C312" s="398" t="s">
        <v>224</v>
      </c>
      <c r="D312" s="399"/>
      <c r="E312" s="251">
        <v>1.8</v>
      </c>
      <c r="F312" s="320"/>
      <c r="G312" s="253"/>
      <c r="H312" s="254"/>
      <c r="I312" s="248"/>
      <c r="J312" s="255"/>
      <c r="K312" s="248"/>
      <c r="M312" s="249" t="s">
        <v>224</v>
      </c>
      <c r="O312" s="237"/>
    </row>
    <row r="313" spans="1:80" ht="12.75">
      <c r="A313" s="238">
        <v>97</v>
      </c>
      <c r="B313" s="239" t="s">
        <v>441</v>
      </c>
      <c r="C313" s="240" t="s">
        <v>442</v>
      </c>
      <c r="D313" s="241" t="s">
        <v>122</v>
      </c>
      <c r="E313" s="242">
        <v>2</v>
      </c>
      <c r="F313" s="317">
        <v>0</v>
      </c>
      <c r="G313" s="243">
        <f>E313*F313</f>
        <v>0</v>
      </c>
      <c r="H313" s="244">
        <v>0</v>
      </c>
      <c r="I313" s="245">
        <f>E313*H313</f>
        <v>0</v>
      </c>
      <c r="J313" s="244">
        <v>0</v>
      </c>
      <c r="K313" s="245">
        <f>E313*J313</f>
        <v>0</v>
      </c>
      <c r="O313" s="237">
        <v>2</v>
      </c>
      <c r="AA313" s="212">
        <v>1</v>
      </c>
      <c r="AB313" s="212">
        <v>1</v>
      </c>
      <c r="AC313" s="212">
        <v>1</v>
      </c>
      <c r="AZ313" s="212">
        <v>1</v>
      </c>
      <c r="BA313" s="212">
        <f>IF(AZ313=1,G313,0)</f>
        <v>0</v>
      </c>
      <c r="BB313" s="212">
        <f>IF(AZ313=2,G313,0)</f>
        <v>0</v>
      </c>
      <c r="BC313" s="212">
        <f>IF(AZ313=3,G313,0)</f>
        <v>0</v>
      </c>
      <c r="BD313" s="212">
        <f>IF(AZ313=4,G313,0)</f>
        <v>0</v>
      </c>
      <c r="BE313" s="212">
        <f>IF(AZ313=5,G313,0)</f>
        <v>0</v>
      </c>
      <c r="CA313" s="237">
        <v>1</v>
      </c>
      <c r="CB313" s="237">
        <v>1</v>
      </c>
    </row>
    <row r="314" spans="1:80" ht="12.75">
      <c r="A314" s="238">
        <v>98</v>
      </c>
      <c r="B314" s="239" t="s">
        <v>443</v>
      </c>
      <c r="C314" s="240" t="s">
        <v>444</v>
      </c>
      <c r="D314" s="241" t="s">
        <v>118</v>
      </c>
      <c r="E314" s="242">
        <v>6.97</v>
      </c>
      <c r="F314" s="317">
        <v>0</v>
      </c>
      <c r="G314" s="243">
        <f>E314*F314</f>
        <v>0</v>
      </c>
      <c r="H314" s="244">
        <v>0</v>
      </c>
      <c r="I314" s="245">
        <f>E314*H314</f>
        <v>0</v>
      </c>
      <c r="J314" s="244">
        <v>0</v>
      </c>
      <c r="K314" s="245">
        <f>E314*J314</f>
        <v>0</v>
      </c>
      <c r="O314" s="237">
        <v>2</v>
      </c>
      <c r="AA314" s="212">
        <v>1</v>
      </c>
      <c r="AB314" s="212">
        <v>1</v>
      </c>
      <c r="AC314" s="212">
        <v>1</v>
      </c>
      <c r="AZ314" s="212">
        <v>1</v>
      </c>
      <c r="BA314" s="212">
        <f>IF(AZ314=1,G314,0)</f>
        <v>0</v>
      </c>
      <c r="BB314" s="212">
        <f>IF(AZ314=2,G314,0)</f>
        <v>0</v>
      </c>
      <c r="BC314" s="212">
        <f>IF(AZ314=3,G314,0)</f>
        <v>0</v>
      </c>
      <c r="BD314" s="212">
        <f>IF(AZ314=4,G314,0)</f>
        <v>0</v>
      </c>
      <c r="BE314" s="212">
        <f>IF(AZ314=5,G314,0)</f>
        <v>0</v>
      </c>
      <c r="CA314" s="237">
        <v>1</v>
      </c>
      <c r="CB314" s="237">
        <v>1</v>
      </c>
    </row>
    <row r="315" spans="1:15" ht="12.75">
      <c r="A315" s="246"/>
      <c r="B315" s="250"/>
      <c r="C315" s="398" t="s">
        <v>445</v>
      </c>
      <c r="D315" s="399"/>
      <c r="E315" s="251">
        <v>6.97</v>
      </c>
      <c r="F315" s="320"/>
      <c r="G315" s="253"/>
      <c r="H315" s="254"/>
      <c r="I315" s="248"/>
      <c r="J315" s="255"/>
      <c r="K315" s="248"/>
      <c r="M315" s="249" t="s">
        <v>445</v>
      </c>
      <c r="O315" s="237"/>
    </row>
    <row r="316" spans="1:80" ht="12.75">
      <c r="A316" s="238">
        <v>99</v>
      </c>
      <c r="B316" s="239" t="s">
        <v>446</v>
      </c>
      <c r="C316" s="240" t="s">
        <v>447</v>
      </c>
      <c r="D316" s="241" t="s">
        <v>118</v>
      </c>
      <c r="E316" s="242">
        <v>2.929</v>
      </c>
      <c r="F316" s="317">
        <v>0</v>
      </c>
      <c r="G316" s="243">
        <f>E316*F316</f>
        <v>0</v>
      </c>
      <c r="H316" s="244">
        <v>0.00083</v>
      </c>
      <c r="I316" s="245">
        <f>E316*H316</f>
        <v>0.00243107</v>
      </c>
      <c r="J316" s="244">
        <v>-0.06</v>
      </c>
      <c r="K316" s="245">
        <f>E316*J316</f>
        <v>-0.17573999999999998</v>
      </c>
      <c r="O316" s="237">
        <v>2</v>
      </c>
      <c r="AA316" s="212">
        <v>1</v>
      </c>
      <c r="AB316" s="212">
        <v>1</v>
      </c>
      <c r="AC316" s="212">
        <v>1</v>
      </c>
      <c r="AZ316" s="212">
        <v>1</v>
      </c>
      <c r="BA316" s="212">
        <f>IF(AZ316=1,G316,0)</f>
        <v>0</v>
      </c>
      <c r="BB316" s="212">
        <f>IF(AZ316=2,G316,0)</f>
        <v>0</v>
      </c>
      <c r="BC316" s="212">
        <f>IF(AZ316=3,G316,0)</f>
        <v>0</v>
      </c>
      <c r="BD316" s="212">
        <f>IF(AZ316=4,G316,0)</f>
        <v>0</v>
      </c>
      <c r="BE316" s="212">
        <f>IF(AZ316=5,G316,0)</f>
        <v>0</v>
      </c>
      <c r="CA316" s="237">
        <v>1</v>
      </c>
      <c r="CB316" s="237">
        <v>1</v>
      </c>
    </row>
    <row r="317" spans="1:15" ht="12.75">
      <c r="A317" s="246"/>
      <c r="B317" s="250"/>
      <c r="C317" s="398" t="s">
        <v>448</v>
      </c>
      <c r="D317" s="399"/>
      <c r="E317" s="251">
        <v>2.929</v>
      </c>
      <c r="F317" s="320"/>
      <c r="G317" s="253"/>
      <c r="H317" s="254"/>
      <c r="I317" s="248"/>
      <c r="J317" s="255"/>
      <c r="K317" s="248"/>
      <c r="M317" s="249" t="s">
        <v>448</v>
      </c>
      <c r="O317" s="237"/>
    </row>
    <row r="318" spans="1:80" ht="22.5">
      <c r="A318" s="238">
        <v>100</v>
      </c>
      <c r="B318" s="239" t="s">
        <v>449</v>
      </c>
      <c r="C318" s="240" t="s">
        <v>450</v>
      </c>
      <c r="D318" s="241" t="s">
        <v>326</v>
      </c>
      <c r="E318" s="242">
        <v>1</v>
      </c>
      <c r="F318" s="317">
        <v>0</v>
      </c>
      <c r="G318" s="243">
        <f>E318*F318</f>
        <v>0</v>
      </c>
      <c r="H318" s="244">
        <v>0</v>
      </c>
      <c r="I318" s="245">
        <f>E318*H318</f>
        <v>0</v>
      </c>
      <c r="J318" s="244"/>
      <c r="K318" s="245">
        <f>E318*J318</f>
        <v>0</v>
      </c>
      <c r="O318" s="237">
        <v>2</v>
      </c>
      <c r="AA318" s="212">
        <v>12</v>
      </c>
      <c r="AB318" s="212">
        <v>0</v>
      </c>
      <c r="AC318" s="212">
        <v>9</v>
      </c>
      <c r="AZ318" s="212">
        <v>1</v>
      </c>
      <c r="BA318" s="212">
        <f>IF(AZ318=1,G318,0)</f>
        <v>0</v>
      </c>
      <c r="BB318" s="212">
        <f>IF(AZ318=2,G318,0)</f>
        <v>0</v>
      </c>
      <c r="BC318" s="212">
        <f>IF(AZ318=3,G318,0)</f>
        <v>0</v>
      </c>
      <c r="BD318" s="212">
        <f>IF(AZ318=4,G318,0)</f>
        <v>0</v>
      </c>
      <c r="BE318" s="212">
        <f>IF(AZ318=5,G318,0)</f>
        <v>0</v>
      </c>
      <c r="CA318" s="237">
        <v>12</v>
      </c>
      <c r="CB318" s="237">
        <v>0</v>
      </c>
    </row>
    <row r="319" spans="1:80" ht="22.5">
      <c r="A319" s="238">
        <v>101</v>
      </c>
      <c r="B319" s="239" t="s">
        <v>451</v>
      </c>
      <c r="C319" s="240" t="s">
        <v>452</v>
      </c>
      <c r="D319" s="241" t="s">
        <v>326</v>
      </c>
      <c r="E319" s="242">
        <v>2</v>
      </c>
      <c r="F319" s="317">
        <v>0</v>
      </c>
      <c r="G319" s="243">
        <f>E319*F319</f>
        <v>0</v>
      </c>
      <c r="H319" s="244">
        <v>0</v>
      </c>
      <c r="I319" s="245">
        <f>E319*H319</f>
        <v>0</v>
      </c>
      <c r="J319" s="244"/>
      <c r="K319" s="245">
        <f>E319*J319</f>
        <v>0</v>
      </c>
      <c r="O319" s="237">
        <v>2</v>
      </c>
      <c r="AA319" s="212">
        <v>12</v>
      </c>
      <c r="AB319" s="212">
        <v>0</v>
      </c>
      <c r="AC319" s="212">
        <v>10</v>
      </c>
      <c r="AZ319" s="212">
        <v>1</v>
      </c>
      <c r="BA319" s="212">
        <f>IF(AZ319=1,G319,0)</f>
        <v>0</v>
      </c>
      <c r="BB319" s="212">
        <f>IF(AZ319=2,G319,0)</f>
        <v>0</v>
      </c>
      <c r="BC319" s="212">
        <f>IF(AZ319=3,G319,0)</f>
        <v>0</v>
      </c>
      <c r="BD319" s="212">
        <f>IF(AZ319=4,G319,0)</f>
        <v>0</v>
      </c>
      <c r="BE319" s="212">
        <f>IF(AZ319=5,G319,0)</f>
        <v>0</v>
      </c>
      <c r="CA319" s="237">
        <v>12</v>
      </c>
      <c r="CB319" s="237">
        <v>0</v>
      </c>
    </row>
    <row r="320" spans="1:80" ht="12.75">
      <c r="A320" s="238">
        <v>102</v>
      </c>
      <c r="B320" s="239" t="s">
        <v>453</v>
      </c>
      <c r="C320" s="240" t="s">
        <v>454</v>
      </c>
      <c r="D320" s="241" t="s">
        <v>96</v>
      </c>
      <c r="E320" s="242">
        <v>60</v>
      </c>
      <c r="F320" s="317">
        <v>0</v>
      </c>
      <c r="G320" s="243">
        <f>E320*F320</f>
        <v>0</v>
      </c>
      <c r="H320" s="244">
        <v>0</v>
      </c>
      <c r="I320" s="245">
        <f>E320*H320</f>
        <v>0</v>
      </c>
      <c r="J320" s="244"/>
      <c r="K320" s="245">
        <f>E320*J320</f>
        <v>0</v>
      </c>
      <c r="O320" s="237">
        <v>2</v>
      </c>
      <c r="AA320" s="212">
        <v>12</v>
      </c>
      <c r="AB320" s="212">
        <v>0</v>
      </c>
      <c r="AC320" s="212">
        <v>159</v>
      </c>
      <c r="AZ320" s="212">
        <v>1</v>
      </c>
      <c r="BA320" s="212">
        <f>IF(AZ320=1,G320,0)</f>
        <v>0</v>
      </c>
      <c r="BB320" s="212">
        <f>IF(AZ320=2,G320,0)</f>
        <v>0</v>
      </c>
      <c r="BC320" s="212">
        <f>IF(AZ320=3,G320,0)</f>
        <v>0</v>
      </c>
      <c r="BD320" s="212">
        <f>IF(AZ320=4,G320,0)</f>
        <v>0</v>
      </c>
      <c r="BE320" s="212">
        <f>IF(AZ320=5,G320,0)</f>
        <v>0</v>
      </c>
      <c r="CA320" s="237">
        <v>12</v>
      </c>
      <c r="CB320" s="237">
        <v>0</v>
      </c>
    </row>
    <row r="321" spans="1:80" ht="12.75">
      <c r="A321" s="238">
        <v>103</v>
      </c>
      <c r="B321" s="239" t="s">
        <v>455</v>
      </c>
      <c r="C321" s="240" t="s">
        <v>456</v>
      </c>
      <c r="D321" s="241" t="s">
        <v>96</v>
      </c>
      <c r="E321" s="242">
        <v>2</v>
      </c>
      <c r="F321" s="317">
        <v>0</v>
      </c>
      <c r="G321" s="243">
        <f>E321*F321</f>
        <v>0</v>
      </c>
      <c r="H321" s="244">
        <v>0</v>
      </c>
      <c r="I321" s="245">
        <f>E321*H321</f>
        <v>0</v>
      </c>
      <c r="J321" s="244"/>
      <c r="K321" s="245">
        <f>E321*J321</f>
        <v>0</v>
      </c>
      <c r="O321" s="237">
        <v>2</v>
      </c>
      <c r="AA321" s="212">
        <v>12</v>
      </c>
      <c r="AB321" s="212">
        <v>0</v>
      </c>
      <c r="AC321" s="212">
        <v>162</v>
      </c>
      <c r="AZ321" s="212">
        <v>1</v>
      </c>
      <c r="BA321" s="212">
        <f>IF(AZ321=1,G321,0)</f>
        <v>0</v>
      </c>
      <c r="BB321" s="212">
        <f>IF(AZ321=2,G321,0)</f>
        <v>0</v>
      </c>
      <c r="BC321" s="212">
        <f>IF(AZ321=3,G321,0)</f>
        <v>0</v>
      </c>
      <c r="BD321" s="212">
        <f>IF(AZ321=4,G321,0)</f>
        <v>0</v>
      </c>
      <c r="BE321" s="212">
        <f>IF(AZ321=5,G321,0)</f>
        <v>0</v>
      </c>
      <c r="CA321" s="237">
        <v>12</v>
      </c>
      <c r="CB321" s="237">
        <v>0</v>
      </c>
    </row>
    <row r="322" spans="1:80" ht="12.75">
      <c r="A322" s="238">
        <v>104</v>
      </c>
      <c r="B322" s="239" t="s">
        <v>457</v>
      </c>
      <c r="C322" s="240" t="s">
        <v>458</v>
      </c>
      <c r="D322" s="241" t="s">
        <v>459</v>
      </c>
      <c r="E322" s="242">
        <v>24</v>
      </c>
      <c r="F322" s="317">
        <v>0</v>
      </c>
      <c r="G322" s="243">
        <f>E322*F322</f>
        <v>0</v>
      </c>
      <c r="H322" s="244">
        <v>0</v>
      </c>
      <c r="I322" s="245">
        <f>E322*H322</f>
        <v>0</v>
      </c>
      <c r="J322" s="244"/>
      <c r="K322" s="245">
        <f>E322*J322</f>
        <v>0</v>
      </c>
      <c r="O322" s="237">
        <v>2</v>
      </c>
      <c r="AA322" s="212">
        <v>10</v>
      </c>
      <c r="AB322" s="212">
        <v>0</v>
      </c>
      <c r="AC322" s="212">
        <v>8</v>
      </c>
      <c r="AZ322" s="212">
        <v>5</v>
      </c>
      <c r="BA322" s="212">
        <f>IF(AZ322=1,G322,0)</f>
        <v>0</v>
      </c>
      <c r="BB322" s="212">
        <f>IF(AZ322=2,G322,0)</f>
        <v>0</v>
      </c>
      <c r="BC322" s="212">
        <f>IF(AZ322=3,G322,0)</f>
        <v>0</v>
      </c>
      <c r="BD322" s="212">
        <f>IF(AZ322=4,G322,0)</f>
        <v>0</v>
      </c>
      <c r="BE322" s="212">
        <f>IF(AZ322=5,G322,0)</f>
        <v>0</v>
      </c>
      <c r="CA322" s="237">
        <v>10</v>
      </c>
      <c r="CB322" s="237">
        <v>0</v>
      </c>
    </row>
    <row r="323" spans="1:15" ht="12.75">
      <c r="A323" s="246"/>
      <c r="B323" s="250"/>
      <c r="C323" s="398" t="s">
        <v>460</v>
      </c>
      <c r="D323" s="399"/>
      <c r="E323" s="251">
        <v>24</v>
      </c>
      <c r="F323" s="320"/>
      <c r="G323" s="253"/>
      <c r="H323" s="254"/>
      <c r="I323" s="248"/>
      <c r="J323" s="255"/>
      <c r="K323" s="248"/>
      <c r="M323" s="249" t="s">
        <v>460</v>
      </c>
      <c r="O323" s="237"/>
    </row>
    <row r="324" spans="1:57" ht="12.75">
      <c r="A324" s="256"/>
      <c r="B324" s="257" t="s">
        <v>97</v>
      </c>
      <c r="C324" s="258" t="s">
        <v>395</v>
      </c>
      <c r="D324" s="259"/>
      <c r="E324" s="260"/>
      <c r="F324" s="318"/>
      <c r="G324" s="262">
        <f>SUM(G274:G323)</f>
        <v>0</v>
      </c>
      <c r="H324" s="263"/>
      <c r="I324" s="264">
        <f>SUM(I274:I323)</f>
        <v>0.06417107</v>
      </c>
      <c r="J324" s="263"/>
      <c r="K324" s="264">
        <f>SUM(K274:K323)</f>
        <v>-14.939189800000001</v>
      </c>
      <c r="O324" s="237">
        <v>4</v>
      </c>
      <c r="BA324" s="265">
        <f>SUM(BA274:BA323)</f>
        <v>0</v>
      </c>
      <c r="BB324" s="265">
        <f>SUM(BB274:BB323)</f>
        <v>0</v>
      </c>
      <c r="BC324" s="265">
        <f>SUM(BC274:BC323)</f>
        <v>0</v>
      </c>
      <c r="BD324" s="265">
        <f>SUM(BD274:BD323)</f>
        <v>0</v>
      </c>
      <c r="BE324" s="265">
        <f>SUM(BE274:BE323)</f>
        <v>0</v>
      </c>
    </row>
    <row r="325" spans="1:15" ht="12.75">
      <c r="A325" s="227" t="s">
        <v>93</v>
      </c>
      <c r="B325" s="228" t="s">
        <v>461</v>
      </c>
      <c r="C325" s="229" t="s">
        <v>462</v>
      </c>
      <c r="D325" s="230"/>
      <c r="E325" s="231"/>
      <c r="F325" s="319"/>
      <c r="G325" s="232"/>
      <c r="H325" s="233"/>
      <c r="I325" s="234"/>
      <c r="J325" s="235"/>
      <c r="K325" s="236"/>
      <c r="O325" s="237">
        <v>1</v>
      </c>
    </row>
    <row r="326" spans="1:80" ht="12.75">
      <c r="A326" s="238">
        <v>105</v>
      </c>
      <c r="B326" s="239" t="s">
        <v>464</v>
      </c>
      <c r="C326" s="240" t="s">
        <v>465</v>
      </c>
      <c r="D326" s="241" t="s">
        <v>132</v>
      </c>
      <c r="E326" s="242">
        <v>12</v>
      </c>
      <c r="F326" s="317">
        <v>0</v>
      </c>
      <c r="G326" s="243">
        <f>E326*F326</f>
        <v>0</v>
      </c>
      <c r="H326" s="244">
        <v>0</v>
      </c>
      <c r="I326" s="245">
        <f>E326*H326</f>
        <v>0</v>
      </c>
      <c r="J326" s="244">
        <v>-0.00046</v>
      </c>
      <c r="K326" s="245">
        <f>E326*J326</f>
        <v>-0.005520000000000001</v>
      </c>
      <c r="O326" s="237">
        <v>2</v>
      </c>
      <c r="AA326" s="212">
        <v>1</v>
      </c>
      <c r="AB326" s="212">
        <v>1</v>
      </c>
      <c r="AC326" s="212">
        <v>1</v>
      </c>
      <c r="AZ326" s="212">
        <v>1</v>
      </c>
      <c r="BA326" s="212">
        <f>IF(AZ326=1,G326,0)</f>
        <v>0</v>
      </c>
      <c r="BB326" s="212">
        <f>IF(AZ326=2,G326,0)</f>
        <v>0</v>
      </c>
      <c r="BC326" s="212">
        <f>IF(AZ326=3,G326,0)</f>
        <v>0</v>
      </c>
      <c r="BD326" s="212">
        <f>IF(AZ326=4,G326,0)</f>
        <v>0</v>
      </c>
      <c r="BE326" s="212">
        <f>IF(AZ326=5,G326,0)</f>
        <v>0</v>
      </c>
      <c r="CA326" s="237">
        <v>1</v>
      </c>
      <c r="CB326" s="237">
        <v>1</v>
      </c>
    </row>
    <row r="327" spans="1:15" ht="12.75">
      <c r="A327" s="246"/>
      <c r="B327" s="250"/>
      <c r="C327" s="398" t="s">
        <v>191</v>
      </c>
      <c r="D327" s="399"/>
      <c r="E327" s="251">
        <v>12</v>
      </c>
      <c r="F327" s="320"/>
      <c r="G327" s="253"/>
      <c r="H327" s="254"/>
      <c r="I327" s="248"/>
      <c r="J327" s="255"/>
      <c r="K327" s="248"/>
      <c r="M327" s="249" t="s">
        <v>191</v>
      </c>
      <c r="O327" s="237"/>
    </row>
    <row r="328" spans="1:80" ht="12.75">
      <c r="A328" s="238">
        <v>106</v>
      </c>
      <c r="B328" s="239" t="s">
        <v>466</v>
      </c>
      <c r="C328" s="240" t="s">
        <v>467</v>
      </c>
      <c r="D328" s="241" t="s">
        <v>132</v>
      </c>
      <c r="E328" s="242">
        <v>99.1</v>
      </c>
      <c r="F328" s="317">
        <v>0</v>
      </c>
      <c r="G328" s="243">
        <f>E328*F328</f>
        <v>0</v>
      </c>
      <c r="H328" s="244">
        <v>0</v>
      </c>
      <c r="I328" s="245">
        <f>E328*H328</f>
        <v>0</v>
      </c>
      <c r="J328" s="244">
        <v>-0.00046</v>
      </c>
      <c r="K328" s="245">
        <f>E328*J328</f>
        <v>-0.045586</v>
      </c>
      <c r="O328" s="237">
        <v>2</v>
      </c>
      <c r="AA328" s="212">
        <v>1</v>
      </c>
      <c r="AB328" s="212">
        <v>1</v>
      </c>
      <c r="AC328" s="212">
        <v>1</v>
      </c>
      <c r="AZ328" s="212">
        <v>1</v>
      </c>
      <c r="BA328" s="212">
        <f>IF(AZ328=1,G328,0)</f>
        <v>0</v>
      </c>
      <c r="BB328" s="212">
        <f>IF(AZ328=2,G328,0)</f>
        <v>0</v>
      </c>
      <c r="BC328" s="212">
        <f>IF(AZ328=3,G328,0)</f>
        <v>0</v>
      </c>
      <c r="BD328" s="212">
        <f>IF(AZ328=4,G328,0)</f>
        <v>0</v>
      </c>
      <c r="BE328" s="212">
        <f>IF(AZ328=5,G328,0)</f>
        <v>0</v>
      </c>
      <c r="CA328" s="237">
        <v>1</v>
      </c>
      <c r="CB328" s="237">
        <v>1</v>
      </c>
    </row>
    <row r="329" spans="1:15" ht="12.75">
      <c r="A329" s="246"/>
      <c r="B329" s="250"/>
      <c r="C329" s="398" t="s">
        <v>468</v>
      </c>
      <c r="D329" s="399"/>
      <c r="E329" s="251">
        <v>99.1</v>
      </c>
      <c r="F329" s="320"/>
      <c r="G329" s="253"/>
      <c r="H329" s="254"/>
      <c r="I329" s="248"/>
      <c r="J329" s="255"/>
      <c r="K329" s="248"/>
      <c r="M329" s="249" t="s">
        <v>468</v>
      </c>
      <c r="O329" s="237"/>
    </row>
    <row r="330" spans="1:80" ht="12.75">
      <c r="A330" s="238">
        <v>107</v>
      </c>
      <c r="B330" s="239" t="s">
        <v>469</v>
      </c>
      <c r="C330" s="240" t="s">
        <v>470</v>
      </c>
      <c r="D330" s="241" t="s">
        <v>132</v>
      </c>
      <c r="E330" s="242">
        <v>7.2</v>
      </c>
      <c r="F330" s="317">
        <v>0</v>
      </c>
      <c r="G330" s="243">
        <f>E330*F330</f>
        <v>0</v>
      </c>
      <c r="H330" s="244">
        <v>0</v>
      </c>
      <c r="I330" s="245">
        <f>E330*H330</f>
        <v>0</v>
      </c>
      <c r="J330" s="244">
        <v>-0.00046</v>
      </c>
      <c r="K330" s="245">
        <f>E330*J330</f>
        <v>-0.0033120000000000003</v>
      </c>
      <c r="O330" s="237">
        <v>2</v>
      </c>
      <c r="AA330" s="212">
        <v>1</v>
      </c>
      <c r="AB330" s="212">
        <v>1</v>
      </c>
      <c r="AC330" s="212">
        <v>1</v>
      </c>
      <c r="AZ330" s="212">
        <v>1</v>
      </c>
      <c r="BA330" s="212">
        <f>IF(AZ330=1,G330,0)</f>
        <v>0</v>
      </c>
      <c r="BB330" s="212">
        <f>IF(AZ330=2,G330,0)</f>
        <v>0</v>
      </c>
      <c r="BC330" s="212">
        <f>IF(AZ330=3,G330,0)</f>
        <v>0</v>
      </c>
      <c r="BD330" s="212">
        <f>IF(AZ330=4,G330,0)</f>
        <v>0</v>
      </c>
      <c r="BE330" s="212">
        <f>IF(AZ330=5,G330,0)</f>
        <v>0</v>
      </c>
      <c r="CA330" s="237">
        <v>1</v>
      </c>
      <c r="CB330" s="237">
        <v>1</v>
      </c>
    </row>
    <row r="331" spans="1:15" ht="12.75">
      <c r="A331" s="246"/>
      <c r="B331" s="250"/>
      <c r="C331" s="398" t="s">
        <v>471</v>
      </c>
      <c r="D331" s="399"/>
      <c r="E331" s="251">
        <v>7.2</v>
      </c>
      <c r="F331" s="320"/>
      <c r="G331" s="253"/>
      <c r="H331" s="254"/>
      <c r="I331" s="248"/>
      <c r="J331" s="255"/>
      <c r="K331" s="248"/>
      <c r="M331" s="249" t="s">
        <v>471</v>
      </c>
      <c r="O331" s="237"/>
    </row>
    <row r="332" spans="1:80" ht="12.75">
      <c r="A332" s="238">
        <v>108</v>
      </c>
      <c r="B332" s="239" t="s">
        <v>472</v>
      </c>
      <c r="C332" s="240" t="s">
        <v>473</v>
      </c>
      <c r="D332" s="241" t="s">
        <v>136</v>
      </c>
      <c r="E332" s="242">
        <v>0.42</v>
      </c>
      <c r="F332" s="317">
        <v>0</v>
      </c>
      <c r="G332" s="243">
        <f>E332*F332</f>
        <v>0</v>
      </c>
      <c r="H332" s="244">
        <v>0.00182</v>
      </c>
      <c r="I332" s="245">
        <f>E332*H332</f>
        <v>0.0007643999999999999</v>
      </c>
      <c r="J332" s="244">
        <v>-1.8</v>
      </c>
      <c r="K332" s="245">
        <f>E332*J332</f>
        <v>-0.756</v>
      </c>
      <c r="O332" s="237">
        <v>2</v>
      </c>
      <c r="AA332" s="212">
        <v>1</v>
      </c>
      <c r="AB332" s="212">
        <v>1</v>
      </c>
      <c r="AC332" s="212">
        <v>1</v>
      </c>
      <c r="AZ332" s="212">
        <v>1</v>
      </c>
      <c r="BA332" s="212">
        <f>IF(AZ332=1,G332,0)</f>
        <v>0</v>
      </c>
      <c r="BB332" s="212">
        <f>IF(AZ332=2,G332,0)</f>
        <v>0</v>
      </c>
      <c r="BC332" s="212">
        <f>IF(AZ332=3,G332,0)</f>
        <v>0</v>
      </c>
      <c r="BD332" s="212">
        <f>IF(AZ332=4,G332,0)</f>
        <v>0</v>
      </c>
      <c r="BE332" s="212">
        <f>IF(AZ332=5,G332,0)</f>
        <v>0</v>
      </c>
      <c r="CA332" s="237">
        <v>1</v>
      </c>
      <c r="CB332" s="237">
        <v>1</v>
      </c>
    </row>
    <row r="333" spans="1:15" ht="12.75">
      <c r="A333" s="246"/>
      <c r="B333" s="250"/>
      <c r="C333" s="398" t="s">
        <v>474</v>
      </c>
      <c r="D333" s="399"/>
      <c r="E333" s="251">
        <v>0.42</v>
      </c>
      <c r="F333" s="320"/>
      <c r="G333" s="253"/>
      <c r="H333" s="254"/>
      <c r="I333" s="248"/>
      <c r="J333" s="255"/>
      <c r="K333" s="248"/>
      <c r="M333" s="249" t="s">
        <v>474</v>
      </c>
      <c r="O333" s="237"/>
    </row>
    <row r="334" spans="1:80" ht="22.5">
      <c r="A334" s="238">
        <v>109</v>
      </c>
      <c r="B334" s="239" t="s">
        <v>475</v>
      </c>
      <c r="C334" s="240" t="s">
        <v>476</v>
      </c>
      <c r="D334" s="241" t="s">
        <v>118</v>
      </c>
      <c r="E334" s="242">
        <v>34.398</v>
      </c>
      <c r="F334" s="317">
        <v>0</v>
      </c>
      <c r="G334" s="243">
        <f>E334*F334</f>
        <v>0</v>
      </c>
      <c r="H334" s="244">
        <v>0</v>
      </c>
      <c r="I334" s="245">
        <f>E334*H334</f>
        <v>0</v>
      </c>
      <c r="J334" s="244">
        <v>-0.046</v>
      </c>
      <c r="K334" s="245">
        <f>E334*J334</f>
        <v>-1.582308</v>
      </c>
      <c r="O334" s="237">
        <v>2</v>
      </c>
      <c r="AA334" s="212">
        <v>1</v>
      </c>
      <c r="AB334" s="212">
        <v>1</v>
      </c>
      <c r="AC334" s="212">
        <v>1</v>
      </c>
      <c r="AZ334" s="212">
        <v>1</v>
      </c>
      <c r="BA334" s="212">
        <f>IF(AZ334=1,G334,0)</f>
        <v>0</v>
      </c>
      <c r="BB334" s="212">
        <f>IF(AZ334=2,G334,0)</f>
        <v>0</v>
      </c>
      <c r="BC334" s="212">
        <f>IF(AZ334=3,G334,0)</f>
        <v>0</v>
      </c>
      <c r="BD334" s="212">
        <f>IF(AZ334=4,G334,0)</f>
        <v>0</v>
      </c>
      <c r="BE334" s="212">
        <f>IF(AZ334=5,G334,0)</f>
        <v>0</v>
      </c>
      <c r="CA334" s="237">
        <v>1</v>
      </c>
      <c r="CB334" s="237">
        <v>1</v>
      </c>
    </row>
    <row r="335" spans="1:15" ht="12.75">
      <c r="A335" s="246"/>
      <c r="B335" s="250"/>
      <c r="C335" s="400" t="s">
        <v>227</v>
      </c>
      <c r="D335" s="399"/>
      <c r="E335" s="276">
        <v>0</v>
      </c>
      <c r="F335" s="320"/>
      <c r="G335" s="253"/>
      <c r="H335" s="254"/>
      <c r="I335" s="248"/>
      <c r="J335" s="255"/>
      <c r="K335" s="248"/>
      <c r="M335" s="249" t="s">
        <v>227</v>
      </c>
      <c r="O335" s="237"/>
    </row>
    <row r="336" spans="1:15" ht="12.75">
      <c r="A336" s="246"/>
      <c r="B336" s="250"/>
      <c r="C336" s="400" t="s">
        <v>228</v>
      </c>
      <c r="D336" s="399"/>
      <c r="E336" s="276">
        <v>9.6</v>
      </c>
      <c r="F336" s="320"/>
      <c r="G336" s="253"/>
      <c r="H336" s="254"/>
      <c r="I336" s="248"/>
      <c r="J336" s="255"/>
      <c r="K336" s="248"/>
      <c r="M336" s="249" t="s">
        <v>228</v>
      </c>
      <c r="O336" s="237"/>
    </row>
    <row r="337" spans="1:15" ht="12.75">
      <c r="A337" s="246"/>
      <c r="B337" s="250"/>
      <c r="C337" s="400" t="s">
        <v>229</v>
      </c>
      <c r="D337" s="399"/>
      <c r="E337" s="276">
        <v>70.2</v>
      </c>
      <c r="F337" s="320"/>
      <c r="G337" s="253"/>
      <c r="H337" s="254"/>
      <c r="I337" s="248"/>
      <c r="J337" s="255"/>
      <c r="K337" s="248"/>
      <c r="M337" s="249" t="s">
        <v>229</v>
      </c>
      <c r="O337" s="237"/>
    </row>
    <row r="338" spans="1:15" ht="12.75">
      <c r="A338" s="246"/>
      <c r="B338" s="250"/>
      <c r="C338" s="400" t="s">
        <v>230</v>
      </c>
      <c r="D338" s="399"/>
      <c r="E338" s="276">
        <v>5.49</v>
      </c>
      <c r="F338" s="320"/>
      <c r="G338" s="253"/>
      <c r="H338" s="254"/>
      <c r="I338" s="248"/>
      <c r="J338" s="255"/>
      <c r="K338" s="248"/>
      <c r="M338" s="249" t="s">
        <v>230</v>
      </c>
      <c r="O338" s="237"/>
    </row>
    <row r="339" spans="1:15" ht="12.75">
      <c r="A339" s="246"/>
      <c r="B339" s="250"/>
      <c r="C339" s="400" t="s">
        <v>231</v>
      </c>
      <c r="D339" s="399"/>
      <c r="E339" s="276">
        <v>6</v>
      </c>
      <c r="F339" s="320"/>
      <c r="G339" s="253"/>
      <c r="H339" s="254"/>
      <c r="I339" s="248"/>
      <c r="J339" s="255"/>
      <c r="K339" s="248"/>
      <c r="M339" s="249" t="s">
        <v>231</v>
      </c>
      <c r="O339" s="237"/>
    </row>
    <row r="340" spans="1:15" ht="12.75">
      <c r="A340" s="246"/>
      <c r="B340" s="250"/>
      <c r="C340" s="400" t="s">
        <v>232</v>
      </c>
      <c r="D340" s="399"/>
      <c r="E340" s="276">
        <v>5.8</v>
      </c>
      <c r="F340" s="320"/>
      <c r="G340" s="253"/>
      <c r="H340" s="254"/>
      <c r="I340" s="248"/>
      <c r="J340" s="255"/>
      <c r="K340" s="248"/>
      <c r="M340" s="249" t="s">
        <v>232</v>
      </c>
      <c r="O340" s="237"/>
    </row>
    <row r="341" spans="1:15" ht="12.75">
      <c r="A341" s="246"/>
      <c r="B341" s="250"/>
      <c r="C341" s="400" t="s">
        <v>231</v>
      </c>
      <c r="D341" s="399"/>
      <c r="E341" s="276">
        <v>6</v>
      </c>
      <c r="F341" s="320"/>
      <c r="G341" s="253"/>
      <c r="H341" s="254"/>
      <c r="I341" s="248"/>
      <c r="J341" s="255"/>
      <c r="K341" s="248"/>
      <c r="M341" s="249" t="s">
        <v>231</v>
      </c>
      <c r="O341" s="237"/>
    </row>
    <row r="342" spans="1:15" ht="12.75">
      <c r="A342" s="246"/>
      <c r="B342" s="250"/>
      <c r="C342" s="400" t="s">
        <v>233</v>
      </c>
      <c r="D342" s="399"/>
      <c r="E342" s="276">
        <v>42</v>
      </c>
      <c r="F342" s="320"/>
      <c r="G342" s="253"/>
      <c r="H342" s="254"/>
      <c r="I342" s="248"/>
      <c r="J342" s="255"/>
      <c r="K342" s="248"/>
      <c r="M342" s="249" t="s">
        <v>233</v>
      </c>
      <c r="O342" s="237"/>
    </row>
    <row r="343" spans="1:15" ht="12.75">
      <c r="A343" s="246"/>
      <c r="B343" s="250"/>
      <c r="C343" s="400" t="s">
        <v>231</v>
      </c>
      <c r="D343" s="399"/>
      <c r="E343" s="276">
        <v>6</v>
      </c>
      <c r="F343" s="320"/>
      <c r="G343" s="253"/>
      <c r="H343" s="254"/>
      <c r="I343" s="248"/>
      <c r="J343" s="255"/>
      <c r="K343" s="248"/>
      <c r="M343" s="249" t="s">
        <v>231</v>
      </c>
      <c r="O343" s="237"/>
    </row>
    <row r="344" spans="1:15" ht="12.75">
      <c r="A344" s="246"/>
      <c r="B344" s="250"/>
      <c r="C344" s="400" t="s">
        <v>234</v>
      </c>
      <c r="D344" s="399"/>
      <c r="E344" s="276">
        <v>7</v>
      </c>
      <c r="F344" s="320"/>
      <c r="G344" s="253"/>
      <c r="H344" s="254"/>
      <c r="I344" s="248"/>
      <c r="J344" s="255"/>
      <c r="K344" s="248"/>
      <c r="M344" s="249" t="s">
        <v>234</v>
      </c>
      <c r="O344" s="237"/>
    </row>
    <row r="345" spans="1:15" ht="12.75">
      <c r="A345" s="246"/>
      <c r="B345" s="250"/>
      <c r="C345" s="400" t="s">
        <v>232</v>
      </c>
      <c r="D345" s="399"/>
      <c r="E345" s="276">
        <v>5.8</v>
      </c>
      <c r="F345" s="320"/>
      <c r="G345" s="253"/>
      <c r="H345" s="254"/>
      <c r="I345" s="248"/>
      <c r="J345" s="255"/>
      <c r="K345" s="248"/>
      <c r="M345" s="249" t="s">
        <v>232</v>
      </c>
      <c r="O345" s="237"/>
    </row>
    <row r="346" spans="1:15" ht="12.75">
      <c r="A346" s="246"/>
      <c r="B346" s="250"/>
      <c r="C346" s="400" t="s">
        <v>235</v>
      </c>
      <c r="D346" s="399"/>
      <c r="E346" s="276">
        <v>4.8</v>
      </c>
      <c r="F346" s="320"/>
      <c r="G346" s="253"/>
      <c r="H346" s="254"/>
      <c r="I346" s="248"/>
      <c r="J346" s="255"/>
      <c r="K346" s="248"/>
      <c r="M346" s="249" t="s">
        <v>235</v>
      </c>
      <c r="O346" s="237"/>
    </row>
    <row r="347" spans="1:15" ht="12.75">
      <c r="A347" s="246"/>
      <c r="B347" s="250"/>
      <c r="C347" s="400" t="s">
        <v>236</v>
      </c>
      <c r="D347" s="399"/>
      <c r="E347" s="276">
        <v>3.3</v>
      </c>
      <c r="F347" s="320"/>
      <c r="G347" s="253"/>
      <c r="H347" s="254"/>
      <c r="I347" s="248"/>
      <c r="J347" s="255"/>
      <c r="K347" s="248"/>
      <c r="M347" s="249" t="s">
        <v>236</v>
      </c>
      <c r="O347" s="237"/>
    </row>
    <row r="348" spans="1:15" ht="12.75">
      <c r="A348" s="246"/>
      <c r="B348" s="250"/>
      <c r="C348" s="400" t="s">
        <v>237</v>
      </c>
      <c r="D348" s="399"/>
      <c r="E348" s="276">
        <v>171.99</v>
      </c>
      <c r="F348" s="320"/>
      <c r="G348" s="253"/>
      <c r="H348" s="254"/>
      <c r="I348" s="248"/>
      <c r="J348" s="255"/>
      <c r="K348" s="248"/>
      <c r="M348" s="249" t="s">
        <v>237</v>
      </c>
      <c r="O348" s="237"/>
    </row>
    <row r="349" spans="1:15" ht="12.75">
      <c r="A349" s="246"/>
      <c r="B349" s="250"/>
      <c r="C349" s="398" t="s">
        <v>238</v>
      </c>
      <c r="D349" s="399"/>
      <c r="E349" s="251">
        <v>34.398</v>
      </c>
      <c r="F349" s="320"/>
      <c r="G349" s="253"/>
      <c r="H349" s="254"/>
      <c r="I349" s="248"/>
      <c r="J349" s="255"/>
      <c r="K349" s="248"/>
      <c r="M349" s="249" t="s">
        <v>238</v>
      </c>
      <c r="O349" s="237"/>
    </row>
    <row r="350" spans="1:80" ht="12.75">
      <c r="A350" s="238">
        <v>110</v>
      </c>
      <c r="B350" s="239" t="s">
        <v>477</v>
      </c>
      <c r="C350" s="240" t="s">
        <v>478</v>
      </c>
      <c r="D350" s="241" t="s">
        <v>118</v>
      </c>
      <c r="E350" s="242">
        <v>379.45</v>
      </c>
      <c r="F350" s="317">
        <v>0</v>
      </c>
      <c r="G350" s="243">
        <f>E350*F350</f>
        <v>0</v>
      </c>
      <c r="H350" s="244">
        <v>0</v>
      </c>
      <c r="I350" s="245">
        <f>E350*H350</f>
        <v>0</v>
      </c>
      <c r="J350" s="244">
        <v>-0.005</v>
      </c>
      <c r="K350" s="245">
        <f>E350*J350</f>
        <v>-1.8972499999999999</v>
      </c>
      <c r="O350" s="237">
        <v>2</v>
      </c>
      <c r="AA350" s="212">
        <v>1</v>
      </c>
      <c r="AB350" s="212">
        <v>1</v>
      </c>
      <c r="AC350" s="212">
        <v>1</v>
      </c>
      <c r="AZ350" s="212">
        <v>1</v>
      </c>
      <c r="BA350" s="212">
        <f>IF(AZ350=1,G350,0)</f>
        <v>0</v>
      </c>
      <c r="BB350" s="212">
        <f>IF(AZ350=2,G350,0)</f>
        <v>0</v>
      </c>
      <c r="BC350" s="212">
        <f>IF(AZ350=3,G350,0)</f>
        <v>0</v>
      </c>
      <c r="BD350" s="212">
        <f>IF(AZ350=4,G350,0)</f>
        <v>0</v>
      </c>
      <c r="BE350" s="212">
        <f>IF(AZ350=5,G350,0)</f>
        <v>0</v>
      </c>
      <c r="CA350" s="237">
        <v>1</v>
      </c>
      <c r="CB350" s="237">
        <v>1</v>
      </c>
    </row>
    <row r="351" spans="1:15" ht="12.75">
      <c r="A351" s="246"/>
      <c r="B351" s="250"/>
      <c r="C351" s="398" t="s">
        <v>248</v>
      </c>
      <c r="D351" s="399"/>
      <c r="E351" s="251">
        <v>0</v>
      </c>
      <c r="F351" s="320"/>
      <c r="G351" s="253"/>
      <c r="H351" s="254"/>
      <c r="I351" s="248"/>
      <c r="J351" s="255"/>
      <c r="K351" s="248"/>
      <c r="M351" s="249" t="s">
        <v>248</v>
      </c>
      <c r="O351" s="237"/>
    </row>
    <row r="352" spans="1:15" ht="12.75">
      <c r="A352" s="246"/>
      <c r="B352" s="250"/>
      <c r="C352" s="398" t="s">
        <v>273</v>
      </c>
      <c r="D352" s="399"/>
      <c r="E352" s="251">
        <v>32.4</v>
      </c>
      <c r="F352" s="320"/>
      <c r="G352" s="253"/>
      <c r="H352" s="254"/>
      <c r="I352" s="248"/>
      <c r="J352" s="255"/>
      <c r="K352" s="248"/>
      <c r="M352" s="249" t="s">
        <v>273</v>
      </c>
      <c r="O352" s="237"/>
    </row>
    <row r="353" spans="1:15" ht="22.5">
      <c r="A353" s="246"/>
      <c r="B353" s="250"/>
      <c r="C353" s="398" t="s">
        <v>274</v>
      </c>
      <c r="D353" s="399"/>
      <c r="E353" s="251">
        <v>118.3</v>
      </c>
      <c r="F353" s="320"/>
      <c r="G353" s="253"/>
      <c r="H353" s="254"/>
      <c r="I353" s="248"/>
      <c r="J353" s="255"/>
      <c r="K353" s="248"/>
      <c r="M353" s="249" t="s">
        <v>274</v>
      </c>
      <c r="O353" s="237"/>
    </row>
    <row r="354" spans="1:15" ht="22.5">
      <c r="A354" s="246"/>
      <c r="B354" s="250"/>
      <c r="C354" s="398" t="s">
        <v>275</v>
      </c>
      <c r="D354" s="399"/>
      <c r="E354" s="251">
        <v>115.84</v>
      </c>
      <c r="F354" s="320"/>
      <c r="G354" s="253"/>
      <c r="H354" s="254"/>
      <c r="I354" s="248"/>
      <c r="J354" s="255"/>
      <c r="K354" s="248"/>
      <c r="M354" s="249" t="s">
        <v>275</v>
      </c>
      <c r="O354" s="237"/>
    </row>
    <row r="355" spans="1:15" ht="12.75">
      <c r="A355" s="246"/>
      <c r="B355" s="250"/>
      <c r="C355" s="398" t="s">
        <v>276</v>
      </c>
      <c r="D355" s="399"/>
      <c r="E355" s="251">
        <v>55.47</v>
      </c>
      <c r="F355" s="320"/>
      <c r="G355" s="253"/>
      <c r="H355" s="254"/>
      <c r="I355" s="248"/>
      <c r="J355" s="255"/>
      <c r="K355" s="248"/>
      <c r="M355" s="249" t="s">
        <v>276</v>
      </c>
      <c r="O355" s="237"/>
    </row>
    <row r="356" spans="1:15" ht="12.75">
      <c r="A356" s="246"/>
      <c r="B356" s="250"/>
      <c r="C356" s="398" t="s">
        <v>277</v>
      </c>
      <c r="D356" s="399"/>
      <c r="E356" s="251">
        <v>57.44</v>
      </c>
      <c r="F356" s="320"/>
      <c r="G356" s="253"/>
      <c r="H356" s="254"/>
      <c r="I356" s="248"/>
      <c r="J356" s="255"/>
      <c r="K356" s="248"/>
      <c r="M356" s="249" t="s">
        <v>277</v>
      </c>
      <c r="O356" s="237"/>
    </row>
    <row r="357" spans="1:80" ht="22.5">
      <c r="A357" s="238">
        <v>111</v>
      </c>
      <c r="B357" s="239" t="s">
        <v>479</v>
      </c>
      <c r="C357" s="240" t="s">
        <v>480</v>
      </c>
      <c r="D357" s="241" t="s">
        <v>118</v>
      </c>
      <c r="E357" s="242">
        <v>56.7567</v>
      </c>
      <c r="F357" s="317">
        <v>0</v>
      </c>
      <c r="G357" s="243">
        <f>E357*F357</f>
        <v>0</v>
      </c>
      <c r="H357" s="244">
        <v>0</v>
      </c>
      <c r="I357" s="245">
        <f>E357*H357</f>
        <v>0</v>
      </c>
      <c r="J357" s="244">
        <v>-0.059</v>
      </c>
      <c r="K357" s="245">
        <f>E357*J357</f>
        <v>-3.3486453</v>
      </c>
      <c r="O357" s="237">
        <v>2</v>
      </c>
      <c r="AA357" s="212">
        <v>1</v>
      </c>
      <c r="AB357" s="212">
        <v>1</v>
      </c>
      <c r="AC357" s="212">
        <v>1</v>
      </c>
      <c r="AZ357" s="212">
        <v>1</v>
      </c>
      <c r="BA357" s="212">
        <f>IF(AZ357=1,G357,0)</f>
        <v>0</v>
      </c>
      <c r="BB357" s="212">
        <f>IF(AZ357=2,G357,0)</f>
        <v>0</v>
      </c>
      <c r="BC357" s="212">
        <f>IF(AZ357=3,G357,0)</f>
        <v>0</v>
      </c>
      <c r="BD357" s="212">
        <f>IF(AZ357=4,G357,0)</f>
        <v>0</v>
      </c>
      <c r="BE357" s="212">
        <f>IF(AZ357=5,G357,0)</f>
        <v>0</v>
      </c>
      <c r="CA357" s="237">
        <v>1</v>
      </c>
      <c r="CB357" s="237">
        <v>1</v>
      </c>
    </row>
    <row r="358" spans="1:15" ht="12.75">
      <c r="A358" s="246"/>
      <c r="B358" s="250"/>
      <c r="C358" s="400" t="s">
        <v>227</v>
      </c>
      <c r="D358" s="399"/>
      <c r="E358" s="276">
        <v>0</v>
      </c>
      <c r="F358" s="320"/>
      <c r="G358" s="253"/>
      <c r="H358" s="254"/>
      <c r="I358" s="248"/>
      <c r="J358" s="255"/>
      <c r="K358" s="248"/>
      <c r="M358" s="249" t="s">
        <v>227</v>
      </c>
      <c r="O358" s="237"/>
    </row>
    <row r="359" spans="1:15" ht="12.75">
      <c r="A359" s="246"/>
      <c r="B359" s="250"/>
      <c r="C359" s="400" t="s">
        <v>228</v>
      </c>
      <c r="D359" s="399"/>
      <c r="E359" s="276">
        <v>9.6</v>
      </c>
      <c r="F359" s="320"/>
      <c r="G359" s="253"/>
      <c r="H359" s="254"/>
      <c r="I359" s="248"/>
      <c r="J359" s="255"/>
      <c r="K359" s="248"/>
      <c r="M359" s="249" t="s">
        <v>228</v>
      </c>
      <c r="O359" s="237"/>
    </row>
    <row r="360" spans="1:15" ht="12.75">
      <c r="A360" s="246"/>
      <c r="B360" s="250"/>
      <c r="C360" s="400" t="s">
        <v>229</v>
      </c>
      <c r="D360" s="399"/>
      <c r="E360" s="276">
        <v>70.2</v>
      </c>
      <c r="F360" s="320"/>
      <c r="G360" s="253"/>
      <c r="H360" s="254"/>
      <c r="I360" s="248"/>
      <c r="J360" s="255"/>
      <c r="K360" s="248"/>
      <c r="M360" s="249" t="s">
        <v>229</v>
      </c>
      <c r="O360" s="237"/>
    </row>
    <row r="361" spans="1:15" ht="12.75">
      <c r="A361" s="246"/>
      <c r="B361" s="250"/>
      <c r="C361" s="400" t="s">
        <v>230</v>
      </c>
      <c r="D361" s="399"/>
      <c r="E361" s="276">
        <v>5.49</v>
      </c>
      <c r="F361" s="320"/>
      <c r="G361" s="253"/>
      <c r="H361" s="254"/>
      <c r="I361" s="248"/>
      <c r="J361" s="255"/>
      <c r="K361" s="248"/>
      <c r="M361" s="249" t="s">
        <v>230</v>
      </c>
      <c r="O361" s="237"/>
    </row>
    <row r="362" spans="1:15" ht="12.75">
      <c r="A362" s="246"/>
      <c r="B362" s="250"/>
      <c r="C362" s="400" t="s">
        <v>231</v>
      </c>
      <c r="D362" s="399"/>
      <c r="E362" s="276">
        <v>6</v>
      </c>
      <c r="F362" s="320"/>
      <c r="G362" s="253"/>
      <c r="H362" s="254"/>
      <c r="I362" s="248"/>
      <c r="J362" s="255"/>
      <c r="K362" s="248"/>
      <c r="M362" s="249" t="s">
        <v>231</v>
      </c>
      <c r="O362" s="237"/>
    </row>
    <row r="363" spans="1:15" ht="12.75">
      <c r="A363" s="246"/>
      <c r="B363" s="250"/>
      <c r="C363" s="400" t="s">
        <v>232</v>
      </c>
      <c r="D363" s="399"/>
      <c r="E363" s="276">
        <v>5.8</v>
      </c>
      <c r="F363" s="320"/>
      <c r="G363" s="253"/>
      <c r="H363" s="254"/>
      <c r="I363" s="248"/>
      <c r="J363" s="255"/>
      <c r="K363" s="248"/>
      <c r="M363" s="249" t="s">
        <v>232</v>
      </c>
      <c r="O363" s="237"/>
    </row>
    <row r="364" spans="1:15" ht="12.75">
      <c r="A364" s="246"/>
      <c r="B364" s="250"/>
      <c r="C364" s="400" t="s">
        <v>231</v>
      </c>
      <c r="D364" s="399"/>
      <c r="E364" s="276">
        <v>6</v>
      </c>
      <c r="F364" s="320"/>
      <c r="G364" s="253"/>
      <c r="H364" s="254"/>
      <c r="I364" s="248"/>
      <c r="J364" s="255"/>
      <c r="K364" s="248"/>
      <c r="M364" s="249" t="s">
        <v>231</v>
      </c>
      <c r="O364" s="237"/>
    </row>
    <row r="365" spans="1:15" ht="12.75">
      <c r="A365" s="246"/>
      <c r="B365" s="250"/>
      <c r="C365" s="400" t="s">
        <v>233</v>
      </c>
      <c r="D365" s="399"/>
      <c r="E365" s="276">
        <v>42</v>
      </c>
      <c r="F365" s="320"/>
      <c r="G365" s="253"/>
      <c r="H365" s="254"/>
      <c r="I365" s="248"/>
      <c r="J365" s="255"/>
      <c r="K365" s="248"/>
      <c r="M365" s="249" t="s">
        <v>233</v>
      </c>
      <c r="O365" s="237"/>
    </row>
    <row r="366" spans="1:15" ht="12.75">
      <c r="A366" s="246"/>
      <c r="B366" s="250"/>
      <c r="C366" s="400" t="s">
        <v>231</v>
      </c>
      <c r="D366" s="399"/>
      <c r="E366" s="276">
        <v>6</v>
      </c>
      <c r="F366" s="320"/>
      <c r="G366" s="253"/>
      <c r="H366" s="254"/>
      <c r="I366" s="248"/>
      <c r="J366" s="255"/>
      <c r="K366" s="248"/>
      <c r="M366" s="249" t="s">
        <v>231</v>
      </c>
      <c r="O366" s="237"/>
    </row>
    <row r="367" spans="1:15" ht="12.75">
      <c r="A367" s="246"/>
      <c r="B367" s="250"/>
      <c r="C367" s="400" t="s">
        <v>234</v>
      </c>
      <c r="D367" s="399"/>
      <c r="E367" s="276">
        <v>7</v>
      </c>
      <c r="F367" s="320"/>
      <c r="G367" s="253"/>
      <c r="H367" s="254"/>
      <c r="I367" s="248"/>
      <c r="J367" s="255"/>
      <c r="K367" s="248"/>
      <c r="M367" s="249" t="s">
        <v>234</v>
      </c>
      <c r="O367" s="237"/>
    </row>
    <row r="368" spans="1:15" ht="12.75">
      <c r="A368" s="246"/>
      <c r="B368" s="250"/>
      <c r="C368" s="400" t="s">
        <v>232</v>
      </c>
      <c r="D368" s="399"/>
      <c r="E368" s="276">
        <v>5.8</v>
      </c>
      <c r="F368" s="320"/>
      <c r="G368" s="253"/>
      <c r="H368" s="254"/>
      <c r="I368" s="248"/>
      <c r="J368" s="255"/>
      <c r="K368" s="248"/>
      <c r="M368" s="249" t="s">
        <v>232</v>
      </c>
      <c r="O368" s="237"/>
    </row>
    <row r="369" spans="1:15" ht="12.75">
      <c r="A369" s="246"/>
      <c r="B369" s="250"/>
      <c r="C369" s="400" t="s">
        <v>235</v>
      </c>
      <c r="D369" s="399"/>
      <c r="E369" s="276">
        <v>4.8</v>
      </c>
      <c r="F369" s="320"/>
      <c r="G369" s="253"/>
      <c r="H369" s="254"/>
      <c r="I369" s="248"/>
      <c r="J369" s="255"/>
      <c r="K369" s="248"/>
      <c r="M369" s="249" t="s">
        <v>235</v>
      </c>
      <c r="O369" s="237"/>
    </row>
    <row r="370" spans="1:15" ht="12.75">
      <c r="A370" s="246"/>
      <c r="B370" s="250"/>
      <c r="C370" s="400" t="s">
        <v>236</v>
      </c>
      <c r="D370" s="399"/>
      <c r="E370" s="276">
        <v>3.3</v>
      </c>
      <c r="F370" s="320"/>
      <c r="G370" s="253"/>
      <c r="H370" s="254"/>
      <c r="I370" s="248"/>
      <c r="J370" s="255"/>
      <c r="K370" s="248"/>
      <c r="M370" s="249" t="s">
        <v>236</v>
      </c>
      <c r="O370" s="237"/>
    </row>
    <row r="371" spans="1:15" ht="12.75">
      <c r="A371" s="246"/>
      <c r="B371" s="250"/>
      <c r="C371" s="400" t="s">
        <v>237</v>
      </c>
      <c r="D371" s="399"/>
      <c r="E371" s="276">
        <v>171.99</v>
      </c>
      <c r="F371" s="320"/>
      <c r="G371" s="253"/>
      <c r="H371" s="254"/>
      <c r="I371" s="248"/>
      <c r="J371" s="255"/>
      <c r="K371" s="248"/>
      <c r="M371" s="249" t="s">
        <v>237</v>
      </c>
      <c r="O371" s="237"/>
    </row>
    <row r="372" spans="1:15" ht="12.75">
      <c r="A372" s="246"/>
      <c r="B372" s="250"/>
      <c r="C372" s="398" t="s">
        <v>270</v>
      </c>
      <c r="D372" s="399"/>
      <c r="E372" s="251">
        <v>56.7567</v>
      </c>
      <c r="F372" s="320"/>
      <c r="G372" s="253"/>
      <c r="H372" s="254"/>
      <c r="I372" s="248"/>
      <c r="J372" s="255"/>
      <c r="K372" s="248"/>
      <c r="M372" s="249" t="s">
        <v>270</v>
      </c>
      <c r="O372" s="237"/>
    </row>
    <row r="373" spans="1:80" ht="12.75">
      <c r="A373" s="238">
        <v>112</v>
      </c>
      <c r="B373" s="239" t="s">
        <v>481</v>
      </c>
      <c r="C373" s="240" t="s">
        <v>482</v>
      </c>
      <c r="D373" s="241" t="s">
        <v>118</v>
      </c>
      <c r="E373" s="242">
        <v>78.65</v>
      </c>
      <c r="F373" s="317">
        <v>0</v>
      </c>
      <c r="G373" s="243">
        <f>E373*F373</f>
        <v>0</v>
      </c>
      <c r="H373" s="244">
        <v>0</v>
      </c>
      <c r="I373" s="245">
        <f>E373*H373</f>
        <v>0</v>
      </c>
      <c r="J373" s="244">
        <v>-0.089</v>
      </c>
      <c r="K373" s="245">
        <f>E373*J373</f>
        <v>-6.99985</v>
      </c>
      <c r="O373" s="237">
        <v>2</v>
      </c>
      <c r="AA373" s="212">
        <v>1</v>
      </c>
      <c r="AB373" s="212">
        <v>1</v>
      </c>
      <c r="AC373" s="212">
        <v>1</v>
      </c>
      <c r="AZ373" s="212">
        <v>1</v>
      </c>
      <c r="BA373" s="212">
        <f>IF(AZ373=1,G373,0)</f>
        <v>0</v>
      </c>
      <c r="BB373" s="212">
        <f>IF(AZ373=2,G373,0)</f>
        <v>0</v>
      </c>
      <c r="BC373" s="212">
        <f>IF(AZ373=3,G373,0)</f>
        <v>0</v>
      </c>
      <c r="BD373" s="212">
        <f>IF(AZ373=4,G373,0)</f>
        <v>0</v>
      </c>
      <c r="BE373" s="212">
        <f>IF(AZ373=5,G373,0)</f>
        <v>0</v>
      </c>
      <c r="CA373" s="237">
        <v>1</v>
      </c>
      <c r="CB373" s="237">
        <v>1</v>
      </c>
    </row>
    <row r="374" spans="1:15" ht="12.75">
      <c r="A374" s="246"/>
      <c r="B374" s="250"/>
      <c r="C374" s="398" t="s">
        <v>248</v>
      </c>
      <c r="D374" s="399"/>
      <c r="E374" s="251">
        <v>0</v>
      </c>
      <c r="F374" s="320"/>
      <c r="G374" s="253"/>
      <c r="H374" s="254"/>
      <c r="I374" s="248"/>
      <c r="J374" s="255"/>
      <c r="K374" s="248"/>
      <c r="M374" s="249" t="s">
        <v>248</v>
      </c>
      <c r="O374" s="237"/>
    </row>
    <row r="375" spans="1:15" ht="12.75">
      <c r="A375" s="246"/>
      <c r="B375" s="250"/>
      <c r="C375" s="398" t="s">
        <v>249</v>
      </c>
      <c r="D375" s="399"/>
      <c r="E375" s="251">
        <v>15.65</v>
      </c>
      <c r="F375" s="320"/>
      <c r="G375" s="253"/>
      <c r="H375" s="254"/>
      <c r="I375" s="248"/>
      <c r="J375" s="255"/>
      <c r="K375" s="248"/>
      <c r="M375" s="249" t="s">
        <v>249</v>
      </c>
      <c r="O375" s="237"/>
    </row>
    <row r="376" spans="1:15" ht="12.75">
      <c r="A376" s="246"/>
      <c r="B376" s="250"/>
      <c r="C376" s="398" t="s">
        <v>250</v>
      </c>
      <c r="D376" s="399"/>
      <c r="E376" s="251">
        <v>36.5</v>
      </c>
      <c r="F376" s="320"/>
      <c r="G376" s="253"/>
      <c r="H376" s="254"/>
      <c r="I376" s="248"/>
      <c r="J376" s="255"/>
      <c r="K376" s="248"/>
      <c r="M376" s="249" t="s">
        <v>250</v>
      </c>
      <c r="O376" s="237"/>
    </row>
    <row r="377" spans="1:15" ht="12.75">
      <c r="A377" s="246"/>
      <c r="B377" s="250"/>
      <c r="C377" s="398" t="s">
        <v>251</v>
      </c>
      <c r="D377" s="399"/>
      <c r="E377" s="251">
        <v>11.8</v>
      </c>
      <c r="F377" s="320"/>
      <c r="G377" s="253"/>
      <c r="H377" s="254"/>
      <c r="I377" s="248"/>
      <c r="J377" s="255"/>
      <c r="K377" s="248"/>
      <c r="M377" s="249" t="s">
        <v>251</v>
      </c>
      <c r="O377" s="237"/>
    </row>
    <row r="378" spans="1:15" ht="12.75">
      <c r="A378" s="246"/>
      <c r="B378" s="250"/>
      <c r="C378" s="398" t="s">
        <v>252</v>
      </c>
      <c r="D378" s="399"/>
      <c r="E378" s="251">
        <v>14.7</v>
      </c>
      <c r="F378" s="320"/>
      <c r="G378" s="253"/>
      <c r="H378" s="254"/>
      <c r="I378" s="248"/>
      <c r="J378" s="255"/>
      <c r="K378" s="248"/>
      <c r="M378" s="249" t="s">
        <v>252</v>
      </c>
      <c r="O378" s="237"/>
    </row>
    <row r="379" spans="1:57" ht="12.75">
      <c r="A379" s="256"/>
      <c r="B379" s="257" t="s">
        <v>97</v>
      </c>
      <c r="C379" s="258" t="s">
        <v>463</v>
      </c>
      <c r="D379" s="259"/>
      <c r="E379" s="260"/>
      <c r="F379" s="318"/>
      <c r="G379" s="262">
        <f>SUM(G325:G378)</f>
        <v>0</v>
      </c>
      <c r="H379" s="263"/>
      <c r="I379" s="264">
        <f>SUM(I325:I378)</f>
        <v>0.0007643999999999999</v>
      </c>
      <c r="J379" s="263"/>
      <c r="K379" s="264">
        <f>SUM(K325:K378)</f>
        <v>-14.6384713</v>
      </c>
      <c r="O379" s="237">
        <v>4</v>
      </c>
      <c r="BA379" s="265">
        <f>SUM(BA325:BA378)</f>
        <v>0</v>
      </c>
      <c r="BB379" s="265">
        <f>SUM(BB325:BB378)</f>
        <v>0</v>
      </c>
      <c r="BC379" s="265">
        <f>SUM(BC325:BC378)</f>
        <v>0</v>
      </c>
      <c r="BD379" s="265">
        <f>SUM(BD325:BD378)</f>
        <v>0</v>
      </c>
      <c r="BE379" s="265">
        <f>SUM(BE325:BE378)</f>
        <v>0</v>
      </c>
    </row>
    <row r="380" spans="1:15" ht="12.75">
      <c r="A380" s="227" t="s">
        <v>93</v>
      </c>
      <c r="B380" s="228" t="s">
        <v>483</v>
      </c>
      <c r="C380" s="229" t="s">
        <v>484</v>
      </c>
      <c r="D380" s="230"/>
      <c r="E380" s="231"/>
      <c r="F380" s="319"/>
      <c r="G380" s="232"/>
      <c r="H380" s="233"/>
      <c r="I380" s="234"/>
      <c r="J380" s="235"/>
      <c r="K380" s="236"/>
      <c r="O380" s="237">
        <v>1</v>
      </c>
    </row>
    <row r="381" spans="1:80" ht="12.75">
      <c r="A381" s="238">
        <v>113</v>
      </c>
      <c r="B381" s="239" t="s">
        <v>486</v>
      </c>
      <c r="C381" s="240" t="s">
        <v>487</v>
      </c>
      <c r="D381" s="241" t="s">
        <v>488</v>
      </c>
      <c r="E381" s="242">
        <v>119.170036098</v>
      </c>
      <c r="F381" s="317">
        <v>0</v>
      </c>
      <c r="G381" s="243">
        <f>E381*F381</f>
        <v>0</v>
      </c>
      <c r="H381" s="244">
        <v>0</v>
      </c>
      <c r="I381" s="245">
        <f>E381*H381</f>
        <v>0</v>
      </c>
      <c r="J381" s="244"/>
      <c r="K381" s="245">
        <f>E381*J381</f>
        <v>0</v>
      </c>
      <c r="O381" s="237">
        <v>2</v>
      </c>
      <c r="AA381" s="212">
        <v>7</v>
      </c>
      <c r="AB381" s="212">
        <v>1</v>
      </c>
      <c r="AC381" s="212">
        <v>2</v>
      </c>
      <c r="AZ381" s="212">
        <v>1</v>
      </c>
      <c r="BA381" s="212">
        <f>IF(AZ381=1,G381,0)</f>
        <v>0</v>
      </c>
      <c r="BB381" s="212">
        <f>IF(AZ381=2,G381,0)</f>
        <v>0</v>
      </c>
      <c r="BC381" s="212">
        <f>IF(AZ381=3,G381,0)</f>
        <v>0</v>
      </c>
      <c r="BD381" s="212">
        <f>IF(AZ381=4,G381,0)</f>
        <v>0</v>
      </c>
      <c r="BE381" s="212">
        <f>IF(AZ381=5,G381,0)</f>
        <v>0</v>
      </c>
      <c r="CA381" s="237">
        <v>7</v>
      </c>
      <c r="CB381" s="237">
        <v>1</v>
      </c>
    </row>
    <row r="382" spans="1:57" ht="12.75">
      <c r="A382" s="256"/>
      <c r="B382" s="257" t="s">
        <v>97</v>
      </c>
      <c r="C382" s="258" t="s">
        <v>485</v>
      </c>
      <c r="D382" s="259"/>
      <c r="E382" s="260"/>
      <c r="F382" s="318"/>
      <c r="G382" s="262">
        <f>SUM(G380:G381)</f>
        <v>0</v>
      </c>
      <c r="H382" s="263"/>
      <c r="I382" s="264">
        <f>SUM(I380:I381)</f>
        <v>0</v>
      </c>
      <c r="J382" s="263"/>
      <c r="K382" s="264">
        <f>SUM(K380:K381)</f>
        <v>0</v>
      </c>
      <c r="O382" s="237">
        <v>4</v>
      </c>
      <c r="BA382" s="265">
        <f>SUM(BA380:BA381)</f>
        <v>0</v>
      </c>
      <c r="BB382" s="265">
        <f>SUM(BB380:BB381)</f>
        <v>0</v>
      </c>
      <c r="BC382" s="265">
        <f>SUM(BC380:BC381)</f>
        <v>0</v>
      </c>
      <c r="BD382" s="265">
        <f>SUM(BD380:BD381)</f>
        <v>0</v>
      </c>
      <c r="BE382" s="265">
        <f>SUM(BE380:BE381)</f>
        <v>0</v>
      </c>
    </row>
    <row r="383" spans="1:15" ht="12.75">
      <c r="A383" s="227" t="s">
        <v>93</v>
      </c>
      <c r="B383" s="228" t="s">
        <v>489</v>
      </c>
      <c r="C383" s="229" t="s">
        <v>490</v>
      </c>
      <c r="D383" s="230"/>
      <c r="E383" s="231"/>
      <c r="F383" s="319"/>
      <c r="G383" s="232"/>
      <c r="H383" s="233"/>
      <c r="I383" s="234"/>
      <c r="J383" s="235"/>
      <c r="K383" s="236"/>
      <c r="O383" s="237">
        <v>1</v>
      </c>
    </row>
    <row r="384" spans="1:80" ht="22.5">
      <c r="A384" s="238">
        <v>114</v>
      </c>
      <c r="B384" s="239" t="s">
        <v>492</v>
      </c>
      <c r="C384" s="240" t="s">
        <v>493</v>
      </c>
      <c r="D384" s="241" t="s">
        <v>118</v>
      </c>
      <c r="E384" s="242">
        <v>30.66</v>
      </c>
      <c r="F384" s="317">
        <v>0</v>
      </c>
      <c r="G384" s="243">
        <f>E384*F384</f>
        <v>0</v>
      </c>
      <c r="H384" s="244">
        <v>8E-05</v>
      </c>
      <c r="I384" s="245">
        <f>E384*H384</f>
        <v>0.0024528</v>
      </c>
      <c r="J384" s="244">
        <v>0</v>
      </c>
      <c r="K384" s="245">
        <f>E384*J384</f>
        <v>0</v>
      </c>
      <c r="O384" s="237">
        <v>2</v>
      </c>
      <c r="AA384" s="212">
        <v>1</v>
      </c>
      <c r="AB384" s="212">
        <v>7</v>
      </c>
      <c r="AC384" s="212">
        <v>7</v>
      </c>
      <c r="AZ384" s="212">
        <v>2</v>
      </c>
      <c r="BA384" s="212">
        <f>IF(AZ384=1,G384,0)</f>
        <v>0</v>
      </c>
      <c r="BB384" s="212">
        <f>IF(AZ384=2,G384,0)</f>
        <v>0</v>
      </c>
      <c r="BC384" s="212">
        <f>IF(AZ384=3,G384,0)</f>
        <v>0</v>
      </c>
      <c r="BD384" s="212">
        <f>IF(AZ384=4,G384,0)</f>
        <v>0</v>
      </c>
      <c r="BE384" s="212">
        <f>IF(AZ384=5,G384,0)</f>
        <v>0</v>
      </c>
      <c r="CA384" s="237">
        <v>1</v>
      </c>
      <c r="CB384" s="237">
        <v>7</v>
      </c>
    </row>
    <row r="385" spans="1:15" ht="12.75">
      <c r="A385" s="246"/>
      <c r="B385" s="250"/>
      <c r="C385" s="398" t="s">
        <v>248</v>
      </c>
      <c r="D385" s="399"/>
      <c r="E385" s="251">
        <v>0</v>
      </c>
      <c r="F385" s="320"/>
      <c r="G385" s="253"/>
      <c r="H385" s="254"/>
      <c r="I385" s="248"/>
      <c r="J385" s="255"/>
      <c r="K385" s="248"/>
      <c r="M385" s="249" t="s">
        <v>248</v>
      </c>
      <c r="O385" s="237"/>
    </row>
    <row r="386" spans="1:15" ht="12.75">
      <c r="A386" s="246"/>
      <c r="B386" s="250"/>
      <c r="C386" s="398" t="s">
        <v>280</v>
      </c>
      <c r="D386" s="399"/>
      <c r="E386" s="251">
        <v>13.9</v>
      </c>
      <c r="F386" s="320"/>
      <c r="G386" s="253"/>
      <c r="H386" s="254"/>
      <c r="I386" s="248"/>
      <c r="J386" s="255"/>
      <c r="K386" s="248"/>
      <c r="M386" s="249" t="s">
        <v>280</v>
      </c>
      <c r="O386" s="237"/>
    </row>
    <row r="387" spans="1:15" ht="12.75">
      <c r="A387" s="246"/>
      <c r="B387" s="250"/>
      <c r="C387" s="398" t="s">
        <v>281</v>
      </c>
      <c r="D387" s="399"/>
      <c r="E387" s="251">
        <v>10.3</v>
      </c>
      <c r="F387" s="320"/>
      <c r="G387" s="253"/>
      <c r="H387" s="254"/>
      <c r="I387" s="248"/>
      <c r="J387" s="255"/>
      <c r="K387" s="248"/>
      <c r="M387" s="249" t="s">
        <v>281</v>
      </c>
      <c r="O387" s="237"/>
    </row>
    <row r="388" spans="1:15" ht="12.75">
      <c r="A388" s="246"/>
      <c r="B388" s="250"/>
      <c r="C388" s="398" t="s">
        <v>282</v>
      </c>
      <c r="D388" s="399"/>
      <c r="E388" s="251">
        <v>2.9</v>
      </c>
      <c r="F388" s="320"/>
      <c r="G388" s="253"/>
      <c r="H388" s="254"/>
      <c r="I388" s="248"/>
      <c r="J388" s="255"/>
      <c r="K388" s="248"/>
      <c r="M388" s="249" t="s">
        <v>282</v>
      </c>
      <c r="O388" s="237"/>
    </row>
    <row r="389" spans="1:15" ht="12.75">
      <c r="A389" s="246"/>
      <c r="B389" s="250"/>
      <c r="C389" s="398" t="s">
        <v>283</v>
      </c>
      <c r="D389" s="399"/>
      <c r="E389" s="251">
        <v>3.2</v>
      </c>
      <c r="F389" s="320"/>
      <c r="G389" s="253"/>
      <c r="H389" s="254"/>
      <c r="I389" s="248"/>
      <c r="J389" s="255"/>
      <c r="K389" s="248"/>
      <c r="M389" s="249" t="s">
        <v>283</v>
      </c>
      <c r="O389" s="237"/>
    </row>
    <row r="390" spans="1:15" ht="12.75">
      <c r="A390" s="246"/>
      <c r="B390" s="250"/>
      <c r="C390" s="398" t="s">
        <v>494</v>
      </c>
      <c r="D390" s="399"/>
      <c r="E390" s="251">
        <v>0.36</v>
      </c>
      <c r="F390" s="320"/>
      <c r="G390" s="253"/>
      <c r="H390" s="254"/>
      <c r="I390" s="248"/>
      <c r="J390" s="255"/>
      <c r="K390" s="248"/>
      <c r="M390" s="249" t="s">
        <v>494</v>
      </c>
      <c r="O390" s="237"/>
    </row>
    <row r="391" spans="1:80" ht="12.75">
      <c r="A391" s="238">
        <v>115</v>
      </c>
      <c r="B391" s="239" t="s">
        <v>495</v>
      </c>
      <c r="C391" s="240" t="s">
        <v>496</v>
      </c>
      <c r="D391" s="241" t="s">
        <v>118</v>
      </c>
      <c r="E391" s="242">
        <v>123.6</v>
      </c>
      <c r="F391" s="317">
        <v>0</v>
      </c>
      <c r="G391" s="243">
        <f>E391*F391</f>
        <v>0</v>
      </c>
      <c r="H391" s="244">
        <v>0.00315</v>
      </c>
      <c r="I391" s="245">
        <f>E391*H391</f>
        <v>0.38933999999999996</v>
      </c>
      <c r="J391" s="244">
        <v>0</v>
      </c>
      <c r="K391" s="245">
        <f>E391*J391</f>
        <v>0</v>
      </c>
      <c r="O391" s="237">
        <v>2</v>
      </c>
      <c r="AA391" s="212">
        <v>1</v>
      </c>
      <c r="AB391" s="212">
        <v>0</v>
      </c>
      <c r="AC391" s="212">
        <v>0</v>
      </c>
      <c r="AZ391" s="212">
        <v>2</v>
      </c>
      <c r="BA391" s="212">
        <f>IF(AZ391=1,G391,0)</f>
        <v>0</v>
      </c>
      <c r="BB391" s="212">
        <f>IF(AZ391=2,G391,0)</f>
        <v>0</v>
      </c>
      <c r="BC391" s="212">
        <f>IF(AZ391=3,G391,0)</f>
        <v>0</v>
      </c>
      <c r="BD391" s="212">
        <f>IF(AZ391=4,G391,0)</f>
        <v>0</v>
      </c>
      <c r="BE391" s="212">
        <f>IF(AZ391=5,G391,0)</f>
        <v>0</v>
      </c>
      <c r="CA391" s="237">
        <v>1</v>
      </c>
      <c r="CB391" s="237">
        <v>0</v>
      </c>
    </row>
    <row r="392" spans="1:15" ht="12.75">
      <c r="A392" s="246"/>
      <c r="B392" s="250"/>
      <c r="C392" s="400" t="s">
        <v>227</v>
      </c>
      <c r="D392" s="399"/>
      <c r="E392" s="276">
        <v>0</v>
      </c>
      <c r="F392" s="320"/>
      <c r="G392" s="253"/>
      <c r="H392" s="254"/>
      <c r="I392" s="248"/>
      <c r="J392" s="255"/>
      <c r="K392" s="248"/>
      <c r="M392" s="249" t="s">
        <v>227</v>
      </c>
      <c r="O392" s="237"/>
    </row>
    <row r="393" spans="1:15" ht="12.75">
      <c r="A393" s="246"/>
      <c r="B393" s="250"/>
      <c r="C393" s="400" t="s">
        <v>248</v>
      </c>
      <c r="D393" s="399"/>
      <c r="E393" s="276">
        <v>0</v>
      </c>
      <c r="F393" s="320"/>
      <c r="G393" s="253"/>
      <c r="H393" s="254"/>
      <c r="I393" s="248"/>
      <c r="J393" s="255"/>
      <c r="K393" s="248"/>
      <c r="M393" s="249" t="s">
        <v>248</v>
      </c>
      <c r="O393" s="237"/>
    </row>
    <row r="394" spans="1:15" ht="12.75">
      <c r="A394" s="246"/>
      <c r="B394" s="250"/>
      <c r="C394" s="400" t="s">
        <v>280</v>
      </c>
      <c r="D394" s="399"/>
      <c r="E394" s="276">
        <v>13.9</v>
      </c>
      <c r="F394" s="320"/>
      <c r="G394" s="253"/>
      <c r="H394" s="254"/>
      <c r="I394" s="248"/>
      <c r="J394" s="255"/>
      <c r="K394" s="248"/>
      <c r="M394" s="249" t="s">
        <v>280</v>
      </c>
      <c r="O394" s="237"/>
    </row>
    <row r="395" spans="1:15" ht="12.75">
      <c r="A395" s="246"/>
      <c r="B395" s="250"/>
      <c r="C395" s="400" t="s">
        <v>281</v>
      </c>
      <c r="D395" s="399"/>
      <c r="E395" s="276">
        <v>10.3</v>
      </c>
      <c r="F395" s="320"/>
      <c r="G395" s="253"/>
      <c r="H395" s="254"/>
      <c r="I395" s="248"/>
      <c r="J395" s="255"/>
      <c r="K395" s="248"/>
      <c r="M395" s="249" t="s">
        <v>281</v>
      </c>
      <c r="O395" s="237"/>
    </row>
    <row r="396" spans="1:15" ht="12.75">
      <c r="A396" s="246"/>
      <c r="B396" s="250"/>
      <c r="C396" s="400" t="s">
        <v>282</v>
      </c>
      <c r="D396" s="399"/>
      <c r="E396" s="276">
        <v>2.9</v>
      </c>
      <c r="F396" s="320"/>
      <c r="G396" s="253"/>
      <c r="H396" s="254"/>
      <c r="I396" s="248"/>
      <c r="J396" s="255"/>
      <c r="K396" s="248"/>
      <c r="M396" s="249" t="s">
        <v>282</v>
      </c>
      <c r="O396" s="237"/>
    </row>
    <row r="397" spans="1:15" ht="12.75">
      <c r="A397" s="246"/>
      <c r="B397" s="250"/>
      <c r="C397" s="400" t="s">
        <v>283</v>
      </c>
      <c r="D397" s="399"/>
      <c r="E397" s="276">
        <v>3.2</v>
      </c>
      <c r="F397" s="320"/>
      <c r="G397" s="253"/>
      <c r="H397" s="254"/>
      <c r="I397" s="248"/>
      <c r="J397" s="255"/>
      <c r="K397" s="248"/>
      <c r="M397" s="249" t="s">
        <v>283</v>
      </c>
      <c r="O397" s="237"/>
    </row>
    <row r="398" spans="1:15" ht="12.75">
      <c r="A398" s="246"/>
      <c r="B398" s="250"/>
      <c r="C398" s="400" t="s">
        <v>248</v>
      </c>
      <c r="D398" s="399"/>
      <c r="E398" s="276">
        <v>0</v>
      </c>
      <c r="F398" s="320"/>
      <c r="G398" s="253"/>
      <c r="H398" s="254"/>
      <c r="I398" s="248"/>
      <c r="J398" s="255"/>
      <c r="K398" s="248"/>
      <c r="M398" s="249" t="s">
        <v>248</v>
      </c>
      <c r="O398" s="237"/>
    </row>
    <row r="399" spans="1:15" ht="12.75">
      <c r="A399" s="246"/>
      <c r="B399" s="250"/>
      <c r="C399" s="400" t="s">
        <v>286</v>
      </c>
      <c r="D399" s="399"/>
      <c r="E399" s="276">
        <v>10.8</v>
      </c>
      <c r="F399" s="320"/>
      <c r="G399" s="253"/>
      <c r="H399" s="254"/>
      <c r="I399" s="248"/>
      <c r="J399" s="255"/>
      <c r="K399" s="248"/>
      <c r="M399" s="249" t="s">
        <v>286</v>
      </c>
      <c r="O399" s="237"/>
    </row>
    <row r="400" spans="1:15" ht="12.75">
      <c r="A400" s="246"/>
      <c r="B400" s="250"/>
      <c r="C400" s="400" t="s">
        <v>287</v>
      </c>
      <c r="D400" s="399"/>
      <c r="E400" s="276">
        <v>13.9</v>
      </c>
      <c r="F400" s="320"/>
      <c r="G400" s="253"/>
      <c r="H400" s="254"/>
      <c r="I400" s="248"/>
      <c r="J400" s="255"/>
      <c r="K400" s="248"/>
      <c r="M400" s="249" t="s">
        <v>287</v>
      </c>
      <c r="O400" s="237"/>
    </row>
    <row r="401" spans="1:15" ht="12.75">
      <c r="A401" s="246"/>
      <c r="B401" s="250"/>
      <c r="C401" s="400" t="s">
        <v>288</v>
      </c>
      <c r="D401" s="399"/>
      <c r="E401" s="276">
        <v>3.5</v>
      </c>
      <c r="F401" s="320"/>
      <c r="G401" s="253"/>
      <c r="H401" s="254"/>
      <c r="I401" s="248"/>
      <c r="J401" s="255"/>
      <c r="K401" s="248"/>
      <c r="M401" s="249" t="s">
        <v>288</v>
      </c>
      <c r="O401" s="237"/>
    </row>
    <row r="402" spans="1:15" ht="12.75">
      <c r="A402" s="246"/>
      <c r="B402" s="250"/>
      <c r="C402" s="400" t="s">
        <v>289</v>
      </c>
      <c r="D402" s="399"/>
      <c r="E402" s="276">
        <v>3.3</v>
      </c>
      <c r="F402" s="320"/>
      <c r="G402" s="253"/>
      <c r="H402" s="254"/>
      <c r="I402" s="248"/>
      <c r="J402" s="255"/>
      <c r="K402" s="248"/>
      <c r="M402" s="249" t="s">
        <v>289</v>
      </c>
      <c r="O402" s="237"/>
    </row>
    <row r="403" spans="1:15" ht="12.75">
      <c r="A403" s="246"/>
      <c r="B403" s="250"/>
      <c r="C403" s="400" t="s">
        <v>237</v>
      </c>
      <c r="D403" s="399"/>
      <c r="E403" s="276">
        <v>61.8</v>
      </c>
      <c r="F403" s="320"/>
      <c r="G403" s="253"/>
      <c r="H403" s="254"/>
      <c r="I403" s="248"/>
      <c r="J403" s="255"/>
      <c r="K403" s="248"/>
      <c r="M403" s="249" t="s">
        <v>237</v>
      </c>
      <c r="O403" s="237"/>
    </row>
    <row r="404" spans="1:15" ht="12.75">
      <c r="A404" s="246"/>
      <c r="B404" s="250"/>
      <c r="C404" s="398" t="s">
        <v>497</v>
      </c>
      <c r="D404" s="399"/>
      <c r="E404" s="251">
        <v>123.6</v>
      </c>
      <c r="F404" s="320"/>
      <c r="G404" s="253"/>
      <c r="H404" s="254"/>
      <c r="I404" s="248"/>
      <c r="J404" s="255"/>
      <c r="K404" s="248"/>
      <c r="M404" s="249" t="s">
        <v>497</v>
      </c>
      <c r="O404" s="237"/>
    </row>
    <row r="405" spans="1:80" ht="22.5">
      <c r="A405" s="238">
        <v>116</v>
      </c>
      <c r="B405" s="239" t="s">
        <v>498</v>
      </c>
      <c r="C405" s="240" t="s">
        <v>499</v>
      </c>
      <c r="D405" s="241" t="s">
        <v>118</v>
      </c>
      <c r="E405" s="242">
        <v>30.3</v>
      </c>
      <c r="F405" s="317">
        <v>0</v>
      </c>
      <c r="G405" s="243">
        <f>E405*F405</f>
        <v>0</v>
      </c>
      <c r="H405" s="244">
        <v>0.00049</v>
      </c>
      <c r="I405" s="245">
        <f>E405*H405</f>
        <v>0.014846999999999999</v>
      </c>
      <c r="J405" s="244">
        <v>0</v>
      </c>
      <c r="K405" s="245">
        <f>E405*J405</f>
        <v>0</v>
      </c>
      <c r="O405" s="237">
        <v>2</v>
      </c>
      <c r="AA405" s="212">
        <v>1</v>
      </c>
      <c r="AB405" s="212">
        <v>7</v>
      </c>
      <c r="AC405" s="212">
        <v>7</v>
      </c>
      <c r="AZ405" s="212">
        <v>2</v>
      </c>
      <c r="BA405" s="212">
        <f>IF(AZ405=1,G405,0)</f>
        <v>0</v>
      </c>
      <c r="BB405" s="212">
        <f>IF(AZ405=2,G405,0)</f>
        <v>0</v>
      </c>
      <c r="BC405" s="212">
        <f>IF(AZ405=3,G405,0)</f>
        <v>0</v>
      </c>
      <c r="BD405" s="212">
        <f>IF(AZ405=4,G405,0)</f>
        <v>0</v>
      </c>
      <c r="BE405" s="212">
        <f>IF(AZ405=5,G405,0)</f>
        <v>0</v>
      </c>
      <c r="CA405" s="237">
        <v>1</v>
      </c>
      <c r="CB405" s="237">
        <v>7</v>
      </c>
    </row>
    <row r="406" spans="1:15" ht="12.75">
      <c r="A406" s="246"/>
      <c r="B406" s="250"/>
      <c r="C406" s="398" t="s">
        <v>248</v>
      </c>
      <c r="D406" s="399"/>
      <c r="E406" s="251">
        <v>0</v>
      </c>
      <c r="F406" s="320"/>
      <c r="G406" s="253"/>
      <c r="H406" s="254"/>
      <c r="I406" s="248"/>
      <c r="J406" s="255"/>
      <c r="K406" s="248"/>
      <c r="M406" s="249" t="s">
        <v>248</v>
      </c>
      <c r="O406" s="237"/>
    </row>
    <row r="407" spans="1:15" ht="12.75">
      <c r="A407" s="246"/>
      <c r="B407" s="250"/>
      <c r="C407" s="398" t="s">
        <v>280</v>
      </c>
      <c r="D407" s="399"/>
      <c r="E407" s="251">
        <v>13.9</v>
      </c>
      <c r="F407" s="320"/>
      <c r="G407" s="253"/>
      <c r="H407" s="254"/>
      <c r="I407" s="248"/>
      <c r="J407" s="255"/>
      <c r="K407" s="248"/>
      <c r="M407" s="249" t="s">
        <v>280</v>
      </c>
      <c r="O407" s="237"/>
    </row>
    <row r="408" spans="1:15" ht="12.75">
      <c r="A408" s="246"/>
      <c r="B408" s="250"/>
      <c r="C408" s="398" t="s">
        <v>281</v>
      </c>
      <c r="D408" s="399"/>
      <c r="E408" s="251">
        <v>10.3</v>
      </c>
      <c r="F408" s="320"/>
      <c r="G408" s="253"/>
      <c r="H408" s="254"/>
      <c r="I408" s="248"/>
      <c r="J408" s="255"/>
      <c r="K408" s="248"/>
      <c r="M408" s="249" t="s">
        <v>281</v>
      </c>
      <c r="O408" s="237"/>
    </row>
    <row r="409" spans="1:15" ht="12.75">
      <c r="A409" s="246"/>
      <c r="B409" s="250"/>
      <c r="C409" s="398" t="s">
        <v>282</v>
      </c>
      <c r="D409" s="399"/>
      <c r="E409" s="251">
        <v>2.9</v>
      </c>
      <c r="F409" s="320"/>
      <c r="G409" s="253"/>
      <c r="H409" s="254"/>
      <c r="I409" s="248"/>
      <c r="J409" s="255"/>
      <c r="K409" s="248"/>
      <c r="M409" s="249" t="s">
        <v>282</v>
      </c>
      <c r="O409" s="237"/>
    </row>
    <row r="410" spans="1:15" ht="12.75">
      <c r="A410" s="246"/>
      <c r="B410" s="250"/>
      <c r="C410" s="398" t="s">
        <v>283</v>
      </c>
      <c r="D410" s="399"/>
      <c r="E410" s="251">
        <v>3.2</v>
      </c>
      <c r="F410" s="320"/>
      <c r="G410" s="253"/>
      <c r="H410" s="254"/>
      <c r="I410" s="248"/>
      <c r="J410" s="255"/>
      <c r="K410" s="248"/>
      <c r="M410" s="249" t="s">
        <v>283</v>
      </c>
      <c r="O410" s="237"/>
    </row>
    <row r="411" spans="1:80" ht="22.5">
      <c r="A411" s="238">
        <v>117</v>
      </c>
      <c r="B411" s="239" t="s">
        <v>500</v>
      </c>
      <c r="C411" s="240" t="s">
        <v>501</v>
      </c>
      <c r="D411" s="241" t="s">
        <v>132</v>
      </c>
      <c r="E411" s="242">
        <v>94.25</v>
      </c>
      <c r="F411" s="317">
        <v>0</v>
      </c>
      <c r="G411" s="243">
        <f>E411*F411</f>
        <v>0</v>
      </c>
      <c r="H411" s="244">
        <v>0</v>
      </c>
      <c r="I411" s="245">
        <f>E411*H411</f>
        <v>0</v>
      </c>
      <c r="J411" s="244"/>
      <c r="K411" s="245">
        <f>E411*J411</f>
        <v>0</v>
      </c>
      <c r="O411" s="237">
        <v>2</v>
      </c>
      <c r="AA411" s="212">
        <v>12</v>
      </c>
      <c r="AB411" s="212">
        <v>0</v>
      </c>
      <c r="AC411" s="212">
        <v>192</v>
      </c>
      <c r="AZ411" s="212">
        <v>2</v>
      </c>
      <c r="BA411" s="212">
        <f>IF(AZ411=1,G411,0)</f>
        <v>0</v>
      </c>
      <c r="BB411" s="212">
        <f>IF(AZ411=2,G411,0)</f>
        <v>0</v>
      </c>
      <c r="BC411" s="212">
        <f>IF(AZ411=3,G411,0)</f>
        <v>0</v>
      </c>
      <c r="BD411" s="212">
        <f>IF(AZ411=4,G411,0)</f>
        <v>0</v>
      </c>
      <c r="BE411" s="212">
        <f>IF(AZ411=5,G411,0)</f>
        <v>0</v>
      </c>
      <c r="CA411" s="237">
        <v>12</v>
      </c>
      <c r="CB411" s="237">
        <v>0</v>
      </c>
    </row>
    <row r="412" spans="1:15" ht="12.75">
      <c r="A412" s="246"/>
      <c r="B412" s="250"/>
      <c r="C412" s="398" t="s">
        <v>267</v>
      </c>
      <c r="D412" s="399"/>
      <c r="E412" s="251">
        <v>94.25</v>
      </c>
      <c r="F412" s="320"/>
      <c r="G412" s="253"/>
      <c r="H412" s="254"/>
      <c r="I412" s="248"/>
      <c r="J412" s="255"/>
      <c r="K412" s="248"/>
      <c r="M412" s="249" t="s">
        <v>267</v>
      </c>
      <c r="O412" s="237"/>
    </row>
    <row r="413" spans="1:80" ht="12.75">
      <c r="A413" s="238">
        <v>118</v>
      </c>
      <c r="B413" s="239" t="s">
        <v>502</v>
      </c>
      <c r="C413" s="240" t="s">
        <v>503</v>
      </c>
      <c r="D413" s="241" t="s">
        <v>12</v>
      </c>
      <c r="E413" s="317"/>
      <c r="F413" s="317">
        <v>0</v>
      </c>
      <c r="G413" s="243">
        <f>E413*F413</f>
        <v>0</v>
      </c>
      <c r="H413" s="244">
        <v>0</v>
      </c>
      <c r="I413" s="245">
        <f>E413*H413</f>
        <v>0</v>
      </c>
      <c r="J413" s="244"/>
      <c r="K413" s="245">
        <f>E413*J413</f>
        <v>0</v>
      </c>
      <c r="O413" s="237">
        <v>2</v>
      </c>
      <c r="AA413" s="212">
        <v>7</v>
      </c>
      <c r="AB413" s="212">
        <v>1002</v>
      </c>
      <c r="AC413" s="212">
        <v>5</v>
      </c>
      <c r="AZ413" s="212">
        <v>2</v>
      </c>
      <c r="BA413" s="212">
        <f>IF(AZ413=1,G413,0)</f>
        <v>0</v>
      </c>
      <c r="BB413" s="212">
        <f>IF(AZ413=2,G413,0)</f>
        <v>0</v>
      </c>
      <c r="BC413" s="212">
        <f>IF(AZ413=3,G413,0)</f>
        <v>0</v>
      </c>
      <c r="BD413" s="212">
        <f>IF(AZ413=4,G413,0)</f>
        <v>0</v>
      </c>
      <c r="BE413" s="212">
        <f>IF(AZ413=5,G413,0)</f>
        <v>0</v>
      </c>
      <c r="CA413" s="237">
        <v>7</v>
      </c>
      <c r="CB413" s="237">
        <v>1002</v>
      </c>
    </row>
    <row r="414" spans="1:57" ht="12.75">
      <c r="A414" s="256"/>
      <c r="B414" s="257" t="s">
        <v>97</v>
      </c>
      <c r="C414" s="258" t="s">
        <v>491</v>
      </c>
      <c r="D414" s="259"/>
      <c r="E414" s="260"/>
      <c r="F414" s="318"/>
      <c r="G414" s="262">
        <f>SUM(G383:G413)</f>
        <v>0</v>
      </c>
      <c r="H414" s="263"/>
      <c r="I414" s="264">
        <f>SUM(I383:I413)</f>
        <v>0.40663979999999994</v>
      </c>
      <c r="J414" s="263"/>
      <c r="K414" s="264">
        <f>SUM(K383:K413)</f>
        <v>0</v>
      </c>
      <c r="O414" s="237">
        <v>4</v>
      </c>
      <c r="BA414" s="265">
        <f>SUM(BA383:BA413)</f>
        <v>0</v>
      </c>
      <c r="BB414" s="265">
        <f>SUM(BB383:BB413)</f>
        <v>0</v>
      </c>
      <c r="BC414" s="265">
        <f>SUM(BC383:BC413)</f>
        <v>0</v>
      </c>
      <c r="BD414" s="265">
        <f>SUM(BD383:BD413)</f>
        <v>0</v>
      </c>
      <c r="BE414" s="265">
        <f>SUM(BE383:BE413)</f>
        <v>0</v>
      </c>
    </row>
    <row r="415" spans="1:15" ht="12.75">
      <c r="A415" s="227" t="s">
        <v>93</v>
      </c>
      <c r="B415" s="228" t="s">
        <v>504</v>
      </c>
      <c r="C415" s="229" t="s">
        <v>505</v>
      </c>
      <c r="D415" s="230"/>
      <c r="E415" s="231"/>
      <c r="F415" s="319"/>
      <c r="G415" s="232"/>
      <c r="H415" s="233"/>
      <c r="I415" s="234"/>
      <c r="J415" s="235"/>
      <c r="K415" s="236"/>
      <c r="O415" s="237">
        <v>1</v>
      </c>
    </row>
    <row r="416" spans="1:80" ht="22.5">
      <c r="A416" s="238">
        <v>119</v>
      </c>
      <c r="B416" s="239" t="s">
        <v>507</v>
      </c>
      <c r="C416" s="240" t="s">
        <v>508</v>
      </c>
      <c r="D416" s="241" t="s">
        <v>118</v>
      </c>
      <c r="E416" s="242">
        <v>263.84</v>
      </c>
      <c r="F416" s="317">
        <v>0</v>
      </c>
      <c r="G416" s="243">
        <f>E416*F416</f>
        <v>0</v>
      </c>
      <c r="H416" s="244">
        <v>0.00044</v>
      </c>
      <c r="I416" s="245">
        <f>E416*H416</f>
        <v>0.11608959999999999</v>
      </c>
      <c r="J416" s="244">
        <v>0</v>
      </c>
      <c r="K416" s="245">
        <f>E416*J416</f>
        <v>0</v>
      </c>
      <c r="O416" s="237">
        <v>2</v>
      </c>
      <c r="AA416" s="212">
        <v>1</v>
      </c>
      <c r="AB416" s="212">
        <v>7</v>
      </c>
      <c r="AC416" s="212">
        <v>7</v>
      </c>
      <c r="AZ416" s="212">
        <v>2</v>
      </c>
      <c r="BA416" s="212">
        <f>IF(AZ416=1,G416,0)</f>
        <v>0</v>
      </c>
      <c r="BB416" s="212">
        <f>IF(AZ416=2,G416,0)</f>
        <v>0</v>
      </c>
      <c r="BC416" s="212">
        <f>IF(AZ416=3,G416,0)</f>
        <v>0</v>
      </c>
      <c r="BD416" s="212">
        <f>IF(AZ416=4,G416,0)</f>
        <v>0</v>
      </c>
      <c r="BE416" s="212">
        <f>IF(AZ416=5,G416,0)</f>
        <v>0</v>
      </c>
      <c r="CA416" s="237">
        <v>1</v>
      </c>
      <c r="CB416" s="237">
        <v>7</v>
      </c>
    </row>
    <row r="417" spans="1:15" ht="12.75">
      <c r="A417" s="246"/>
      <c r="B417" s="250"/>
      <c r="C417" s="398" t="s">
        <v>403</v>
      </c>
      <c r="D417" s="399"/>
      <c r="E417" s="251">
        <v>263.84</v>
      </c>
      <c r="F417" s="320"/>
      <c r="G417" s="253"/>
      <c r="H417" s="254"/>
      <c r="I417" s="248"/>
      <c r="J417" s="255"/>
      <c r="K417" s="248"/>
      <c r="M417" s="249" t="s">
        <v>403</v>
      </c>
      <c r="O417" s="237"/>
    </row>
    <row r="418" spans="1:80" ht="12.75">
      <c r="A418" s="238">
        <v>120</v>
      </c>
      <c r="B418" s="239" t="s">
        <v>509</v>
      </c>
      <c r="C418" s="240" t="s">
        <v>510</v>
      </c>
      <c r="D418" s="241" t="s">
        <v>132</v>
      </c>
      <c r="E418" s="242">
        <v>38.8</v>
      </c>
      <c r="F418" s="317">
        <v>0</v>
      </c>
      <c r="G418" s="243">
        <f>E418*F418</f>
        <v>0</v>
      </c>
      <c r="H418" s="244">
        <v>0.00121</v>
      </c>
      <c r="I418" s="245">
        <f>E418*H418</f>
        <v>0.046948</v>
      </c>
      <c r="J418" s="244">
        <v>0</v>
      </c>
      <c r="K418" s="245">
        <f>E418*J418</f>
        <v>0</v>
      </c>
      <c r="O418" s="237">
        <v>2</v>
      </c>
      <c r="AA418" s="212">
        <v>1</v>
      </c>
      <c r="AB418" s="212">
        <v>7</v>
      </c>
      <c r="AC418" s="212">
        <v>7</v>
      </c>
      <c r="AZ418" s="212">
        <v>2</v>
      </c>
      <c r="BA418" s="212">
        <f>IF(AZ418=1,G418,0)</f>
        <v>0</v>
      </c>
      <c r="BB418" s="212">
        <f>IF(AZ418=2,G418,0)</f>
        <v>0</v>
      </c>
      <c r="BC418" s="212">
        <f>IF(AZ418=3,G418,0)</f>
        <v>0</v>
      </c>
      <c r="BD418" s="212">
        <f>IF(AZ418=4,G418,0)</f>
        <v>0</v>
      </c>
      <c r="BE418" s="212">
        <f>IF(AZ418=5,G418,0)</f>
        <v>0</v>
      </c>
      <c r="CA418" s="237">
        <v>1</v>
      </c>
      <c r="CB418" s="237">
        <v>7</v>
      </c>
    </row>
    <row r="419" spans="1:15" ht="12.75">
      <c r="A419" s="246"/>
      <c r="B419" s="250"/>
      <c r="C419" s="398" t="s">
        <v>406</v>
      </c>
      <c r="D419" s="399"/>
      <c r="E419" s="251">
        <v>38.8</v>
      </c>
      <c r="F419" s="320"/>
      <c r="G419" s="253"/>
      <c r="H419" s="254"/>
      <c r="I419" s="248"/>
      <c r="J419" s="255"/>
      <c r="K419" s="248"/>
      <c r="M419" s="249" t="s">
        <v>406</v>
      </c>
      <c r="O419" s="237"/>
    </row>
    <row r="420" spans="1:80" ht="12.75">
      <c r="A420" s="238">
        <v>121</v>
      </c>
      <c r="B420" s="239" t="s">
        <v>511</v>
      </c>
      <c r="C420" s="240" t="s">
        <v>512</v>
      </c>
      <c r="D420" s="241" t="s">
        <v>118</v>
      </c>
      <c r="E420" s="242">
        <v>263.84</v>
      </c>
      <c r="F420" s="317">
        <v>0</v>
      </c>
      <c r="G420" s="243">
        <f>E420*F420</f>
        <v>0</v>
      </c>
      <c r="H420" s="244">
        <v>0.00019</v>
      </c>
      <c r="I420" s="245">
        <f>E420*H420</f>
        <v>0.050129599999999996</v>
      </c>
      <c r="J420" s="244">
        <v>0</v>
      </c>
      <c r="K420" s="245">
        <f>E420*J420</f>
        <v>0</v>
      </c>
      <c r="O420" s="237">
        <v>2</v>
      </c>
      <c r="AA420" s="212">
        <v>1</v>
      </c>
      <c r="AB420" s="212">
        <v>7</v>
      </c>
      <c r="AC420" s="212">
        <v>7</v>
      </c>
      <c r="AZ420" s="212">
        <v>2</v>
      </c>
      <c r="BA420" s="212">
        <f>IF(AZ420=1,G420,0)</f>
        <v>0</v>
      </c>
      <c r="BB420" s="212">
        <f>IF(AZ420=2,G420,0)</f>
        <v>0</v>
      </c>
      <c r="BC420" s="212">
        <f>IF(AZ420=3,G420,0)</f>
        <v>0</v>
      </c>
      <c r="BD420" s="212">
        <f>IF(AZ420=4,G420,0)</f>
        <v>0</v>
      </c>
      <c r="BE420" s="212">
        <f>IF(AZ420=5,G420,0)</f>
        <v>0</v>
      </c>
      <c r="CA420" s="237">
        <v>1</v>
      </c>
      <c r="CB420" s="237">
        <v>7</v>
      </c>
    </row>
    <row r="421" spans="1:15" ht="12.75">
      <c r="A421" s="246"/>
      <c r="B421" s="250"/>
      <c r="C421" s="398" t="s">
        <v>403</v>
      </c>
      <c r="D421" s="399"/>
      <c r="E421" s="251">
        <v>263.84</v>
      </c>
      <c r="F421" s="320"/>
      <c r="G421" s="253"/>
      <c r="H421" s="254"/>
      <c r="I421" s="248"/>
      <c r="J421" s="255"/>
      <c r="K421" s="248"/>
      <c r="M421" s="249" t="s">
        <v>403</v>
      </c>
      <c r="O421" s="237"/>
    </row>
    <row r="422" spans="1:80" ht="12.75">
      <c r="A422" s="238">
        <v>122</v>
      </c>
      <c r="B422" s="239" t="s">
        <v>513</v>
      </c>
      <c r="C422" s="240" t="s">
        <v>514</v>
      </c>
      <c r="D422" s="241" t="s">
        <v>118</v>
      </c>
      <c r="E422" s="242">
        <v>316.608</v>
      </c>
      <c r="F422" s="317">
        <v>0</v>
      </c>
      <c r="G422" s="243">
        <f>E422*F422</f>
        <v>0</v>
      </c>
      <c r="H422" s="244">
        <v>0.0038</v>
      </c>
      <c r="I422" s="245">
        <f>E422*H422</f>
        <v>1.2031104</v>
      </c>
      <c r="J422" s="244"/>
      <c r="K422" s="245">
        <f>E422*J422</f>
        <v>0</v>
      </c>
      <c r="O422" s="237">
        <v>2</v>
      </c>
      <c r="AA422" s="212">
        <v>3</v>
      </c>
      <c r="AB422" s="212">
        <v>7</v>
      </c>
      <c r="AC422" s="212">
        <v>62852269</v>
      </c>
      <c r="AZ422" s="212">
        <v>2</v>
      </c>
      <c r="BA422" s="212">
        <f>IF(AZ422=1,G422,0)</f>
        <v>0</v>
      </c>
      <c r="BB422" s="212">
        <f>IF(AZ422=2,G422,0)</f>
        <v>0</v>
      </c>
      <c r="BC422" s="212">
        <f>IF(AZ422=3,G422,0)</f>
        <v>0</v>
      </c>
      <c r="BD422" s="212">
        <f>IF(AZ422=4,G422,0)</f>
        <v>0</v>
      </c>
      <c r="BE422" s="212">
        <f>IF(AZ422=5,G422,0)</f>
        <v>0</v>
      </c>
      <c r="CA422" s="237">
        <v>3</v>
      </c>
      <c r="CB422" s="237">
        <v>7</v>
      </c>
    </row>
    <row r="423" spans="1:15" ht="12.75">
      <c r="A423" s="246"/>
      <c r="B423" s="250"/>
      <c r="C423" s="398" t="s">
        <v>515</v>
      </c>
      <c r="D423" s="399"/>
      <c r="E423" s="251">
        <v>316.608</v>
      </c>
      <c r="F423" s="320"/>
      <c r="G423" s="253"/>
      <c r="H423" s="254"/>
      <c r="I423" s="248"/>
      <c r="J423" s="255"/>
      <c r="K423" s="248"/>
      <c r="M423" s="249" t="s">
        <v>515</v>
      </c>
      <c r="O423" s="237"/>
    </row>
    <row r="424" spans="1:80" ht="12.75">
      <c r="A424" s="238">
        <v>123</v>
      </c>
      <c r="B424" s="239" t="s">
        <v>516</v>
      </c>
      <c r="C424" s="240" t="s">
        <v>517</v>
      </c>
      <c r="D424" s="241" t="s">
        <v>118</v>
      </c>
      <c r="E424" s="242">
        <v>316.608</v>
      </c>
      <c r="F424" s="317">
        <v>0</v>
      </c>
      <c r="G424" s="243">
        <f>E424*F424</f>
        <v>0</v>
      </c>
      <c r="H424" s="244">
        <v>0.00018</v>
      </c>
      <c r="I424" s="245">
        <f>E424*H424</f>
        <v>0.05698944</v>
      </c>
      <c r="J424" s="244"/>
      <c r="K424" s="245">
        <f>E424*J424</f>
        <v>0</v>
      </c>
      <c r="O424" s="237">
        <v>2</v>
      </c>
      <c r="AA424" s="212">
        <v>3</v>
      </c>
      <c r="AB424" s="212">
        <v>7</v>
      </c>
      <c r="AC424" s="212">
        <v>673522151</v>
      </c>
      <c r="AZ424" s="212">
        <v>2</v>
      </c>
      <c r="BA424" s="212">
        <f>IF(AZ424=1,G424,0)</f>
        <v>0</v>
      </c>
      <c r="BB424" s="212">
        <f>IF(AZ424=2,G424,0)</f>
        <v>0</v>
      </c>
      <c r="BC424" s="212">
        <f>IF(AZ424=3,G424,0)</f>
        <v>0</v>
      </c>
      <c r="BD424" s="212">
        <f>IF(AZ424=4,G424,0)</f>
        <v>0</v>
      </c>
      <c r="BE424" s="212">
        <f>IF(AZ424=5,G424,0)</f>
        <v>0</v>
      </c>
      <c r="CA424" s="237">
        <v>3</v>
      </c>
      <c r="CB424" s="237">
        <v>7</v>
      </c>
    </row>
    <row r="425" spans="1:15" ht="12.75">
      <c r="A425" s="246"/>
      <c r="B425" s="250"/>
      <c r="C425" s="398" t="s">
        <v>515</v>
      </c>
      <c r="D425" s="399"/>
      <c r="E425" s="251">
        <v>316.608</v>
      </c>
      <c r="F425" s="320"/>
      <c r="G425" s="253"/>
      <c r="H425" s="254"/>
      <c r="I425" s="248"/>
      <c r="J425" s="255"/>
      <c r="K425" s="248"/>
      <c r="M425" s="249" t="s">
        <v>515</v>
      </c>
      <c r="O425" s="237"/>
    </row>
    <row r="426" spans="1:80" ht="12.75">
      <c r="A426" s="238">
        <v>124</v>
      </c>
      <c r="B426" s="239" t="s">
        <v>518</v>
      </c>
      <c r="C426" s="240" t="s">
        <v>519</v>
      </c>
      <c r="D426" s="241" t="s">
        <v>12</v>
      </c>
      <c r="E426" s="317"/>
      <c r="F426" s="317">
        <v>0</v>
      </c>
      <c r="G426" s="243">
        <f>E426*F426</f>
        <v>0</v>
      </c>
      <c r="H426" s="244">
        <v>0</v>
      </c>
      <c r="I426" s="245">
        <f>E426*H426</f>
        <v>0</v>
      </c>
      <c r="J426" s="244"/>
      <c r="K426" s="245">
        <f>E426*J426</f>
        <v>0</v>
      </c>
      <c r="O426" s="237">
        <v>2</v>
      </c>
      <c r="AA426" s="212">
        <v>7</v>
      </c>
      <c r="AB426" s="212">
        <v>1002</v>
      </c>
      <c r="AC426" s="212">
        <v>5</v>
      </c>
      <c r="AZ426" s="212">
        <v>2</v>
      </c>
      <c r="BA426" s="212">
        <f>IF(AZ426=1,G426,0)</f>
        <v>0</v>
      </c>
      <c r="BB426" s="212">
        <f>IF(AZ426=2,G426,0)</f>
        <v>0</v>
      </c>
      <c r="BC426" s="212">
        <f>IF(AZ426=3,G426,0)</f>
        <v>0</v>
      </c>
      <c r="BD426" s="212">
        <f>IF(AZ426=4,G426,0)</f>
        <v>0</v>
      </c>
      <c r="BE426" s="212">
        <f>IF(AZ426=5,G426,0)</f>
        <v>0</v>
      </c>
      <c r="CA426" s="237">
        <v>7</v>
      </c>
      <c r="CB426" s="237">
        <v>1002</v>
      </c>
    </row>
    <row r="427" spans="1:57" ht="12.75">
      <c r="A427" s="256"/>
      <c r="B427" s="257" t="s">
        <v>97</v>
      </c>
      <c r="C427" s="258" t="s">
        <v>506</v>
      </c>
      <c r="D427" s="259"/>
      <c r="E427" s="260"/>
      <c r="F427" s="318"/>
      <c r="G427" s="262">
        <f>SUM(G415:G426)</f>
        <v>0</v>
      </c>
      <c r="H427" s="263"/>
      <c r="I427" s="264">
        <f>SUM(I415:I426)</f>
        <v>1.4732670399999999</v>
      </c>
      <c r="J427" s="263"/>
      <c r="K427" s="264">
        <f>SUM(K415:K426)</f>
        <v>0</v>
      </c>
      <c r="O427" s="237">
        <v>4</v>
      </c>
      <c r="BA427" s="265">
        <f>SUM(BA415:BA426)</f>
        <v>0</v>
      </c>
      <c r="BB427" s="265">
        <f>SUM(BB415:BB426)</f>
        <v>0</v>
      </c>
      <c r="BC427" s="265">
        <f>SUM(BC415:BC426)</f>
        <v>0</v>
      </c>
      <c r="BD427" s="265">
        <f>SUM(BD415:BD426)</f>
        <v>0</v>
      </c>
      <c r="BE427" s="265">
        <f>SUM(BE415:BE426)</f>
        <v>0</v>
      </c>
    </row>
    <row r="428" spans="1:15" ht="12.75">
      <c r="A428" s="227" t="s">
        <v>93</v>
      </c>
      <c r="B428" s="228" t="s">
        <v>520</v>
      </c>
      <c r="C428" s="229" t="s">
        <v>521</v>
      </c>
      <c r="D428" s="230"/>
      <c r="E428" s="231"/>
      <c r="F428" s="319"/>
      <c r="G428" s="232"/>
      <c r="H428" s="233"/>
      <c r="I428" s="234"/>
      <c r="J428" s="235"/>
      <c r="K428" s="236"/>
      <c r="O428" s="237">
        <v>1</v>
      </c>
    </row>
    <row r="429" spans="1:80" ht="22.5">
      <c r="A429" s="238">
        <v>125</v>
      </c>
      <c r="B429" s="239" t="s">
        <v>523</v>
      </c>
      <c r="C429" s="240" t="s">
        <v>524</v>
      </c>
      <c r="D429" s="241" t="s">
        <v>118</v>
      </c>
      <c r="E429" s="242">
        <v>263.84</v>
      </c>
      <c r="F429" s="317">
        <v>0</v>
      </c>
      <c r="G429" s="243">
        <f>E429*F429</f>
        <v>0</v>
      </c>
      <c r="H429" s="244">
        <v>0.00116</v>
      </c>
      <c r="I429" s="245">
        <f>E429*H429</f>
        <v>0.30605439999999995</v>
      </c>
      <c r="J429" s="244">
        <v>0</v>
      </c>
      <c r="K429" s="245">
        <f>E429*J429</f>
        <v>0</v>
      </c>
      <c r="O429" s="237">
        <v>2</v>
      </c>
      <c r="AA429" s="212">
        <v>1</v>
      </c>
      <c r="AB429" s="212">
        <v>0</v>
      </c>
      <c r="AC429" s="212">
        <v>0</v>
      </c>
      <c r="AZ429" s="212">
        <v>2</v>
      </c>
      <c r="BA429" s="212">
        <f>IF(AZ429=1,G429,0)</f>
        <v>0</v>
      </c>
      <c r="BB429" s="212">
        <f>IF(AZ429=2,G429,0)</f>
        <v>0</v>
      </c>
      <c r="BC429" s="212">
        <f>IF(AZ429=3,G429,0)</f>
        <v>0</v>
      </c>
      <c r="BD429" s="212">
        <f>IF(AZ429=4,G429,0)</f>
        <v>0</v>
      </c>
      <c r="BE429" s="212">
        <f>IF(AZ429=5,G429,0)</f>
        <v>0</v>
      </c>
      <c r="CA429" s="237">
        <v>1</v>
      </c>
      <c r="CB429" s="237">
        <v>0</v>
      </c>
    </row>
    <row r="430" spans="1:15" ht="12.75">
      <c r="A430" s="246"/>
      <c r="B430" s="250"/>
      <c r="C430" s="398" t="s">
        <v>403</v>
      </c>
      <c r="D430" s="399"/>
      <c r="E430" s="251">
        <v>263.84</v>
      </c>
      <c r="F430" s="320"/>
      <c r="G430" s="253"/>
      <c r="H430" s="254"/>
      <c r="I430" s="248"/>
      <c r="J430" s="255"/>
      <c r="K430" s="248"/>
      <c r="M430" s="249" t="s">
        <v>403</v>
      </c>
      <c r="O430" s="237"/>
    </row>
    <row r="431" spans="1:80" ht="22.5">
      <c r="A431" s="238">
        <v>126</v>
      </c>
      <c r="B431" s="239" t="s">
        <v>525</v>
      </c>
      <c r="C431" s="240" t="s">
        <v>526</v>
      </c>
      <c r="D431" s="241" t="s">
        <v>136</v>
      </c>
      <c r="E431" s="242">
        <v>40.992</v>
      </c>
      <c r="F431" s="317">
        <v>0</v>
      </c>
      <c r="G431" s="243">
        <f>E431*F431</f>
        <v>0</v>
      </c>
      <c r="H431" s="244">
        <v>0.04</v>
      </c>
      <c r="I431" s="245">
        <f>E431*H431</f>
        <v>1.63968</v>
      </c>
      <c r="J431" s="244">
        <v>0</v>
      </c>
      <c r="K431" s="245">
        <f>E431*J431</f>
        <v>0</v>
      </c>
      <c r="O431" s="237">
        <v>2</v>
      </c>
      <c r="AA431" s="212">
        <v>1</v>
      </c>
      <c r="AB431" s="212">
        <v>7</v>
      </c>
      <c r="AC431" s="212">
        <v>7</v>
      </c>
      <c r="AZ431" s="212">
        <v>2</v>
      </c>
      <c r="BA431" s="212">
        <f>IF(AZ431=1,G431,0)</f>
        <v>0</v>
      </c>
      <c r="BB431" s="212">
        <f>IF(AZ431=2,G431,0)</f>
        <v>0</v>
      </c>
      <c r="BC431" s="212">
        <f>IF(AZ431=3,G431,0)</f>
        <v>0</v>
      </c>
      <c r="BD431" s="212">
        <f>IF(AZ431=4,G431,0)</f>
        <v>0</v>
      </c>
      <c r="BE431" s="212">
        <f>IF(AZ431=5,G431,0)</f>
        <v>0</v>
      </c>
      <c r="CA431" s="237">
        <v>1</v>
      </c>
      <c r="CB431" s="237">
        <v>7</v>
      </c>
    </row>
    <row r="432" spans="1:15" ht="12.75">
      <c r="A432" s="246"/>
      <c r="B432" s="250"/>
      <c r="C432" s="398" t="s">
        <v>527</v>
      </c>
      <c r="D432" s="399"/>
      <c r="E432" s="251">
        <v>40.992</v>
      </c>
      <c r="F432" s="320"/>
      <c r="G432" s="253"/>
      <c r="H432" s="254"/>
      <c r="I432" s="248"/>
      <c r="J432" s="255"/>
      <c r="K432" s="248"/>
      <c r="M432" s="249" t="s">
        <v>527</v>
      </c>
      <c r="O432" s="237"/>
    </row>
    <row r="433" spans="1:80" ht="12.75">
      <c r="A433" s="238">
        <v>127</v>
      </c>
      <c r="B433" s="239" t="s">
        <v>528</v>
      </c>
      <c r="C433" s="240" t="s">
        <v>529</v>
      </c>
      <c r="D433" s="241" t="s">
        <v>96</v>
      </c>
      <c r="E433" s="242">
        <v>1</v>
      </c>
      <c r="F433" s="317">
        <v>0</v>
      </c>
      <c r="G433" s="243">
        <f>E433*F433</f>
        <v>0</v>
      </c>
      <c r="H433" s="244">
        <v>0</v>
      </c>
      <c r="I433" s="245">
        <f>E433*H433</f>
        <v>0</v>
      </c>
      <c r="J433" s="244"/>
      <c r="K433" s="245">
        <f>E433*J433</f>
        <v>0</v>
      </c>
      <c r="O433" s="237">
        <v>2</v>
      </c>
      <c r="AA433" s="212">
        <v>12</v>
      </c>
      <c r="AB433" s="212">
        <v>0</v>
      </c>
      <c r="AC433" s="212">
        <v>279</v>
      </c>
      <c r="AZ433" s="212">
        <v>2</v>
      </c>
      <c r="BA433" s="212">
        <f>IF(AZ433=1,G433,0)</f>
        <v>0</v>
      </c>
      <c r="BB433" s="212">
        <f>IF(AZ433=2,G433,0)</f>
        <v>0</v>
      </c>
      <c r="BC433" s="212">
        <f>IF(AZ433=3,G433,0)</f>
        <v>0</v>
      </c>
      <c r="BD433" s="212">
        <f>IF(AZ433=4,G433,0)</f>
        <v>0</v>
      </c>
      <c r="BE433" s="212">
        <f>IF(AZ433=5,G433,0)</f>
        <v>0</v>
      </c>
      <c r="CA433" s="237">
        <v>12</v>
      </c>
      <c r="CB433" s="237">
        <v>0</v>
      </c>
    </row>
    <row r="434" spans="1:80" ht="12.75">
      <c r="A434" s="238">
        <v>128</v>
      </c>
      <c r="B434" s="239" t="s">
        <v>530</v>
      </c>
      <c r="C434" s="240" t="s">
        <v>531</v>
      </c>
      <c r="D434" s="241" t="s">
        <v>118</v>
      </c>
      <c r="E434" s="242">
        <v>277.032</v>
      </c>
      <c r="F434" s="317">
        <v>0</v>
      </c>
      <c r="G434" s="243">
        <f>E434*F434</f>
        <v>0</v>
      </c>
      <c r="H434" s="244">
        <v>0.0054</v>
      </c>
      <c r="I434" s="245">
        <f>E434*H434</f>
        <v>1.4959727999999999</v>
      </c>
      <c r="J434" s="244"/>
      <c r="K434" s="245">
        <f>E434*J434</f>
        <v>0</v>
      </c>
      <c r="O434" s="237">
        <v>2</v>
      </c>
      <c r="AA434" s="212">
        <v>3</v>
      </c>
      <c r="AB434" s="212">
        <v>7</v>
      </c>
      <c r="AC434" s="212">
        <v>28376856</v>
      </c>
      <c r="AZ434" s="212">
        <v>2</v>
      </c>
      <c r="BA434" s="212">
        <f>IF(AZ434=1,G434,0)</f>
        <v>0</v>
      </c>
      <c r="BB434" s="212">
        <f>IF(AZ434=2,G434,0)</f>
        <v>0</v>
      </c>
      <c r="BC434" s="212">
        <f>IF(AZ434=3,G434,0)</f>
        <v>0</v>
      </c>
      <c r="BD434" s="212">
        <f>IF(AZ434=4,G434,0)</f>
        <v>0</v>
      </c>
      <c r="BE434" s="212">
        <f>IF(AZ434=5,G434,0)</f>
        <v>0</v>
      </c>
      <c r="CA434" s="237">
        <v>3</v>
      </c>
      <c r="CB434" s="237">
        <v>7</v>
      </c>
    </row>
    <row r="435" spans="1:15" ht="12.75">
      <c r="A435" s="246"/>
      <c r="B435" s="250"/>
      <c r="C435" s="398" t="s">
        <v>532</v>
      </c>
      <c r="D435" s="399"/>
      <c r="E435" s="251">
        <v>277.032</v>
      </c>
      <c r="F435" s="320"/>
      <c r="G435" s="253"/>
      <c r="H435" s="254"/>
      <c r="I435" s="248"/>
      <c r="J435" s="255"/>
      <c r="K435" s="248"/>
      <c r="M435" s="249" t="s">
        <v>532</v>
      </c>
      <c r="O435" s="237"/>
    </row>
    <row r="436" spans="1:80" ht="12.75">
      <c r="A436" s="238">
        <v>129</v>
      </c>
      <c r="B436" s="239" t="s">
        <v>533</v>
      </c>
      <c r="C436" s="240" t="s">
        <v>534</v>
      </c>
      <c r="D436" s="241" t="s">
        <v>12</v>
      </c>
      <c r="E436" s="317"/>
      <c r="F436" s="317">
        <v>0</v>
      </c>
      <c r="G436" s="243">
        <f>E436*F436</f>
        <v>0</v>
      </c>
      <c r="H436" s="244">
        <v>0</v>
      </c>
      <c r="I436" s="245">
        <f>E436*H436</f>
        <v>0</v>
      </c>
      <c r="J436" s="244"/>
      <c r="K436" s="245">
        <f>E436*J436</f>
        <v>0</v>
      </c>
      <c r="O436" s="237">
        <v>2</v>
      </c>
      <c r="AA436" s="212">
        <v>7</v>
      </c>
      <c r="AB436" s="212">
        <v>1002</v>
      </c>
      <c r="AC436" s="212">
        <v>5</v>
      </c>
      <c r="AZ436" s="212">
        <v>2</v>
      </c>
      <c r="BA436" s="212">
        <f>IF(AZ436=1,G436,0)</f>
        <v>0</v>
      </c>
      <c r="BB436" s="212">
        <f>IF(AZ436=2,G436,0)</f>
        <v>0</v>
      </c>
      <c r="BC436" s="212">
        <f>IF(AZ436=3,G436,0)</f>
        <v>0</v>
      </c>
      <c r="BD436" s="212">
        <f>IF(AZ436=4,G436,0)</f>
        <v>0</v>
      </c>
      <c r="BE436" s="212">
        <f>IF(AZ436=5,G436,0)</f>
        <v>0</v>
      </c>
      <c r="CA436" s="237">
        <v>7</v>
      </c>
      <c r="CB436" s="237">
        <v>1002</v>
      </c>
    </row>
    <row r="437" spans="1:57" ht="12.75">
      <c r="A437" s="256"/>
      <c r="B437" s="257" t="s">
        <v>97</v>
      </c>
      <c r="C437" s="258" t="s">
        <v>522</v>
      </c>
      <c r="D437" s="259"/>
      <c r="E437" s="260"/>
      <c r="F437" s="318"/>
      <c r="G437" s="262">
        <f>SUM(G428:G436)</f>
        <v>0</v>
      </c>
      <c r="H437" s="263"/>
      <c r="I437" s="264">
        <f>SUM(I428:I436)</f>
        <v>3.4417071999999997</v>
      </c>
      <c r="J437" s="263"/>
      <c r="K437" s="264">
        <f>SUM(K428:K436)</f>
        <v>0</v>
      </c>
      <c r="O437" s="237">
        <v>4</v>
      </c>
      <c r="BA437" s="265">
        <f>SUM(BA428:BA436)</f>
        <v>0</v>
      </c>
      <c r="BB437" s="265">
        <f>SUM(BB428:BB436)</f>
        <v>0</v>
      </c>
      <c r="BC437" s="265">
        <f>SUM(BC428:BC436)</f>
        <v>0</v>
      </c>
      <c r="BD437" s="265">
        <f>SUM(BD428:BD436)</f>
        <v>0</v>
      </c>
      <c r="BE437" s="265">
        <f>SUM(BE428:BE436)</f>
        <v>0</v>
      </c>
    </row>
    <row r="438" spans="1:15" ht="12.75">
      <c r="A438" s="227" t="s">
        <v>93</v>
      </c>
      <c r="B438" s="228" t="s">
        <v>535</v>
      </c>
      <c r="C438" s="229" t="s">
        <v>536</v>
      </c>
      <c r="D438" s="230"/>
      <c r="E438" s="231"/>
      <c r="F438" s="319"/>
      <c r="G438" s="232"/>
      <c r="H438" s="233"/>
      <c r="I438" s="234"/>
      <c r="J438" s="235"/>
      <c r="K438" s="236"/>
      <c r="O438" s="237">
        <v>1</v>
      </c>
    </row>
    <row r="439" spans="1:80" ht="12.75">
      <c r="A439" s="238">
        <v>130</v>
      </c>
      <c r="B439" s="239" t="s">
        <v>538</v>
      </c>
      <c r="C439" s="240" t="s">
        <v>539</v>
      </c>
      <c r="D439" s="241" t="s">
        <v>118</v>
      </c>
      <c r="E439" s="242">
        <v>263.84</v>
      </c>
      <c r="F439" s="317">
        <v>0</v>
      </c>
      <c r="G439" s="243">
        <f>E439*F439</f>
        <v>0</v>
      </c>
      <c r="H439" s="244">
        <v>0.01608</v>
      </c>
      <c r="I439" s="245">
        <f>E439*H439</f>
        <v>4.2425472</v>
      </c>
      <c r="J439" s="244">
        <v>0</v>
      </c>
      <c r="K439" s="245">
        <f>E439*J439</f>
        <v>0</v>
      </c>
      <c r="O439" s="237">
        <v>2</v>
      </c>
      <c r="AA439" s="212">
        <v>1</v>
      </c>
      <c r="AB439" s="212">
        <v>7</v>
      </c>
      <c r="AC439" s="212">
        <v>7</v>
      </c>
      <c r="AZ439" s="212">
        <v>2</v>
      </c>
      <c r="BA439" s="212">
        <f>IF(AZ439=1,G439,0)</f>
        <v>0</v>
      </c>
      <c r="BB439" s="212">
        <f>IF(AZ439=2,G439,0)</f>
        <v>0</v>
      </c>
      <c r="BC439" s="212">
        <f>IF(AZ439=3,G439,0)</f>
        <v>0</v>
      </c>
      <c r="BD439" s="212">
        <f>IF(AZ439=4,G439,0)</f>
        <v>0</v>
      </c>
      <c r="BE439" s="212">
        <f>IF(AZ439=5,G439,0)</f>
        <v>0</v>
      </c>
      <c r="CA439" s="237">
        <v>1</v>
      </c>
      <c r="CB439" s="237">
        <v>7</v>
      </c>
    </row>
    <row r="440" spans="1:15" ht="12.75">
      <c r="A440" s="246"/>
      <c r="B440" s="250"/>
      <c r="C440" s="398" t="s">
        <v>540</v>
      </c>
      <c r="D440" s="399"/>
      <c r="E440" s="251">
        <v>263.84</v>
      </c>
      <c r="F440" s="320"/>
      <c r="G440" s="253"/>
      <c r="H440" s="254"/>
      <c r="I440" s="248"/>
      <c r="J440" s="255"/>
      <c r="K440" s="248"/>
      <c r="M440" s="249" t="s">
        <v>540</v>
      </c>
      <c r="O440" s="237"/>
    </row>
    <row r="441" spans="1:80" ht="22.5">
      <c r="A441" s="238">
        <v>131</v>
      </c>
      <c r="B441" s="239" t="s">
        <v>541</v>
      </c>
      <c r="C441" s="240" t="s">
        <v>542</v>
      </c>
      <c r="D441" s="241" t="s">
        <v>118</v>
      </c>
      <c r="E441" s="242">
        <v>15.52</v>
      </c>
      <c r="F441" s="317">
        <v>0</v>
      </c>
      <c r="G441" s="243">
        <f>E441*F441</f>
        <v>0</v>
      </c>
      <c r="H441" s="244">
        <v>0</v>
      </c>
      <c r="I441" s="245">
        <f>E441*H441</f>
        <v>0</v>
      </c>
      <c r="J441" s="244">
        <v>0</v>
      </c>
      <c r="K441" s="245">
        <f>E441*J441</f>
        <v>0</v>
      </c>
      <c r="O441" s="237">
        <v>2</v>
      </c>
      <c r="AA441" s="212">
        <v>1</v>
      </c>
      <c r="AB441" s="212">
        <v>7</v>
      </c>
      <c r="AC441" s="212">
        <v>7</v>
      </c>
      <c r="AZ441" s="212">
        <v>2</v>
      </c>
      <c r="BA441" s="212">
        <f>IF(AZ441=1,G441,0)</f>
        <v>0</v>
      </c>
      <c r="BB441" s="212">
        <f>IF(AZ441=2,G441,0)</f>
        <v>0</v>
      </c>
      <c r="BC441" s="212">
        <f>IF(AZ441=3,G441,0)</f>
        <v>0</v>
      </c>
      <c r="BD441" s="212">
        <f>IF(AZ441=4,G441,0)</f>
        <v>0</v>
      </c>
      <c r="BE441" s="212">
        <f>IF(AZ441=5,G441,0)</f>
        <v>0</v>
      </c>
      <c r="CA441" s="237">
        <v>1</v>
      </c>
      <c r="CB441" s="237">
        <v>7</v>
      </c>
    </row>
    <row r="442" spans="1:15" ht="12.75">
      <c r="A442" s="246"/>
      <c r="B442" s="250"/>
      <c r="C442" s="398" t="s">
        <v>543</v>
      </c>
      <c r="D442" s="399"/>
      <c r="E442" s="251">
        <v>15.52</v>
      </c>
      <c r="F442" s="320"/>
      <c r="G442" s="253"/>
      <c r="H442" s="254"/>
      <c r="I442" s="248"/>
      <c r="J442" s="255"/>
      <c r="K442" s="248"/>
      <c r="M442" s="249" t="s">
        <v>543</v>
      </c>
      <c r="O442" s="237"/>
    </row>
    <row r="443" spans="1:80" ht="22.5">
      <c r="A443" s="238">
        <v>132</v>
      </c>
      <c r="B443" s="239" t="s">
        <v>544</v>
      </c>
      <c r="C443" s="240" t="s">
        <v>545</v>
      </c>
      <c r="D443" s="241" t="s">
        <v>118</v>
      </c>
      <c r="E443" s="242">
        <v>263.84</v>
      </c>
      <c r="F443" s="317">
        <v>0</v>
      </c>
      <c r="G443" s="243">
        <f>E443*F443</f>
        <v>0</v>
      </c>
      <c r="H443" s="244">
        <v>0.00403</v>
      </c>
      <c r="I443" s="245">
        <f>E443*H443</f>
        <v>1.0632751999999999</v>
      </c>
      <c r="J443" s="244">
        <v>0</v>
      </c>
      <c r="K443" s="245">
        <f>E443*J443</f>
        <v>0</v>
      </c>
      <c r="O443" s="237">
        <v>2</v>
      </c>
      <c r="AA443" s="212">
        <v>1</v>
      </c>
      <c r="AB443" s="212">
        <v>7</v>
      </c>
      <c r="AC443" s="212">
        <v>7</v>
      </c>
      <c r="AZ443" s="212">
        <v>2</v>
      </c>
      <c r="BA443" s="212">
        <f>IF(AZ443=1,G443,0)</f>
        <v>0</v>
      </c>
      <c r="BB443" s="212">
        <f>IF(AZ443=2,G443,0)</f>
        <v>0</v>
      </c>
      <c r="BC443" s="212">
        <f>IF(AZ443=3,G443,0)</f>
        <v>0</v>
      </c>
      <c r="BD443" s="212">
        <f>IF(AZ443=4,G443,0)</f>
        <v>0</v>
      </c>
      <c r="BE443" s="212">
        <f>IF(AZ443=5,G443,0)</f>
        <v>0</v>
      </c>
      <c r="CA443" s="237">
        <v>1</v>
      </c>
      <c r="CB443" s="237">
        <v>7</v>
      </c>
    </row>
    <row r="444" spans="1:15" ht="12.75">
      <c r="A444" s="246"/>
      <c r="B444" s="250"/>
      <c r="C444" s="398" t="s">
        <v>403</v>
      </c>
      <c r="D444" s="399"/>
      <c r="E444" s="251">
        <v>263.84</v>
      </c>
      <c r="F444" s="320"/>
      <c r="G444" s="253"/>
      <c r="H444" s="254"/>
      <c r="I444" s="248"/>
      <c r="J444" s="255"/>
      <c r="K444" s="248"/>
      <c r="M444" s="249" t="s">
        <v>403</v>
      </c>
      <c r="O444" s="237"/>
    </row>
    <row r="445" spans="1:80" ht="22.5">
      <c r="A445" s="238">
        <v>133</v>
      </c>
      <c r="B445" s="239" t="s">
        <v>546</v>
      </c>
      <c r="C445" s="240" t="s">
        <v>547</v>
      </c>
      <c r="D445" s="241" t="s">
        <v>118</v>
      </c>
      <c r="E445" s="242">
        <v>263.84</v>
      </c>
      <c r="F445" s="317">
        <v>0</v>
      </c>
      <c r="G445" s="243">
        <f>E445*F445</f>
        <v>0</v>
      </c>
      <c r="H445" s="244">
        <v>0.00145</v>
      </c>
      <c r="I445" s="245">
        <f>E445*H445</f>
        <v>0.38256799999999996</v>
      </c>
      <c r="J445" s="244">
        <v>0</v>
      </c>
      <c r="K445" s="245">
        <f>E445*J445</f>
        <v>0</v>
      </c>
      <c r="O445" s="237">
        <v>2</v>
      </c>
      <c r="AA445" s="212">
        <v>1</v>
      </c>
      <c r="AB445" s="212">
        <v>7</v>
      </c>
      <c r="AC445" s="212">
        <v>7</v>
      </c>
      <c r="AZ445" s="212">
        <v>2</v>
      </c>
      <c r="BA445" s="212">
        <f>IF(AZ445=1,G445,0)</f>
        <v>0</v>
      </c>
      <c r="BB445" s="212">
        <f>IF(AZ445=2,G445,0)</f>
        <v>0</v>
      </c>
      <c r="BC445" s="212">
        <f>IF(AZ445=3,G445,0)</f>
        <v>0</v>
      </c>
      <c r="BD445" s="212">
        <f>IF(AZ445=4,G445,0)</f>
        <v>0</v>
      </c>
      <c r="BE445" s="212">
        <f>IF(AZ445=5,G445,0)</f>
        <v>0</v>
      </c>
      <c r="CA445" s="237">
        <v>1</v>
      </c>
      <c r="CB445" s="237">
        <v>7</v>
      </c>
    </row>
    <row r="446" spans="1:15" ht="12.75">
      <c r="A446" s="246"/>
      <c r="B446" s="250"/>
      <c r="C446" s="398" t="s">
        <v>403</v>
      </c>
      <c r="D446" s="399"/>
      <c r="E446" s="251">
        <v>263.84</v>
      </c>
      <c r="F446" s="320"/>
      <c r="G446" s="253"/>
      <c r="H446" s="254"/>
      <c r="I446" s="248"/>
      <c r="J446" s="255"/>
      <c r="K446" s="248"/>
      <c r="M446" s="249" t="s">
        <v>403</v>
      </c>
      <c r="O446" s="237"/>
    </row>
    <row r="447" spans="1:80" ht="12.75">
      <c r="A447" s="238">
        <v>134</v>
      </c>
      <c r="B447" s="239" t="s">
        <v>548</v>
      </c>
      <c r="C447" s="240" t="s">
        <v>549</v>
      </c>
      <c r="D447" s="241" t="s">
        <v>136</v>
      </c>
      <c r="E447" s="242">
        <v>4</v>
      </c>
      <c r="F447" s="317">
        <v>0</v>
      </c>
      <c r="G447" s="243">
        <f>E447*F447</f>
        <v>0</v>
      </c>
      <c r="H447" s="244">
        <v>0.02357</v>
      </c>
      <c r="I447" s="245">
        <f>E447*H447</f>
        <v>0.09428</v>
      </c>
      <c r="J447" s="244">
        <v>0</v>
      </c>
      <c r="K447" s="245">
        <f>E447*J447</f>
        <v>0</v>
      </c>
      <c r="O447" s="237">
        <v>2</v>
      </c>
      <c r="AA447" s="212">
        <v>1</v>
      </c>
      <c r="AB447" s="212">
        <v>7</v>
      </c>
      <c r="AC447" s="212">
        <v>7</v>
      </c>
      <c r="AZ447" s="212">
        <v>2</v>
      </c>
      <c r="BA447" s="212">
        <f>IF(AZ447=1,G447,0)</f>
        <v>0</v>
      </c>
      <c r="BB447" s="212">
        <f>IF(AZ447=2,G447,0)</f>
        <v>0</v>
      </c>
      <c r="BC447" s="212">
        <f>IF(AZ447=3,G447,0)</f>
        <v>0</v>
      </c>
      <c r="BD447" s="212">
        <f>IF(AZ447=4,G447,0)</f>
        <v>0</v>
      </c>
      <c r="BE447" s="212">
        <f>IF(AZ447=5,G447,0)</f>
        <v>0</v>
      </c>
      <c r="CA447" s="237">
        <v>1</v>
      </c>
      <c r="CB447" s="237">
        <v>7</v>
      </c>
    </row>
    <row r="448" spans="1:80" ht="22.5">
      <c r="A448" s="238">
        <v>135</v>
      </c>
      <c r="B448" s="239" t="s">
        <v>550</v>
      </c>
      <c r="C448" s="240" t="s">
        <v>551</v>
      </c>
      <c r="D448" s="241" t="s">
        <v>118</v>
      </c>
      <c r="E448" s="242">
        <v>13.58</v>
      </c>
      <c r="F448" s="317">
        <v>0</v>
      </c>
      <c r="G448" s="243">
        <f>E448*F448</f>
        <v>0</v>
      </c>
      <c r="H448" s="244">
        <v>0.00981</v>
      </c>
      <c r="I448" s="245">
        <f>E448*H448</f>
        <v>0.1332198</v>
      </c>
      <c r="J448" s="244">
        <v>0</v>
      </c>
      <c r="K448" s="245">
        <f>E448*J448</f>
        <v>0</v>
      </c>
      <c r="O448" s="237">
        <v>2</v>
      </c>
      <c r="AA448" s="212">
        <v>1</v>
      </c>
      <c r="AB448" s="212">
        <v>7</v>
      </c>
      <c r="AC448" s="212">
        <v>7</v>
      </c>
      <c r="AZ448" s="212">
        <v>2</v>
      </c>
      <c r="BA448" s="212">
        <f>IF(AZ448=1,G448,0)</f>
        <v>0</v>
      </c>
      <c r="BB448" s="212">
        <f>IF(AZ448=2,G448,0)</f>
        <v>0</v>
      </c>
      <c r="BC448" s="212">
        <f>IF(AZ448=3,G448,0)</f>
        <v>0</v>
      </c>
      <c r="BD448" s="212">
        <f>IF(AZ448=4,G448,0)</f>
        <v>0</v>
      </c>
      <c r="BE448" s="212">
        <f>IF(AZ448=5,G448,0)</f>
        <v>0</v>
      </c>
      <c r="CA448" s="237">
        <v>1</v>
      </c>
      <c r="CB448" s="237">
        <v>7</v>
      </c>
    </row>
    <row r="449" spans="1:15" ht="12.75">
      <c r="A449" s="246"/>
      <c r="B449" s="250"/>
      <c r="C449" s="398" t="s">
        <v>552</v>
      </c>
      <c r="D449" s="399"/>
      <c r="E449" s="251">
        <v>13.58</v>
      </c>
      <c r="F449" s="320"/>
      <c r="G449" s="253"/>
      <c r="H449" s="254"/>
      <c r="I449" s="248"/>
      <c r="J449" s="255"/>
      <c r="K449" s="248"/>
      <c r="M449" s="249" t="s">
        <v>552</v>
      </c>
      <c r="O449" s="237"/>
    </row>
    <row r="450" spans="1:80" ht="22.5">
      <c r="A450" s="238">
        <v>136</v>
      </c>
      <c r="B450" s="239" t="s">
        <v>553</v>
      </c>
      <c r="C450" s="240" t="s">
        <v>554</v>
      </c>
      <c r="D450" s="241" t="s">
        <v>326</v>
      </c>
      <c r="E450" s="242">
        <v>2</v>
      </c>
      <c r="F450" s="317">
        <v>0</v>
      </c>
      <c r="G450" s="243">
        <f>E450*F450</f>
        <v>0</v>
      </c>
      <c r="H450" s="244">
        <v>0</v>
      </c>
      <c r="I450" s="245">
        <f>E450*H450</f>
        <v>0</v>
      </c>
      <c r="J450" s="244"/>
      <c r="K450" s="245">
        <f>E450*J450</f>
        <v>0</v>
      </c>
      <c r="O450" s="237">
        <v>2</v>
      </c>
      <c r="AA450" s="212">
        <v>12</v>
      </c>
      <c r="AB450" s="212">
        <v>0</v>
      </c>
      <c r="AC450" s="212">
        <v>12</v>
      </c>
      <c r="AZ450" s="212">
        <v>2</v>
      </c>
      <c r="BA450" s="212">
        <f>IF(AZ450=1,G450,0)</f>
        <v>0</v>
      </c>
      <c r="BB450" s="212">
        <f>IF(AZ450=2,G450,0)</f>
        <v>0</v>
      </c>
      <c r="BC450" s="212">
        <f>IF(AZ450=3,G450,0)</f>
        <v>0</v>
      </c>
      <c r="BD450" s="212">
        <f>IF(AZ450=4,G450,0)</f>
        <v>0</v>
      </c>
      <c r="BE450" s="212">
        <f>IF(AZ450=5,G450,0)</f>
        <v>0</v>
      </c>
      <c r="CA450" s="237">
        <v>12</v>
      </c>
      <c r="CB450" s="237">
        <v>0</v>
      </c>
    </row>
    <row r="451" spans="1:15" ht="33.75" customHeight="1">
      <c r="A451" s="246"/>
      <c r="B451" s="247"/>
      <c r="C451" s="404" t="s">
        <v>555</v>
      </c>
      <c r="D451" s="405"/>
      <c r="E451" s="405"/>
      <c r="F451" s="405"/>
      <c r="G451" s="406"/>
      <c r="I451" s="248"/>
      <c r="K451" s="248"/>
      <c r="L451" s="249" t="s">
        <v>555</v>
      </c>
      <c r="O451" s="237">
        <v>3</v>
      </c>
    </row>
    <row r="452" spans="1:15" ht="86.25" customHeight="1">
      <c r="A452" s="246"/>
      <c r="B452" s="247"/>
      <c r="C452" s="401" t="s">
        <v>556</v>
      </c>
      <c r="D452" s="402"/>
      <c r="E452" s="402"/>
      <c r="F452" s="402"/>
      <c r="G452" s="403"/>
      <c r="I452" s="248"/>
      <c r="K452" s="248"/>
      <c r="L452" s="249" t="s">
        <v>556</v>
      </c>
      <c r="O452" s="237">
        <v>3</v>
      </c>
    </row>
    <row r="453" spans="1:80" ht="22.5">
      <c r="A453" s="238">
        <v>137</v>
      </c>
      <c r="B453" s="239" t="s">
        <v>557</v>
      </c>
      <c r="C453" s="240" t="s">
        <v>558</v>
      </c>
      <c r="D453" s="241" t="s">
        <v>118</v>
      </c>
      <c r="E453" s="242">
        <v>263.84</v>
      </c>
      <c r="F453" s="317">
        <v>0</v>
      </c>
      <c r="G453" s="243">
        <f>E453*F453</f>
        <v>0</v>
      </c>
      <c r="H453" s="244">
        <v>0</v>
      </c>
      <c r="I453" s="245">
        <f>E453*H453</f>
        <v>0</v>
      </c>
      <c r="J453" s="244"/>
      <c r="K453" s="245">
        <f>E453*J453</f>
        <v>0</v>
      </c>
      <c r="O453" s="237">
        <v>2</v>
      </c>
      <c r="AA453" s="212">
        <v>12</v>
      </c>
      <c r="AB453" s="212">
        <v>0</v>
      </c>
      <c r="AC453" s="212">
        <v>13</v>
      </c>
      <c r="AZ453" s="212">
        <v>2</v>
      </c>
      <c r="BA453" s="212">
        <f>IF(AZ453=1,G453,0)</f>
        <v>0</v>
      </c>
      <c r="BB453" s="212">
        <f>IF(AZ453=2,G453,0)</f>
        <v>0</v>
      </c>
      <c r="BC453" s="212">
        <f>IF(AZ453=3,G453,0)</f>
        <v>0</v>
      </c>
      <c r="BD453" s="212">
        <f>IF(AZ453=4,G453,0)</f>
        <v>0</v>
      </c>
      <c r="BE453" s="212">
        <f>IF(AZ453=5,G453,0)</f>
        <v>0</v>
      </c>
      <c r="CA453" s="237">
        <v>12</v>
      </c>
      <c r="CB453" s="237">
        <v>0</v>
      </c>
    </row>
    <row r="454" spans="1:15" ht="12.75">
      <c r="A454" s="246"/>
      <c r="B454" s="250"/>
      <c r="C454" s="398" t="s">
        <v>403</v>
      </c>
      <c r="D454" s="399"/>
      <c r="E454" s="251">
        <v>263.84</v>
      </c>
      <c r="F454" s="252"/>
      <c r="G454" s="253"/>
      <c r="H454" s="254"/>
      <c r="I454" s="248"/>
      <c r="J454" s="255"/>
      <c r="K454" s="248"/>
      <c r="M454" s="249" t="s">
        <v>403</v>
      </c>
      <c r="O454" s="237"/>
    </row>
    <row r="455" spans="1:80" ht="22.5">
      <c r="A455" s="238">
        <v>138</v>
      </c>
      <c r="B455" s="239" t="s">
        <v>559</v>
      </c>
      <c r="C455" s="240" t="s">
        <v>560</v>
      </c>
      <c r="D455" s="241" t="s">
        <v>118</v>
      </c>
      <c r="E455" s="242">
        <v>20.88</v>
      </c>
      <c r="F455" s="317">
        <v>0</v>
      </c>
      <c r="G455" s="243">
        <f>E455*F455</f>
        <v>0</v>
      </c>
      <c r="H455" s="244">
        <v>0</v>
      </c>
      <c r="I455" s="245">
        <f>E455*H455</f>
        <v>0</v>
      </c>
      <c r="J455" s="244"/>
      <c r="K455" s="245">
        <f>E455*J455</f>
        <v>0</v>
      </c>
      <c r="O455" s="237">
        <v>2</v>
      </c>
      <c r="AA455" s="212">
        <v>12</v>
      </c>
      <c r="AB455" s="212">
        <v>0</v>
      </c>
      <c r="AC455" s="212">
        <v>153</v>
      </c>
      <c r="AZ455" s="212">
        <v>2</v>
      </c>
      <c r="BA455" s="212">
        <f>IF(AZ455=1,G455,0)</f>
        <v>0</v>
      </c>
      <c r="BB455" s="212">
        <f>IF(AZ455=2,G455,0)</f>
        <v>0</v>
      </c>
      <c r="BC455" s="212">
        <f>IF(AZ455=3,G455,0)</f>
        <v>0</v>
      </c>
      <c r="BD455" s="212">
        <f>IF(AZ455=4,G455,0)</f>
        <v>0</v>
      </c>
      <c r="BE455" s="212">
        <f>IF(AZ455=5,G455,0)</f>
        <v>0</v>
      </c>
      <c r="CA455" s="237">
        <v>12</v>
      </c>
      <c r="CB455" s="237">
        <v>0</v>
      </c>
    </row>
    <row r="456" spans="1:15" ht="33.75">
      <c r="A456" s="246"/>
      <c r="B456" s="247"/>
      <c r="C456" s="401" t="s">
        <v>561</v>
      </c>
      <c r="D456" s="402"/>
      <c r="E456" s="402"/>
      <c r="F456" s="402"/>
      <c r="G456" s="403"/>
      <c r="I456" s="248"/>
      <c r="K456" s="248"/>
      <c r="L456" s="249" t="s">
        <v>561</v>
      </c>
      <c r="O456" s="237">
        <v>3</v>
      </c>
    </row>
    <row r="457" spans="1:15" ht="12.75">
      <c r="A457" s="246"/>
      <c r="B457" s="250"/>
      <c r="C457" s="398" t="s">
        <v>562</v>
      </c>
      <c r="D457" s="399"/>
      <c r="E457" s="251">
        <v>20.88</v>
      </c>
      <c r="F457" s="252"/>
      <c r="G457" s="253"/>
      <c r="H457" s="254"/>
      <c r="I457" s="248"/>
      <c r="J457" s="255"/>
      <c r="K457" s="248"/>
      <c r="M457" s="249" t="s">
        <v>562</v>
      </c>
      <c r="O457" s="237"/>
    </row>
    <row r="458" spans="1:80" ht="12.75">
      <c r="A458" s="238">
        <v>139</v>
      </c>
      <c r="B458" s="239" t="s">
        <v>563</v>
      </c>
      <c r="C458" s="240" t="s">
        <v>564</v>
      </c>
      <c r="D458" s="241" t="s">
        <v>159</v>
      </c>
      <c r="E458" s="242">
        <v>38.8</v>
      </c>
      <c r="F458" s="317">
        <v>0</v>
      </c>
      <c r="G458" s="243">
        <f>E458*F458</f>
        <v>0</v>
      </c>
      <c r="H458" s="244">
        <v>0</v>
      </c>
      <c r="I458" s="245">
        <f>E458*H458</f>
        <v>0</v>
      </c>
      <c r="J458" s="244"/>
      <c r="K458" s="245">
        <f>E458*J458</f>
        <v>0</v>
      </c>
      <c r="O458" s="237">
        <v>2</v>
      </c>
      <c r="AA458" s="212">
        <v>12</v>
      </c>
      <c r="AB458" s="212">
        <v>0</v>
      </c>
      <c r="AC458" s="212">
        <v>234</v>
      </c>
      <c r="AZ458" s="212">
        <v>2</v>
      </c>
      <c r="BA458" s="212">
        <f>IF(AZ458=1,G458,0)</f>
        <v>0</v>
      </c>
      <c r="BB458" s="212">
        <f>IF(AZ458=2,G458,0)</f>
        <v>0</v>
      </c>
      <c r="BC458" s="212">
        <f>IF(AZ458=3,G458,0)</f>
        <v>0</v>
      </c>
      <c r="BD458" s="212">
        <f>IF(AZ458=4,G458,0)</f>
        <v>0</v>
      </c>
      <c r="BE458" s="212">
        <f>IF(AZ458=5,G458,0)</f>
        <v>0</v>
      </c>
      <c r="CA458" s="237">
        <v>12</v>
      </c>
      <c r="CB458" s="237">
        <v>0</v>
      </c>
    </row>
    <row r="459" spans="1:15" ht="12.75">
      <c r="A459" s="246"/>
      <c r="B459" s="247"/>
      <c r="C459" s="401" t="s">
        <v>565</v>
      </c>
      <c r="D459" s="402"/>
      <c r="E459" s="402"/>
      <c r="F459" s="402"/>
      <c r="G459" s="403"/>
      <c r="I459" s="248"/>
      <c r="K459" s="248"/>
      <c r="L459" s="249" t="s">
        <v>565</v>
      </c>
      <c r="O459" s="237">
        <v>3</v>
      </c>
    </row>
    <row r="460" spans="1:15" ht="12.75">
      <c r="A460" s="246"/>
      <c r="B460" s="250"/>
      <c r="C460" s="398" t="s">
        <v>406</v>
      </c>
      <c r="D460" s="399"/>
      <c r="E460" s="251">
        <v>38.8</v>
      </c>
      <c r="F460" s="320"/>
      <c r="G460" s="253"/>
      <c r="H460" s="254"/>
      <c r="I460" s="248"/>
      <c r="J460" s="255"/>
      <c r="K460" s="248"/>
      <c r="M460" s="249" t="s">
        <v>406</v>
      </c>
      <c r="O460" s="237"/>
    </row>
    <row r="461" spans="1:80" ht="12.75">
      <c r="A461" s="238">
        <v>140</v>
      </c>
      <c r="B461" s="239" t="s">
        <v>566</v>
      </c>
      <c r="C461" s="240" t="s">
        <v>567</v>
      </c>
      <c r="D461" s="241" t="s">
        <v>12</v>
      </c>
      <c r="E461" s="317"/>
      <c r="F461" s="317"/>
      <c r="G461" s="243">
        <f>E461*F461</f>
        <v>0</v>
      </c>
      <c r="H461" s="244">
        <v>0</v>
      </c>
      <c r="I461" s="245">
        <f>E461*H461</f>
        <v>0</v>
      </c>
      <c r="J461" s="244"/>
      <c r="K461" s="245">
        <f>E461*J461</f>
        <v>0</v>
      </c>
      <c r="O461" s="237">
        <v>2</v>
      </c>
      <c r="AA461" s="212">
        <v>7</v>
      </c>
      <c r="AB461" s="212">
        <v>1002</v>
      </c>
      <c r="AC461" s="212">
        <v>5</v>
      </c>
      <c r="AZ461" s="212">
        <v>2</v>
      </c>
      <c r="BA461" s="212">
        <f>IF(AZ461=1,G461,0)</f>
        <v>0</v>
      </c>
      <c r="BB461" s="212">
        <f>IF(AZ461=2,G461,0)</f>
        <v>0</v>
      </c>
      <c r="BC461" s="212">
        <f>IF(AZ461=3,G461,0)</f>
        <v>0</v>
      </c>
      <c r="BD461" s="212">
        <f>IF(AZ461=4,G461,0)</f>
        <v>0</v>
      </c>
      <c r="BE461" s="212">
        <f>IF(AZ461=5,G461,0)</f>
        <v>0</v>
      </c>
      <c r="CA461" s="237">
        <v>7</v>
      </c>
      <c r="CB461" s="237">
        <v>1002</v>
      </c>
    </row>
    <row r="462" spans="1:57" ht="12.75">
      <c r="A462" s="256"/>
      <c r="B462" s="257" t="s">
        <v>97</v>
      </c>
      <c r="C462" s="258" t="s">
        <v>537</v>
      </c>
      <c r="D462" s="259"/>
      <c r="E462" s="260"/>
      <c r="F462" s="261"/>
      <c r="G462" s="262">
        <f>SUM(G438:G461)</f>
        <v>0</v>
      </c>
      <c r="H462" s="263"/>
      <c r="I462" s="264">
        <f>SUM(I438:I461)</f>
        <v>5.9158902</v>
      </c>
      <c r="J462" s="263"/>
      <c r="K462" s="264">
        <f>SUM(K438:K461)</f>
        <v>0</v>
      </c>
      <c r="O462" s="237">
        <v>4</v>
      </c>
      <c r="BA462" s="265">
        <f>SUM(BA438:BA461)</f>
        <v>0</v>
      </c>
      <c r="BB462" s="265">
        <f>SUM(BB438:BB461)</f>
        <v>0</v>
      </c>
      <c r="BC462" s="265">
        <f>SUM(BC438:BC461)</f>
        <v>0</v>
      </c>
      <c r="BD462" s="265">
        <f>SUM(BD438:BD461)</f>
        <v>0</v>
      </c>
      <c r="BE462" s="265">
        <f>SUM(BE438:BE461)</f>
        <v>0</v>
      </c>
    </row>
    <row r="463" spans="1:15" ht="12.75">
      <c r="A463" s="227" t="s">
        <v>93</v>
      </c>
      <c r="B463" s="228" t="s">
        <v>568</v>
      </c>
      <c r="C463" s="229" t="s">
        <v>569</v>
      </c>
      <c r="D463" s="230"/>
      <c r="E463" s="231"/>
      <c r="F463" s="231"/>
      <c r="G463" s="232"/>
      <c r="H463" s="233"/>
      <c r="I463" s="234"/>
      <c r="J463" s="235"/>
      <c r="K463" s="236"/>
      <c r="O463" s="237">
        <v>1</v>
      </c>
    </row>
    <row r="464" spans="1:80" ht="22.5">
      <c r="A464" s="238">
        <v>141</v>
      </c>
      <c r="B464" s="239" t="s">
        <v>571</v>
      </c>
      <c r="C464" s="240" t="s">
        <v>572</v>
      </c>
      <c r="D464" s="241" t="s">
        <v>122</v>
      </c>
      <c r="E464" s="242">
        <v>4</v>
      </c>
      <c r="F464" s="317">
        <v>0</v>
      </c>
      <c r="G464" s="243">
        <f>E464*F464</f>
        <v>0</v>
      </c>
      <c r="H464" s="244">
        <v>0.07643</v>
      </c>
      <c r="I464" s="245">
        <f>E464*H464</f>
        <v>0.30572</v>
      </c>
      <c r="J464" s="244">
        <v>0</v>
      </c>
      <c r="K464" s="245">
        <f>E464*J464</f>
        <v>0</v>
      </c>
      <c r="O464" s="237">
        <v>2</v>
      </c>
      <c r="AA464" s="212">
        <v>1</v>
      </c>
      <c r="AB464" s="212">
        <v>0</v>
      </c>
      <c r="AC464" s="212">
        <v>0</v>
      </c>
      <c r="AZ464" s="212">
        <v>2</v>
      </c>
      <c r="BA464" s="212">
        <f>IF(AZ464=1,G464,0)</f>
        <v>0</v>
      </c>
      <c r="BB464" s="212">
        <f>IF(AZ464=2,G464,0)</f>
        <v>0</v>
      </c>
      <c r="BC464" s="212">
        <f>IF(AZ464=3,G464,0)</f>
        <v>0</v>
      </c>
      <c r="BD464" s="212">
        <f>IF(AZ464=4,G464,0)</f>
        <v>0</v>
      </c>
      <c r="BE464" s="212">
        <f>IF(AZ464=5,G464,0)</f>
        <v>0</v>
      </c>
      <c r="CA464" s="237">
        <v>1</v>
      </c>
      <c r="CB464" s="237">
        <v>0</v>
      </c>
    </row>
    <row r="465" spans="1:80" ht="12.75">
      <c r="A465" s="238">
        <v>142</v>
      </c>
      <c r="B465" s="239" t="s">
        <v>573</v>
      </c>
      <c r="C465" s="240" t="s">
        <v>574</v>
      </c>
      <c r="D465" s="241" t="s">
        <v>118</v>
      </c>
      <c r="E465" s="242">
        <v>4</v>
      </c>
      <c r="F465" s="317">
        <v>0</v>
      </c>
      <c r="G465" s="243">
        <f>E465*F465</f>
        <v>0</v>
      </c>
      <c r="H465" s="244">
        <v>0.0098</v>
      </c>
      <c r="I465" s="245">
        <f>E465*H465</f>
        <v>0.0392</v>
      </c>
      <c r="J465" s="244">
        <v>0</v>
      </c>
      <c r="K465" s="245">
        <f>E465*J465</f>
        <v>0</v>
      </c>
      <c r="O465" s="237">
        <v>2</v>
      </c>
      <c r="AA465" s="212">
        <v>1</v>
      </c>
      <c r="AB465" s="212">
        <v>7</v>
      </c>
      <c r="AC465" s="212">
        <v>7</v>
      </c>
      <c r="AZ465" s="212">
        <v>2</v>
      </c>
      <c r="BA465" s="212">
        <f>IF(AZ465=1,G465,0)</f>
        <v>0</v>
      </c>
      <c r="BB465" s="212">
        <f>IF(AZ465=2,G465,0)</f>
        <v>0</v>
      </c>
      <c r="BC465" s="212">
        <f>IF(AZ465=3,G465,0)</f>
        <v>0</v>
      </c>
      <c r="BD465" s="212">
        <f>IF(AZ465=4,G465,0)</f>
        <v>0</v>
      </c>
      <c r="BE465" s="212">
        <f>IF(AZ465=5,G465,0)</f>
        <v>0</v>
      </c>
      <c r="CA465" s="237">
        <v>1</v>
      </c>
      <c r="CB465" s="237">
        <v>7</v>
      </c>
    </row>
    <row r="466" spans="1:15" ht="12.75">
      <c r="A466" s="246"/>
      <c r="B466" s="250"/>
      <c r="C466" s="398" t="s">
        <v>575</v>
      </c>
      <c r="D466" s="399"/>
      <c r="E466" s="251">
        <v>4</v>
      </c>
      <c r="F466" s="320"/>
      <c r="G466" s="253"/>
      <c r="H466" s="254"/>
      <c r="I466" s="248"/>
      <c r="J466" s="255"/>
      <c r="K466" s="248"/>
      <c r="M466" s="249" t="s">
        <v>575</v>
      </c>
      <c r="O466" s="237"/>
    </row>
    <row r="467" spans="1:80" ht="12.75">
      <c r="A467" s="238">
        <v>143</v>
      </c>
      <c r="B467" s="239" t="s">
        <v>576</v>
      </c>
      <c r="C467" s="240" t="s">
        <v>577</v>
      </c>
      <c r="D467" s="241" t="s">
        <v>132</v>
      </c>
      <c r="E467" s="242">
        <v>38.7</v>
      </c>
      <c r="F467" s="317">
        <v>0</v>
      </c>
      <c r="G467" s="243">
        <f>E467*F467</f>
        <v>0</v>
      </c>
      <c r="H467" s="244">
        <v>0</v>
      </c>
      <c r="I467" s="245">
        <f>E467*H467</f>
        <v>0</v>
      </c>
      <c r="J467" s="244">
        <v>0</v>
      </c>
      <c r="K467" s="245">
        <f>E467*J467</f>
        <v>0</v>
      </c>
      <c r="O467" s="237">
        <v>2</v>
      </c>
      <c r="AA467" s="212">
        <v>1</v>
      </c>
      <c r="AB467" s="212">
        <v>7</v>
      </c>
      <c r="AC467" s="212">
        <v>7</v>
      </c>
      <c r="AZ467" s="212">
        <v>2</v>
      </c>
      <c r="BA467" s="212">
        <f>IF(AZ467=1,G467,0)</f>
        <v>0</v>
      </c>
      <c r="BB467" s="212">
        <f>IF(AZ467=2,G467,0)</f>
        <v>0</v>
      </c>
      <c r="BC467" s="212">
        <f>IF(AZ467=3,G467,0)</f>
        <v>0</v>
      </c>
      <c r="BD467" s="212">
        <f>IF(AZ467=4,G467,0)</f>
        <v>0</v>
      </c>
      <c r="BE467" s="212">
        <f>IF(AZ467=5,G467,0)</f>
        <v>0</v>
      </c>
      <c r="CA467" s="237">
        <v>1</v>
      </c>
      <c r="CB467" s="237">
        <v>7</v>
      </c>
    </row>
    <row r="468" spans="1:15" ht="12.75">
      <c r="A468" s="246"/>
      <c r="B468" s="250"/>
      <c r="C468" s="398" t="s">
        <v>578</v>
      </c>
      <c r="D468" s="399"/>
      <c r="E468" s="251">
        <v>38.7</v>
      </c>
      <c r="F468" s="320"/>
      <c r="G468" s="253"/>
      <c r="H468" s="254"/>
      <c r="I468" s="248"/>
      <c r="J468" s="255"/>
      <c r="K468" s="248"/>
      <c r="M468" s="249" t="s">
        <v>578</v>
      </c>
      <c r="O468" s="237"/>
    </row>
    <row r="469" spans="1:80" ht="12.75">
      <c r="A469" s="238">
        <v>144</v>
      </c>
      <c r="B469" s="239" t="s">
        <v>579</v>
      </c>
      <c r="C469" s="240" t="s">
        <v>580</v>
      </c>
      <c r="D469" s="241" t="s">
        <v>122</v>
      </c>
      <c r="E469" s="242">
        <v>4</v>
      </c>
      <c r="F469" s="317">
        <v>0</v>
      </c>
      <c r="G469" s="243">
        <f>E469*F469</f>
        <v>0</v>
      </c>
      <c r="H469" s="244">
        <v>0.00165</v>
      </c>
      <c r="I469" s="245">
        <f>E469*H469</f>
        <v>0.0066</v>
      </c>
      <c r="J469" s="244">
        <v>0</v>
      </c>
      <c r="K469" s="245">
        <f>E469*J469</f>
        <v>0</v>
      </c>
      <c r="O469" s="237">
        <v>2</v>
      </c>
      <c r="AA469" s="212">
        <v>1</v>
      </c>
      <c r="AB469" s="212">
        <v>7</v>
      </c>
      <c r="AC469" s="212">
        <v>7</v>
      </c>
      <c r="AZ469" s="212">
        <v>2</v>
      </c>
      <c r="BA469" s="212">
        <f>IF(AZ469=1,G469,0)</f>
        <v>0</v>
      </c>
      <c r="BB469" s="212">
        <f>IF(AZ469=2,G469,0)</f>
        <v>0</v>
      </c>
      <c r="BC469" s="212">
        <f>IF(AZ469=3,G469,0)</f>
        <v>0</v>
      </c>
      <c r="BD469" s="212">
        <f>IF(AZ469=4,G469,0)</f>
        <v>0</v>
      </c>
      <c r="BE469" s="212">
        <f>IF(AZ469=5,G469,0)</f>
        <v>0</v>
      </c>
      <c r="CA469" s="237">
        <v>1</v>
      </c>
      <c r="CB469" s="237">
        <v>7</v>
      </c>
    </row>
    <row r="470" spans="1:80" ht="12.75">
      <c r="A470" s="238">
        <v>145</v>
      </c>
      <c r="B470" s="239" t="s">
        <v>581</v>
      </c>
      <c r="C470" s="240" t="s">
        <v>582</v>
      </c>
      <c r="D470" s="241" t="s">
        <v>132</v>
      </c>
      <c r="E470" s="242">
        <v>26</v>
      </c>
      <c r="F470" s="317">
        <v>0</v>
      </c>
      <c r="G470" s="243">
        <f>E470*F470</f>
        <v>0</v>
      </c>
      <c r="H470" s="244">
        <v>0</v>
      </c>
      <c r="I470" s="245">
        <f>E470*H470</f>
        <v>0</v>
      </c>
      <c r="J470" s="244">
        <v>0</v>
      </c>
      <c r="K470" s="245">
        <f>E470*J470</f>
        <v>0</v>
      </c>
      <c r="O470" s="237">
        <v>2</v>
      </c>
      <c r="AA470" s="212">
        <v>1</v>
      </c>
      <c r="AB470" s="212">
        <v>7</v>
      </c>
      <c r="AC470" s="212">
        <v>7</v>
      </c>
      <c r="AZ470" s="212">
        <v>2</v>
      </c>
      <c r="BA470" s="212">
        <f>IF(AZ470=1,G470,0)</f>
        <v>0</v>
      </c>
      <c r="BB470" s="212">
        <f>IF(AZ470=2,G470,0)</f>
        <v>0</v>
      </c>
      <c r="BC470" s="212">
        <f>IF(AZ470=3,G470,0)</f>
        <v>0</v>
      </c>
      <c r="BD470" s="212">
        <f>IF(AZ470=4,G470,0)</f>
        <v>0</v>
      </c>
      <c r="BE470" s="212">
        <f>IF(AZ470=5,G470,0)</f>
        <v>0</v>
      </c>
      <c r="CA470" s="237">
        <v>1</v>
      </c>
      <c r="CB470" s="237">
        <v>7</v>
      </c>
    </row>
    <row r="471" spans="1:15" ht="12.75">
      <c r="A471" s="246"/>
      <c r="B471" s="250"/>
      <c r="C471" s="398" t="s">
        <v>583</v>
      </c>
      <c r="D471" s="399"/>
      <c r="E471" s="251">
        <v>26</v>
      </c>
      <c r="F471" s="320"/>
      <c r="G471" s="253"/>
      <c r="H471" s="254"/>
      <c r="I471" s="248"/>
      <c r="J471" s="255"/>
      <c r="K471" s="248"/>
      <c r="M471" s="249" t="s">
        <v>583</v>
      </c>
      <c r="O471" s="237"/>
    </row>
    <row r="472" spans="1:80" ht="12.75">
      <c r="A472" s="238">
        <v>146</v>
      </c>
      <c r="B472" s="239" t="s">
        <v>584</v>
      </c>
      <c r="C472" s="240" t="s">
        <v>585</v>
      </c>
      <c r="D472" s="241" t="s">
        <v>132</v>
      </c>
      <c r="E472" s="242">
        <v>44.5</v>
      </c>
      <c r="F472" s="317">
        <v>0</v>
      </c>
      <c r="G472" s="243">
        <f>E472*F472</f>
        <v>0</v>
      </c>
      <c r="H472" s="244">
        <v>0.00253</v>
      </c>
      <c r="I472" s="245">
        <f>E472*H472</f>
        <v>0.112585</v>
      </c>
      <c r="J472" s="244">
        <v>0</v>
      </c>
      <c r="K472" s="245">
        <f>E472*J472</f>
        <v>0</v>
      </c>
      <c r="O472" s="237">
        <v>2</v>
      </c>
      <c r="AA472" s="212">
        <v>1</v>
      </c>
      <c r="AB472" s="212">
        <v>7</v>
      </c>
      <c r="AC472" s="212">
        <v>7</v>
      </c>
      <c r="AZ472" s="212">
        <v>2</v>
      </c>
      <c r="BA472" s="212">
        <f>IF(AZ472=1,G472,0)</f>
        <v>0</v>
      </c>
      <c r="BB472" s="212">
        <f>IF(AZ472=2,G472,0)</f>
        <v>0</v>
      </c>
      <c r="BC472" s="212">
        <f>IF(AZ472=3,G472,0)</f>
        <v>0</v>
      </c>
      <c r="BD472" s="212">
        <f>IF(AZ472=4,G472,0)</f>
        <v>0</v>
      </c>
      <c r="BE472" s="212">
        <f>IF(AZ472=5,G472,0)</f>
        <v>0</v>
      </c>
      <c r="CA472" s="237">
        <v>1</v>
      </c>
      <c r="CB472" s="237">
        <v>7</v>
      </c>
    </row>
    <row r="473" spans="1:15" ht="12.75">
      <c r="A473" s="246"/>
      <c r="B473" s="250"/>
      <c r="C473" s="398" t="s">
        <v>586</v>
      </c>
      <c r="D473" s="399"/>
      <c r="E473" s="251">
        <v>19.2</v>
      </c>
      <c r="F473" s="320"/>
      <c r="G473" s="253"/>
      <c r="H473" s="254"/>
      <c r="I473" s="248"/>
      <c r="J473" s="255"/>
      <c r="K473" s="248"/>
      <c r="M473" s="249" t="s">
        <v>586</v>
      </c>
      <c r="O473" s="237"/>
    </row>
    <row r="474" spans="1:15" ht="12.75">
      <c r="A474" s="246"/>
      <c r="B474" s="250"/>
      <c r="C474" s="398" t="s">
        <v>587</v>
      </c>
      <c r="D474" s="399"/>
      <c r="E474" s="251">
        <v>3.6</v>
      </c>
      <c r="F474" s="320"/>
      <c r="G474" s="253"/>
      <c r="H474" s="254"/>
      <c r="I474" s="248"/>
      <c r="J474" s="255"/>
      <c r="K474" s="248"/>
      <c r="M474" s="249" t="s">
        <v>587</v>
      </c>
      <c r="O474" s="237"/>
    </row>
    <row r="475" spans="1:15" ht="12.75">
      <c r="A475" s="246"/>
      <c r="B475" s="250"/>
      <c r="C475" s="398" t="s">
        <v>588</v>
      </c>
      <c r="D475" s="399"/>
      <c r="E475" s="251">
        <v>16.2</v>
      </c>
      <c r="F475" s="320"/>
      <c r="G475" s="253"/>
      <c r="H475" s="254"/>
      <c r="I475" s="248"/>
      <c r="J475" s="255"/>
      <c r="K475" s="248"/>
      <c r="M475" s="249" t="s">
        <v>588</v>
      </c>
      <c r="O475" s="237"/>
    </row>
    <row r="476" spans="1:15" ht="12.75">
      <c r="A476" s="246"/>
      <c r="B476" s="250"/>
      <c r="C476" s="398" t="s">
        <v>589</v>
      </c>
      <c r="D476" s="399"/>
      <c r="E476" s="251">
        <v>1.5</v>
      </c>
      <c r="F476" s="320"/>
      <c r="G476" s="253"/>
      <c r="H476" s="254"/>
      <c r="I476" s="248"/>
      <c r="J476" s="255"/>
      <c r="K476" s="248"/>
      <c r="M476" s="249" t="s">
        <v>589</v>
      </c>
      <c r="O476" s="237"/>
    </row>
    <row r="477" spans="1:15" ht="12.75">
      <c r="A477" s="246"/>
      <c r="B477" s="250"/>
      <c r="C477" s="398" t="s">
        <v>590</v>
      </c>
      <c r="D477" s="399"/>
      <c r="E477" s="251">
        <v>4</v>
      </c>
      <c r="F477" s="320"/>
      <c r="G477" s="253"/>
      <c r="H477" s="254"/>
      <c r="I477" s="248"/>
      <c r="J477" s="255"/>
      <c r="K477" s="248"/>
      <c r="M477" s="249" t="s">
        <v>590</v>
      </c>
      <c r="O477" s="237"/>
    </row>
    <row r="478" spans="1:80" ht="12.75">
      <c r="A478" s="238">
        <v>147</v>
      </c>
      <c r="B478" s="239" t="s">
        <v>591</v>
      </c>
      <c r="C478" s="240" t="s">
        <v>592</v>
      </c>
      <c r="D478" s="241" t="s">
        <v>132</v>
      </c>
      <c r="E478" s="242">
        <v>10.7</v>
      </c>
      <c r="F478" s="317">
        <v>0</v>
      </c>
      <c r="G478" s="243">
        <f>E478*F478</f>
        <v>0</v>
      </c>
      <c r="H478" s="244">
        <v>0.00274</v>
      </c>
      <c r="I478" s="245">
        <f>E478*H478</f>
        <v>0.029317999999999997</v>
      </c>
      <c r="J478" s="244">
        <v>0</v>
      </c>
      <c r="K478" s="245">
        <f>E478*J478</f>
        <v>0</v>
      </c>
      <c r="O478" s="237">
        <v>2</v>
      </c>
      <c r="AA478" s="212">
        <v>1</v>
      </c>
      <c r="AB478" s="212">
        <v>7</v>
      </c>
      <c r="AC478" s="212">
        <v>7</v>
      </c>
      <c r="AZ478" s="212">
        <v>2</v>
      </c>
      <c r="BA478" s="212">
        <f>IF(AZ478=1,G478,0)</f>
        <v>0</v>
      </c>
      <c r="BB478" s="212">
        <f>IF(AZ478=2,G478,0)</f>
        <v>0</v>
      </c>
      <c r="BC478" s="212">
        <f>IF(AZ478=3,G478,0)</f>
        <v>0</v>
      </c>
      <c r="BD478" s="212">
        <f>IF(AZ478=4,G478,0)</f>
        <v>0</v>
      </c>
      <c r="BE478" s="212">
        <f>IF(AZ478=5,G478,0)</f>
        <v>0</v>
      </c>
      <c r="CA478" s="237">
        <v>1</v>
      </c>
      <c r="CB478" s="237">
        <v>7</v>
      </c>
    </row>
    <row r="479" spans="1:15" ht="12.75">
      <c r="A479" s="246"/>
      <c r="B479" s="250"/>
      <c r="C479" s="398" t="s">
        <v>593</v>
      </c>
      <c r="D479" s="399"/>
      <c r="E479" s="251">
        <v>10.7</v>
      </c>
      <c r="F479" s="320"/>
      <c r="G479" s="253"/>
      <c r="H479" s="254"/>
      <c r="I479" s="248"/>
      <c r="J479" s="255"/>
      <c r="K479" s="248"/>
      <c r="M479" s="249" t="s">
        <v>593</v>
      </c>
      <c r="O479" s="237"/>
    </row>
    <row r="480" spans="1:80" ht="12.75">
      <c r="A480" s="238">
        <v>148</v>
      </c>
      <c r="B480" s="239" t="s">
        <v>594</v>
      </c>
      <c r="C480" s="240" t="s">
        <v>595</v>
      </c>
      <c r="D480" s="241" t="s">
        <v>132</v>
      </c>
      <c r="E480" s="242">
        <v>84.3</v>
      </c>
      <c r="F480" s="317">
        <v>0</v>
      </c>
      <c r="G480" s="243">
        <f>E480*F480</f>
        <v>0</v>
      </c>
      <c r="H480" s="244">
        <v>0.00435</v>
      </c>
      <c r="I480" s="245">
        <f>E480*H480</f>
        <v>0.36670499999999995</v>
      </c>
      <c r="J480" s="244">
        <v>0</v>
      </c>
      <c r="K480" s="245">
        <f>E480*J480</f>
        <v>0</v>
      </c>
      <c r="O480" s="237">
        <v>2</v>
      </c>
      <c r="AA480" s="212">
        <v>1</v>
      </c>
      <c r="AB480" s="212">
        <v>7</v>
      </c>
      <c r="AC480" s="212">
        <v>7</v>
      </c>
      <c r="AZ480" s="212">
        <v>2</v>
      </c>
      <c r="BA480" s="212">
        <f>IF(AZ480=1,G480,0)</f>
        <v>0</v>
      </c>
      <c r="BB480" s="212">
        <f>IF(AZ480=2,G480,0)</f>
        <v>0</v>
      </c>
      <c r="BC480" s="212">
        <f>IF(AZ480=3,G480,0)</f>
        <v>0</v>
      </c>
      <c r="BD480" s="212">
        <f>IF(AZ480=4,G480,0)</f>
        <v>0</v>
      </c>
      <c r="BE480" s="212">
        <f>IF(AZ480=5,G480,0)</f>
        <v>0</v>
      </c>
      <c r="CA480" s="237">
        <v>1</v>
      </c>
      <c r="CB480" s="237">
        <v>7</v>
      </c>
    </row>
    <row r="481" spans="1:15" ht="12.75">
      <c r="A481" s="246"/>
      <c r="B481" s="250"/>
      <c r="C481" s="398" t="s">
        <v>596</v>
      </c>
      <c r="D481" s="399"/>
      <c r="E481" s="251">
        <v>84.3</v>
      </c>
      <c r="F481" s="320"/>
      <c r="G481" s="253"/>
      <c r="H481" s="254"/>
      <c r="I481" s="248"/>
      <c r="J481" s="255"/>
      <c r="K481" s="248"/>
      <c r="M481" s="249" t="s">
        <v>596</v>
      </c>
      <c r="O481" s="237"/>
    </row>
    <row r="482" spans="1:80" ht="12.75">
      <c r="A482" s="238">
        <v>149</v>
      </c>
      <c r="B482" s="239" t="s">
        <v>597</v>
      </c>
      <c r="C482" s="240" t="s">
        <v>598</v>
      </c>
      <c r="D482" s="241" t="s">
        <v>132</v>
      </c>
      <c r="E482" s="242">
        <v>12.8</v>
      </c>
      <c r="F482" s="317">
        <v>0</v>
      </c>
      <c r="G482" s="243">
        <f>E482*F482</f>
        <v>0</v>
      </c>
      <c r="H482" s="244">
        <v>0.0031</v>
      </c>
      <c r="I482" s="245">
        <f>E482*H482</f>
        <v>0.03968</v>
      </c>
      <c r="J482" s="244">
        <v>0</v>
      </c>
      <c r="K482" s="245">
        <f>E482*J482</f>
        <v>0</v>
      </c>
      <c r="O482" s="237">
        <v>2</v>
      </c>
      <c r="AA482" s="212">
        <v>1</v>
      </c>
      <c r="AB482" s="212">
        <v>7</v>
      </c>
      <c r="AC482" s="212">
        <v>7</v>
      </c>
      <c r="AZ482" s="212">
        <v>2</v>
      </c>
      <c r="BA482" s="212">
        <f>IF(AZ482=1,G482,0)</f>
        <v>0</v>
      </c>
      <c r="BB482" s="212">
        <f>IF(AZ482=2,G482,0)</f>
        <v>0</v>
      </c>
      <c r="BC482" s="212">
        <f>IF(AZ482=3,G482,0)</f>
        <v>0</v>
      </c>
      <c r="BD482" s="212">
        <f>IF(AZ482=4,G482,0)</f>
        <v>0</v>
      </c>
      <c r="BE482" s="212">
        <f>IF(AZ482=5,G482,0)</f>
        <v>0</v>
      </c>
      <c r="CA482" s="237">
        <v>1</v>
      </c>
      <c r="CB482" s="237">
        <v>7</v>
      </c>
    </row>
    <row r="483" spans="1:15" ht="12.75">
      <c r="A483" s="246"/>
      <c r="B483" s="250"/>
      <c r="C483" s="398" t="s">
        <v>599</v>
      </c>
      <c r="D483" s="399"/>
      <c r="E483" s="251">
        <v>12.8</v>
      </c>
      <c r="F483" s="320"/>
      <c r="G483" s="253"/>
      <c r="H483" s="254"/>
      <c r="I483" s="248"/>
      <c r="J483" s="255"/>
      <c r="K483" s="248"/>
      <c r="M483" s="249" t="s">
        <v>599</v>
      </c>
      <c r="O483" s="237"/>
    </row>
    <row r="484" spans="1:80" ht="22.5">
      <c r="A484" s="238">
        <v>150</v>
      </c>
      <c r="B484" s="239" t="s">
        <v>600</v>
      </c>
      <c r="C484" s="240" t="s">
        <v>601</v>
      </c>
      <c r="D484" s="241" t="s">
        <v>118</v>
      </c>
      <c r="E484" s="242">
        <v>263.84</v>
      </c>
      <c r="F484" s="317">
        <v>0</v>
      </c>
      <c r="G484" s="243">
        <f>E484*F484</f>
        <v>0</v>
      </c>
      <c r="H484" s="244">
        <v>0.00871</v>
      </c>
      <c r="I484" s="245">
        <f>E484*H484</f>
        <v>2.2980464</v>
      </c>
      <c r="J484" s="244">
        <v>0</v>
      </c>
      <c r="K484" s="245">
        <f>E484*J484</f>
        <v>0</v>
      </c>
      <c r="O484" s="237">
        <v>2</v>
      </c>
      <c r="AA484" s="212">
        <v>1</v>
      </c>
      <c r="AB484" s="212">
        <v>0</v>
      </c>
      <c r="AC484" s="212">
        <v>0</v>
      </c>
      <c r="AZ484" s="212">
        <v>2</v>
      </c>
      <c r="BA484" s="212">
        <f>IF(AZ484=1,G484,0)</f>
        <v>0</v>
      </c>
      <c r="BB484" s="212">
        <f>IF(AZ484=2,G484,0)</f>
        <v>0</v>
      </c>
      <c r="BC484" s="212">
        <f>IF(AZ484=3,G484,0)</f>
        <v>0</v>
      </c>
      <c r="BD484" s="212">
        <f>IF(AZ484=4,G484,0)</f>
        <v>0</v>
      </c>
      <c r="BE484" s="212">
        <f>IF(AZ484=5,G484,0)</f>
        <v>0</v>
      </c>
      <c r="CA484" s="237">
        <v>1</v>
      </c>
      <c r="CB484" s="237">
        <v>0</v>
      </c>
    </row>
    <row r="485" spans="1:15" ht="12.75">
      <c r="A485" s="246"/>
      <c r="B485" s="250"/>
      <c r="C485" s="398" t="s">
        <v>403</v>
      </c>
      <c r="D485" s="399"/>
      <c r="E485" s="251">
        <v>263.84</v>
      </c>
      <c r="F485" s="320"/>
      <c r="G485" s="253"/>
      <c r="H485" s="254"/>
      <c r="I485" s="248"/>
      <c r="J485" s="255"/>
      <c r="K485" s="248"/>
      <c r="M485" s="249" t="s">
        <v>403</v>
      </c>
      <c r="O485" s="237"/>
    </row>
    <row r="486" spans="1:80" ht="12.75">
      <c r="A486" s="238">
        <v>151</v>
      </c>
      <c r="B486" s="239" t="s">
        <v>602</v>
      </c>
      <c r="C486" s="240" t="s">
        <v>603</v>
      </c>
      <c r="D486" s="241" t="s">
        <v>96</v>
      </c>
      <c r="E486" s="242">
        <v>3</v>
      </c>
      <c r="F486" s="317">
        <v>0</v>
      </c>
      <c r="G486" s="243">
        <f>E486*F486</f>
        <v>0</v>
      </c>
      <c r="H486" s="244">
        <v>0</v>
      </c>
      <c r="I486" s="245">
        <f>E486*H486</f>
        <v>0</v>
      </c>
      <c r="J486" s="244"/>
      <c r="K486" s="245">
        <f>E486*J486</f>
        <v>0</v>
      </c>
      <c r="O486" s="237">
        <v>2</v>
      </c>
      <c r="AA486" s="212">
        <v>12</v>
      </c>
      <c r="AB486" s="212">
        <v>0</v>
      </c>
      <c r="AC486" s="212">
        <v>277</v>
      </c>
      <c r="AZ486" s="212">
        <v>2</v>
      </c>
      <c r="BA486" s="212">
        <f>IF(AZ486=1,G486,0)</f>
        <v>0</v>
      </c>
      <c r="BB486" s="212">
        <f>IF(AZ486=2,G486,0)</f>
        <v>0</v>
      </c>
      <c r="BC486" s="212">
        <f>IF(AZ486=3,G486,0)</f>
        <v>0</v>
      </c>
      <c r="BD486" s="212">
        <f>IF(AZ486=4,G486,0)</f>
        <v>0</v>
      </c>
      <c r="BE486" s="212">
        <f>IF(AZ486=5,G486,0)</f>
        <v>0</v>
      </c>
      <c r="CA486" s="237">
        <v>12</v>
      </c>
      <c r="CB486" s="237">
        <v>0</v>
      </c>
    </row>
    <row r="487" spans="1:80" ht="12.75">
      <c r="A487" s="238">
        <v>152</v>
      </c>
      <c r="B487" s="239" t="s">
        <v>604</v>
      </c>
      <c r="C487" s="240" t="s">
        <v>605</v>
      </c>
      <c r="D487" s="241" t="s">
        <v>96</v>
      </c>
      <c r="E487" s="242">
        <v>3</v>
      </c>
      <c r="F487" s="317">
        <v>0</v>
      </c>
      <c r="G487" s="243">
        <f>E487*F487</f>
        <v>0</v>
      </c>
      <c r="H487" s="244">
        <v>0</v>
      </c>
      <c r="I487" s="245">
        <f>E487*H487</f>
        <v>0</v>
      </c>
      <c r="J487" s="244"/>
      <c r="K487" s="245">
        <f>E487*J487</f>
        <v>0</v>
      </c>
      <c r="O487" s="237">
        <v>2</v>
      </c>
      <c r="AA487" s="212">
        <v>12</v>
      </c>
      <c r="AB487" s="212">
        <v>0</v>
      </c>
      <c r="AC487" s="212">
        <v>278</v>
      </c>
      <c r="AZ487" s="212">
        <v>2</v>
      </c>
      <c r="BA487" s="212">
        <f>IF(AZ487=1,G487,0)</f>
        <v>0</v>
      </c>
      <c r="BB487" s="212">
        <f>IF(AZ487=2,G487,0)</f>
        <v>0</v>
      </c>
      <c r="BC487" s="212">
        <f>IF(AZ487=3,G487,0)</f>
        <v>0</v>
      </c>
      <c r="BD487" s="212">
        <f>IF(AZ487=4,G487,0)</f>
        <v>0</v>
      </c>
      <c r="BE487" s="212">
        <f>IF(AZ487=5,G487,0)</f>
        <v>0</v>
      </c>
      <c r="CA487" s="237">
        <v>12</v>
      </c>
      <c r="CB487" s="237">
        <v>0</v>
      </c>
    </row>
    <row r="488" spans="1:80" ht="12.75">
      <c r="A488" s="238">
        <v>153</v>
      </c>
      <c r="B488" s="239" t="s">
        <v>606</v>
      </c>
      <c r="C488" s="240" t="s">
        <v>607</v>
      </c>
      <c r="D488" s="241" t="s">
        <v>12</v>
      </c>
      <c r="E488" s="317"/>
      <c r="F488" s="317">
        <v>0</v>
      </c>
      <c r="G488" s="243">
        <f>E488*F488</f>
        <v>0</v>
      </c>
      <c r="H488" s="244">
        <v>0</v>
      </c>
      <c r="I488" s="245">
        <f>E488*H488</f>
        <v>0</v>
      </c>
      <c r="J488" s="244"/>
      <c r="K488" s="245">
        <f>E488*J488</f>
        <v>0</v>
      </c>
      <c r="O488" s="237">
        <v>2</v>
      </c>
      <c r="AA488" s="212">
        <v>7</v>
      </c>
      <c r="AB488" s="212">
        <v>1002</v>
      </c>
      <c r="AC488" s="212">
        <v>5</v>
      </c>
      <c r="AZ488" s="212">
        <v>2</v>
      </c>
      <c r="BA488" s="212">
        <f>IF(AZ488=1,G488,0)</f>
        <v>0</v>
      </c>
      <c r="BB488" s="212">
        <f>IF(AZ488=2,G488,0)</f>
        <v>0</v>
      </c>
      <c r="BC488" s="212">
        <f>IF(AZ488=3,G488,0)</f>
        <v>0</v>
      </c>
      <c r="BD488" s="212">
        <f>IF(AZ488=4,G488,0)</f>
        <v>0</v>
      </c>
      <c r="BE488" s="212">
        <f>IF(AZ488=5,G488,0)</f>
        <v>0</v>
      </c>
      <c r="CA488" s="237">
        <v>7</v>
      </c>
      <c r="CB488" s="237">
        <v>1002</v>
      </c>
    </row>
    <row r="489" spans="1:57" ht="12.75">
      <c r="A489" s="256"/>
      <c r="B489" s="257" t="s">
        <v>97</v>
      </c>
      <c r="C489" s="258" t="s">
        <v>570</v>
      </c>
      <c r="D489" s="259"/>
      <c r="E489" s="260"/>
      <c r="F489" s="318"/>
      <c r="G489" s="262">
        <f>SUM(G463:G488)</f>
        <v>0</v>
      </c>
      <c r="H489" s="263"/>
      <c r="I489" s="264">
        <f>SUM(I463:I488)</f>
        <v>3.1978544</v>
      </c>
      <c r="J489" s="263"/>
      <c r="K489" s="264">
        <f>SUM(K463:K488)</f>
        <v>0</v>
      </c>
      <c r="O489" s="237">
        <v>4</v>
      </c>
      <c r="BA489" s="265">
        <f>SUM(BA463:BA488)</f>
        <v>0</v>
      </c>
      <c r="BB489" s="265">
        <f>SUM(BB463:BB488)</f>
        <v>0</v>
      </c>
      <c r="BC489" s="265">
        <f>SUM(BC463:BC488)</f>
        <v>0</v>
      </c>
      <c r="BD489" s="265">
        <f>SUM(BD463:BD488)</f>
        <v>0</v>
      </c>
      <c r="BE489" s="265">
        <f>SUM(BE463:BE488)</f>
        <v>0</v>
      </c>
    </row>
    <row r="490" spans="1:15" ht="12.75">
      <c r="A490" s="227" t="s">
        <v>93</v>
      </c>
      <c r="B490" s="228" t="s">
        <v>608</v>
      </c>
      <c r="C490" s="229" t="s">
        <v>609</v>
      </c>
      <c r="D490" s="230"/>
      <c r="E490" s="231"/>
      <c r="F490" s="319"/>
      <c r="G490" s="232"/>
      <c r="H490" s="233"/>
      <c r="I490" s="234"/>
      <c r="J490" s="235"/>
      <c r="K490" s="236"/>
      <c r="O490" s="237">
        <v>1</v>
      </c>
    </row>
    <row r="491" spans="1:80" ht="12.75">
      <c r="A491" s="238">
        <v>154</v>
      </c>
      <c r="B491" s="239" t="s">
        <v>611</v>
      </c>
      <c r="C491" s="240" t="s">
        <v>612</v>
      </c>
      <c r="D491" s="241" t="s">
        <v>132</v>
      </c>
      <c r="E491" s="242">
        <v>44.5</v>
      </c>
      <c r="F491" s="317">
        <v>0</v>
      </c>
      <c r="G491" s="243">
        <f>E491*F491</f>
        <v>0</v>
      </c>
      <c r="H491" s="244">
        <v>0</v>
      </c>
      <c r="I491" s="245">
        <f>E491*H491</f>
        <v>0</v>
      </c>
      <c r="J491" s="244"/>
      <c r="K491" s="245">
        <f>E491*J491</f>
        <v>0</v>
      </c>
      <c r="O491" s="237">
        <v>2</v>
      </c>
      <c r="AA491" s="212">
        <v>12</v>
      </c>
      <c r="AB491" s="212">
        <v>0</v>
      </c>
      <c r="AC491" s="212">
        <v>14</v>
      </c>
      <c r="AZ491" s="212">
        <v>2</v>
      </c>
      <c r="BA491" s="212">
        <f>IF(AZ491=1,G491,0)</f>
        <v>0</v>
      </c>
      <c r="BB491" s="212">
        <f>IF(AZ491=2,G491,0)</f>
        <v>0</v>
      </c>
      <c r="BC491" s="212">
        <f>IF(AZ491=3,G491,0)</f>
        <v>0</v>
      </c>
      <c r="BD491" s="212">
        <f>IF(AZ491=4,G491,0)</f>
        <v>0</v>
      </c>
      <c r="BE491" s="212">
        <f>IF(AZ491=5,G491,0)</f>
        <v>0</v>
      </c>
      <c r="CA491" s="237">
        <v>12</v>
      </c>
      <c r="CB491" s="237">
        <v>0</v>
      </c>
    </row>
    <row r="492" spans="1:15" ht="12.75">
      <c r="A492" s="246"/>
      <c r="B492" s="250"/>
      <c r="C492" s="398" t="s">
        <v>586</v>
      </c>
      <c r="D492" s="399"/>
      <c r="E492" s="251">
        <v>19.2</v>
      </c>
      <c r="F492" s="320"/>
      <c r="G492" s="253"/>
      <c r="H492" s="254"/>
      <c r="I492" s="248"/>
      <c r="J492" s="255"/>
      <c r="K492" s="248"/>
      <c r="M492" s="249" t="s">
        <v>586</v>
      </c>
      <c r="O492" s="237"/>
    </row>
    <row r="493" spans="1:15" ht="12.75">
      <c r="A493" s="246"/>
      <c r="B493" s="250"/>
      <c r="C493" s="398" t="s">
        <v>587</v>
      </c>
      <c r="D493" s="399"/>
      <c r="E493" s="251">
        <v>3.6</v>
      </c>
      <c r="F493" s="320"/>
      <c r="G493" s="253"/>
      <c r="H493" s="254"/>
      <c r="I493" s="248"/>
      <c r="J493" s="255"/>
      <c r="K493" s="248"/>
      <c r="M493" s="249" t="s">
        <v>587</v>
      </c>
      <c r="O493" s="237"/>
    </row>
    <row r="494" spans="1:15" ht="12.75">
      <c r="A494" s="246"/>
      <c r="B494" s="250"/>
      <c r="C494" s="398" t="s">
        <v>588</v>
      </c>
      <c r="D494" s="399"/>
      <c r="E494" s="251">
        <v>16.2</v>
      </c>
      <c r="F494" s="320"/>
      <c r="G494" s="253"/>
      <c r="H494" s="254"/>
      <c r="I494" s="248"/>
      <c r="J494" s="255"/>
      <c r="K494" s="248"/>
      <c r="M494" s="249" t="s">
        <v>588</v>
      </c>
      <c r="O494" s="237"/>
    </row>
    <row r="495" spans="1:15" ht="12.75">
      <c r="A495" s="246"/>
      <c r="B495" s="250"/>
      <c r="C495" s="398" t="s">
        <v>589</v>
      </c>
      <c r="D495" s="399"/>
      <c r="E495" s="251">
        <v>1.5</v>
      </c>
      <c r="F495" s="320"/>
      <c r="G495" s="253"/>
      <c r="H495" s="254"/>
      <c r="I495" s="248"/>
      <c r="J495" s="255"/>
      <c r="K495" s="248"/>
      <c r="M495" s="249" t="s">
        <v>589</v>
      </c>
      <c r="O495" s="237"/>
    </row>
    <row r="496" spans="1:15" ht="12.75">
      <c r="A496" s="246"/>
      <c r="B496" s="250"/>
      <c r="C496" s="398" t="s">
        <v>590</v>
      </c>
      <c r="D496" s="399"/>
      <c r="E496" s="251">
        <v>4</v>
      </c>
      <c r="F496" s="320"/>
      <c r="G496" s="253"/>
      <c r="H496" s="254"/>
      <c r="I496" s="248"/>
      <c r="J496" s="255"/>
      <c r="K496" s="248"/>
      <c r="M496" s="249" t="s">
        <v>590</v>
      </c>
      <c r="O496" s="237"/>
    </row>
    <row r="497" spans="1:80" ht="22.5">
      <c r="A497" s="238">
        <v>155</v>
      </c>
      <c r="B497" s="239" t="s">
        <v>613</v>
      </c>
      <c r="C497" s="240" t="s">
        <v>614</v>
      </c>
      <c r="D497" s="241" t="s">
        <v>96</v>
      </c>
      <c r="E497" s="242">
        <v>2</v>
      </c>
      <c r="F497" s="317">
        <v>0</v>
      </c>
      <c r="G497" s="243">
        <f aca="true" t="shared" si="0" ref="G497:G506">E497*F497</f>
        <v>0</v>
      </c>
      <c r="H497" s="244">
        <v>0</v>
      </c>
      <c r="I497" s="245">
        <f aca="true" t="shared" si="1" ref="I497:I506">E497*H497</f>
        <v>0</v>
      </c>
      <c r="J497" s="244"/>
      <c r="K497" s="245">
        <f aca="true" t="shared" si="2" ref="K497:K506">E497*J497</f>
        <v>0</v>
      </c>
      <c r="O497" s="237">
        <v>2</v>
      </c>
      <c r="AA497" s="212">
        <v>12</v>
      </c>
      <c r="AB497" s="212">
        <v>0</v>
      </c>
      <c r="AC497" s="212">
        <v>15</v>
      </c>
      <c r="AZ497" s="212">
        <v>2</v>
      </c>
      <c r="BA497" s="212">
        <f aca="true" t="shared" si="3" ref="BA497:BA506">IF(AZ497=1,G497,0)</f>
        <v>0</v>
      </c>
      <c r="BB497" s="212">
        <f aca="true" t="shared" si="4" ref="BB497:BB506">IF(AZ497=2,G497,0)</f>
        <v>0</v>
      </c>
      <c r="BC497" s="212">
        <f aca="true" t="shared" si="5" ref="BC497:BC506">IF(AZ497=3,G497,0)</f>
        <v>0</v>
      </c>
      <c r="BD497" s="212">
        <f aca="true" t="shared" si="6" ref="BD497:BD506">IF(AZ497=4,G497,0)</f>
        <v>0</v>
      </c>
      <c r="BE497" s="212">
        <f aca="true" t="shared" si="7" ref="BE497:BE506">IF(AZ497=5,G497,0)</f>
        <v>0</v>
      </c>
      <c r="CA497" s="237">
        <v>12</v>
      </c>
      <c r="CB497" s="237">
        <v>0</v>
      </c>
    </row>
    <row r="498" spans="1:80" ht="22.5">
      <c r="A498" s="238">
        <v>156</v>
      </c>
      <c r="B498" s="239" t="s">
        <v>615</v>
      </c>
      <c r="C498" s="240" t="s">
        <v>616</v>
      </c>
      <c r="D498" s="241" t="s">
        <v>96</v>
      </c>
      <c r="E498" s="242">
        <v>1</v>
      </c>
      <c r="F498" s="317">
        <v>0</v>
      </c>
      <c r="G498" s="243">
        <f t="shared" si="0"/>
        <v>0</v>
      </c>
      <c r="H498" s="244">
        <v>0</v>
      </c>
      <c r="I498" s="245">
        <f t="shared" si="1"/>
        <v>0</v>
      </c>
      <c r="J498" s="244"/>
      <c r="K498" s="245">
        <f t="shared" si="2"/>
        <v>0</v>
      </c>
      <c r="O498" s="237">
        <v>2</v>
      </c>
      <c r="AA498" s="212">
        <v>12</v>
      </c>
      <c r="AB498" s="212">
        <v>0</v>
      </c>
      <c r="AC498" s="212">
        <v>152</v>
      </c>
      <c r="AZ498" s="212">
        <v>2</v>
      </c>
      <c r="BA498" s="212">
        <f t="shared" si="3"/>
        <v>0</v>
      </c>
      <c r="BB498" s="212">
        <f t="shared" si="4"/>
        <v>0</v>
      </c>
      <c r="BC498" s="212">
        <f t="shared" si="5"/>
        <v>0</v>
      </c>
      <c r="BD498" s="212">
        <f t="shared" si="6"/>
        <v>0</v>
      </c>
      <c r="BE498" s="212">
        <f t="shared" si="7"/>
        <v>0</v>
      </c>
      <c r="CA498" s="237">
        <v>12</v>
      </c>
      <c r="CB498" s="237">
        <v>0</v>
      </c>
    </row>
    <row r="499" spans="1:80" ht="12.75">
      <c r="A499" s="238">
        <v>157</v>
      </c>
      <c r="B499" s="239" t="s">
        <v>617</v>
      </c>
      <c r="C499" s="240" t="s">
        <v>618</v>
      </c>
      <c r="D499" s="241" t="s">
        <v>96</v>
      </c>
      <c r="E499" s="242">
        <v>2</v>
      </c>
      <c r="F499" s="317">
        <v>0</v>
      </c>
      <c r="G499" s="243">
        <f t="shared" si="0"/>
        <v>0</v>
      </c>
      <c r="H499" s="244">
        <v>0</v>
      </c>
      <c r="I499" s="245">
        <f t="shared" si="1"/>
        <v>0</v>
      </c>
      <c r="J499" s="244"/>
      <c r="K499" s="245">
        <f t="shared" si="2"/>
        <v>0</v>
      </c>
      <c r="O499" s="237">
        <v>2</v>
      </c>
      <c r="AA499" s="212">
        <v>12</v>
      </c>
      <c r="AB499" s="212">
        <v>0</v>
      </c>
      <c r="AC499" s="212">
        <v>16</v>
      </c>
      <c r="AZ499" s="212">
        <v>2</v>
      </c>
      <c r="BA499" s="212">
        <f t="shared" si="3"/>
        <v>0</v>
      </c>
      <c r="BB499" s="212">
        <f t="shared" si="4"/>
        <v>0</v>
      </c>
      <c r="BC499" s="212">
        <f t="shared" si="5"/>
        <v>0</v>
      </c>
      <c r="BD499" s="212">
        <f t="shared" si="6"/>
        <v>0</v>
      </c>
      <c r="BE499" s="212">
        <f t="shared" si="7"/>
        <v>0</v>
      </c>
      <c r="CA499" s="237">
        <v>12</v>
      </c>
      <c r="CB499" s="237">
        <v>0</v>
      </c>
    </row>
    <row r="500" spans="1:80" ht="12.75">
      <c r="A500" s="238">
        <v>158</v>
      </c>
      <c r="B500" s="239" t="s">
        <v>619</v>
      </c>
      <c r="C500" s="240" t="s">
        <v>620</v>
      </c>
      <c r="D500" s="241" t="s">
        <v>96</v>
      </c>
      <c r="E500" s="242">
        <v>5</v>
      </c>
      <c r="F500" s="317">
        <v>0</v>
      </c>
      <c r="G500" s="243">
        <f t="shared" si="0"/>
        <v>0</v>
      </c>
      <c r="H500" s="244">
        <v>0</v>
      </c>
      <c r="I500" s="245">
        <f t="shared" si="1"/>
        <v>0</v>
      </c>
      <c r="J500" s="244"/>
      <c r="K500" s="245">
        <f t="shared" si="2"/>
        <v>0</v>
      </c>
      <c r="O500" s="237">
        <v>2</v>
      </c>
      <c r="AA500" s="212">
        <v>12</v>
      </c>
      <c r="AB500" s="212">
        <v>0</v>
      </c>
      <c r="AC500" s="212">
        <v>17</v>
      </c>
      <c r="AZ500" s="212">
        <v>2</v>
      </c>
      <c r="BA500" s="212">
        <f t="shared" si="3"/>
        <v>0</v>
      </c>
      <c r="BB500" s="212">
        <f t="shared" si="4"/>
        <v>0</v>
      </c>
      <c r="BC500" s="212">
        <f t="shared" si="5"/>
        <v>0</v>
      </c>
      <c r="BD500" s="212">
        <f t="shared" si="6"/>
        <v>0</v>
      </c>
      <c r="BE500" s="212">
        <f t="shared" si="7"/>
        <v>0</v>
      </c>
      <c r="CA500" s="237">
        <v>12</v>
      </c>
      <c r="CB500" s="237">
        <v>0</v>
      </c>
    </row>
    <row r="501" spans="1:80" ht="12.75">
      <c r="A501" s="238">
        <v>159</v>
      </c>
      <c r="B501" s="239" t="s">
        <v>621</v>
      </c>
      <c r="C501" s="240" t="s">
        <v>622</v>
      </c>
      <c r="D501" s="241" t="s">
        <v>96</v>
      </c>
      <c r="E501" s="242">
        <v>10</v>
      </c>
      <c r="F501" s="317">
        <v>0</v>
      </c>
      <c r="G501" s="243">
        <f t="shared" si="0"/>
        <v>0</v>
      </c>
      <c r="H501" s="244">
        <v>0</v>
      </c>
      <c r="I501" s="245">
        <f t="shared" si="1"/>
        <v>0</v>
      </c>
      <c r="J501" s="244"/>
      <c r="K501" s="245">
        <f t="shared" si="2"/>
        <v>0</v>
      </c>
      <c r="O501" s="237">
        <v>2</v>
      </c>
      <c r="AA501" s="212">
        <v>12</v>
      </c>
      <c r="AB501" s="212">
        <v>0</v>
      </c>
      <c r="AC501" s="212">
        <v>18</v>
      </c>
      <c r="AZ501" s="212">
        <v>2</v>
      </c>
      <c r="BA501" s="212">
        <f t="shared" si="3"/>
        <v>0</v>
      </c>
      <c r="BB501" s="212">
        <f t="shared" si="4"/>
        <v>0</v>
      </c>
      <c r="BC501" s="212">
        <f t="shared" si="5"/>
        <v>0</v>
      </c>
      <c r="BD501" s="212">
        <f t="shared" si="6"/>
        <v>0</v>
      </c>
      <c r="BE501" s="212">
        <f t="shared" si="7"/>
        <v>0</v>
      </c>
      <c r="CA501" s="237">
        <v>12</v>
      </c>
      <c r="CB501" s="237">
        <v>0</v>
      </c>
    </row>
    <row r="502" spans="1:80" ht="12.75">
      <c r="A502" s="238">
        <v>160</v>
      </c>
      <c r="B502" s="239" t="s">
        <v>623</v>
      </c>
      <c r="C502" s="240" t="s">
        <v>624</v>
      </c>
      <c r="D502" s="241" t="s">
        <v>96</v>
      </c>
      <c r="E502" s="242">
        <v>18</v>
      </c>
      <c r="F502" s="317">
        <v>0</v>
      </c>
      <c r="G502" s="243">
        <f t="shared" si="0"/>
        <v>0</v>
      </c>
      <c r="H502" s="244">
        <v>0</v>
      </c>
      <c r="I502" s="245">
        <f t="shared" si="1"/>
        <v>0</v>
      </c>
      <c r="J502" s="244"/>
      <c r="K502" s="245">
        <f t="shared" si="2"/>
        <v>0</v>
      </c>
      <c r="O502" s="237">
        <v>2</v>
      </c>
      <c r="AA502" s="212">
        <v>12</v>
      </c>
      <c r="AB502" s="212">
        <v>0</v>
      </c>
      <c r="AC502" s="212">
        <v>19</v>
      </c>
      <c r="AZ502" s="212">
        <v>2</v>
      </c>
      <c r="BA502" s="212">
        <f t="shared" si="3"/>
        <v>0</v>
      </c>
      <c r="BB502" s="212">
        <f t="shared" si="4"/>
        <v>0</v>
      </c>
      <c r="BC502" s="212">
        <f t="shared" si="5"/>
        <v>0</v>
      </c>
      <c r="BD502" s="212">
        <f t="shared" si="6"/>
        <v>0</v>
      </c>
      <c r="BE502" s="212">
        <f t="shared" si="7"/>
        <v>0</v>
      </c>
      <c r="CA502" s="237">
        <v>12</v>
      </c>
      <c r="CB502" s="237">
        <v>0</v>
      </c>
    </row>
    <row r="503" spans="1:80" ht="12.75">
      <c r="A503" s="238">
        <v>161</v>
      </c>
      <c r="B503" s="239" t="s">
        <v>625</v>
      </c>
      <c r="C503" s="240" t="s">
        <v>626</v>
      </c>
      <c r="D503" s="241" t="s">
        <v>96</v>
      </c>
      <c r="E503" s="242">
        <v>6</v>
      </c>
      <c r="F503" s="317">
        <v>0</v>
      </c>
      <c r="G503" s="243">
        <f t="shared" si="0"/>
        <v>0</v>
      </c>
      <c r="H503" s="244">
        <v>0</v>
      </c>
      <c r="I503" s="245">
        <f t="shared" si="1"/>
        <v>0</v>
      </c>
      <c r="J503" s="244"/>
      <c r="K503" s="245">
        <f t="shared" si="2"/>
        <v>0</v>
      </c>
      <c r="O503" s="237">
        <v>2</v>
      </c>
      <c r="AA503" s="212">
        <v>12</v>
      </c>
      <c r="AB503" s="212">
        <v>0</v>
      </c>
      <c r="AC503" s="212">
        <v>20</v>
      </c>
      <c r="AZ503" s="212">
        <v>2</v>
      </c>
      <c r="BA503" s="212">
        <f t="shared" si="3"/>
        <v>0</v>
      </c>
      <c r="BB503" s="212">
        <f t="shared" si="4"/>
        <v>0</v>
      </c>
      <c r="BC503" s="212">
        <f t="shared" si="5"/>
        <v>0</v>
      </c>
      <c r="BD503" s="212">
        <f t="shared" si="6"/>
        <v>0</v>
      </c>
      <c r="BE503" s="212">
        <f t="shared" si="7"/>
        <v>0</v>
      </c>
      <c r="CA503" s="237">
        <v>12</v>
      </c>
      <c r="CB503" s="237">
        <v>0</v>
      </c>
    </row>
    <row r="504" spans="1:80" ht="12.75">
      <c r="A504" s="238">
        <v>162</v>
      </c>
      <c r="B504" s="239" t="s">
        <v>627</v>
      </c>
      <c r="C504" s="240" t="s">
        <v>628</v>
      </c>
      <c r="D504" s="241" t="s">
        <v>96</v>
      </c>
      <c r="E504" s="242">
        <v>1</v>
      </c>
      <c r="F504" s="317">
        <v>0</v>
      </c>
      <c r="G504" s="243">
        <f t="shared" si="0"/>
        <v>0</v>
      </c>
      <c r="H504" s="244">
        <v>0</v>
      </c>
      <c r="I504" s="245">
        <f t="shared" si="1"/>
        <v>0</v>
      </c>
      <c r="J504" s="244"/>
      <c r="K504" s="245">
        <f t="shared" si="2"/>
        <v>0</v>
      </c>
      <c r="O504" s="237">
        <v>2</v>
      </c>
      <c r="AA504" s="212">
        <v>12</v>
      </c>
      <c r="AB504" s="212">
        <v>0</v>
      </c>
      <c r="AC504" s="212">
        <v>21</v>
      </c>
      <c r="AZ504" s="212">
        <v>2</v>
      </c>
      <c r="BA504" s="212">
        <f t="shared" si="3"/>
        <v>0</v>
      </c>
      <c r="BB504" s="212">
        <f t="shared" si="4"/>
        <v>0</v>
      </c>
      <c r="BC504" s="212">
        <f t="shared" si="5"/>
        <v>0</v>
      </c>
      <c r="BD504" s="212">
        <f t="shared" si="6"/>
        <v>0</v>
      </c>
      <c r="BE504" s="212">
        <f t="shared" si="7"/>
        <v>0</v>
      </c>
      <c r="CA504" s="237">
        <v>12</v>
      </c>
      <c r="CB504" s="237">
        <v>0</v>
      </c>
    </row>
    <row r="505" spans="1:80" ht="12.75">
      <c r="A505" s="238">
        <v>163</v>
      </c>
      <c r="B505" s="239" t="s">
        <v>629</v>
      </c>
      <c r="C505" s="240" t="s">
        <v>622</v>
      </c>
      <c r="D505" s="241" t="s">
        <v>96</v>
      </c>
      <c r="E505" s="242">
        <v>1</v>
      </c>
      <c r="F505" s="317">
        <v>0</v>
      </c>
      <c r="G505" s="243">
        <f t="shared" si="0"/>
        <v>0</v>
      </c>
      <c r="H505" s="244">
        <v>0</v>
      </c>
      <c r="I505" s="245">
        <f t="shared" si="1"/>
        <v>0</v>
      </c>
      <c r="J505" s="244"/>
      <c r="K505" s="245">
        <f t="shared" si="2"/>
        <v>0</v>
      </c>
      <c r="O505" s="237">
        <v>2</v>
      </c>
      <c r="AA505" s="212">
        <v>12</v>
      </c>
      <c r="AB505" s="212">
        <v>0</v>
      </c>
      <c r="AC505" s="212">
        <v>22</v>
      </c>
      <c r="AZ505" s="212">
        <v>2</v>
      </c>
      <c r="BA505" s="212">
        <f t="shared" si="3"/>
        <v>0</v>
      </c>
      <c r="BB505" s="212">
        <f t="shared" si="4"/>
        <v>0</v>
      </c>
      <c r="BC505" s="212">
        <f t="shared" si="5"/>
        <v>0</v>
      </c>
      <c r="BD505" s="212">
        <f t="shared" si="6"/>
        <v>0</v>
      </c>
      <c r="BE505" s="212">
        <f t="shared" si="7"/>
        <v>0</v>
      </c>
      <c r="CA505" s="237">
        <v>12</v>
      </c>
      <c r="CB505" s="237">
        <v>0</v>
      </c>
    </row>
    <row r="506" spans="1:80" ht="12.75">
      <c r="A506" s="238">
        <v>164</v>
      </c>
      <c r="B506" s="239" t="s">
        <v>630</v>
      </c>
      <c r="C506" s="240" t="s">
        <v>631</v>
      </c>
      <c r="D506" s="241" t="s">
        <v>12</v>
      </c>
      <c r="E506" s="317"/>
      <c r="F506" s="317">
        <v>0</v>
      </c>
      <c r="G506" s="243">
        <f t="shared" si="0"/>
        <v>0</v>
      </c>
      <c r="H506" s="244">
        <v>0</v>
      </c>
      <c r="I506" s="245">
        <f t="shared" si="1"/>
        <v>0</v>
      </c>
      <c r="J506" s="244"/>
      <c r="K506" s="245">
        <f t="shared" si="2"/>
        <v>0</v>
      </c>
      <c r="O506" s="237">
        <v>2</v>
      </c>
      <c r="AA506" s="212">
        <v>7</v>
      </c>
      <c r="AB506" s="212">
        <v>1002</v>
      </c>
      <c r="AC506" s="212">
        <v>5</v>
      </c>
      <c r="AZ506" s="212">
        <v>2</v>
      </c>
      <c r="BA506" s="212">
        <f t="shared" si="3"/>
        <v>0</v>
      </c>
      <c r="BB506" s="212">
        <f t="shared" si="4"/>
        <v>0</v>
      </c>
      <c r="BC506" s="212">
        <f t="shared" si="5"/>
        <v>0</v>
      </c>
      <c r="BD506" s="212">
        <f t="shared" si="6"/>
        <v>0</v>
      </c>
      <c r="BE506" s="212">
        <f t="shared" si="7"/>
        <v>0</v>
      </c>
      <c r="CA506" s="237">
        <v>7</v>
      </c>
      <c r="CB506" s="237">
        <v>1002</v>
      </c>
    </row>
    <row r="507" spans="1:57" ht="12.75">
      <c r="A507" s="256"/>
      <c r="B507" s="257" t="s">
        <v>97</v>
      </c>
      <c r="C507" s="258" t="s">
        <v>610</v>
      </c>
      <c r="D507" s="259"/>
      <c r="E507" s="260"/>
      <c r="F507" s="261"/>
      <c r="G507" s="262">
        <f>SUM(G490:G506)</f>
        <v>0</v>
      </c>
      <c r="H507" s="263"/>
      <c r="I507" s="264">
        <f>SUM(I490:I506)</f>
        <v>0</v>
      </c>
      <c r="J507" s="263"/>
      <c r="K507" s="264">
        <f>SUM(K490:K506)</f>
        <v>0</v>
      </c>
      <c r="O507" s="237">
        <v>4</v>
      </c>
      <c r="BA507" s="265">
        <f>SUM(BA490:BA506)</f>
        <v>0</v>
      </c>
      <c r="BB507" s="265">
        <f>SUM(BB490:BB506)</f>
        <v>0</v>
      </c>
      <c r="BC507" s="265">
        <f>SUM(BC490:BC506)</f>
        <v>0</v>
      </c>
      <c r="BD507" s="265">
        <f>SUM(BD490:BD506)</f>
        <v>0</v>
      </c>
      <c r="BE507" s="265">
        <f>SUM(BE490:BE506)</f>
        <v>0</v>
      </c>
    </row>
    <row r="508" spans="1:15" ht="12.75">
      <c r="A508" s="227" t="s">
        <v>93</v>
      </c>
      <c r="B508" s="228" t="s">
        <v>632</v>
      </c>
      <c r="C508" s="229" t="s">
        <v>633</v>
      </c>
      <c r="D508" s="230"/>
      <c r="E508" s="231"/>
      <c r="F508" s="231"/>
      <c r="G508" s="232"/>
      <c r="H508" s="233"/>
      <c r="I508" s="234"/>
      <c r="J508" s="235"/>
      <c r="K508" s="236"/>
      <c r="O508" s="237">
        <v>1</v>
      </c>
    </row>
    <row r="509" spans="1:80" ht="12.75">
      <c r="A509" s="238">
        <v>165</v>
      </c>
      <c r="B509" s="239" t="s">
        <v>635</v>
      </c>
      <c r="C509" s="240" t="s">
        <v>636</v>
      </c>
      <c r="D509" s="241" t="s">
        <v>637</v>
      </c>
      <c r="E509" s="242">
        <v>66</v>
      </c>
      <c r="F509" s="317">
        <v>0</v>
      </c>
      <c r="G509" s="243">
        <f>E509*F509</f>
        <v>0</v>
      </c>
      <c r="H509" s="244">
        <v>0.00106</v>
      </c>
      <c r="I509" s="245">
        <f>E509*H509</f>
        <v>0.06996</v>
      </c>
      <c r="J509" s="244">
        <v>0</v>
      </c>
      <c r="K509" s="245">
        <f>E509*J509</f>
        <v>0</v>
      </c>
      <c r="O509" s="237">
        <v>2</v>
      </c>
      <c r="AA509" s="212">
        <v>2</v>
      </c>
      <c r="AB509" s="212">
        <v>7</v>
      </c>
      <c r="AC509" s="212">
        <v>7</v>
      </c>
      <c r="AZ509" s="212">
        <v>2</v>
      </c>
      <c r="BA509" s="212">
        <f>IF(AZ509=1,G509,0)</f>
        <v>0</v>
      </c>
      <c r="BB509" s="212">
        <f>IF(AZ509=2,G509,0)</f>
        <v>0</v>
      </c>
      <c r="BC509" s="212">
        <f>IF(AZ509=3,G509,0)</f>
        <v>0</v>
      </c>
      <c r="BD509" s="212">
        <f>IF(AZ509=4,G509,0)</f>
        <v>0</v>
      </c>
      <c r="BE509" s="212">
        <f>IF(AZ509=5,G509,0)</f>
        <v>0</v>
      </c>
      <c r="CA509" s="237">
        <v>2</v>
      </c>
      <c r="CB509" s="237">
        <v>7</v>
      </c>
    </row>
    <row r="510" spans="1:15" ht="22.5">
      <c r="A510" s="246"/>
      <c r="B510" s="247"/>
      <c r="C510" s="401" t="s">
        <v>638</v>
      </c>
      <c r="D510" s="402"/>
      <c r="E510" s="402"/>
      <c r="F510" s="402"/>
      <c r="G510" s="403"/>
      <c r="I510" s="248"/>
      <c r="K510" s="248"/>
      <c r="L510" s="249" t="s">
        <v>638</v>
      </c>
      <c r="O510" s="237">
        <v>3</v>
      </c>
    </row>
    <row r="511" spans="1:15" ht="12.75">
      <c r="A511" s="246"/>
      <c r="B511" s="250"/>
      <c r="C511" s="398" t="s">
        <v>639</v>
      </c>
      <c r="D511" s="399"/>
      <c r="E511" s="251">
        <v>66</v>
      </c>
      <c r="F511" s="320"/>
      <c r="G511" s="253"/>
      <c r="H511" s="254"/>
      <c r="I511" s="248"/>
      <c r="J511" s="255"/>
      <c r="K511" s="248"/>
      <c r="M511" s="249" t="s">
        <v>639</v>
      </c>
      <c r="O511" s="237"/>
    </row>
    <row r="512" spans="1:80" ht="12.75">
      <c r="A512" s="238">
        <v>166</v>
      </c>
      <c r="B512" s="239" t="s">
        <v>640</v>
      </c>
      <c r="C512" s="240" t="s">
        <v>641</v>
      </c>
      <c r="D512" s="241" t="s">
        <v>637</v>
      </c>
      <c r="E512" s="242">
        <v>68.5</v>
      </c>
      <c r="F512" s="317">
        <v>0</v>
      </c>
      <c r="G512" s="243">
        <f>E512*F512</f>
        <v>0</v>
      </c>
      <c r="H512" s="244">
        <v>0.00106</v>
      </c>
      <c r="I512" s="245">
        <f>E512*H512</f>
        <v>0.07261</v>
      </c>
      <c r="J512" s="244">
        <v>0</v>
      </c>
      <c r="K512" s="245">
        <f>E512*J512</f>
        <v>0</v>
      </c>
      <c r="O512" s="237">
        <v>2</v>
      </c>
      <c r="AA512" s="212">
        <v>2</v>
      </c>
      <c r="AB512" s="212">
        <v>7</v>
      </c>
      <c r="AC512" s="212">
        <v>7</v>
      </c>
      <c r="AZ512" s="212">
        <v>2</v>
      </c>
      <c r="BA512" s="212">
        <f>IF(AZ512=1,G512,0)</f>
        <v>0</v>
      </c>
      <c r="BB512" s="212">
        <f>IF(AZ512=2,G512,0)</f>
        <v>0</v>
      </c>
      <c r="BC512" s="212">
        <f>IF(AZ512=3,G512,0)</f>
        <v>0</v>
      </c>
      <c r="BD512" s="212">
        <f>IF(AZ512=4,G512,0)</f>
        <v>0</v>
      </c>
      <c r="BE512" s="212">
        <f>IF(AZ512=5,G512,0)</f>
        <v>0</v>
      </c>
      <c r="CA512" s="237">
        <v>2</v>
      </c>
      <c r="CB512" s="237">
        <v>7</v>
      </c>
    </row>
    <row r="513" spans="1:15" ht="12.75">
      <c r="A513" s="246"/>
      <c r="B513" s="250"/>
      <c r="C513" s="398" t="s">
        <v>642</v>
      </c>
      <c r="D513" s="399"/>
      <c r="E513" s="251">
        <v>0</v>
      </c>
      <c r="F513" s="320"/>
      <c r="G513" s="253"/>
      <c r="H513" s="254"/>
      <c r="I513" s="248"/>
      <c r="J513" s="255"/>
      <c r="K513" s="248"/>
      <c r="M513" s="249" t="s">
        <v>642</v>
      </c>
      <c r="O513" s="237"/>
    </row>
    <row r="514" spans="1:15" ht="12.75">
      <c r="A514" s="246"/>
      <c r="B514" s="250"/>
      <c r="C514" s="398" t="s">
        <v>643</v>
      </c>
      <c r="D514" s="399"/>
      <c r="E514" s="251">
        <v>68.5</v>
      </c>
      <c r="F514" s="320"/>
      <c r="G514" s="253"/>
      <c r="H514" s="254"/>
      <c r="I514" s="248"/>
      <c r="J514" s="255"/>
      <c r="K514" s="248"/>
      <c r="M514" s="249" t="s">
        <v>643</v>
      </c>
      <c r="O514" s="237"/>
    </row>
    <row r="515" spans="1:80" ht="22.5">
      <c r="A515" s="238">
        <v>167</v>
      </c>
      <c r="B515" s="239" t="s">
        <v>644</v>
      </c>
      <c r="C515" s="240" t="s">
        <v>645</v>
      </c>
      <c r="D515" s="241" t="s">
        <v>96</v>
      </c>
      <c r="E515" s="242">
        <v>60</v>
      </c>
      <c r="F515" s="317">
        <v>0</v>
      </c>
      <c r="G515" s="243">
        <f aca="true" t="shared" si="8" ref="G515:G524">E515*F515</f>
        <v>0</v>
      </c>
      <c r="H515" s="244">
        <v>0</v>
      </c>
      <c r="I515" s="245">
        <f aca="true" t="shared" si="9" ref="I515:I524">E515*H515</f>
        <v>0</v>
      </c>
      <c r="J515" s="244"/>
      <c r="K515" s="245">
        <f aca="true" t="shared" si="10" ref="K515:K524">E515*J515</f>
        <v>0</v>
      </c>
      <c r="O515" s="237">
        <v>2</v>
      </c>
      <c r="AA515" s="212">
        <v>12</v>
      </c>
      <c r="AB515" s="212">
        <v>0</v>
      </c>
      <c r="AC515" s="212">
        <v>25</v>
      </c>
      <c r="AZ515" s="212">
        <v>2</v>
      </c>
      <c r="BA515" s="212">
        <f aca="true" t="shared" si="11" ref="BA515:BA524">IF(AZ515=1,G515,0)</f>
        <v>0</v>
      </c>
      <c r="BB515" s="212">
        <f aca="true" t="shared" si="12" ref="BB515:BB524">IF(AZ515=2,G515,0)</f>
        <v>0</v>
      </c>
      <c r="BC515" s="212">
        <f aca="true" t="shared" si="13" ref="BC515:BC524">IF(AZ515=3,G515,0)</f>
        <v>0</v>
      </c>
      <c r="BD515" s="212">
        <f aca="true" t="shared" si="14" ref="BD515:BD524">IF(AZ515=4,G515,0)</f>
        <v>0</v>
      </c>
      <c r="BE515" s="212">
        <f aca="true" t="shared" si="15" ref="BE515:BE524">IF(AZ515=5,G515,0)</f>
        <v>0</v>
      </c>
      <c r="CA515" s="237">
        <v>12</v>
      </c>
      <c r="CB515" s="237">
        <v>0</v>
      </c>
    </row>
    <row r="516" spans="1:80" ht="22.5">
      <c r="A516" s="238">
        <v>168</v>
      </c>
      <c r="B516" s="239" t="s">
        <v>646</v>
      </c>
      <c r="C516" s="240" t="s">
        <v>647</v>
      </c>
      <c r="D516" s="241" t="s">
        <v>132</v>
      </c>
      <c r="E516" s="242">
        <v>5</v>
      </c>
      <c r="F516" s="317">
        <v>0</v>
      </c>
      <c r="G516" s="243">
        <f t="shared" si="8"/>
        <v>0</v>
      </c>
      <c r="H516" s="244">
        <v>0</v>
      </c>
      <c r="I516" s="245">
        <f t="shared" si="9"/>
        <v>0</v>
      </c>
      <c r="J516" s="244"/>
      <c r="K516" s="245">
        <f t="shared" si="10"/>
        <v>0</v>
      </c>
      <c r="O516" s="237">
        <v>2</v>
      </c>
      <c r="AA516" s="212">
        <v>12</v>
      </c>
      <c r="AB516" s="212">
        <v>0</v>
      </c>
      <c r="AC516" s="212">
        <v>26</v>
      </c>
      <c r="AZ516" s="212">
        <v>2</v>
      </c>
      <c r="BA516" s="212">
        <f t="shared" si="11"/>
        <v>0</v>
      </c>
      <c r="BB516" s="212">
        <f t="shared" si="12"/>
        <v>0</v>
      </c>
      <c r="BC516" s="212">
        <f t="shared" si="13"/>
        <v>0</v>
      </c>
      <c r="BD516" s="212">
        <f t="shared" si="14"/>
        <v>0</v>
      </c>
      <c r="BE516" s="212">
        <f t="shared" si="15"/>
        <v>0</v>
      </c>
      <c r="CA516" s="237">
        <v>12</v>
      </c>
      <c r="CB516" s="237">
        <v>0</v>
      </c>
    </row>
    <row r="517" spans="1:80" ht="22.5">
      <c r="A517" s="238">
        <v>169</v>
      </c>
      <c r="B517" s="239" t="s">
        <v>648</v>
      </c>
      <c r="C517" s="240" t="s">
        <v>649</v>
      </c>
      <c r="D517" s="241" t="s">
        <v>326</v>
      </c>
      <c r="E517" s="242">
        <v>3</v>
      </c>
      <c r="F517" s="317">
        <v>0</v>
      </c>
      <c r="G517" s="243">
        <f t="shared" si="8"/>
        <v>0</v>
      </c>
      <c r="H517" s="244">
        <v>0</v>
      </c>
      <c r="I517" s="245">
        <f t="shared" si="9"/>
        <v>0</v>
      </c>
      <c r="J517" s="244"/>
      <c r="K517" s="245">
        <f t="shared" si="10"/>
        <v>0</v>
      </c>
      <c r="O517" s="237">
        <v>2</v>
      </c>
      <c r="AA517" s="212">
        <v>12</v>
      </c>
      <c r="AB517" s="212">
        <v>0</v>
      </c>
      <c r="AC517" s="212">
        <v>198</v>
      </c>
      <c r="AZ517" s="212">
        <v>2</v>
      </c>
      <c r="BA517" s="212">
        <f t="shared" si="11"/>
        <v>0</v>
      </c>
      <c r="BB517" s="212">
        <f t="shared" si="12"/>
        <v>0</v>
      </c>
      <c r="BC517" s="212">
        <f t="shared" si="13"/>
        <v>0</v>
      </c>
      <c r="BD517" s="212">
        <f t="shared" si="14"/>
        <v>0</v>
      </c>
      <c r="BE517" s="212">
        <f t="shared" si="15"/>
        <v>0</v>
      </c>
      <c r="CA517" s="237">
        <v>12</v>
      </c>
      <c r="CB517" s="237">
        <v>0</v>
      </c>
    </row>
    <row r="518" spans="1:80" ht="12.75">
      <c r="A518" s="238">
        <v>170</v>
      </c>
      <c r="B518" s="239" t="s">
        <v>650</v>
      </c>
      <c r="C518" s="240" t="s">
        <v>651</v>
      </c>
      <c r="D518" s="241" t="s">
        <v>96</v>
      </c>
      <c r="E518" s="242">
        <v>2</v>
      </c>
      <c r="F518" s="317">
        <v>0</v>
      </c>
      <c r="G518" s="243">
        <f t="shared" si="8"/>
        <v>0</v>
      </c>
      <c r="H518" s="244">
        <v>0</v>
      </c>
      <c r="I518" s="245">
        <f t="shared" si="9"/>
        <v>0</v>
      </c>
      <c r="J518" s="244"/>
      <c r="K518" s="245">
        <f t="shared" si="10"/>
        <v>0</v>
      </c>
      <c r="O518" s="237">
        <v>2</v>
      </c>
      <c r="AA518" s="212">
        <v>12</v>
      </c>
      <c r="AB518" s="212">
        <v>0</v>
      </c>
      <c r="AC518" s="212">
        <v>238</v>
      </c>
      <c r="AZ518" s="212">
        <v>2</v>
      </c>
      <c r="BA518" s="212">
        <f t="shared" si="11"/>
        <v>0</v>
      </c>
      <c r="BB518" s="212">
        <f t="shared" si="12"/>
        <v>0</v>
      </c>
      <c r="BC518" s="212">
        <f t="shared" si="13"/>
        <v>0</v>
      </c>
      <c r="BD518" s="212">
        <f t="shared" si="14"/>
        <v>0</v>
      </c>
      <c r="BE518" s="212">
        <f t="shared" si="15"/>
        <v>0</v>
      </c>
      <c r="CA518" s="237">
        <v>12</v>
      </c>
      <c r="CB518" s="237">
        <v>0</v>
      </c>
    </row>
    <row r="519" spans="1:80" ht="12.75">
      <c r="A519" s="238">
        <v>171</v>
      </c>
      <c r="B519" s="239" t="s">
        <v>652</v>
      </c>
      <c r="C519" s="240" t="s">
        <v>653</v>
      </c>
      <c r="D519" s="241" t="s">
        <v>96</v>
      </c>
      <c r="E519" s="242">
        <v>1</v>
      </c>
      <c r="F519" s="317">
        <v>0</v>
      </c>
      <c r="G519" s="243">
        <f t="shared" si="8"/>
        <v>0</v>
      </c>
      <c r="H519" s="244">
        <v>0</v>
      </c>
      <c r="I519" s="245">
        <f t="shared" si="9"/>
        <v>0</v>
      </c>
      <c r="J519" s="244"/>
      <c r="K519" s="245">
        <f t="shared" si="10"/>
        <v>0</v>
      </c>
      <c r="O519" s="237">
        <v>2</v>
      </c>
      <c r="AA519" s="212">
        <v>12</v>
      </c>
      <c r="AB519" s="212">
        <v>0</v>
      </c>
      <c r="AC519" s="212">
        <v>253</v>
      </c>
      <c r="AZ519" s="212">
        <v>2</v>
      </c>
      <c r="BA519" s="212">
        <f t="shared" si="11"/>
        <v>0</v>
      </c>
      <c r="BB519" s="212">
        <f t="shared" si="12"/>
        <v>0</v>
      </c>
      <c r="BC519" s="212">
        <f t="shared" si="13"/>
        <v>0</v>
      </c>
      <c r="BD519" s="212">
        <f t="shared" si="14"/>
        <v>0</v>
      </c>
      <c r="BE519" s="212">
        <f t="shared" si="15"/>
        <v>0</v>
      </c>
      <c r="CA519" s="237">
        <v>12</v>
      </c>
      <c r="CB519" s="237">
        <v>0</v>
      </c>
    </row>
    <row r="520" spans="1:80" ht="22.5">
      <c r="A520" s="238">
        <v>172</v>
      </c>
      <c r="B520" s="239" t="s">
        <v>654</v>
      </c>
      <c r="C520" s="240" t="s">
        <v>655</v>
      </c>
      <c r="D520" s="241" t="s">
        <v>96</v>
      </c>
      <c r="E520" s="242">
        <v>1</v>
      </c>
      <c r="F520" s="317">
        <v>0</v>
      </c>
      <c r="G520" s="243">
        <f t="shared" si="8"/>
        <v>0</v>
      </c>
      <c r="H520" s="244">
        <v>0</v>
      </c>
      <c r="I520" s="245">
        <f t="shared" si="9"/>
        <v>0</v>
      </c>
      <c r="J520" s="244"/>
      <c r="K520" s="245">
        <f t="shared" si="10"/>
        <v>0</v>
      </c>
      <c r="O520" s="237">
        <v>2</v>
      </c>
      <c r="AA520" s="212">
        <v>12</v>
      </c>
      <c r="AB520" s="212">
        <v>0</v>
      </c>
      <c r="AC520" s="212">
        <v>276</v>
      </c>
      <c r="AZ520" s="212">
        <v>2</v>
      </c>
      <c r="BA520" s="212">
        <f t="shared" si="11"/>
        <v>0</v>
      </c>
      <c r="BB520" s="212">
        <f t="shared" si="12"/>
        <v>0</v>
      </c>
      <c r="BC520" s="212">
        <f t="shared" si="13"/>
        <v>0</v>
      </c>
      <c r="BD520" s="212">
        <f t="shared" si="14"/>
        <v>0</v>
      </c>
      <c r="BE520" s="212">
        <f t="shared" si="15"/>
        <v>0</v>
      </c>
      <c r="CA520" s="237">
        <v>12</v>
      </c>
      <c r="CB520" s="237">
        <v>0</v>
      </c>
    </row>
    <row r="521" spans="1:80" ht="22.5">
      <c r="A521" s="238">
        <v>173</v>
      </c>
      <c r="B521" s="239" t="s">
        <v>656</v>
      </c>
      <c r="C521" s="240" t="s">
        <v>657</v>
      </c>
      <c r="D521" s="241" t="s">
        <v>326</v>
      </c>
      <c r="E521" s="242">
        <v>1</v>
      </c>
      <c r="F521" s="317">
        <v>0</v>
      </c>
      <c r="G521" s="243">
        <f t="shared" si="8"/>
        <v>0</v>
      </c>
      <c r="H521" s="244">
        <v>0</v>
      </c>
      <c r="I521" s="245">
        <f t="shared" si="9"/>
        <v>0</v>
      </c>
      <c r="J521" s="244"/>
      <c r="K521" s="245">
        <f t="shared" si="10"/>
        <v>0</v>
      </c>
      <c r="O521" s="237">
        <v>2</v>
      </c>
      <c r="AA521" s="212">
        <v>12</v>
      </c>
      <c r="AB521" s="212">
        <v>0</v>
      </c>
      <c r="AC521" s="212">
        <v>23</v>
      </c>
      <c r="AZ521" s="212">
        <v>2</v>
      </c>
      <c r="BA521" s="212">
        <f t="shared" si="11"/>
        <v>0</v>
      </c>
      <c r="BB521" s="212">
        <f t="shared" si="12"/>
        <v>0</v>
      </c>
      <c r="BC521" s="212">
        <f t="shared" si="13"/>
        <v>0</v>
      </c>
      <c r="BD521" s="212">
        <f t="shared" si="14"/>
        <v>0</v>
      </c>
      <c r="BE521" s="212">
        <f t="shared" si="15"/>
        <v>0</v>
      </c>
      <c r="CA521" s="237">
        <v>12</v>
      </c>
      <c r="CB521" s="237">
        <v>0</v>
      </c>
    </row>
    <row r="522" spans="1:80" ht="22.5">
      <c r="A522" s="238">
        <v>174</v>
      </c>
      <c r="B522" s="239" t="s">
        <v>658</v>
      </c>
      <c r="C522" s="240" t="s">
        <v>659</v>
      </c>
      <c r="D522" s="241" t="s">
        <v>326</v>
      </c>
      <c r="E522" s="242">
        <v>1</v>
      </c>
      <c r="F522" s="317">
        <v>0</v>
      </c>
      <c r="G522" s="243">
        <f t="shared" si="8"/>
        <v>0</v>
      </c>
      <c r="H522" s="244">
        <v>0</v>
      </c>
      <c r="I522" s="245">
        <f t="shared" si="9"/>
        <v>0</v>
      </c>
      <c r="J522" s="244"/>
      <c r="K522" s="245">
        <f t="shared" si="10"/>
        <v>0</v>
      </c>
      <c r="O522" s="237">
        <v>2</v>
      </c>
      <c r="AA522" s="212">
        <v>12</v>
      </c>
      <c r="AB522" s="212">
        <v>0</v>
      </c>
      <c r="AC522" s="212">
        <v>24</v>
      </c>
      <c r="AZ522" s="212">
        <v>2</v>
      </c>
      <c r="BA522" s="212">
        <f t="shared" si="11"/>
        <v>0</v>
      </c>
      <c r="BB522" s="212">
        <f t="shared" si="12"/>
        <v>0</v>
      </c>
      <c r="BC522" s="212">
        <f t="shared" si="13"/>
        <v>0</v>
      </c>
      <c r="BD522" s="212">
        <f t="shared" si="14"/>
        <v>0</v>
      </c>
      <c r="BE522" s="212">
        <f t="shared" si="15"/>
        <v>0</v>
      </c>
      <c r="CA522" s="237">
        <v>12</v>
      </c>
      <c r="CB522" s="237">
        <v>0</v>
      </c>
    </row>
    <row r="523" spans="1:80" ht="22.5">
      <c r="A523" s="238">
        <v>175</v>
      </c>
      <c r="B523" s="239" t="s">
        <v>660</v>
      </c>
      <c r="C523" s="240" t="s">
        <v>661</v>
      </c>
      <c r="D523" s="241" t="s">
        <v>326</v>
      </c>
      <c r="E523" s="242">
        <v>2</v>
      </c>
      <c r="F523" s="317">
        <v>0</v>
      </c>
      <c r="G523" s="243">
        <f t="shared" si="8"/>
        <v>0</v>
      </c>
      <c r="H523" s="244">
        <v>0</v>
      </c>
      <c r="I523" s="245">
        <f t="shared" si="9"/>
        <v>0</v>
      </c>
      <c r="J523" s="244"/>
      <c r="K523" s="245">
        <f t="shared" si="10"/>
        <v>0</v>
      </c>
      <c r="O523" s="237">
        <v>2</v>
      </c>
      <c r="AA523" s="212">
        <v>12</v>
      </c>
      <c r="AB523" s="212">
        <v>0</v>
      </c>
      <c r="AC523" s="212">
        <v>154</v>
      </c>
      <c r="AZ523" s="212">
        <v>2</v>
      </c>
      <c r="BA523" s="212">
        <f t="shared" si="11"/>
        <v>0</v>
      </c>
      <c r="BB523" s="212">
        <f t="shared" si="12"/>
        <v>0</v>
      </c>
      <c r="BC523" s="212">
        <f t="shared" si="13"/>
        <v>0</v>
      </c>
      <c r="BD523" s="212">
        <f t="shared" si="14"/>
        <v>0</v>
      </c>
      <c r="BE523" s="212">
        <f t="shared" si="15"/>
        <v>0</v>
      </c>
      <c r="CA523" s="237">
        <v>12</v>
      </c>
      <c r="CB523" s="237">
        <v>0</v>
      </c>
    </row>
    <row r="524" spans="1:80" ht="12.75">
      <c r="A524" s="238">
        <v>176</v>
      </c>
      <c r="B524" s="239" t="s">
        <v>662</v>
      </c>
      <c r="C524" s="240" t="s">
        <v>663</v>
      </c>
      <c r="D524" s="241" t="s">
        <v>12</v>
      </c>
      <c r="E524" s="317"/>
      <c r="F524" s="317">
        <v>0</v>
      </c>
      <c r="G524" s="243">
        <f t="shared" si="8"/>
        <v>0</v>
      </c>
      <c r="H524" s="244">
        <v>0</v>
      </c>
      <c r="I524" s="245">
        <f t="shared" si="9"/>
        <v>0</v>
      </c>
      <c r="J524" s="244"/>
      <c r="K524" s="245">
        <f t="shared" si="10"/>
        <v>0</v>
      </c>
      <c r="O524" s="237">
        <v>2</v>
      </c>
      <c r="AA524" s="212">
        <v>7</v>
      </c>
      <c r="AB524" s="212">
        <v>1002</v>
      </c>
      <c r="AC524" s="212">
        <v>5</v>
      </c>
      <c r="AZ524" s="212">
        <v>2</v>
      </c>
      <c r="BA524" s="212">
        <f t="shared" si="11"/>
        <v>0</v>
      </c>
      <c r="BB524" s="212">
        <f t="shared" si="12"/>
        <v>0</v>
      </c>
      <c r="BC524" s="212">
        <f t="shared" si="13"/>
        <v>0</v>
      </c>
      <c r="BD524" s="212">
        <f t="shared" si="14"/>
        <v>0</v>
      </c>
      <c r="BE524" s="212">
        <f t="shared" si="15"/>
        <v>0</v>
      </c>
      <c r="CA524" s="237">
        <v>7</v>
      </c>
      <c r="CB524" s="237">
        <v>1002</v>
      </c>
    </row>
    <row r="525" spans="1:57" ht="12.75">
      <c r="A525" s="256"/>
      <c r="B525" s="257" t="s">
        <v>97</v>
      </c>
      <c r="C525" s="258" t="s">
        <v>634</v>
      </c>
      <c r="D525" s="259"/>
      <c r="E525" s="260"/>
      <c r="F525" s="318"/>
      <c r="G525" s="262">
        <f>SUM(G508:G524)</f>
        <v>0</v>
      </c>
      <c r="H525" s="263"/>
      <c r="I525" s="264">
        <f>SUM(I508:I524)</f>
        <v>0.14256999999999997</v>
      </c>
      <c r="J525" s="263"/>
      <c r="K525" s="264">
        <f>SUM(K508:K524)</f>
        <v>0</v>
      </c>
      <c r="O525" s="237">
        <v>4</v>
      </c>
      <c r="BA525" s="265">
        <f>SUM(BA508:BA524)</f>
        <v>0</v>
      </c>
      <c r="BB525" s="265">
        <f>SUM(BB508:BB524)</f>
        <v>0</v>
      </c>
      <c r="BC525" s="265">
        <f>SUM(BC508:BC524)</f>
        <v>0</v>
      </c>
      <c r="BD525" s="265">
        <f>SUM(BD508:BD524)</f>
        <v>0</v>
      </c>
      <c r="BE525" s="265">
        <f>SUM(BE508:BE524)</f>
        <v>0</v>
      </c>
    </row>
    <row r="526" spans="1:15" ht="12.75">
      <c r="A526" s="227" t="s">
        <v>93</v>
      </c>
      <c r="B526" s="228" t="s">
        <v>664</v>
      </c>
      <c r="C526" s="229" t="s">
        <v>665</v>
      </c>
      <c r="D526" s="230"/>
      <c r="E526" s="231"/>
      <c r="F526" s="319"/>
      <c r="G526" s="232"/>
      <c r="H526" s="233"/>
      <c r="I526" s="234"/>
      <c r="J526" s="235"/>
      <c r="K526" s="236"/>
      <c r="O526" s="237">
        <v>1</v>
      </c>
    </row>
    <row r="527" spans="1:80" ht="12.75">
      <c r="A527" s="238">
        <v>177</v>
      </c>
      <c r="B527" s="239" t="s">
        <v>667</v>
      </c>
      <c r="C527" s="240" t="s">
        <v>668</v>
      </c>
      <c r="D527" s="241" t="s">
        <v>118</v>
      </c>
      <c r="E527" s="242">
        <v>10.5</v>
      </c>
      <c r="F527" s="317">
        <v>0</v>
      </c>
      <c r="G527" s="243">
        <f>E527*F527</f>
        <v>0</v>
      </c>
      <c r="H527" s="244">
        <v>0</v>
      </c>
      <c r="I527" s="245">
        <f>E527*H527</f>
        <v>0</v>
      </c>
      <c r="J527" s="244">
        <v>0</v>
      </c>
      <c r="K527" s="245">
        <f>E527*J527</f>
        <v>0</v>
      </c>
      <c r="O527" s="237">
        <v>2</v>
      </c>
      <c r="AA527" s="212">
        <v>1</v>
      </c>
      <c r="AB527" s="212">
        <v>7</v>
      </c>
      <c r="AC527" s="212">
        <v>7</v>
      </c>
      <c r="AZ527" s="212">
        <v>2</v>
      </c>
      <c r="BA527" s="212">
        <f>IF(AZ527=1,G527,0)</f>
        <v>0</v>
      </c>
      <c r="BB527" s="212">
        <f>IF(AZ527=2,G527,0)</f>
        <v>0</v>
      </c>
      <c r="BC527" s="212">
        <f>IF(AZ527=3,G527,0)</f>
        <v>0</v>
      </c>
      <c r="BD527" s="212">
        <f>IF(AZ527=4,G527,0)</f>
        <v>0</v>
      </c>
      <c r="BE527" s="212">
        <f>IF(AZ527=5,G527,0)</f>
        <v>0</v>
      </c>
      <c r="CA527" s="237">
        <v>1</v>
      </c>
      <c r="CB527" s="237">
        <v>7</v>
      </c>
    </row>
    <row r="528" spans="1:15" ht="12.75">
      <c r="A528" s="246"/>
      <c r="B528" s="250"/>
      <c r="C528" s="398" t="s">
        <v>669</v>
      </c>
      <c r="D528" s="399"/>
      <c r="E528" s="251">
        <v>9.3</v>
      </c>
      <c r="F528" s="320"/>
      <c r="G528" s="253"/>
      <c r="H528" s="254"/>
      <c r="I528" s="248"/>
      <c r="J528" s="255"/>
      <c r="K528" s="248"/>
      <c r="M528" s="249" t="s">
        <v>669</v>
      </c>
      <c r="O528" s="237"/>
    </row>
    <row r="529" spans="1:15" ht="12.75">
      <c r="A529" s="246"/>
      <c r="B529" s="250"/>
      <c r="C529" s="398" t="s">
        <v>670</v>
      </c>
      <c r="D529" s="399"/>
      <c r="E529" s="251">
        <v>1.08</v>
      </c>
      <c r="F529" s="320"/>
      <c r="G529" s="253"/>
      <c r="H529" s="254"/>
      <c r="I529" s="248"/>
      <c r="J529" s="255"/>
      <c r="K529" s="248"/>
      <c r="M529" s="249" t="s">
        <v>670</v>
      </c>
      <c r="O529" s="237"/>
    </row>
    <row r="530" spans="1:15" ht="12.75">
      <c r="A530" s="246"/>
      <c r="B530" s="250"/>
      <c r="C530" s="398" t="s">
        <v>671</v>
      </c>
      <c r="D530" s="399"/>
      <c r="E530" s="251">
        <v>0.12</v>
      </c>
      <c r="F530" s="320"/>
      <c r="G530" s="253"/>
      <c r="H530" s="254"/>
      <c r="I530" s="248"/>
      <c r="J530" s="255"/>
      <c r="K530" s="248"/>
      <c r="M530" s="249" t="s">
        <v>671</v>
      </c>
      <c r="O530" s="237"/>
    </row>
    <row r="531" spans="1:80" ht="12.75">
      <c r="A531" s="238">
        <v>178</v>
      </c>
      <c r="B531" s="239" t="s">
        <v>672</v>
      </c>
      <c r="C531" s="240" t="s">
        <v>673</v>
      </c>
      <c r="D531" s="241" t="s">
        <v>132</v>
      </c>
      <c r="E531" s="242">
        <v>1.2</v>
      </c>
      <c r="F531" s="317">
        <v>0</v>
      </c>
      <c r="G531" s="243">
        <f>E531*F531</f>
        <v>0</v>
      </c>
      <c r="H531" s="244">
        <v>0.00024</v>
      </c>
      <c r="I531" s="245">
        <f>E531*H531</f>
        <v>0.000288</v>
      </c>
      <c r="J531" s="244">
        <v>0</v>
      </c>
      <c r="K531" s="245">
        <f>E531*J531</f>
        <v>0</v>
      </c>
      <c r="O531" s="237">
        <v>2</v>
      </c>
      <c r="AA531" s="212">
        <v>1</v>
      </c>
      <c r="AB531" s="212">
        <v>7</v>
      </c>
      <c r="AC531" s="212">
        <v>7</v>
      </c>
      <c r="AZ531" s="212">
        <v>2</v>
      </c>
      <c r="BA531" s="212">
        <f>IF(AZ531=1,G531,0)</f>
        <v>0</v>
      </c>
      <c r="BB531" s="212">
        <f>IF(AZ531=2,G531,0)</f>
        <v>0</v>
      </c>
      <c r="BC531" s="212">
        <f>IF(AZ531=3,G531,0)</f>
        <v>0</v>
      </c>
      <c r="BD531" s="212">
        <f>IF(AZ531=4,G531,0)</f>
        <v>0</v>
      </c>
      <c r="BE531" s="212">
        <f>IF(AZ531=5,G531,0)</f>
        <v>0</v>
      </c>
      <c r="CA531" s="237">
        <v>1</v>
      </c>
      <c r="CB531" s="237">
        <v>7</v>
      </c>
    </row>
    <row r="532" spans="1:15" ht="12.75">
      <c r="A532" s="246"/>
      <c r="B532" s="250"/>
      <c r="C532" s="398" t="s">
        <v>674</v>
      </c>
      <c r="D532" s="399"/>
      <c r="E532" s="251">
        <v>1.2</v>
      </c>
      <c r="F532" s="320"/>
      <c r="G532" s="253"/>
      <c r="H532" s="254"/>
      <c r="I532" s="248"/>
      <c r="J532" s="255"/>
      <c r="K532" s="248"/>
      <c r="M532" s="249" t="s">
        <v>674</v>
      </c>
      <c r="O532" s="237"/>
    </row>
    <row r="533" spans="1:80" ht="12.75">
      <c r="A533" s="238">
        <v>179</v>
      </c>
      <c r="B533" s="239" t="s">
        <v>675</v>
      </c>
      <c r="C533" s="240" t="s">
        <v>676</v>
      </c>
      <c r="D533" s="241" t="s">
        <v>132</v>
      </c>
      <c r="E533" s="242">
        <v>1.2</v>
      </c>
      <c r="F533" s="317">
        <v>0</v>
      </c>
      <c r="G533" s="243">
        <f>E533*F533</f>
        <v>0</v>
      </c>
      <c r="H533" s="244">
        <v>0</v>
      </c>
      <c r="I533" s="245">
        <f>E533*H533</f>
        <v>0</v>
      </c>
      <c r="J533" s="244">
        <v>0</v>
      </c>
      <c r="K533" s="245">
        <f>E533*J533</f>
        <v>0</v>
      </c>
      <c r="O533" s="237">
        <v>2</v>
      </c>
      <c r="AA533" s="212">
        <v>1</v>
      </c>
      <c r="AB533" s="212">
        <v>7</v>
      </c>
      <c r="AC533" s="212">
        <v>7</v>
      </c>
      <c r="AZ533" s="212">
        <v>2</v>
      </c>
      <c r="BA533" s="212">
        <f>IF(AZ533=1,G533,0)</f>
        <v>0</v>
      </c>
      <c r="BB533" s="212">
        <f>IF(AZ533=2,G533,0)</f>
        <v>0</v>
      </c>
      <c r="BC533" s="212">
        <f>IF(AZ533=3,G533,0)</f>
        <v>0</v>
      </c>
      <c r="BD533" s="212">
        <f>IF(AZ533=4,G533,0)</f>
        <v>0</v>
      </c>
      <c r="BE533" s="212">
        <f>IF(AZ533=5,G533,0)</f>
        <v>0</v>
      </c>
      <c r="CA533" s="237">
        <v>1</v>
      </c>
      <c r="CB533" s="237">
        <v>7</v>
      </c>
    </row>
    <row r="534" spans="1:15" ht="12.75">
      <c r="A534" s="246"/>
      <c r="B534" s="250"/>
      <c r="C534" s="398" t="s">
        <v>674</v>
      </c>
      <c r="D534" s="399"/>
      <c r="E534" s="251">
        <v>1.2</v>
      </c>
      <c r="F534" s="320"/>
      <c r="G534" s="253"/>
      <c r="H534" s="254"/>
      <c r="I534" s="248"/>
      <c r="J534" s="255"/>
      <c r="K534" s="248"/>
      <c r="M534" s="249" t="s">
        <v>674</v>
      </c>
      <c r="O534" s="237"/>
    </row>
    <row r="535" spans="1:80" ht="12.75">
      <c r="A535" s="238">
        <v>180</v>
      </c>
      <c r="B535" s="239" t="s">
        <v>677</v>
      </c>
      <c r="C535" s="240" t="s">
        <v>678</v>
      </c>
      <c r="D535" s="241" t="s">
        <v>118</v>
      </c>
      <c r="E535" s="242">
        <v>10.38</v>
      </c>
      <c r="F535" s="317">
        <v>0</v>
      </c>
      <c r="G535" s="243">
        <f>E535*F535</f>
        <v>0</v>
      </c>
      <c r="H535" s="244">
        <v>0.00475</v>
      </c>
      <c r="I535" s="245">
        <f>E535*H535</f>
        <v>0.049305</v>
      </c>
      <c r="J535" s="244">
        <v>0</v>
      </c>
      <c r="K535" s="245">
        <f>E535*J535</f>
        <v>0</v>
      </c>
      <c r="O535" s="237">
        <v>2</v>
      </c>
      <c r="AA535" s="212">
        <v>1</v>
      </c>
      <c r="AB535" s="212">
        <v>7</v>
      </c>
      <c r="AC535" s="212">
        <v>7</v>
      </c>
      <c r="AZ535" s="212">
        <v>2</v>
      </c>
      <c r="BA535" s="212">
        <f>IF(AZ535=1,G535,0)</f>
        <v>0</v>
      </c>
      <c r="BB535" s="212">
        <f>IF(AZ535=2,G535,0)</f>
        <v>0</v>
      </c>
      <c r="BC535" s="212">
        <f>IF(AZ535=3,G535,0)</f>
        <v>0</v>
      </c>
      <c r="BD535" s="212">
        <f>IF(AZ535=4,G535,0)</f>
        <v>0</v>
      </c>
      <c r="BE535" s="212">
        <f>IF(AZ535=5,G535,0)</f>
        <v>0</v>
      </c>
      <c r="CA535" s="237">
        <v>1</v>
      </c>
      <c r="CB535" s="237">
        <v>7</v>
      </c>
    </row>
    <row r="536" spans="1:15" ht="12.75">
      <c r="A536" s="246"/>
      <c r="B536" s="250"/>
      <c r="C536" s="398" t="s">
        <v>669</v>
      </c>
      <c r="D536" s="399"/>
      <c r="E536" s="251">
        <v>9.3</v>
      </c>
      <c r="F536" s="320"/>
      <c r="G536" s="253"/>
      <c r="H536" s="254"/>
      <c r="I536" s="248"/>
      <c r="J536" s="255"/>
      <c r="K536" s="248"/>
      <c r="M536" s="249" t="s">
        <v>669</v>
      </c>
      <c r="O536" s="237"/>
    </row>
    <row r="537" spans="1:15" ht="12.75">
      <c r="A537" s="246"/>
      <c r="B537" s="250"/>
      <c r="C537" s="398" t="s">
        <v>670</v>
      </c>
      <c r="D537" s="399"/>
      <c r="E537" s="251">
        <v>1.08</v>
      </c>
      <c r="F537" s="320"/>
      <c r="G537" s="253"/>
      <c r="H537" s="254"/>
      <c r="I537" s="248"/>
      <c r="J537" s="255"/>
      <c r="K537" s="248"/>
      <c r="M537" s="249" t="s">
        <v>670</v>
      </c>
      <c r="O537" s="237"/>
    </row>
    <row r="538" spans="1:80" ht="12.75">
      <c r="A538" s="238">
        <v>181</v>
      </c>
      <c r="B538" s="239" t="s">
        <v>679</v>
      </c>
      <c r="C538" s="240" t="s">
        <v>680</v>
      </c>
      <c r="D538" s="241" t="s">
        <v>132</v>
      </c>
      <c r="E538" s="242">
        <v>1.2</v>
      </c>
      <c r="F538" s="317">
        <v>0</v>
      </c>
      <c r="G538" s="243">
        <f>E538*F538</f>
        <v>0</v>
      </c>
      <c r="H538" s="244">
        <v>0</v>
      </c>
      <c r="I538" s="245">
        <f>E538*H538</f>
        <v>0</v>
      </c>
      <c r="J538" s="244">
        <v>0</v>
      </c>
      <c r="K538" s="245">
        <f>E538*J538</f>
        <v>0</v>
      </c>
      <c r="O538" s="237">
        <v>2</v>
      </c>
      <c r="AA538" s="212">
        <v>1</v>
      </c>
      <c r="AB538" s="212">
        <v>7</v>
      </c>
      <c r="AC538" s="212">
        <v>7</v>
      </c>
      <c r="AZ538" s="212">
        <v>2</v>
      </c>
      <c r="BA538" s="212">
        <f>IF(AZ538=1,G538,0)</f>
        <v>0</v>
      </c>
      <c r="BB538" s="212">
        <f>IF(AZ538=2,G538,0)</f>
        <v>0</v>
      </c>
      <c r="BC538" s="212">
        <f>IF(AZ538=3,G538,0)</f>
        <v>0</v>
      </c>
      <c r="BD538" s="212">
        <f>IF(AZ538=4,G538,0)</f>
        <v>0</v>
      </c>
      <c r="BE538" s="212">
        <f>IF(AZ538=5,G538,0)</f>
        <v>0</v>
      </c>
      <c r="CA538" s="237">
        <v>1</v>
      </c>
      <c r="CB538" s="237">
        <v>7</v>
      </c>
    </row>
    <row r="539" spans="1:15" ht="12.75">
      <c r="A539" s="246"/>
      <c r="B539" s="250"/>
      <c r="C539" s="398" t="s">
        <v>674</v>
      </c>
      <c r="D539" s="399"/>
      <c r="E539" s="251">
        <v>1.2</v>
      </c>
      <c r="F539" s="320"/>
      <c r="G539" s="253"/>
      <c r="H539" s="254"/>
      <c r="I539" s="248"/>
      <c r="J539" s="255"/>
      <c r="K539" s="248"/>
      <c r="M539" s="249" t="s">
        <v>674</v>
      </c>
      <c r="O539" s="237"/>
    </row>
    <row r="540" spans="1:80" ht="12.75">
      <c r="A540" s="238">
        <v>182</v>
      </c>
      <c r="B540" s="239" t="s">
        <v>681</v>
      </c>
      <c r="C540" s="240" t="s">
        <v>682</v>
      </c>
      <c r="D540" s="241" t="s">
        <v>118</v>
      </c>
      <c r="E540" s="242">
        <v>10.38</v>
      </c>
      <c r="F540" s="317">
        <v>0</v>
      </c>
      <c r="G540" s="243">
        <f>E540*F540</f>
        <v>0</v>
      </c>
      <c r="H540" s="244">
        <v>0</v>
      </c>
      <c r="I540" s="245">
        <f>E540*H540</f>
        <v>0</v>
      </c>
      <c r="J540" s="244">
        <v>0</v>
      </c>
      <c r="K540" s="245">
        <f>E540*J540</f>
        <v>0</v>
      </c>
      <c r="O540" s="237">
        <v>2</v>
      </c>
      <c r="AA540" s="212">
        <v>1</v>
      </c>
      <c r="AB540" s="212">
        <v>7</v>
      </c>
      <c r="AC540" s="212">
        <v>7</v>
      </c>
      <c r="AZ540" s="212">
        <v>2</v>
      </c>
      <c r="BA540" s="212">
        <f>IF(AZ540=1,G540,0)</f>
        <v>0</v>
      </c>
      <c r="BB540" s="212">
        <f>IF(AZ540=2,G540,0)</f>
        <v>0</v>
      </c>
      <c r="BC540" s="212">
        <f>IF(AZ540=3,G540,0)</f>
        <v>0</v>
      </c>
      <c r="BD540" s="212">
        <f>IF(AZ540=4,G540,0)</f>
        <v>0</v>
      </c>
      <c r="BE540" s="212">
        <f>IF(AZ540=5,G540,0)</f>
        <v>0</v>
      </c>
      <c r="CA540" s="237">
        <v>1</v>
      </c>
      <c r="CB540" s="237">
        <v>7</v>
      </c>
    </row>
    <row r="541" spans="1:15" ht="12.75">
      <c r="A541" s="246"/>
      <c r="B541" s="250"/>
      <c r="C541" s="398" t="s">
        <v>669</v>
      </c>
      <c r="D541" s="399"/>
      <c r="E541" s="251">
        <v>9.3</v>
      </c>
      <c r="F541" s="320"/>
      <c r="G541" s="253"/>
      <c r="H541" s="254"/>
      <c r="I541" s="248"/>
      <c r="J541" s="255"/>
      <c r="K541" s="248"/>
      <c r="M541" s="249" t="s">
        <v>669</v>
      </c>
      <c r="O541" s="237"/>
    </row>
    <row r="542" spans="1:15" ht="12.75">
      <c r="A542" s="246"/>
      <c r="B542" s="250"/>
      <c r="C542" s="398" t="s">
        <v>670</v>
      </c>
      <c r="D542" s="399"/>
      <c r="E542" s="251">
        <v>1.08</v>
      </c>
      <c r="F542" s="320"/>
      <c r="G542" s="253"/>
      <c r="H542" s="254"/>
      <c r="I542" s="248"/>
      <c r="J542" s="255"/>
      <c r="K542" s="248"/>
      <c r="M542" s="249" t="s">
        <v>670</v>
      </c>
      <c r="O542" s="237"/>
    </row>
    <row r="543" spans="1:80" ht="12.75">
      <c r="A543" s="238">
        <v>183</v>
      </c>
      <c r="B543" s="239" t="s">
        <v>683</v>
      </c>
      <c r="C543" s="240" t="s">
        <v>684</v>
      </c>
      <c r="D543" s="241" t="s">
        <v>118</v>
      </c>
      <c r="E543" s="242">
        <v>10.38</v>
      </c>
      <c r="F543" s="317">
        <v>0</v>
      </c>
      <c r="G543" s="243">
        <f>E543*F543</f>
        <v>0</v>
      </c>
      <c r="H543" s="244">
        <v>0</v>
      </c>
      <c r="I543" s="245">
        <f>E543*H543</f>
        <v>0</v>
      </c>
      <c r="J543" s="244">
        <v>0</v>
      </c>
      <c r="K543" s="245">
        <f>E543*J543</f>
        <v>0</v>
      </c>
      <c r="O543" s="237">
        <v>2</v>
      </c>
      <c r="AA543" s="212">
        <v>1</v>
      </c>
      <c r="AB543" s="212">
        <v>7</v>
      </c>
      <c r="AC543" s="212">
        <v>7</v>
      </c>
      <c r="AZ543" s="212">
        <v>2</v>
      </c>
      <c r="BA543" s="212">
        <f>IF(AZ543=1,G543,0)</f>
        <v>0</v>
      </c>
      <c r="BB543" s="212">
        <f>IF(AZ543=2,G543,0)</f>
        <v>0</v>
      </c>
      <c r="BC543" s="212">
        <f>IF(AZ543=3,G543,0)</f>
        <v>0</v>
      </c>
      <c r="BD543" s="212">
        <f>IF(AZ543=4,G543,0)</f>
        <v>0</v>
      </c>
      <c r="BE543" s="212">
        <f>IF(AZ543=5,G543,0)</f>
        <v>0</v>
      </c>
      <c r="CA543" s="237">
        <v>1</v>
      </c>
      <c r="CB543" s="237">
        <v>7</v>
      </c>
    </row>
    <row r="544" spans="1:15" ht="12.75">
      <c r="A544" s="246"/>
      <c r="B544" s="250"/>
      <c r="C544" s="398" t="s">
        <v>669</v>
      </c>
      <c r="D544" s="399"/>
      <c r="E544" s="251">
        <v>9.3</v>
      </c>
      <c r="F544" s="320"/>
      <c r="G544" s="253"/>
      <c r="H544" s="254"/>
      <c r="I544" s="248"/>
      <c r="J544" s="255"/>
      <c r="K544" s="248"/>
      <c r="M544" s="249" t="s">
        <v>669</v>
      </c>
      <c r="O544" s="237"/>
    </row>
    <row r="545" spans="1:15" ht="12.75">
      <c r="A545" s="246"/>
      <c r="B545" s="250"/>
      <c r="C545" s="398" t="s">
        <v>670</v>
      </c>
      <c r="D545" s="399"/>
      <c r="E545" s="251">
        <v>1.08</v>
      </c>
      <c r="F545" s="320"/>
      <c r="G545" s="253"/>
      <c r="H545" s="254"/>
      <c r="I545" s="248"/>
      <c r="J545" s="255"/>
      <c r="K545" s="248"/>
      <c r="M545" s="249" t="s">
        <v>670</v>
      </c>
      <c r="O545" s="237"/>
    </row>
    <row r="546" spans="1:80" ht="12.75">
      <c r="A546" s="238">
        <v>184</v>
      </c>
      <c r="B546" s="239" t="s">
        <v>685</v>
      </c>
      <c r="C546" s="240" t="s">
        <v>686</v>
      </c>
      <c r="D546" s="241" t="s">
        <v>118</v>
      </c>
      <c r="E546" s="242">
        <v>12.6</v>
      </c>
      <c r="F546" s="317">
        <v>0</v>
      </c>
      <c r="G546" s="243">
        <f>E546*F546</f>
        <v>0</v>
      </c>
      <c r="H546" s="244">
        <v>0.0192</v>
      </c>
      <c r="I546" s="245">
        <f>E546*H546</f>
        <v>0.24191999999999997</v>
      </c>
      <c r="J546" s="244"/>
      <c r="K546" s="245">
        <f>E546*J546</f>
        <v>0</v>
      </c>
      <c r="O546" s="237">
        <v>2</v>
      </c>
      <c r="AA546" s="212">
        <v>3</v>
      </c>
      <c r="AB546" s="212">
        <v>7</v>
      </c>
      <c r="AC546" s="212">
        <v>59764201</v>
      </c>
      <c r="AZ546" s="212">
        <v>2</v>
      </c>
      <c r="BA546" s="212">
        <f>IF(AZ546=1,G546,0)</f>
        <v>0</v>
      </c>
      <c r="BB546" s="212">
        <f>IF(AZ546=2,G546,0)</f>
        <v>0</v>
      </c>
      <c r="BC546" s="212">
        <f>IF(AZ546=3,G546,0)</f>
        <v>0</v>
      </c>
      <c r="BD546" s="212">
        <f>IF(AZ546=4,G546,0)</f>
        <v>0</v>
      </c>
      <c r="BE546" s="212">
        <f>IF(AZ546=5,G546,0)</f>
        <v>0</v>
      </c>
      <c r="CA546" s="237">
        <v>3</v>
      </c>
      <c r="CB546" s="237">
        <v>7</v>
      </c>
    </row>
    <row r="547" spans="1:15" ht="12.75">
      <c r="A547" s="246"/>
      <c r="B547" s="250"/>
      <c r="C547" s="400" t="s">
        <v>227</v>
      </c>
      <c r="D547" s="399"/>
      <c r="E547" s="276">
        <v>0</v>
      </c>
      <c r="F547" s="320"/>
      <c r="G547" s="253"/>
      <c r="H547" s="254"/>
      <c r="I547" s="248"/>
      <c r="J547" s="255"/>
      <c r="K547" s="248"/>
      <c r="M547" s="249" t="s">
        <v>227</v>
      </c>
      <c r="O547" s="237"/>
    </row>
    <row r="548" spans="1:15" ht="12.75">
      <c r="A548" s="246"/>
      <c r="B548" s="250"/>
      <c r="C548" s="400" t="s">
        <v>669</v>
      </c>
      <c r="D548" s="399"/>
      <c r="E548" s="276">
        <v>9.3</v>
      </c>
      <c r="F548" s="320"/>
      <c r="G548" s="253"/>
      <c r="H548" s="254"/>
      <c r="I548" s="248"/>
      <c r="J548" s="255"/>
      <c r="K548" s="248"/>
      <c r="M548" s="249" t="s">
        <v>669</v>
      </c>
      <c r="O548" s="237"/>
    </row>
    <row r="549" spans="1:15" ht="12.75">
      <c r="A549" s="246"/>
      <c r="B549" s="250"/>
      <c r="C549" s="400" t="s">
        <v>670</v>
      </c>
      <c r="D549" s="399"/>
      <c r="E549" s="276">
        <v>1.08</v>
      </c>
      <c r="F549" s="320"/>
      <c r="G549" s="253"/>
      <c r="H549" s="254"/>
      <c r="I549" s="248"/>
      <c r="J549" s="255"/>
      <c r="K549" s="248"/>
      <c r="M549" s="249" t="s">
        <v>670</v>
      </c>
      <c r="O549" s="237"/>
    </row>
    <row r="550" spans="1:15" ht="12.75">
      <c r="A550" s="246"/>
      <c r="B550" s="250"/>
      <c r="C550" s="400" t="s">
        <v>671</v>
      </c>
      <c r="D550" s="399"/>
      <c r="E550" s="276">
        <v>0.12</v>
      </c>
      <c r="F550" s="320"/>
      <c r="G550" s="253"/>
      <c r="H550" s="254"/>
      <c r="I550" s="248"/>
      <c r="J550" s="255"/>
      <c r="K550" s="248"/>
      <c r="M550" s="249" t="s">
        <v>671</v>
      </c>
      <c r="O550" s="237"/>
    </row>
    <row r="551" spans="1:15" ht="12.75">
      <c r="A551" s="246"/>
      <c r="B551" s="250"/>
      <c r="C551" s="400" t="s">
        <v>237</v>
      </c>
      <c r="D551" s="399"/>
      <c r="E551" s="276">
        <v>10.5</v>
      </c>
      <c r="F551" s="320"/>
      <c r="G551" s="253"/>
      <c r="H551" s="254"/>
      <c r="I551" s="248"/>
      <c r="J551" s="255"/>
      <c r="K551" s="248"/>
      <c r="M551" s="249" t="s">
        <v>237</v>
      </c>
      <c r="O551" s="237"/>
    </row>
    <row r="552" spans="1:15" ht="12.75">
      <c r="A552" s="246"/>
      <c r="B552" s="250"/>
      <c r="C552" s="398" t="s">
        <v>687</v>
      </c>
      <c r="D552" s="399"/>
      <c r="E552" s="251">
        <v>12.6</v>
      </c>
      <c r="F552" s="320"/>
      <c r="G552" s="253"/>
      <c r="H552" s="254"/>
      <c r="I552" s="248"/>
      <c r="J552" s="255"/>
      <c r="K552" s="248"/>
      <c r="M552" s="249" t="s">
        <v>687</v>
      </c>
      <c r="O552" s="237"/>
    </row>
    <row r="553" spans="1:80" ht="12.75">
      <c r="A553" s="238">
        <v>185</v>
      </c>
      <c r="B553" s="239" t="s">
        <v>688</v>
      </c>
      <c r="C553" s="240" t="s">
        <v>689</v>
      </c>
      <c r="D553" s="241" t="s">
        <v>12</v>
      </c>
      <c r="E553" s="317"/>
      <c r="F553" s="317">
        <v>0</v>
      </c>
      <c r="G553" s="243">
        <f>E553*F553</f>
        <v>0</v>
      </c>
      <c r="H553" s="244">
        <v>0</v>
      </c>
      <c r="I553" s="245">
        <f>E553*H553</f>
        <v>0</v>
      </c>
      <c r="J553" s="244"/>
      <c r="K553" s="245">
        <f>E553*J553</f>
        <v>0</v>
      </c>
      <c r="O553" s="237">
        <v>2</v>
      </c>
      <c r="AA553" s="212">
        <v>7</v>
      </c>
      <c r="AB553" s="212">
        <v>1002</v>
      </c>
      <c r="AC553" s="212">
        <v>5</v>
      </c>
      <c r="AZ553" s="212">
        <v>2</v>
      </c>
      <c r="BA553" s="212">
        <f>IF(AZ553=1,G553,0)</f>
        <v>0</v>
      </c>
      <c r="BB553" s="212">
        <f>IF(AZ553=2,G553,0)</f>
        <v>0</v>
      </c>
      <c r="BC553" s="212">
        <f>IF(AZ553=3,G553,0)</f>
        <v>0</v>
      </c>
      <c r="BD553" s="212">
        <f>IF(AZ553=4,G553,0)</f>
        <v>0</v>
      </c>
      <c r="BE553" s="212">
        <f>IF(AZ553=5,G553,0)</f>
        <v>0</v>
      </c>
      <c r="CA553" s="237">
        <v>7</v>
      </c>
      <c r="CB553" s="237">
        <v>1002</v>
      </c>
    </row>
    <row r="554" spans="1:80" ht="12.75">
      <c r="A554" s="238">
        <v>186</v>
      </c>
      <c r="B554" s="239" t="s">
        <v>690</v>
      </c>
      <c r="C554" s="240" t="s">
        <v>691</v>
      </c>
      <c r="D554" s="241" t="s">
        <v>692</v>
      </c>
      <c r="E554" s="242">
        <v>8</v>
      </c>
      <c r="F554" s="317">
        <v>0</v>
      </c>
      <c r="G554" s="243">
        <f>E554*F554</f>
        <v>0</v>
      </c>
      <c r="H554" s="244">
        <v>0</v>
      </c>
      <c r="I554" s="245">
        <f>E554*H554</f>
        <v>0</v>
      </c>
      <c r="J554" s="244"/>
      <c r="K554" s="245">
        <f>E554*J554</f>
        <v>0</v>
      </c>
      <c r="O554" s="237">
        <v>2</v>
      </c>
      <c r="AA554" s="212">
        <v>10</v>
      </c>
      <c r="AB554" s="212">
        <v>0</v>
      </c>
      <c r="AC554" s="212">
        <v>8</v>
      </c>
      <c r="AZ554" s="212">
        <v>5</v>
      </c>
      <c r="BA554" s="212">
        <f>IF(AZ554=1,G554,0)</f>
        <v>0</v>
      </c>
      <c r="BB554" s="212">
        <f>IF(AZ554=2,G554,0)</f>
        <v>0</v>
      </c>
      <c r="BC554" s="212">
        <f>IF(AZ554=3,G554,0)</f>
        <v>0</v>
      </c>
      <c r="BD554" s="212">
        <f>IF(AZ554=4,G554,0)</f>
        <v>0</v>
      </c>
      <c r="BE554" s="212">
        <f>IF(AZ554=5,G554,0)</f>
        <v>0</v>
      </c>
      <c r="CA554" s="237">
        <v>10</v>
      </c>
      <c r="CB554" s="237">
        <v>0</v>
      </c>
    </row>
    <row r="555" spans="1:15" ht="12.75">
      <c r="A555" s="246"/>
      <c r="B555" s="250"/>
      <c r="C555" s="398" t="s">
        <v>693</v>
      </c>
      <c r="D555" s="399"/>
      <c r="E555" s="251">
        <v>8</v>
      </c>
      <c r="F555" s="320"/>
      <c r="G555" s="253"/>
      <c r="H555" s="254"/>
      <c r="I555" s="248"/>
      <c r="J555" s="255"/>
      <c r="K555" s="248"/>
      <c r="M555" s="249" t="s">
        <v>693</v>
      </c>
      <c r="O555" s="237"/>
    </row>
    <row r="556" spans="1:57" ht="12.75">
      <c r="A556" s="256"/>
      <c r="B556" s="257" t="s">
        <v>97</v>
      </c>
      <c r="C556" s="258" t="s">
        <v>666</v>
      </c>
      <c r="D556" s="259"/>
      <c r="E556" s="260"/>
      <c r="F556" s="318"/>
      <c r="G556" s="262">
        <f>SUM(G526:G555)</f>
        <v>0</v>
      </c>
      <c r="H556" s="263"/>
      <c r="I556" s="264">
        <f>SUM(I526:I555)</f>
        <v>0.29151299999999997</v>
      </c>
      <c r="J556" s="263"/>
      <c r="K556" s="264">
        <f>SUM(K526:K555)</f>
        <v>0</v>
      </c>
      <c r="O556" s="237">
        <v>4</v>
      </c>
      <c r="BA556" s="265">
        <f>SUM(BA526:BA555)</f>
        <v>0</v>
      </c>
      <c r="BB556" s="265">
        <f>SUM(BB526:BB555)</f>
        <v>0</v>
      </c>
      <c r="BC556" s="265">
        <f>SUM(BC526:BC555)</f>
        <v>0</v>
      </c>
      <c r="BD556" s="265">
        <f>SUM(BD526:BD555)</f>
        <v>0</v>
      </c>
      <c r="BE556" s="265">
        <f>SUM(BE526:BE555)</f>
        <v>0</v>
      </c>
    </row>
    <row r="557" spans="1:15" ht="12.75">
      <c r="A557" s="227" t="s">
        <v>93</v>
      </c>
      <c r="B557" s="228" t="s">
        <v>694</v>
      </c>
      <c r="C557" s="229" t="s">
        <v>695</v>
      </c>
      <c r="D557" s="230"/>
      <c r="E557" s="231"/>
      <c r="F557" s="319"/>
      <c r="G557" s="232"/>
      <c r="H557" s="233"/>
      <c r="I557" s="234"/>
      <c r="J557" s="235"/>
      <c r="K557" s="236"/>
      <c r="O557" s="237">
        <v>1</v>
      </c>
    </row>
    <row r="558" spans="1:80" ht="12.75">
      <c r="A558" s="238">
        <v>187</v>
      </c>
      <c r="B558" s="239" t="s">
        <v>697</v>
      </c>
      <c r="C558" s="240" t="s">
        <v>698</v>
      </c>
      <c r="D558" s="241" t="s">
        <v>118</v>
      </c>
      <c r="E558" s="242">
        <v>10.38</v>
      </c>
      <c r="F558" s="317">
        <v>0</v>
      </c>
      <c r="G558" s="243">
        <f>E558*F558</f>
        <v>0</v>
      </c>
      <c r="H558" s="244">
        <v>0.003</v>
      </c>
      <c r="I558" s="245">
        <f>E558*H558</f>
        <v>0.031140000000000004</v>
      </c>
      <c r="J558" s="244">
        <v>0</v>
      </c>
      <c r="K558" s="245">
        <f>E558*J558</f>
        <v>0</v>
      </c>
      <c r="O558" s="237">
        <v>2</v>
      </c>
      <c r="AA558" s="212">
        <v>1</v>
      </c>
      <c r="AB558" s="212">
        <v>7</v>
      </c>
      <c r="AC558" s="212">
        <v>7</v>
      </c>
      <c r="AZ558" s="212">
        <v>2</v>
      </c>
      <c r="BA558" s="212">
        <f>IF(AZ558=1,G558,0)</f>
        <v>0</v>
      </c>
      <c r="BB558" s="212">
        <f>IF(AZ558=2,G558,0)</f>
        <v>0</v>
      </c>
      <c r="BC558" s="212">
        <f>IF(AZ558=3,G558,0)</f>
        <v>0</v>
      </c>
      <c r="BD558" s="212">
        <f>IF(AZ558=4,G558,0)</f>
        <v>0</v>
      </c>
      <c r="BE558" s="212">
        <f>IF(AZ558=5,G558,0)</f>
        <v>0</v>
      </c>
      <c r="CA558" s="237">
        <v>1</v>
      </c>
      <c r="CB558" s="237">
        <v>7</v>
      </c>
    </row>
    <row r="559" spans="1:15" ht="12.75">
      <c r="A559" s="246"/>
      <c r="B559" s="250"/>
      <c r="C559" s="398" t="s">
        <v>669</v>
      </c>
      <c r="D559" s="399"/>
      <c r="E559" s="251">
        <v>9.3</v>
      </c>
      <c r="F559" s="320"/>
      <c r="G559" s="253"/>
      <c r="H559" s="254"/>
      <c r="I559" s="248"/>
      <c r="J559" s="255"/>
      <c r="K559" s="248"/>
      <c r="M559" s="249" t="s">
        <v>669</v>
      </c>
      <c r="O559" s="237"/>
    </row>
    <row r="560" spans="1:15" ht="12.75">
      <c r="A560" s="246"/>
      <c r="B560" s="250"/>
      <c r="C560" s="398" t="s">
        <v>670</v>
      </c>
      <c r="D560" s="399"/>
      <c r="E560" s="251">
        <v>1.08</v>
      </c>
      <c r="F560" s="320"/>
      <c r="G560" s="253"/>
      <c r="H560" s="254"/>
      <c r="I560" s="248"/>
      <c r="J560" s="255"/>
      <c r="K560" s="248"/>
      <c r="M560" s="249" t="s">
        <v>670</v>
      </c>
      <c r="O560" s="237"/>
    </row>
    <row r="561" spans="1:80" ht="12.75">
      <c r="A561" s="238">
        <v>188</v>
      </c>
      <c r="B561" s="239" t="s">
        <v>699</v>
      </c>
      <c r="C561" s="240" t="s">
        <v>700</v>
      </c>
      <c r="D561" s="241" t="s">
        <v>118</v>
      </c>
      <c r="E561" s="242">
        <v>10.38</v>
      </c>
      <c r="F561" s="317">
        <v>0</v>
      </c>
      <c r="G561" s="243">
        <f>E561*F561</f>
        <v>0</v>
      </c>
      <c r="H561" s="244">
        <v>0.003</v>
      </c>
      <c r="I561" s="245">
        <f>E561*H561</f>
        <v>0.031140000000000004</v>
      </c>
      <c r="J561" s="244">
        <v>0</v>
      </c>
      <c r="K561" s="245">
        <f>E561*J561</f>
        <v>0</v>
      </c>
      <c r="O561" s="237">
        <v>2</v>
      </c>
      <c r="AA561" s="212">
        <v>1</v>
      </c>
      <c r="AB561" s="212">
        <v>7</v>
      </c>
      <c r="AC561" s="212">
        <v>7</v>
      </c>
      <c r="AZ561" s="212">
        <v>2</v>
      </c>
      <c r="BA561" s="212">
        <f>IF(AZ561=1,G561,0)</f>
        <v>0</v>
      </c>
      <c r="BB561" s="212">
        <f>IF(AZ561=2,G561,0)</f>
        <v>0</v>
      </c>
      <c r="BC561" s="212">
        <f>IF(AZ561=3,G561,0)</f>
        <v>0</v>
      </c>
      <c r="BD561" s="212">
        <f>IF(AZ561=4,G561,0)</f>
        <v>0</v>
      </c>
      <c r="BE561" s="212">
        <f>IF(AZ561=5,G561,0)</f>
        <v>0</v>
      </c>
      <c r="CA561" s="237">
        <v>1</v>
      </c>
      <c r="CB561" s="237">
        <v>7</v>
      </c>
    </row>
    <row r="562" spans="1:15" ht="12.75">
      <c r="A562" s="246"/>
      <c r="B562" s="250"/>
      <c r="C562" s="398" t="s">
        <v>669</v>
      </c>
      <c r="D562" s="399"/>
      <c r="E562" s="251">
        <v>9.3</v>
      </c>
      <c r="F562" s="320"/>
      <c r="G562" s="253"/>
      <c r="H562" s="254"/>
      <c r="I562" s="248"/>
      <c r="J562" s="255"/>
      <c r="K562" s="248"/>
      <c r="M562" s="249" t="s">
        <v>669</v>
      </c>
      <c r="O562" s="237"/>
    </row>
    <row r="563" spans="1:15" ht="12.75">
      <c r="A563" s="246"/>
      <c r="B563" s="250"/>
      <c r="C563" s="398" t="s">
        <v>670</v>
      </c>
      <c r="D563" s="399"/>
      <c r="E563" s="251">
        <v>1.08</v>
      </c>
      <c r="F563" s="320"/>
      <c r="G563" s="253"/>
      <c r="H563" s="254"/>
      <c r="I563" s="248"/>
      <c r="J563" s="255"/>
      <c r="K563" s="248"/>
      <c r="M563" s="249" t="s">
        <v>670</v>
      </c>
      <c r="O563" s="237"/>
    </row>
    <row r="564" spans="1:80" ht="12.75">
      <c r="A564" s="238">
        <v>189</v>
      </c>
      <c r="B564" s="239" t="s">
        <v>701</v>
      </c>
      <c r="C564" s="240" t="s">
        <v>702</v>
      </c>
      <c r="D564" s="241" t="s">
        <v>118</v>
      </c>
      <c r="E564" s="242">
        <v>9.755</v>
      </c>
      <c r="F564" s="317">
        <v>0</v>
      </c>
      <c r="G564" s="243">
        <f>E564*F564</f>
        <v>0</v>
      </c>
      <c r="H564" s="244">
        <v>0.0012</v>
      </c>
      <c r="I564" s="245">
        <f>E564*H564</f>
        <v>0.011706</v>
      </c>
      <c r="J564" s="244">
        <v>0</v>
      </c>
      <c r="K564" s="245">
        <f>E564*J564</f>
        <v>0</v>
      </c>
      <c r="O564" s="237">
        <v>2</v>
      </c>
      <c r="AA564" s="212">
        <v>1</v>
      </c>
      <c r="AB564" s="212">
        <v>7</v>
      </c>
      <c r="AC564" s="212">
        <v>7</v>
      </c>
      <c r="AZ564" s="212">
        <v>2</v>
      </c>
      <c r="BA564" s="212">
        <f>IF(AZ564=1,G564,0)</f>
        <v>0</v>
      </c>
      <c r="BB564" s="212">
        <f>IF(AZ564=2,G564,0)</f>
        <v>0</v>
      </c>
      <c r="BC564" s="212">
        <f>IF(AZ564=3,G564,0)</f>
        <v>0</v>
      </c>
      <c r="BD564" s="212">
        <f>IF(AZ564=4,G564,0)</f>
        <v>0</v>
      </c>
      <c r="BE564" s="212">
        <f>IF(AZ564=5,G564,0)</f>
        <v>0</v>
      </c>
      <c r="CA564" s="237">
        <v>1</v>
      </c>
      <c r="CB564" s="237">
        <v>7</v>
      </c>
    </row>
    <row r="565" spans="1:15" ht="12.75">
      <c r="A565" s="246"/>
      <c r="B565" s="250"/>
      <c r="C565" s="398" t="s">
        <v>703</v>
      </c>
      <c r="D565" s="399"/>
      <c r="E565" s="251">
        <v>2.055</v>
      </c>
      <c r="F565" s="320"/>
      <c r="G565" s="253"/>
      <c r="H565" s="254"/>
      <c r="I565" s="248"/>
      <c r="J565" s="255"/>
      <c r="K565" s="248"/>
      <c r="M565" s="249" t="s">
        <v>703</v>
      </c>
      <c r="O565" s="237"/>
    </row>
    <row r="566" spans="1:15" ht="12.75">
      <c r="A566" s="246"/>
      <c r="B566" s="250"/>
      <c r="C566" s="398" t="s">
        <v>704</v>
      </c>
      <c r="D566" s="399"/>
      <c r="E566" s="251">
        <v>7.7</v>
      </c>
      <c r="F566" s="320"/>
      <c r="G566" s="253"/>
      <c r="H566" s="254"/>
      <c r="I566" s="248"/>
      <c r="J566" s="255"/>
      <c r="K566" s="248"/>
      <c r="M566" s="249" t="s">
        <v>704</v>
      </c>
      <c r="O566" s="237"/>
    </row>
    <row r="567" spans="1:80" ht="12.75">
      <c r="A567" s="238">
        <v>190</v>
      </c>
      <c r="B567" s="239" t="s">
        <v>705</v>
      </c>
      <c r="C567" s="240" t="s">
        <v>706</v>
      </c>
      <c r="D567" s="241" t="s">
        <v>12</v>
      </c>
      <c r="E567" s="317"/>
      <c r="F567" s="317">
        <v>0</v>
      </c>
      <c r="G567" s="243">
        <f>E567*F567</f>
        <v>0</v>
      </c>
      <c r="H567" s="244">
        <v>0</v>
      </c>
      <c r="I567" s="245">
        <f>E567*H567</f>
        <v>0</v>
      </c>
      <c r="J567" s="244"/>
      <c r="K567" s="245">
        <f>E567*J567</f>
        <v>0</v>
      </c>
      <c r="O567" s="237">
        <v>2</v>
      </c>
      <c r="AA567" s="212">
        <v>7</v>
      </c>
      <c r="AB567" s="212">
        <v>1002</v>
      </c>
      <c r="AC567" s="212">
        <v>5</v>
      </c>
      <c r="AZ567" s="212">
        <v>2</v>
      </c>
      <c r="BA567" s="212">
        <f>IF(AZ567=1,G567,0)</f>
        <v>0</v>
      </c>
      <c r="BB567" s="212">
        <f>IF(AZ567=2,G567,0)</f>
        <v>0</v>
      </c>
      <c r="BC567" s="212">
        <f>IF(AZ567=3,G567,0)</f>
        <v>0</v>
      </c>
      <c r="BD567" s="212">
        <f>IF(AZ567=4,G567,0)</f>
        <v>0</v>
      </c>
      <c r="BE567" s="212">
        <f>IF(AZ567=5,G567,0)</f>
        <v>0</v>
      </c>
      <c r="CA567" s="237">
        <v>7</v>
      </c>
      <c r="CB567" s="237">
        <v>1002</v>
      </c>
    </row>
    <row r="568" spans="1:57" ht="12.75">
      <c r="A568" s="256"/>
      <c r="B568" s="257" t="s">
        <v>97</v>
      </c>
      <c r="C568" s="258" t="s">
        <v>696</v>
      </c>
      <c r="D568" s="259"/>
      <c r="E568" s="260"/>
      <c r="F568" s="318"/>
      <c r="G568" s="262">
        <f>SUM(G557:G567)</f>
        <v>0</v>
      </c>
      <c r="H568" s="263"/>
      <c r="I568" s="264">
        <f>SUM(I557:I567)</f>
        <v>0.07398600000000001</v>
      </c>
      <c r="J568" s="263"/>
      <c r="K568" s="264">
        <f>SUM(K557:K567)</f>
        <v>0</v>
      </c>
      <c r="O568" s="237">
        <v>4</v>
      </c>
      <c r="BA568" s="265">
        <f>SUM(BA557:BA567)</f>
        <v>0</v>
      </c>
      <c r="BB568" s="265">
        <f>SUM(BB557:BB567)</f>
        <v>0</v>
      </c>
      <c r="BC568" s="265">
        <f>SUM(BC557:BC567)</f>
        <v>0</v>
      </c>
      <c r="BD568" s="265">
        <f>SUM(BD557:BD567)</f>
        <v>0</v>
      </c>
      <c r="BE568" s="265">
        <f>SUM(BE557:BE567)</f>
        <v>0</v>
      </c>
    </row>
    <row r="569" spans="1:15" ht="12.75">
      <c r="A569" s="227" t="s">
        <v>93</v>
      </c>
      <c r="B569" s="228" t="s">
        <v>707</v>
      </c>
      <c r="C569" s="229" t="s">
        <v>708</v>
      </c>
      <c r="D569" s="230"/>
      <c r="E569" s="231"/>
      <c r="F569" s="319"/>
      <c r="G569" s="232"/>
      <c r="H569" s="233"/>
      <c r="I569" s="234"/>
      <c r="J569" s="235"/>
      <c r="K569" s="236"/>
      <c r="O569" s="237">
        <v>1</v>
      </c>
    </row>
    <row r="570" spans="1:80" ht="12.75">
      <c r="A570" s="238">
        <v>191</v>
      </c>
      <c r="B570" s="239" t="s">
        <v>710</v>
      </c>
      <c r="C570" s="240" t="s">
        <v>711</v>
      </c>
      <c r="D570" s="241" t="s">
        <v>118</v>
      </c>
      <c r="E570" s="242">
        <v>250</v>
      </c>
      <c r="F570" s="317">
        <v>0</v>
      </c>
      <c r="G570" s="243">
        <f>E570*F570</f>
        <v>0</v>
      </c>
      <c r="H570" s="244">
        <v>0.00016</v>
      </c>
      <c r="I570" s="245">
        <f>E570*H570</f>
        <v>0.04</v>
      </c>
      <c r="J570" s="244">
        <v>0</v>
      </c>
      <c r="K570" s="245">
        <f>E570*J570</f>
        <v>0</v>
      </c>
      <c r="O570" s="237">
        <v>2</v>
      </c>
      <c r="AA570" s="212">
        <v>1</v>
      </c>
      <c r="AB570" s="212">
        <v>7</v>
      </c>
      <c r="AC570" s="212">
        <v>7</v>
      </c>
      <c r="AZ570" s="212">
        <v>2</v>
      </c>
      <c r="BA570" s="212">
        <f>IF(AZ570=1,G570,0)</f>
        <v>0</v>
      </c>
      <c r="BB570" s="212">
        <f>IF(AZ570=2,G570,0)</f>
        <v>0</v>
      </c>
      <c r="BC570" s="212">
        <f>IF(AZ570=3,G570,0)</f>
        <v>0</v>
      </c>
      <c r="BD570" s="212">
        <f>IF(AZ570=4,G570,0)</f>
        <v>0</v>
      </c>
      <c r="BE570" s="212">
        <f>IF(AZ570=5,G570,0)</f>
        <v>0</v>
      </c>
      <c r="CA570" s="237">
        <v>1</v>
      </c>
      <c r="CB570" s="237">
        <v>7</v>
      </c>
    </row>
    <row r="571" spans="1:15" ht="12.75">
      <c r="A571" s="246"/>
      <c r="B571" s="250"/>
      <c r="C571" s="398" t="s">
        <v>712</v>
      </c>
      <c r="D571" s="399"/>
      <c r="E571" s="251">
        <v>250</v>
      </c>
      <c r="F571" s="320"/>
      <c r="G571" s="253"/>
      <c r="H571" s="254"/>
      <c r="I571" s="248"/>
      <c r="J571" s="255"/>
      <c r="K571" s="248"/>
      <c r="M571" s="249" t="s">
        <v>712</v>
      </c>
      <c r="O571" s="237"/>
    </row>
    <row r="572" spans="1:80" ht="22.5">
      <c r="A572" s="238">
        <v>192</v>
      </c>
      <c r="B572" s="239" t="s">
        <v>713</v>
      </c>
      <c r="C572" s="240" t="s">
        <v>714</v>
      </c>
      <c r="D572" s="241" t="s">
        <v>326</v>
      </c>
      <c r="E572" s="242">
        <v>1</v>
      </c>
      <c r="F572" s="317">
        <v>0</v>
      </c>
      <c r="G572" s="243">
        <f>E572*F572</f>
        <v>0</v>
      </c>
      <c r="H572" s="244">
        <v>0</v>
      </c>
      <c r="I572" s="245">
        <f>E572*H572</f>
        <v>0</v>
      </c>
      <c r="J572" s="244"/>
      <c r="K572" s="245">
        <f>E572*J572</f>
        <v>0</v>
      </c>
      <c r="O572" s="237">
        <v>2</v>
      </c>
      <c r="AA572" s="212">
        <v>12</v>
      </c>
      <c r="AB572" s="212">
        <v>0</v>
      </c>
      <c r="AC572" s="212">
        <v>28</v>
      </c>
      <c r="AZ572" s="212">
        <v>2</v>
      </c>
      <c r="BA572" s="212">
        <f>IF(AZ572=1,G572,0)</f>
        <v>0</v>
      </c>
      <c r="BB572" s="212">
        <f>IF(AZ572=2,G572,0)</f>
        <v>0</v>
      </c>
      <c r="BC572" s="212">
        <f>IF(AZ572=3,G572,0)</f>
        <v>0</v>
      </c>
      <c r="BD572" s="212">
        <f>IF(AZ572=4,G572,0)</f>
        <v>0</v>
      </c>
      <c r="BE572" s="212">
        <f>IF(AZ572=5,G572,0)</f>
        <v>0</v>
      </c>
      <c r="CA572" s="237">
        <v>12</v>
      </c>
      <c r="CB572" s="237">
        <v>0</v>
      </c>
    </row>
    <row r="573" spans="1:57" ht="12.75">
      <c r="A573" s="256"/>
      <c r="B573" s="257" t="s">
        <v>97</v>
      </c>
      <c r="C573" s="258" t="s">
        <v>709</v>
      </c>
      <c r="D573" s="259"/>
      <c r="E573" s="260"/>
      <c r="F573" s="318"/>
      <c r="G573" s="262">
        <f>SUM(G569:G572)</f>
        <v>0</v>
      </c>
      <c r="H573" s="263"/>
      <c r="I573" s="264">
        <f>SUM(I569:I572)</f>
        <v>0.04</v>
      </c>
      <c r="J573" s="263"/>
      <c r="K573" s="264">
        <f>SUM(K569:K572)</f>
        <v>0</v>
      </c>
      <c r="O573" s="237">
        <v>4</v>
      </c>
      <c r="BA573" s="265">
        <f>SUM(BA569:BA572)</f>
        <v>0</v>
      </c>
      <c r="BB573" s="265">
        <f>SUM(BB569:BB572)</f>
        <v>0</v>
      </c>
      <c r="BC573" s="265">
        <f>SUM(BC569:BC572)</f>
        <v>0</v>
      </c>
      <c r="BD573" s="265">
        <f>SUM(BD569:BD572)</f>
        <v>0</v>
      </c>
      <c r="BE573" s="265">
        <f>SUM(BE569:BE572)</f>
        <v>0</v>
      </c>
    </row>
    <row r="574" spans="1:15" ht="12.75">
      <c r="A574" s="227" t="s">
        <v>93</v>
      </c>
      <c r="B574" s="228" t="s">
        <v>715</v>
      </c>
      <c r="C574" s="229" t="s">
        <v>716</v>
      </c>
      <c r="D574" s="230"/>
      <c r="E574" s="231"/>
      <c r="F574" s="319"/>
      <c r="G574" s="232"/>
      <c r="H574" s="233"/>
      <c r="I574" s="234"/>
      <c r="J574" s="235"/>
      <c r="K574" s="236"/>
      <c r="O574" s="237">
        <v>1</v>
      </c>
    </row>
    <row r="575" spans="1:80" ht="12.75">
      <c r="A575" s="238">
        <v>193</v>
      </c>
      <c r="B575" s="239" t="s">
        <v>718</v>
      </c>
      <c r="C575" s="240" t="s">
        <v>719</v>
      </c>
      <c r="D575" s="241" t="s">
        <v>118</v>
      </c>
      <c r="E575" s="242">
        <v>1640.641</v>
      </c>
      <c r="F575" s="317">
        <v>0</v>
      </c>
      <c r="G575" s="243">
        <f>E575*F575</f>
        <v>0</v>
      </c>
      <c r="H575" s="244">
        <v>7E-05</v>
      </c>
      <c r="I575" s="245">
        <f>E575*H575</f>
        <v>0.11484487</v>
      </c>
      <c r="J575" s="244">
        <v>0</v>
      </c>
      <c r="K575" s="245">
        <f>E575*J575</f>
        <v>0</v>
      </c>
      <c r="O575" s="237">
        <v>2</v>
      </c>
      <c r="AA575" s="212">
        <v>1</v>
      </c>
      <c r="AB575" s="212">
        <v>7</v>
      </c>
      <c r="AC575" s="212">
        <v>7</v>
      </c>
      <c r="AZ575" s="212">
        <v>2</v>
      </c>
      <c r="BA575" s="212">
        <f>IF(AZ575=1,G575,0)</f>
        <v>0</v>
      </c>
      <c r="BB575" s="212">
        <f>IF(AZ575=2,G575,0)</f>
        <v>0</v>
      </c>
      <c r="BC575" s="212">
        <f>IF(AZ575=3,G575,0)</f>
        <v>0</v>
      </c>
      <c r="BD575" s="212">
        <f>IF(AZ575=4,G575,0)</f>
        <v>0</v>
      </c>
      <c r="BE575" s="212">
        <f>IF(AZ575=5,G575,0)</f>
        <v>0</v>
      </c>
      <c r="CA575" s="237">
        <v>1</v>
      </c>
      <c r="CB575" s="237">
        <v>7</v>
      </c>
    </row>
    <row r="576" spans="1:15" ht="12.75">
      <c r="A576" s="246"/>
      <c r="B576" s="250"/>
      <c r="C576" s="398" t="s">
        <v>720</v>
      </c>
      <c r="D576" s="399"/>
      <c r="E576" s="251">
        <v>859.2</v>
      </c>
      <c r="F576" s="320"/>
      <c r="G576" s="253"/>
      <c r="H576" s="254"/>
      <c r="I576" s="248"/>
      <c r="J576" s="255"/>
      <c r="K576" s="248"/>
      <c r="M576" s="249" t="s">
        <v>720</v>
      </c>
      <c r="O576" s="237"/>
    </row>
    <row r="577" spans="1:15" ht="12.75">
      <c r="A577" s="246"/>
      <c r="B577" s="250"/>
      <c r="C577" s="398" t="s">
        <v>721</v>
      </c>
      <c r="D577" s="399"/>
      <c r="E577" s="251">
        <v>26.4</v>
      </c>
      <c r="F577" s="320"/>
      <c r="G577" s="253"/>
      <c r="H577" s="254"/>
      <c r="I577" s="248"/>
      <c r="J577" s="255"/>
      <c r="K577" s="248"/>
      <c r="M577" s="249" t="s">
        <v>721</v>
      </c>
      <c r="O577" s="237"/>
    </row>
    <row r="578" spans="1:15" ht="12.75">
      <c r="A578" s="246"/>
      <c r="B578" s="250"/>
      <c r="C578" s="398" t="s">
        <v>722</v>
      </c>
      <c r="D578" s="399"/>
      <c r="E578" s="251">
        <v>536.7</v>
      </c>
      <c r="F578" s="320"/>
      <c r="G578" s="253"/>
      <c r="H578" s="254"/>
      <c r="I578" s="248"/>
      <c r="J578" s="255"/>
      <c r="K578" s="248"/>
      <c r="M578" s="249" t="s">
        <v>722</v>
      </c>
      <c r="O578" s="237"/>
    </row>
    <row r="579" spans="1:15" ht="12.75">
      <c r="A579" s="246"/>
      <c r="B579" s="250"/>
      <c r="C579" s="398" t="s">
        <v>723</v>
      </c>
      <c r="D579" s="399"/>
      <c r="E579" s="251">
        <v>-129.6</v>
      </c>
      <c r="F579" s="320"/>
      <c r="G579" s="253"/>
      <c r="H579" s="254"/>
      <c r="I579" s="248"/>
      <c r="J579" s="255"/>
      <c r="K579" s="248"/>
      <c r="M579" s="249" t="s">
        <v>723</v>
      </c>
      <c r="O579" s="237"/>
    </row>
    <row r="580" spans="1:15" ht="12.75">
      <c r="A580" s="246"/>
      <c r="B580" s="250"/>
      <c r="C580" s="400" t="s">
        <v>227</v>
      </c>
      <c r="D580" s="399"/>
      <c r="E580" s="276">
        <v>0</v>
      </c>
      <c r="F580" s="320"/>
      <c r="G580" s="253"/>
      <c r="H580" s="254"/>
      <c r="I580" s="248"/>
      <c r="J580" s="255"/>
      <c r="K580" s="248"/>
      <c r="M580" s="249" t="s">
        <v>227</v>
      </c>
      <c r="O580" s="237"/>
    </row>
    <row r="581" spans="1:15" ht="12.75">
      <c r="A581" s="246"/>
      <c r="B581" s="250"/>
      <c r="C581" s="400" t="s">
        <v>218</v>
      </c>
      <c r="D581" s="399"/>
      <c r="E581" s="276">
        <v>6</v>
      </c>
      <c r="F581" s="320"/>
      <c r="G581" s="253"/>
      <c r="H581" s="254"/>
      <c r="I581" s="248"/>
      <c r="J581" s="255"/>
      <c r="K581" s="248"/>
      <c r="M581" s="249" t="s">
        <v>218</v>
      </c>
      <c r="O581" s="237"/>
    </row>
    <row r="582" spans="1:15" ht="12.75">
      <c r="A582" s="246"/>
      <c r="B582" s="250"/>
      <c r="C582" s="400" t="s">
        <v>219</v>
      </c>
      <c r="D582" s="399"/>
      <c r="E582" s="276">
        <v>5.4</v>
      </c>
      <c r="F582" s="320"/>
      <c r="G582" s="253"/>
      <c r="H582" s="254"/>
      <c r="I582" s="248"/>
      <c r="J582" s="255"/>
      <c r="K582" s="248"/>
      <c r="M582" s="249" t="s">
        <v>219</v>
      </c>
      <c r="O582" s="237"/>
    </row>
    <row r="583" spans="1:15" ht="12.75">
      <c r="A583" s="246"/>
      <c r="B583" s="250"/>
      <c r="C583" s="400" t="s">
        <v>220</v>
      </c>
      <c r="D583" s="399"/>
      <c r="E583" s="276">
        <v>18.75</v>
      </c>
      <c r="F583" s="320"/>
      <c r="G583" s="253"/>
      <c r="H583" s="254"/>
      <c r="I583" s="248"/>
      <c r="J583" s="255"/>
      <c r="K583" s="248"/>
      <c r="M583" s="249" t="s">
        <v>220</v>
      </c>
      <c r="O583" s="237"/>
    </row>
    <row r="584" spans="1:15" ht="12.75">
      <c r="A584" s="246"/>
      <c r="B584" s="250"/>
      <c r="C584" s="400" t="s">
        <v>221</v>
      </c>
      <c r="D584" s="399"/>
      <c r="E584" s="276">
        <v>24.3</v>
      </c>
      <c r="F584" s="320"/>
      <c r="G584" s="253"/>
      <c r="H584" s="254"/>
      <c r="I584" s="248"/>
      <c r="J584" s="255"/>
      <c r="K584" s="248"/>
      <c r="M584" s="249" t="s">
        <v>221</v>
      </c>
      <c r="O584" s="237"/>
    </row>
    <row r="585" spans="1:15" ht="12.75">
      <c r="A585" s="246"/>
      <c r="B585" s="250"/>
      <c r="C585" s="400" t="s">
        <v>222</v>
      </c>
      <c r="D585" s="399"/>
      <c r="E585" s="276">
        <v>3.24</v>
      </c>
      <c r="F585" s="320"/>
      <c r="G585" s="253"/>
      <c r="H585" s="254"/>
      <c r="I585" s="248"/>
      <c r="J585" s="255"/>
      <c r="K585" s="248"/>
      <c r="M585" s="249" t="s">
        <v>222</v>
      </c>
      <c r="O585" s="237"/>
    </row>
    <row r="586" spans="1:15" ht="12.75">
      <c r="A586" s="246"/>
      <c r="B586" s="250"/>
      <c r="C586" s="400" t="s">
        <v>223</v>
      </c>
      <c r="D586" s="399"/>
      <c r="E586" s="276">
        <v>2.25</v>
      </c>
      <c r="F586" s="320"/>
      <c r="G586" s="253"/>
      <c r="H586" s="254"/>
      <c r="I586" s="248"/>
      <c r="J586" s="255"/>
      <c r="K586" s="248"/>
      <c r="M586" s="249" t="s">
        <v>223</v>
      </c>
      <c r="O586" s="237"/>
    </row>
    <row r="587" spans="1:15" ht="12.75">
      <c r="A587" s="246"/>
      <c r="B587" s="250"/>
      <c r="C587" s="400" t="s">
        <v>224</v>
      </c>
      <c r="D587" s="399"/>
      <c r="E587" s="276">
        <v>1.8</v>
      </c>
      <c r="F587" s="320"/>
      <c r="G587" s="253"/>
      <c r="H587" s="254"/>
      <c r="I587" s="248"/>
      <c r="J587" s="255"/>
      <c r="K587" s="248"/>
      <c r="M587" s="249" t="s">
        <v>224</v>
      </c>
      <c r="O587" s="237"/>
    </row>
    <row r="588" spans="1:15" ht="12.75">
      <c r="A588" s="246"/>
      <c r="B588" s="250"/>
      <c r="C588" s="400" t="s">
        <v>255</v>
      </c>
      <c r="D588" s="399"/>
      <c r="E588" s="276">
        <v>6.97</v>
      </c>
      <c r="F588" s="320"/>
      <c r="G588" s="253"/>
      <c r="H588" s="254"/>
      <c r="I588" s="248"/>
      <c r="J588" s="255"/>
      <c r="K588" s="248"/>
      <c r="M588" s="249" t="s">
        <v>255</v>
      </c>
      <c r="O588" s="237"/>
    </row>
    <row r="589" spans="1:15" ht="12.75">
      <c r="A589" s="246"/>
      <c r="B589" s="250"/>
      <c r="C589" s="400" t="s">
        <v>256</v>
      </c>
      <c r="D589" s="399"/>
      <c r="E589" s="276">
        <v>2.929</v>
      </c>
      <c r="F589" s="320"/>
      <c r="G589" s="253"/>
      <c r="H589" s="254"/>
      <c r="I589" s="248"/>
      <c r="J589" s="255"/>
      <c r="K589" s="248"/>
      <c r="M589" s="249" t="s">
        <v>256</v>
      </c>
      <c r="O589" s="237"/>
    </row>
    <row r="590" spans="1:15" ht="12.75">
      <c r="A590" s="246"/>
      <c r="B590" s="250"/>
      <c r="C590" s="400" t="s">
        <v>237</v>
      </c>
      <c r="D590" s="399"/>
      <c r="E590" s="276">
        <v>71.63900000000001</v>
      </c>
      <c r="F590" s="320"/>
      <c r="G590" s="253"/>
      <c r="H590" s="254"/>
      <c r="I590" s="248"/>
      <c r="J590" s="255"/>
      <c r="K590" s="248"/>
      <c r="M590" s="249" t="s">
        <v>237</v>
      </c>
      <c r="O590" s="237"/>
    </row>
    <row r="591" spans="1:15" ht="12.75">
      <c r="A591" s="246"/>
      <c r="B591" s="250"/>
      <c r="C591" s="398" t="s">
        <v>724</v>
      </c>
      <c r="D591" s="399"/>
      <c r="E591" s="251">
        <v>-71.639</v>
      </c>
      <c r="F591" s="320"/>
      <c r="G591" s="253"/>
      <c r="H591" s="254"/>
      <c r="I591" s="248"/>
      <c r="J591" s="255"/>
      <c r="K591" s="248"/>
      <c r="M591" s="277">
        <v>-71639</v>
      </c>
      <c r="O591" s="237"/>
    </row>
    <row r="592" spans="1:15" ht="12.75">
      <c r="A592" s="246"/>
      <c r="B592" s="250"/>
      <c r="C592" s="398" t="s">
        <v>372</v>
      </c>
      <c r="D592" s="399"/>
      <c r="E592" s="251">
        <v>0</v>
      </c>
      <c r="F592" s="320"/>
      <c r="G592" s="253"/>
      <c r="H592" s="254"/>
      <c r="I592" s="248"/>
      <c r="J592" s="255"/>
      <c r="K592" s="248"/>
      <c r="M592" s="249" t="s">
        <v>372</v>
      </c>
      <c r="O592" s="237"/>
    </row>
    <row r="593" spans="1:15" ht="45">
      <c r="A593" s="246"/>
      <c r="B593" s="250"/>
      <c r="C593" s="398" t="s">
        <v>373</v>
      </c>
      <c r="D593" s="399"/>
      <c r="E593" s="251">
        <v>195.43</v>
      </c>
      <c r="F593" s="320"/>
      <c r="G593" s="253"/>
      <c r="H593" s="254"/>
      <c r="I593" s="248"/>
      <c r="J593" s="255"/>
      <c r="K593" s="248"/>
      <c r="M593" s="249" t="s">
        <v>373</v>
      </c>
      <c r="O593" s="237"/>
    </row>
    <row r="594" spans="1:15" ht="22.5">
      <c r="A594" s="246"/>
      <c r="B594" s="250"/>
      <c r="C594" s="398" t="s">
        <v>374</v>
      </c>
      <c r="D594" s="399"/>
      <c r="E594" s="251">
        <v>204.09</v>
      </c>
      <c r="F594" s="320"/>
      <c r="G594" s="253"/>
      <c r="H594" s="254"/>
      <c r="I594" s="248"/>
      <c r="J594" s="255"/>
      <c r="K594" s="248"/>
      <c r="M594" s="249" t="s">
        <v>374</v>
      </c>
      <c r="O594" s="237"/>
    </row>
    <row r="595" spans="1:15" ht="12.75">
      <c r="A595" s="246"/>
      <c r="B595" s="250"/>
      <c r="C595" s="398" t="s">
        <v>181</v>
      </c>
      <c r="D595" s="399"/>
      <c r="E595" s="251">
        <v>20.06</v>
      </c>
      <c r="F595" s="320"/>
      <c r="G595" s="253"/>
      <c r="H595" s="254"/>
      <c r="I595" s="248"/>
      <c r="J595" s="255"/>
      <c r="K595" s="248"/>
      <c r="M595" s="249" t="s">
        <v>181</v>
      </c>
      <c r="O595" s="237"/>
    </row>
    <row r="596" spans="1:80" ht="12.75">
      <c r="A596" s="238">
        <v>194</v>
      </c>
      <c r="B596" s="239" t="s">
        <v>725</v>
      </c>
      <c r="C596" s="240" t="s">
        <v>726</v>
      </c>
      <c r="D596" s="241" t="s">
        <v>118</v>
      </c>
      <c r="E596" s="242">
        <v>1620.581</v>
      </c>
      <c r="F596" s="317">
        <v>0</v>
      </c>
      <c r="G596" s="243">
        <f>E596*F596</f>
        <v>0</v>
      </c>
      <c r="H596" s="244">
        <v>0</v>
      </c>
      <c r="I596" s="245">
        <f>E596*H596</f>
        <v>0</v>
      </c>
      <c r="J596" s="244">
        <v>0</v>
      </c>
      <c r="K596" s="245">
        <f>E596*J596</f>
        <v>0</v>
      </c>
      <c r="O596" s="237">
        <v>2</v>
      </c>
      <c r="AA596" s="212">
        <v>1</v>
      </c>
      <c r="AB596" s="212">
        <v>7</v>
      </c>
      <c r="AC596" s="212">
        <v>7</v>
      </c>
      <c r="AZ596" s="212">
        <v>2</v>
      </c>
      <c r="BA596" s="212">
        <f>IF(AZ596=1,G596,0)</f>
        <v>0</v>
      </c>
      <c r="BB596" s="212">
        <f>IF(AZ596=2,G596,0)</f>
        <v>0</v>
      </c>
      <c r="BC596" s="212">
        <f>IF(AZ596=3,G596,0)</f>
        <v>0</v>
      </c>
      <c r="BD596" s="212">
        <f>IF(AZ596=4,G596,0)</f>
        <v>0</v>
      </c>
      <c r="BE596" s="212">
        <f>IF(AZ596=5,G596,0)</f>
        <v>0</v>
      </c>
      <c r="CA596" s="237">
        <v>1</v>
      </c>
      <c r="CB596" s="237">
        <v>7</v>
      </c>
    </row>
    <row r="597" spans="1:15" ht="12.75">
      <c r="A597" s="246"/>
      <c r="B597" s="250"/>
      <c r="C597" s="398" t="s">
        <v>720</v>
      </c>
      <c r="D597" s="399"/>
      <c r="E597" s="251">
        <v>859.2</v>
      </c>
      <c r="F597" s="320"/>
      <c r="G597" s="253"/>
      <c r="H597" s="254"/>
      <c r="I597" s="248"/>
      <c r="J597" s="255"/>
      <c r="K597" s="248"/>
      <c r="M597" s="249" t="s">
        <v>720</v>
      </c>
      <c r="O597" s="237"/>
    </row>
    <row r="598" spans="1:15" ht="12.75">
      <c r="A598" s="246"/>
      <c r="B598" s="250"/>
      <c r="C598" s="398" t="s">
        <v>721</v>
      </c>
      <c r="D598" s="399"/>
      <c r="E598" s="251">
        <v>26.4</v>
      </c>
      <c r="F598" s="320"/>
      <c r="G598" s="253"/>
      <c r="H598" s="254"/>
      <c r="I598" s="248"/>
      <c r="J598" s="255"/>
      <c r="K598" s="248"/>
      <c r="M598" s="249" t="s">
        <v>721</v>
      </c>
      <c r="O598" s="237"/>
    </row>
    <row r="599" spans="1:15" ht="12.75">
      <c r="A599" s="246"/>
      <c r="B599" s="250"/>
      <c r="C599" s="398" t="s">
        <v>722</v>
      </c>
      <c r="D599" s="399"/>
      <c r="E599" s="251">
        <v>536.7</v>
      </c>
      <c r="F599" s="320"/>
      <c r="G599" s="253"/>
      <c r="H599" s="254"/>
      <c r="I599" s="248"/>
      <c r="J599" s="255"/>
      <c r="K599" s="248"/>
      <c r="M599" s="249" t="s">
        <v>722</v>
      </c>
      <c r="O599" s="237"/>
    </row>
    <row r="600" spans="1:15" ht="12.75">
      <c r="A600" s="246"/>
      <c r="B600" s="250"/>
      <c r="C600" s="398" t="s">
        <v>723</v>
      </c>
      <c r="D600" s="399"/>
      <c r="E600" s="251">
        <v>-129.6</v>
      </c>
      <c r="F600" s="320"/>
      <c r="G600" s="253"/>
      <c r="H600" s="254"/>
      <c r="I600" s="248"/>
      <c r="J600" s="255"/>
      <c r="K600" s="248"/>
      <c r="M600" s="249" t="s">
        <v>723</v>
      </c>
      <c r="O600" s="237"/>
    </row>
    <row r="601" spans="1:15" ht="12.75">
      <c r="A601" s="246"/>
      <c r="B601" s="250"/>
      <c r="C601" s="400" t="s">
        <v>227</v>
      </c>
      <c r="D601" s="399"/>
      <c r="E601" s="276">
        <v>0</v>
      </c>
      <c r="F601" s="320"/>
      <c r="G601" s="253"/>
      <c r="H601" s="254"/>
      <c r="I601" s="248"/>
      <c r="J601" s="255"/>
      <c r="K601" s="248"/>
      <c r="M601" s="249" t="s">
        <v>227</v>
      </c>
      <c r="O601" s="237"/>
    </row>
    <row r="602" spans="1:15" ht="12.75">
      <c r="A602" s="246"/>
      <c r="B602" s="250"/>
      <c r="C602" s="400" t="s">
        <v>218</v>
      </c>
      <c r="D602" s="399"/>
      <c r="E602" s="276">
        <v>6</v>
      </c>
      <c r="F602" s="320"/>
      <c r="G602" s="253"/>
      <c r="H602" s="254"/>
      <c r="I602" s="248"/>
      <c r="J602" s="255"/>
      <c r="K602" s="248"/>
      <c r="M602" s="249" t="s">
        <v>218</v>
      </c>
      <c r="O602" s="237"/>
    </row>
    <row r="603" spans="1:15" ht="12.75">
      <c r="A603" s="246"/>
      <c r="B603" s="250"/>
      <c r="C603" s="400" t="s">
        <v>219</v>
      </c>
      <c r="D603" s="399"/>
      <c r="E603" s="276">
        <v>5.4</v>
      </c>
      <c r="F603" s="320"/>
      <c r="G603" s="253"/>
      <c r="H603" s="254"/>
      <c r="I603" s="248"/>
      <c r="J603" s="255"/>
      <c r="K603" s="248"/>
      <c r="M603" s="249" t="s">
        <v>219</v>
      </c>
      <c r="O603" s="237"/>
    </row>
    <row r="604" spans="1:15" ht="12.75">
      <c r="A604" s="246"/>
      <c r="B604" s="250"/>
      <c r="C604" s="400" t="s">
        <v>220</v>
      </c>
      <c r="D604" s="399"/>
      <c r="E604" s="276">
        <v>18.75</v>
      </c>
      <c r="F604" s="320"/>
      <c r="G604" s="253"/>
      <c r="H604" s="254"/>
      <c r="I604" s="248"/>
      <c r="J604" s="255"/>
      <c r="K604" s="248"/>
      <c r="M604" s="249" t="s">
        <v>220</v>
      </c>
      <c r="O604" s="237"/>
    </row>
    <row r="605" spans="1:15" ht="12.75">
      <c r="A605" s="246"/>
      <c r="B605" s="250"/>
      <c r="C605" s="400" t="s">
        <v>221</v>
      </c>
      <c r="D605" s="399"/>
      <c r="E605" s="276">
        <v>24.3</v>
      </c>
      <c r="F605" s="320"/>
      <c r="G605" s="253"/>
      <c r="H605" s="254"/>
      <c r="I605" s="248"/>
      <c r="J605" s="255"/>
      <c r="K605" s="248"/>
      <c r="M605" s="249" t="s">
        <v>221</v>
      </c>
      <c r="O605" s="237"/>
    </row>
    <row r="606" spans="1:15" ht="12.75">
      <c r="A606" s="246"/>
      <c r="B606" s="250"/>
      <c r="C606" s="400" t="s">
        <v>222</v>
      </c>
      <c r="D606" s="399"/>
      <c r="E606" s="276">
        <v>3.24</v>
      </c>
      <c r="F606" s="320"/>
      <c r="G606" s="253"/>
      <c r="H606" s="254"/>
      <c r="I606" s="248"/>
      <c r="J606" s="255"/>
      <c r="K606" s="248"/>
      <c r="M606" s="249" t="s">
        <v>222</v>
      </c>
      <c r="O606" s="237"/>
    </row>
    <row r="607" spans="1:15" ht="12.75">
      <c r="A607" s="246"/>
      <c r="B607" s="250"/>
      <c r="C607" s="400" t="s">
        <v>223</v>
      </c>
      <c r="D607" s="399"/>
      <c r="E607" s="276">
        <v>2.25</v>
      </c>
      <c r="F607" s="320"/>
      <c r="G607" s="253"/>
      <c r="H607" s="254"/>
      <c r="I607" s="248"/>
      <c r="J607" s="255"/>
      <c r="K607" s="248"/>
      <c r="M607" s="249" t="s">
        <v>223</v>
      </c>
      <c r="O607" s="237"/>
    </row>
    <row r="608" spans="1:15" ht="12.75">
      <c r="A608" s="246"/>
      <c r="B608" s="250"/>
      <c r="C608" s="400" t="s">
        <v>224</v>
      </c>
      <c r="D608" s="399"/>
      <c r="E608" s="276">
        <v>1.8</v>
      </c>
      <c r="F608" s="320"/>
      <c r="G608" s="253"/>
      <c r="H608" s="254"/>
      <c r="I608" s="248"/>
      <c r="J608" s="255"/>
      <c r="K608" s="248"/>
      <c r="M608" s="249" t="s">
        <v>224</v>
      </c>
      <c r="O608" s="237"/>
    </row>
    <row r="609" spans="1:15" ht="12.75">
      <c r="A609" s="246"/>
      <c r="B609" s="250"/>
      <c r="C609" s="400" t="s">
        <v>255</v>
      </c>
      <c r="D609" s="399"/>
      <c r="E609" s="276">
        <v>6.97</v>
      </c>
      <c r="F609" s="320"/>
      <c r="G609" s="253"/>
      <c r="H609" s="254"/>
      <c r="I609" s="248"/>
      <c r="J609" s="255"/>
      <c r="K609" s="248"/>
      <c r="M609" s="249" t="s">
        <v>255</v>
      </c>
      <c r="O609" s="237"/>
    </row>
    <row r="610" spans="1:15" ht="12.75">
      <c r="A610" s="246"/>
      <c r="B610" s="250"/>
      <c r="C610" s="400" t="s">
        <v>256</v>
      </c>
      <c r="D610" s="399"/>
      <c r="E610" s="276">
        <v>2.929</v>
      </c>
      <c r="F610" s="320"/>
      <c r="G610" s="253"/>
      <c r="H610" s="254"/>
      <c r="I610" s="248"/>
      <c r="J610" s="255"/>
      <c r="K610" s="248"/>
      <c r="M610" s="249" t="s">
        <v>256</v>
      </c>
      <c r="O610" s="237"/>
    </row>
    <row r="611" spans="1:15" ht="12.75">
      <c r="A611" s="246"/>
      <c r="B611" s="250"/>
      <c r="C611" s="400" t="s">
        <v>237</v>
      </c>
      <c r="D611" s="399"/>
      <c r="E611" s="276">
        <v>71.63900000000001</v>
      </c>
      <c r="F611" s="320"/>
      <c r="G611" s="253"/>
      <c r="H611" s="254"/>
      <c r="I611" s="248"/>
      <c r="J611" s="255"/>
      <c r="K611" s="248"/>
      <c r="M611" s="249" t="s">
        <v>237</v>
      </c>
      <c r="O611" s="237"/>
    </row>
    <row r="612" spans="1:15" ht="12.75">
      <c r="A612" s="246"/>
      <c r="B612" s="250"/>
      <c r="C612" s="398" t="s">
        <v>724</v>
      </c>
      <c r="D612" s="399"/>
      <c r="E612" s="251">
        <v>-71.639</v>
      </c>
      <c r="F612" s="320"/>
      <c r="G612" s="253"/>
      <c r="H612" s="254"/>
      <c r="I612" s="248"/>
      <c r="J612" s="255"/>
      <c r="K612" s="248"/>
      <c r="M612" s="277">
        <v>-71639</v>
      </c>
      <c r="O612" s="237"/>
    </row>
    <row r="613" spans="1:15" ht="12.75">
      <c r="A613" s="246"/>
      <c r="B613" s="250"/>
      <c r="C613" s="398" t="s">
        <v>372</v>
      </c>
      <c r="D613" s="399"/>
      <c r="E613" s="251">
        <v>0</v>
      </c>
      <c r="F613" s="320"/>
      <c r="G613" s="253"/>
      <c r="H613" s="254"/>
      <c r="I613" s="248"/>
      <c r="J613" s="255"/>
      <c r="K613" s="248"/>
      <c r="M613" s="249" t="s">
        <v>372</v>
      </c>
      <c r="O613" s="237"/>
    </row>
    <row r="614" spans="1:15" ht="45">
      <c r="A614" s="246"/>
      <c r="B614" s="250"/>
      <c r="C614" s="398" t="s">
        <v>373</v>
      </c>
      <c r="D614" s="399"/>
      <c r="E614" s="251">
        <v>195.43</v>
      </c>
      <c r="F614" s="320"/>
      <c r="G614" s="253"/>
      <c r="H614" s="254"/>
      <c r="I614" s="248"/>
      <c r="J614" s="255"/>
      <c r="K614" s="248"/>
      <c r="M614" s="249" t="s">
        <v>373</v>
      </c>
      <c r="O614" s="237"/>
    </row>
    <row r="615" spans="1:15" ht="22.5">
      <c r="A615" s="246"/>
      <c r="B615" s="250"/>
      <c r="C615" s="398" t="s">
        <v>374</v>
      </c>
      <c r="D615" s="399"/>
      <c r="E615" s="251">
        <v>204.09</v>
      </c>
      <c r="F615" s="320"/>
      <c r="G615" s="253"/>
      <c r="H615" s="254"/>
      <c r="I615" s="248"/>
      <c r="J615" s="255"/>
      <c r="K615" s="248"/>
      <c r="M615" s="249" t="s">
        <v>374</v>
      </c>
      <c r="O615" s="237"/>
    </row>
    <row r="616" spans="1:80" ht="12.75">
      <c r="A616" s="238">
        <v>195</v>
      </c>
      <c r="B616" s="239" t="s">
        <v>727</v>
      </c>
      <c r="C616" s="240" t="s">
        <v>728</v>
      </c>
      <c r="D616" s="241" t="s">
        <v>118</v>
      </c>
      <c r="E616" s="242">
        <v>492.1923</v>
      </c>
      <c r="F616" s="317">
        <v>0</v>
      </c>
      <c r="G616" s="243">
        <f>E616*F616</f>
        <v>0</v>
      </c>
      <c r="H616" s="244">
        <v>0</v>
      </c>
      <c r="I616" s="245">
        <f>E616*H616</f>
        <v>0</v>
      </c>
      <c r="J616" s="244">
        <v>0</v>
      </c>
      <c r="K616" s="245">
        <f>E616*J616</f>
        <v>0</v>
      </c>
      <c r="O616" s="237">
        <v>2</v>
      </c>
      <c r="AA616" s="212">
        <v>1</v>
      </c>
      <c r="AB616" s="212">
        <v>7</v>
      </c>
      <c r="AC616" s="212">
        <v>7</v>
      </c>
      <c r="AZ616" s="212">
        <v>2</v>
      </c>
      <c r="BA616" s="212">
        <f>IF(AZ616=1,G616,0)</f>
        <v>0</v>
      </c>
      <c r="BB616" s="212">
        <f>IF(AZ616=2,G616,0)</f>
        <v>0</v>
      </c>
      <c r="BC616" s="212">
        <f>IF(AZ616=3,G616,0)</f>
        <v>0</v>
      </c>
      <c r="BD616" s="212">
        <f>IF(AZ616=4,G616,0)</f>
        <v>0</v>
      </c>
      <c r="BE616" s="212">
        <f>IF(AZ616=5,G616,0)</f>
        <v>0</v>
      </c>
      <c r="CA616" s="237">
        <v>1</v>
      </c>
      <c r="CB616" s="237">
        <v>7</v>
      </c>
    </row>
    <row r="617" spans="1:15" ht="12.75">
      <c r="A617" s="246"/>
      <c r="B617" s="250"/>
      <c r="C617" s="400" t="s">
        <v>227</v>
      </c>
      <c r="D617" s="399"/>
      <c r="E617" s="276">
        <v>0</v>
      </c>
      <c r="F617" s="320"/>
      <c r="G617" s="253"/>
      <c r="H617" s="254"/>
      <c r="I617" s="248"/>
      <c r="J617" s="255"/>
      <c r="K617" s="248"/>
      <c r="M617" s="249" t="s">
        <v>227</v>
      </c>
      <c r="O617" s="237"/>
    </row>
    <row r="618" spans="1:15" ht="12.75">
      <c r="A618" s="246"/>
      <c r="B618" s="250"/>
      <c r="C618" s="400" t="s">
        <v>720</v>
      </c>
      <c r="D618" s="399"/>
      <c r="E618" s="276">
        <v>859.2</v>
      </c>
      <c r="F618" s="320"/>
      <c r="G618" s="253"/>
      <c r="H618" s="254"/>
      <c r="I618" s="248"/>
      <c r="J618" s="255"/>
      <c r="K618" s="248"/>
      <c r="M618" s="249" t="s">
        <v>720</v>
      </c>
      <c r="O618" s="237"/>
    </row>
    <row r="619" spans="1:15" ht="12.75">
      <c r="A619" s="246"/>
      <c r="B619" s="250"/>
      <c r="C619" s="400" t="s">
        <v>721</v>
      </c>
      <c r="D619" s="399"/>
      <c r="E619" s="276">
        <v>26.4</v>
      </c>
      <c r="F619" s="320"/>
      <c r="G619" s="253"/>
      <c r="H619" s="254"/>
      <c r="I619" s="248"/>
      <c r="J619" s="255"/>
      <c r="K619" s="248"/>
      <c r="M619" s="249" t="s">
        <v>721</v>
      </c>
      <c r="O619" s="237"/>
    </row>
    <row r="620" spans="1:15" ht="12.75">
      <c r="A620" s="246"/>
      <c r="B620" s="250"/>
      <c r="C620" s="400" t="s">
        <v>722</v>
      </c>
      <c r="D620" s="399"/>
      <c r="E620" s="276">
        <v>536.7</v>
      </c>
      <c r="F620" s="320"/>
      <c r="G620" s="253"/>
      <c r="H620" s="254"/>
      <c r="I620" s="248"/>
      <c r="J620" s="255"/>
      <c r="K620" s="248"/>
      <c r="M620" s="249" t="s">
        <v>722</v>
      </c>
      <c r="O620" s="237"/>
    </row>
    <row r="621" spans="1:15" ht="12.75">
      <c r="A621" s="246"/>
      <c r="B621" s="250"/>
      <c r="C621" s="400" t="s">
        <v>729</v>
      </c>
      <c r="D621" s="399"/>
      <c r="E621" s="276">
        <v>-129.6</v>
      </c>
      <c r="F621" s="320"/>
      <c r="G621" s="253"/>
      <c r="H621" s="254"/>
      <c r="I621" s="248"/>
      <c r="J621" s="255"/>
      <c r="K621" s="248"/>
      <c r="M621" s="249" t="s">
        <v>729</v>
      </c>
      <c r="O621" s="237"/>
    </row>
    <row r="622" spans="1:15" ht="12.75">
      <c r="A622" s="246"/>
      <c r="B622" s="250"/>
      <c r="C622" s="400" t="s">
        <v>730</v>
      </c>
      <c r="D622" s="399"/>
      <c r="E622" s="276">
        <v>-71.639</v>
      </c>
      <c r="F622" s="320"/>
      <c r="G622" s="253"/>
      <c r="H622" s="254"/>
      <c r="I622" s="248"/>
      <c r="J622" s="255"/>
      <c r="K622" s="248"/>
      <c r="M622" s="249" t="s">
        <v>730</v>
      </c>
      <c r="O622" s="237"/>
    </row>
    <row r="623" spans="1:15" ht="12.75">
      <c r="A623" s="246"/>
      <c r="B623" s="250"/>
      <c r="C623" s="400" t="s">
        <v>372</v>
      </c>
      <c r="D623" s="399"/>
      <c r="E623" s="276">
        <v>0</v>
      </c>
      <c r="F623" s="320"/>
      <c r="G623" s="253"/>
      <c r="H623" s="254"/>
      <c r="I623" s="248"/>
      <c r="J623" s="255"/>
      <c r="K623" s="248"/>
      <c r="M623" s="249" t="s">
        <v>372</v>
      </c>
      <c r="O623" s="237"/>
    </row>
    <row r="624" spans="1:15" ht="45">
      <c r="A624" s="246"/>
      <c r="B624" s="250"/>
      <c r="C624" s="400" t="s">
        <v>373</v>
      </c>
      <c r="D624" s="399"/>
      <c r="E624" s="276">
        <v>195.43</v>
      </c>
      <c r="F624" s="320"/>
      <c r="G624" s="253"/>
      <c r="H624" s="254"/>
      <c r="I624" s="248"/>
      <c r="J624" s="255"/>
      <c r="K624" s="248"/>
      <c r="M624" s="249" t="s">
        <v>373</v>
      </c>
      <c r="O624" s="237"/>
    </row>
    <row r="625" spans="1:15" ht="22.5">
      <c r="A625" s="246"/>
      <c r="B625" s="250"/>
      <c r="C625" s="400" t="s">
        <v>374</v>
      </c>
      <c r="D625" s="399"/>
      <c r="E625" s="276">
        <v>204.09</v>
      </c>
      <c r="F625" s="320"/>
      <c r="G625" s="253"/>
      <c r="H625" s="254"/>
      <c r="I625" s="248"/>
      <c r="J625" s="255"/>
      <c r="K625" s="248"/>
      <c r="M625" s="249" t="s">
        <v>374</v>
      </c>
      <c r="O625" s="237"/>
    </row>
    <row r="626" spans="1:15" ht="12.75">
      <c r="A626" s="246"/>
      <c r="B626" s="250"/>
      <c r="C626" s="400" t="s">
        <v>181</v>
      </c>
      <c r="D626" s="399"/>
      <c r="E626" s="276">
        <v>20.06</v>
      </c>
      <c r="F626" s="320"/>
      <c r="G626" s="253"/>
      <c r="H626" s="254"/>
      <c r="I626" s="248"/>
      <c r="J626" s="255"/>
      <c r="K626" s="248"/>
      <c r="M626" s="249" t="s">
        <v>181</v>
      </c>
      <c r="O626" s="237"/>
    </row>
    <row r="627" spans="1:15" ht="12.75">
      <c r="A627" s="246"/>
      <c r="B627" s="250"/>
      <c r="C627" s="400" t="s">
        <v>237</v>
      </c>
      <c r="D627" s="399"/>
      <c r="E627" s="276">
        <v>1640.6410000000003</v>
      </c>
      <c r="F627" s="320"/>
      <c r="G627" s="253"/>
      <c r="H627" s="254"/>
      <c r="I627" s="248"/>
      <c r="J627" s="255"/>
      <c r="K627" s="248"/>
      <c r="M627" s="249" t="s">
        <v>237</v>
      </c>
      <c r="O627" s="237"/>
    </row>
    <row r="628" spans="1:15" ht="12.75">
      <c r="A628" s="246"/>
      <c r="B628" s="250"/>
      <c r="C628" s="398" t="s">
        <v>731</v>
      </c>
      <c r="D628" s="399"/>
      <c r="E628" s="251">
        <v>492.1923</v>
      </c>
      <c r="F628" s="320"/>
      <c r="G628" s="253"/>
      <c r="H628" s="254"/>
      <c r="I628" s="248"/>
      <c r="J628" s="255"/>
      <c r="K628" s="248"/>
      <c r="M628" s="249" t="s">
        <v>731</v>
      </c>
      <c r="O628" s="237"/>
    </row>
    <row r="629" spans="1:80" ht="12.75">
      <c r="A629" s="238">
        <v>196</v>
      </c>
      <c r="B629" s="239" t="s">
        <v>732</v>
      </c>
      <c r="C629" s="240" t="s">
        <v>733</v>
      </c>
      <c r="D629" s="241" t="s">
        <v>118</v>
      </c>
      <c r="E629" s="242">
        <v>20.06</v>
      </c>
      <c r="F629" s="317">
        <v>0</v>
      </c>
      <c r="G629" s="243">
        <f>E629*F629</f>
        <v>0</v>
      </c>
      <c r="H629" s="244">
        <v>0</v>
      </c>
      <c r="I629" s="245">
        <f>E629*H629</f>
        <v>0</v>
      </c>
      <c r="J629" s="244">
        <v>0</v>
      </c>
      <c r="K629" s="245">
        <f>E629*J629</f>
        <v>0</v>
      </c>
      <c r="O629" s="237">
        <v>2</v>
      </c>
      <c r="AA629" s="212">
        <v>1</v>
      </c>
      <c r="AB629" s="212">
        <v>7</v>
      </c>
      <c r="AC629" s="212">
        <v>7</v>
      </c>
      <c r="AZ629" s="212">
        <v>2</v>
      </c>
      <c r="BA629" s="212">
        <f>IF(AZ629=1,G629,0)</f>
        <v>0</v>
      </c>
      <c r="BB629" s="212">
        <f>IF(AZ629=2,G629,0)</f>
        <v>0</v>
      </c>
      <c r="BC629" s="212">
        <f>IF(AZ629=3,G629,0)</f>
        <v>0</v>
      </c>
      <c r="BD629" s="212">
        <f>IF(AZ629=4,G629,0)</f>
        <v>0</v>
      </c>
      <c r="BE629" s="212">
        <f>IF(AZ629=5,G629,0)</f>
        <v>0</v>
      </c>
      <c r="CA629" s="237">
        <v>1</v>
      </c>
      <c r="CB629" s="237">
        <v>7</v>
      </c>
    </row>
    <row r="630" spans="1:15" ht="12.75">
      <c r="A630" s="246"/>
      <c r="B630" s="250"/>
      <c r="C630" s="398" t="s">
        <v>181</v>
      </c>
      <c r="D630" s="399"/>
      <c r="E630" s="251">
        <v>20.06</v>
      </c>
      <c r="F630" s="320"/>
      <c r="G630" s="253"/>
      <c r="H630" s="254"/>
      <c r="I630" s="248"/>
      <c r="J630" s="255"/>
      <c r="K630" s="248"/>
      <c r="M630" s="249" t="s">
        <v>181</v>
      </c>
      <c r="O630" s="237"/>
    </row>
    <row r="631" spans="1:57" ht="12.75">
      <c r="A631" s="256"/>
      <c r="B631" s="257" t="s">
        <v>97</v>
      </c>
      <c r="C631" s="258" t="s">
        <v>717</v>
      </c>
      <c r="D631" s="259"/>
      <c r="E631" s="260"/>
      <c r="F631" s="318"/>
      <c r="G631" s="262">
        <f>SUM(G574:G630)</f>
        <v>0</v>
      </c>
      <c r="H631" s="263"/>
      <c r="I631" s="264">
        <f>SUM(I574:I630)</f>
        <v>0.11484487</v>
      </c>
      <c r="J631" s="263"/>
      <c r="K631" s="264">
        <f>SUM(K574:K630)</f>
        <v>0</v>
      </c>
      <c r="O631" s="237">
        <v>4</v>
      </c>
      <c r="BA631" s="265">
        <f>SUM(BA574:BA630)</f>
        <v>0</v>
      </c>
      <c r="BB631" s="265">
        <f>SUM(BB574:BB630)</f>
        <v>0</v>
      </c>
      <c r="BC631" s="265">
        <f>SUM(BC574:BC630)</f>
        <v>0</v>
      </c>
      <c r="BD631" s="265">
        <f>SUM(BD574:BD630)</f>
        <v>0</v>
      </c>
      <c r="BE631" s="265">
        <f>SUM(BE574:BE630)</f>
        <v>0</v>
      </c>
    </row>
    <row r="632" spans="1:15" ht="12.75">
      <c r="A632" s="227" t="s">
        <v>93</v>
      </c>
      <c r="B632" s="228" t="s">
        <v>734</v>
      </c>
      <c r="C632" s="229" t="s">
        <v>735</v>
      </c>
      <c r="D632" s="230"/>
      <c r="E632" s="231"/>
      <c r="F632" s="319"/>
      <c r="G632" s="232"/>
      <c r="H632" s="233"/>
      <c r="I632" s="234"/>
      <c r="J632" s="235"/>
      <c r="K632" s="236"/>
      <c r="O632" s="237">
        <v>1</v>
      </c>
    </row>
    <row r="633" spans="1:80" ht="12.75">
      <c r="A633" s="238">
        <v>197</v>
      </c>
      <c r="B633" s="239" t="s">
        <v>737</v>
      </c>
      <c r="C633" s="240" t="s">
        <v>738</v>
      </c>
      <c r="D633" s="241" t="s">
        <v>326</v>
      </c>
      <c r="E633" s="242">
        <v>1</v>
      </c>
      <c r="F633" s="317">
        <v>0</v>
      </c>
      <c r="G633" s="243">
        <f>E633*F633</f>
        <v>0</v>
      </c>
      <c r="H633" s="244">
        <v>0</v>
      </c>
      <c r="I633" s="245">
        <f>E633*H633</f>
        <v>0</v>
      </c>
      <c r="J633" s="244"/>
      <c r="K633" s="245">
        <f>E633*J633</f>
        <v>0</v>
      </c>
      <c r="O633" s="237">
        <v>2</v>
      </c>
      <c r="AA633" s="212">
        <v>11</v>
      </c>
      <c r="AB633" s="212">
        <v>3</v>
      </c>
      <c r="AC633" s="212">
        <v>254</v>
      </c>
      <c r="AZ633" s="212">
        <v>4</v>
      </c>
      <c r="BA633" s="212">
        <f>IF(AZ633=1,G633,0)</f>
        <v>0</v>
      </c>
      <c r="BB633" s="212">
        <f>IF(AZ633=2,G633,0)</f>
        <v>0</v>
      </c>
      <c r="BC633" s="212">
        <f>IF(AZ633=3,G633,0)</f>
        <v>0</v>
      </c>
      <c r="BD633" s="212">
        <f>IF(AZ633=4,G633,0)</f>
        <v>0</v>
      </c>
      <c r="BE633" s="212">
        <f>IF(AZ633=5,G633,0)</f>
        <v>0</v>
      </c>
      <c r="CA633" s="237">
        <v>11</v>
      </c>
      <c r="CB633" s="237">
        <v>3</v>
      </c>
    </row>
    <row r="634" spans="1:80" ht="12.75">
      <c r="A634" s="238">
        <v>198</v>
      </c>
      <c r="B634" s="239" t="s">
        <v>739</v>
      </c>
      <c r="C634" s="240" t="s">
        <v>740</v>
      </c>
      <c r="D634" s="241" t="s">
        <v>132</v>
      </c>
      <c r="E634" s="242">
        <v>21.2</v>
      </c>
      <c r="F634" s="317">
        <v>0</v>
      </c>
      <c r="G634" s="243">
        <f>E634*F634</f>
        <v>0</v>
      </c>
      <c r="H634" s="244">
        <v>0</v>
      </c>
      <c r="I634" s="245">
        <f>E634*H634</f>
        <v>0</v>
      </c>
      <c r="J634" s="244"/>
      <c r="K634" s="245">
        <f>E634*J634</f>
        <v>0</v>
      </c>
      <c r="O634" s="237">
        <v>2</v>
      </c>
      <c r="AA634" s="212">
        <v>11</v>
      </c>
      <c r="AB634" s="212">
        <v>3</v>
      </c>
      <c r="AC634" s="212">
        <v>160</v>
      </c>
      <c r="AZ634" s="212">
        <v>4</v>
      </c>
      <c r="BA634" s="212">
        <f>IF(AZ634=1,G634,0)</f>
        <v>0</v>
      </c>
      <c r="BB634" s="212">
        <f>IF(AZ634=2,G634,0)</f>
        <v>0</v>
      </c>
      <c r="BC634" s="212">
        <f>IF(AZ634=3,G634,0)</f>
        <v>0</v>
      </c>
      <c r="BD634" s="212">
        <f>IF(AZ634=4,G634,0)</f>
        <v>0</v>
      </c>
      <c r="BE634" s="212">
        <f>IF(AZ634=5,G634,0)</f>
        <v>0</v>
      </c>
      <c r="CA634" s="237">
        <v>11</v>
      </c>
      <c r="CB634" s="237">
        <v>3</v>
      </c>
    </row>
    <row r="635" spans="1:15" ht="12.75">
      <c r="A635" s="246"/>
      <c r="B635" s="250"/>
      <c r="C635" s="398" t="s">
        <v>741</v>
      </c>
      <c r="D635" s="399"/>
      <c r="E635" s="251">
        <v>21.2</v>
      </c>
      <c r="F635" s="320"/>
      <c r="G635" s="253"/>
      <c r="H635" s="254"/>
      <c r="I635" s="248"/>
      <c r="J635" s="255"/>
      <c r="K635" s="248"/>
      <c r="M635" s="249" t="s">
        <v>741</v>
      </c>
      <c r="O635" s="237"/>
    </row>
    <row r="636" spans="1:80" ht="12.75">
      <c r="A636" s="238">
        <v>199</v>
      </c>
      <c r="B636" s="239" t="s">
        <v>742</v>
      </c>
      <c r="C636" s="240" t="s">
        <v>743</v>
      </c>
      <c r="D636" s="241" t="s">
        <v>132</v>
      </c>
      <c r="E636" s="242">
        <v>3.5</v>
      </c>
      <c r="F636" s="317">
        <v>0</v>
      </c>
      <c r="G636" s="243">
        <f>E636*F636</f>
        <v>0</v>
      </c>
      <c r="H636" s="244">
        <v>0</v>
      </c>
      <c r="I636" s="245">
        <f>E636*H636</f>
        <v>0</v>
      </c>
      <c r="J636" s="244"/>
      <c r="K636" s="245">
        <f>E636*J636</f>
        <v>0</v>
      </c>
      <c r="O636" s="237">
        <v>2</v>
      </c>
      <c r="AA636" s="212">
        <v>11</v>
      </c>
      <c r="AB636" s="212">
        <v>3</v>
      </c>
      <c r="AC636" s="212">
        <v>161</v>
      </c>
      <c r="AZ636" s="212">
        <v>4</v>
      </c>
      <c r="BA636" s="212">
        <f>IF(AZ636=1,G636,0)</f>
        <v>0</v>
      </c>
      <c r="BB636" s="212">
        <f>IF(AZ636=2,G636,0)</f>
        <v>0</v>
      </c>
      <c r="BC636" s="212">
        <f>IF(AZ636=3,G636,0)</f>
        <v>0</v>
      </c>
      <c r="BD636" s="212">
        <f>IF(AZ636=4,G636,0)</f>
        <v>0</v>
      </c>
      <c r="BE636" s="212">
        <f>IF(AZ636=5,G636,0)</f>
        <v>0</v>
      </c>
      <c r="CA636" s="237">
        <v>11</v>
      </c>
      <c r="CB636" s="237">
        <v>3</v>
      </c>
    </row>
    <row r="637" spans="1:15" ht="12.75">
      <c r="A637" s="246"/>
      <c r="B637" s="250"/>
      <c r="C637" s="398" t="s">
        <v>744</v>
      </c>
      <c r="D637" s="399"/>
      <c r="E637" s="251">
        <v>3.5</v>
      </c>
      <c r="F637" s="320"/>
      <c r="G637" s="253"/>
      <c r="H637" s="254"/>
      <c r="I637" s="248"/>
      <c r="J637" s="255"/>
      <c r="K637" s="248"/>
      <c r="M637" s="249" t="s">
        <v>744</v>
      </c>
      <c r="O637" s="237"/>
    </row>
    <row r="638" spans="1:80" ht="22.5">
      <c r="A638" s="238">
        <v>200</v>
      </c>
      <c r="B638" s="239" t="s">
        <v>745</v>
      </c>
      <c r="C638" s="240" t="s">
        <v>746</v>
      </c>
      <c r="D638" s="241" t="s">
        <v>112</v>
      </c>
      <c r="E638" s="242">
        <v>1</v>
      </c>
      <c r="F638" s="317">
        <v>0</v>
      </c>
      <c r="G638" s="243">
        <f>E638*F638</f>
        <v>0</v>
      </c>
      <c r="H638" s="244">
        <v>0</v>
      </c>
      <c r="I638" s="245">
        <f>E638*H638</f>
        <v>0</v>
      </c>
      <c r="J638" s="244"/>
      <c r="K638" s="245">
        <f>E638*J638</f>
        <v>0</v>
      </c>
      <c r="O638" s="237">
        <v>2</v>
      </c>
      <c r="AA638" s="212">
        <v>11</v>
      </c>
      <c r="AB638" s="212">
        <v>0</v>
      </c>
      <c r="AC638" s="212">
        <v>30</v>
      </c>
      <c r="AZ638" s="212">
        <v>4</v>
      </c>
      <c r="BA638" s="212">
        <f>IF(AZ638=1,G638,0)</f>
        <v>0</v>
      </c>
      <c r="BB638" s="212">
        <f>IF(AZ638=2,G638,0)</f>
        <v>0</v>
      </c>
      <c r="BC638" s="212">
        <f>IF(AZ638=3,G638,0)</f>
        <v>0</v>
      </c>
      <c r="BD638" s="212">
        <f>IF(AZ638=4,G638,0)</f>
        <v>0</v>
      </c>
      <c r="BE638" s="212">
        <f>IF(AZ638=5,G638,0)</f>
        <v>0</v>
      </c>
      <c r="CA638" s="237">
        <v>11</v>
      </c>
      <c r="CB638" s="237">
        <v>0</v>
      </c>
    </row>
    <row r="639" spans="1:57" ht="12.75">
      <c r="A639" s="256"/>
      <c r="B639" s="257" t="s">
        <v>97</v>
      </c>
      <c r="C639" s="258" t="s">
        <v>736</v>
      </c>
      <c r="D639" s="259"/>
      <c r="E639" s="260"/>
      <c r="F639" s="318"/>
      <c r="G639" s="262">
        <f>SUM(G632:G638)</f>
        <v>0</v>
      </c>
      <c r="H639" s="263"/>
      <c r="I639" s="264">
        <f>SUM(I632:I638)</f>
        <v>0</v>
      </c>
      <c r="J639" s="263"/>
      <c r="K639" s="264">
        <f>SUM(K632:K638)</f>
        <v>0</v>
      </c>
      <c r="O639" s="237">
        <v>4</v>
      </c>
      <c r="BA639" s="265">
        <f>SUM(BA632:BA638)</f>
        <v>0</v>
      </c>
      <c r="BB639" s="265">
        <f>SUM(BB632:BB638)</f>
        <v>0</v>
      </c>
      <c r="BC639" s="265">
        <f>SUM(BC632:BC638)</f>
        <v>0</v>
      </c>
      <c r="BD639" s="265">
        <f>SUM(BD632:BD638)</f>
        <v>0</v>
      </c>
      <c r="BE639" s="265">
        <f>SUM(BE632:BE638)</f>
        <v>0</v>
      </c>
    </row>
    <row r="640" spans="1:15" ht="12.75">
      <c r="A640" s="227" t="s">
        <v>93</v>
      </c>
      <c r="B640" s="228" t="s">
        <v>747</v>
      </c>
      <c r="C640" s="229" t="s">
        <v>748</v>
      </c>
      <c r="D640" s="230"/>
      <c r="E640" s="231"/>
      <c r="F640" s="319"/>
      <c r="G640" s="232"/>
      <c r="H640" s="233"/>
      <c r="I640" s="234"/>
      <c r="J640" s="235"/>
      <c r="K640" s="236"/>
      <c r="O640" s="237">
        <v>1</v>
      </c>
    </row>
    <row r="641" spans="1:80" ht="12.75">
      <c r="A641" s="238">
        <v>201</v>
      </c>
      <c r="B641" s="239" t="s">
        <v>750</v>
      </c>
      <c r="C641" s="240" t="s">
        <v>751</v>
      </c>
      <c r="D641" s="241" t="s">
        <v>326</v>
      </c>
      <c r="E641" s="242">
        <v>1</v>
      </c>
      <c r="F641" s="317">
        <v>0</v>
      </c>
      <c r="G641" s="243">
        <f aca="true" t="shared" si="16" ref="G641:G649">E641*F641</f>
        <v>0</v>
      </c>
      <c r="H641" s="244">
        <v>0</v>
      </c>
      <c r="I641" s="245">
        <f aca="true" t="shared" si="17" ref="I641:I649">E641*H641</f>
        <v>0</v>
      </c>
      <c r="J641" s="244"/>
      <c r="K641" s="245">
        <f aca="true" t="shared" si="18" ref="K641:K649">E641*J641</f>
        <v>0</v>
      </c>
      <c r="O641" s="237">
        <v>2</v>
      </c>
      <c r="AA641" s="212">
        <v>12</v>
      </c>
      <c r="AB641" s="212">
        <v>0</v>
      </c>
      <c r="AC641" s="212">
        <v>29</v>
      </c>
      <c r="AZ641" s="212">
        <v>1</v>
      </c>
      <c r="BA641" s="212">
        <f aca="true" t="shared" si="19" ref="BA641:BA649">IF(AZ641=1,G641,0)</f>
        <v>0</v>
      </c>
      <c r="BB641" s="212">
        <f aca="true" t="shared" si="20" ref="BB641:BB649">IF(AZ641=2,G641,0)</f>
        <v>0</v>
      </c>
      <c r="BC641" s="212">
        <f aca="true" t="shared" si="21" ref="BC641:BC649">IF(AZ641=3,G641,0)</f>
        <v>0</v>
      </c>
      <c r="BD641" s="212">
        <f aca="true" t="shared" si="22" ref="BD641:BD649">IF(AZ641=4,G641,0)</f>
        <v>0</v>
      </c>
      <c r="BE641" s="212">
        <f aca="true" t="shared" si="23" ref="BE641:BE649">IF(AZ641=5,G641,0)</f>
        <v>0</v>
      </c>
      <c r="CA641" s="237">
        <v>12</v>
      </c>
      <c r="CB641" s="237">
        <v>0</v>
      </c>
    </row>
    <row r="642" spans="1:80" ht="12.75">
      <c r="A642" s="238">
        <v>202</v>
      </c>
      <c r="B642" s="239" t="s">
        <v>752</v>
      </c>
      <c r="C642" s="240" t="s">
        <v>753</v>
      </c>
      <c r="D642" s="241" t="s">
        <v>488</v>
      </c>
      <c r="E642" s="242">
        <v>70.5558611</v>
      </c>
      <c r="F642" s="317">
        <v>0</v>
      </c>
      <c r="G642" s="243">
        <f t="shared" si="16"/>
        <v>0</v>
      </c>
      <c r="H642" s="244">
        <v>0</v>
      </c>
      <c r="I642" s="245">
        <f t="shared" si="17"/>
        <v>0</v>
      </c>
      <c r="J642" s="244"/>
      <c r="K642" s="245">
        <f t="shared" si="18"/>
        <v>0</v>
      </c>
      <c r="O642" s="237">
        <v>2</v>
      </c>
      <c r="AA642" s="212">
        <v>8</v>
      </c>
      <c r="AB642" s="212">
        <v>0</v>
      </c>
      <c r="AC642" s="212">
        <v>3</v>
      </c>
      <c r="AZ642" s="212">
        <v>1</v>
      </c>
      <c r="BA642" s="212">
        <f t="shared" si="19"/>
        <v>0</v>
      </c>
      <c r="BB642" s="212">
        <f t="shared" si="20"/>
        <v>0</v>
      </c>
      <c r="BC642" s="212">
        <f t="shared" si="21"/>
        <v>0</v>
      </c>
      <c r="BD642" s="212">
        <f t="shared" si="22"/>
        <v>0</v>
      </c>
      <c r="BE642" s="212">
        <f t="shared" si="23"/>
        <v>0</v>
      </c>
      <c r="CA642" s="237">
        <v>8</v>
      </c>
      <c r="CB642" s="237">
        <v>0</v>
      </c>
    </row>
    <row r="643" spans="1:80" ht="12.75">
      <c r="A643" s="238">
        <v>203</v>
      </c>
      <c r="B643" s="239" t="s">
        <v>754</v>
      </c>
      <c r="C643" s="240" t="s">
        <v>755</v>
      </c>
      <c r="D643" s="241" t="s">
        <v>488</v>
      </c>
      <c r="E643" s="242">
        <v>70.5558611</v>
      </c>
      <c r="F643" s="317">
        <v>0</v>
      </c>
      <c r="G643" s="243">
        <f t="shared" si="16"/>
        <v>0</v>
      </c>
      <c r="H643" s="244">
        <v>0</v>
      </c>
      <c r="I643" s="245">
        <f t="shared" si="17"/>
        <v>0</v>
      </c>
      <c r="J643" s="244"/>
      <c r="K643" s="245">
        <f t="shared" si="18"/>
        <v>0</v>
      </c>
      <c r="O643" s="237">
        <v>2</v>
      </c>
      <c r="AA643" s="212">
        <v>8</v>
      </c>
      <c r="AB643" s="212">
        <v>0</v>
      </c>
      <c r="AC643" s="212">
        <v>3</v>
      </c>
      <c r="AZ643" s="212">
        <v>1</v>
      </c>
      <c r="BA643" s="212">
        <f t="shared" si="19"/>
        <v>0</v>
      </c>
      <c r="BB643" s="212">
        <f t="shared" si="20"/>
        <v>0</v>
      </c>
      <c r="BC643" s="212">
        <f t="shared" si="21"/>
        <v>0</v>
      </c>
      <c r="BD643" s="212">
        <f t="shared" si="22"/>
        <v>0</v>
      </c>
      <c r="BE643" s="212">
        <f t="shared" si="23"/>
        <v>0</v>
      </c>
      <c r="CA643" s="237">
        <v>8</v>
      </c>
      <c r="CB643" s="237">
        <v>0</v>
      </c>
    </row>
    <row r="644" spans="1:80" ht="12.75">
      <c r="A644" s="238">
        <v>204</v>
      </c>
      <c r="B644" s="239" t="s">
        <v>756</v>
      </c>
      <c r="C644" s="240" t="s">
        <v>757</v>
      </c>
      <c r="D644" s="241" t="s">
        <v>488</v>
      </c>
      <c r="E644" s="242">
        <v>70.5558611</v>
      </c>
      <c r="F644" s="317">
        <v>0</v>
      </c>
      <c r="G644" s="243">
        <f t="shared" si="16"/>
        <v>0</v>
      </c>
      <c r="H644" s="244">
        <v>0</v>
      </c>
      <c r="I644" s="245">
        <f t="shared" si="17"/>
        <v>0</v>
      </c>
      <c r="J644" s="244"/>
      <c r="K644" s="245">
        <f t="shared" si="18"/>
        <v>0</v>
      </c>
      <c r="O644" s="237">
        <v>2</v>
      </c>
      <c r="AA644" s="212">
        <v>8</v>
      </c>
      <c r="AB644" s="212">
        <v>1</v>
      </c>
      <c r="AC644" s="212">
        <v>3</v>
      </c>
      <c r="AZ644" s="212">
        <v>1</v>
      </c>
      <c r="BA644" s="212">
        <f t="shared" si="19"/>
        <v>0</v>
      </c>
      <c r="BB644" s="212">
        <f t="shared" si="20"/>
        <v>0</v>
      </c>
      <c r="BC644" s="212">
        <f t="shared" si="21"/>
        <v>0</v>
      </c>
      <c r="BD644" s="212">
        <f t="shared" si="22"/>
        <v>0</v>
      </c>
      <c r="BE644" s="212">
        <f t="shared" si="23"/>
        <v>0</v>
      </c>
      <c r="CA644" s="237">
        <v>8</v>
      </c>
      <c r="CB644" s="237">
        <v>1</v>
      </c>
    </row>
    <row r="645" spans="1:80" ht="12.75">
      <c r="A645" s="238">
        <v>205</v>
      </c>
      <c r="B645" s="239" t="s">
        <v>758</v>
      </c>
      <c r="C645" s="240" t="s">
        <v>759</v>
      </c>
      <c r="D645" s="241" t="s">
        <v>488</v>
      </c>
      <c r="E645" s="242">
        <v>635.0027499</v>
      </c>
      <c r="F645" s="317">
        <v>0</v>
      </c>
      <c r="G645" s="243">
        <f t="shared" si="16"/>
        <v>0</v>
      </c>
      <c r="H645" s="244">
        <v>0</v>
      </c>
      <c r="I645" s="245">
        <f t="shared" si="17"/>
        <v>0</v>
      </c>
      <c r="J645" s="244"/>
      <c r="K645" s="245">
        <f t="shared" si="18"/>
        <v>0</v>
      </c>
      <c r="O645" s="237">
        <v>2</v>
      </c>
      <c r="AA645" s="212">
        <v>8</v>
      </c>
      <c r="AB645" s="212">
        <v>1</v>
      </c>
      <c r="AC645" s="212">
        <v>3</v>
      </c>
      <c r="AZ645" s="212">
        <v>1</v>
      </c>
      <c r="BA645" s="212">
        <f t="shared" si="19"/>
        <v>0</v>
      </c>
      <c r="BB645" s="212">
        <f t="shared" si="20"/>
        <v>0</v>
      </c>
      <c r="BC645" s="212">
        <f t="shared" si="21"/>
        <v>0</v>
      </c>
      <c r="BD645" s="212">
        <f t="shared" si="22"/>
        <v>0</v>
      </c>
      <c r="BE645" s="212">
        <f t="shared" si="23"/>
        <v>0</v>
      </c>
      <c r="CA645" s="237">
        <v>8</v>
      </c>
      <c r="CB645" s="237">
        <v>1</v>
      </c>
    </row>
    <row r="646" spans="1:80" ht="12.75">
      <c r="A646" s="238">
        <v>206</v>
      </c>
      <c r="B646" s="239" t="s">
        <v>760</v>
      </c>
      <c r="C646" s="240" t="s">
        <v>761</v>
      </c>
      <c r="D646" s="241" t="s">
        <v>488</v>
      </c>
      <c r="E646" s="242">
        <v>70.5558611</v>
      </c>
      <c r="F646" s="317">
        <v>0</v>
      </c>
      <c r="G646" s="243">
        <f t="shared" si="16"/>
        <v>0</v>
      </c>
      <c r="H646" s="244">
        <v>0</v>
      </c>
      <c r="I646" s="245">
        <f t="shared" si="17"/>
        <v>0</v>
      </c>
      <c r="J646" s="244"/>
      <c r="K646" s="245">
        <f t="shared" si="18"/>
        <v>0</v>
      </c>
      <c r="O646" s="237">
        <v>2</v>
      </c>
      <c r="AA646" s="212">
        <v>8</v>
      </c>
      <c r="AB646" s="212">
        <v>1</v>
      </c>
      <c r="AC646" s="212">
        <v>3</v>
      </c>
      <c r="AZ646" s="212">
        <v>1</v>
      </c>
      <c r="BA646" s="212">
        <f t="shared" si="19"/>
        <v>0</v>
      </c>
      <c r="BB646" s="212">
        <f t="shared" si="20"/>
        <v>0</v>
      </c>
      <c r="BC646" s="212">
        <f t="shared" si="21"/>
        <v>0</v>
      </c>
      <c r="BD646" s="212">
        <f t="shared" si="22"/>
        <v>0</v>
      </c>
      <c r="BE646" s="212">
        <f t="shared" si="23"/>
        <v>0</v>
      </c>
      <c r="CA646" s="237">
        <v>8</v>
      </c>
      <c r="CB646" s="237">
        <v>1</v>
      </c>
    </row>
    <row r="647" spans="1:80" ht="12.75">
      <c r="A647" s="238">
        <v>207</v>
      </c>
      <c r="B647" s="239" t="s">
        <v>762</v>
      </c>
      <c r="C647" s="240" t="s">
        <v>763</v>
      </c>
      <c r="D647" s="241" t="s">
        <v>488</v>
      </c>
      <c r="E647" s="242">
        <v>282.2234444</v>
      </c>
      <c r="F647" s="317">
        <v>0</v>
      </c>
      <c r="G647" s="243">
        <f t="shared" si="16"/>
        <v>0</v>
      </c>
      <c r="H647" s="244">
        <v>0</v>
      </c>
      <c r="I647" s="245">
        <f t="shared" si="17"/>
        <v>0</v>
      </c>
      <c r="J647" s="244"/>
      <c r="K647" s="245">
        <f t="shared" si="18"/>
        <v>0</v>
      </c>
      <c r="O647" s="237">
        <v>2</v>
      </c>
      <c r="AA647" s="212">
        <v>8</v>
      </c>
      <c r="AB647" s="212">
        <v>1</v>
      </c>
      <c r="AC647" s="212">
        <v>3</v>
      </c>
      <c r="AZ647" s="212">
        <v>1</v>
      </c>
      <c r="BA647" s="212">
        <f t="shared" si="19"/>
        <v>0</v>
      </c>
      <c r="BB647" s="212">
        <f t="shared" si="20"/>
        <v>0</v>
      </c>
      <c r="BC647" s="212">
        <f t="shared" si="21"/>
        <v>0</v>
      </c>
      <c r="BD647" s="212">
        <f t="shared" si="22"/>
        <v>0</v>
      </c>
      <c r="BE647" s="212">
        <f t="shared" si="23"/>
        <v>0</v>
      </c>
      <c r="CA647" s="237">
        <v>8</v>
      </c>
      <c r="CB647" s="237">
        <v>1</v>
      </c>
    </row>
    <row r="648" spans="1:80" ht="12.75">
      <c r="A648" s="238">
        <v>208</v>
      </c>
      <c r="B648" s="239" t="s">
        <v>764</v>
      </c>
      <c r="C648" s="240" t="s">
        <v>765</v>
      </c>
      <c r="D648" s="241" t="s">
        <v>488</v>
      </c>
      <c r="E648" s="242">
        <v>70.5558611</v>
      </c>
      <c r="F648" s="317">
        <v>0</v>
      </c>
      <c r="G648" s="243">
        <f t="shared" si="16"/>
        <v>0</v>
      </c>
      <c r="H648" s="244">
        <v>0</v>
      </c>
      <c r="I648" s="245">
        <f t="shared" si="17"/>
        <v>0</v>
      </c>
      <c r="J648" s="244"/>
      <c r="K648" s="245">
        <f t="shared" si="18"/>
        <v>0</v>
      </c>
      <c r="O648" s="237">
        <v>2</v>
      </c>
      <c r="AA648" s="212">
        <v>8</v>
      </c>
      <c r="AB648" s="212">
        <v>0</v>
      </c>
      <c r="AC648" s="212">
        <v>3</v>
      </c>
      <c r="AZ648" s="212">
        <v>1</v>
      </c>
      <c r="BA648" s="212">
        <f t="shared" si="19"/>
        <v>0</v>
      </c>
      <c r="BB648" s="212">
        <f t="shared" si="20"/>
        <v>0</v>
      </c>
      <c r="BC648" s="212">
        <f t="shared" si="21"/>
        <v>0</v>
      </c>
      <c r="BD648" s="212">
        <f t="shared" si="22"/>
        <v>0</v>
      </c>
      <c r="BE648" s="212">
        <f t="shared" si="23"/>
        <v>0</v>
      </c>
      <c r="CA648" s="237">
        <v>8</v>
      </c>
      <c r="CB648" s="237">
        <v>0</v>
      </c>
    </row>
    <row r="649" spans="1:80" ht="12.75">
      <c r="A649" s="238">
        <v>209</v>
      </c>
      <c r="B649" s="239" t="s">
        <v>766</v>
      </c>
      <c r="C649" s="240" t="s">
        <v>767</v>
      </c>
      <c r="D649" s="241" t="s">
        <v>488</v>
      </c>
      <c r="E649" s="242">
        <v>70.5558611</v>
      </c>
      <c r="F649" s="317">
        <v>0</v>
      </c>
      <c r="G649" s="243">
        <f t="shared" si="16"/>
        <v>0</v>
      </c>
      <c r="H649" s="244">
        <v>0</v>
      </c>
      <c r="I649" s="245">
        <f t="shared" si="17"/>
        <v>0</v>
      </c>
      <c r="J649" s="244"/>
      <c r="K649" s="245">
        <f t="shared" si="18"/>
        <v>0</v>
      </c>
      <c r="O649" s="237">
        <v>2</v>
      </c>
      <c r="AA649" s="212">
        <v>8</v>
      </c>
      <c r="AB649" s="212">
        <v>1</v>
      </c>
      <c r="AC649" s="212">
        <v>3</v>
      </c>
      <c r="AZ649" s="212">
        <v>1</v>
      </c>
      <c r="BA649" s="212">
        <f t="shared" si="19"/>
        <v>0</v>
      </c>
      <c r="BB649" s="212">
        <f t="shared" si="20"/>
        <v>0</v>
      </c>
      <c r="BC649" s="212">
        <f t="shared" si="21"/>
        <v>0</v>
      </c>
      <c r="BD649" s="212">
        <f t="shared" si="22"/>
        <v>0</v>
      </c>
      <c r="BE649" s="212">
        <f t="shared" si="23"/>
        <v>0</v>
      </c>
      <c r="CA649" s="237">
        <v>8</v>
      </c>
      <c r="CB649" s="237">
        <v>1</v>
      </c>
    </row>
    <row r="650" spans="1:57" ht="12.75">
      <c r="A650" s="256"/>
      <c r="B650" s="257" t="s">
        <v>97</v>
      </c>
      <c r="C650" s="258" t="s">
        <v>749</v>
      </c>
      <c r="D650" s="259"/>
      <c r="E650" s="260"/>
      <c r="F650" s="318"/>
      <c r="G650" s="262">
        <f>SUM(G640:G649)</f>
        <v>0</v>
      </c>
      <c r="H650" s="263"/>
      <c r="I650" s="264">
        <f>SUM(I640:I649)</f>
        <v>0</v>
      </c>
      <c r="J650" s="263"/>
      <c r="K650" s="264">
        <f>SUM(K640:K649)</f>
        <v>0</v>
      </c>
      <c r="O650" s="237">
        <v>4</v>
      </c>
      <c r="BA650" s="265">
        <f>SUM(BA640:BA649)</f>
        <v>0</v>
      </c>
      <c r="BB650" s="265">
        <f>SUM(BB640:BB649)</f>
        <v>0</v>
      </c>
      <c r="BC650" s="265">
        <f>SUM(BC640:BC649)</f>
        <v>0</v>
      </c>
      <c r="BD650" s="265">
        <f>SUM(BD640:BD649)</f>
        <v>0</v>
      </c>
      <c r="BE650" s="265">
        <f>SUM(BE640:BE649)</f>
        <v>0</v>
      </c>
    </row>
    <row r="651" ht="12.75">
      <c r="E651" s="212"/>
    </row>
    <row r="652" ht="12.75">
      <c r="E652" s="212"/>
    </row>
    <row r="653" ht="12.75">
      <c r="E653" s="212"/>
    </row>
    <row r="654" ht="12.75">
      <c r="E654" s="212"/>
    </row>
    <row r="655" ht="12.75">
      <c r="E655" s="212"/>
    </row>
    <row r="656" ht="12.75">
      <c r="E656" s="212"/>
    </row>
    <row r="657" ht="12.75">
      <c r="E657" s="212"/>
    </row>
    <row r="658" ht="12.75">
      <c r="E658" s="212"/>
    </row>
    <row r="659" ht="12.75">
      <c r="E659" s="212"/>
    </row>
    <row r="660" ht="12.75">
      <c r="E660" s="212"/>
    </row>
    <row r="661" ht="12.75">
      <c r="E661" s="212"/>
    </row>
    <row r="662" ht="12.75">
      <c r="E662" s="212"/>
    </row>
    <row r="663" ht="12.75">
      <c r="E663" s="212"/>
    </row>
    <row r="664" ht="12.75">
      <c r="E664" s="212"/>
    </row>
    <row r="665" ht="12.75">
      <c r="E665" s="212"/>
    </row>
    <row r="666" ht="12.75">
      <c r="E666" s="212"/>
    </row>
    <row r="667" ht="12.75">
      <c r="E667" s="212"/>
    </row>
    <row r="668" ht="12.75">
      <c r="E668" s="212"/>
    </row>
    <row r="669" ht="12.75">
      <c r="E669" s="212"/>
    </row>
    <row r="670" ht="12.75">
      <c r="E670" s="212"/>
    </row>
    <row r="671" ht="12.75">
      <c r="E671" s="212"/>
    </row>
    <row r="672" ht="12.75">
      <c r="E672" s="212"/>
    </row>
    <row r="673" ht="12.75">
      <c r="E673" s="212"/>
    </row>
    <row r="674" spans="1:7" ht="12.75">
      <c r="A674" s="255"/>
      <c r="B674" s="255"/>
      <c r="C674" s="255"/>
      <c r="D674" s="255"/>
      <c r="E674" s="255"/>
      <c r="F674" s="255"/>
      <c r="G674" s="255"/>
    </row>
    <row r="675" spans="1:7" ht="12.75">
      <c r="A675" s="255"/>
      <c r="B675" s="255"/>
      <c r="C675" s="255"/>
      <c r="D675" s="255"/>
      <c r="E675" s="255"/>
      <c r="F675" s="255"/>
      <c r="G675" s="255"/>
    </row>
    <row r="676" spans="1:7" ht="12.75">
      <c r="A676" s="255"/>
      <c r="B676" s="255"/>
      <c r="C676" s="255"/>
      <c r="D676" s="255"/>
      <c r="E676" s="255"/>
      <c r="F676" s="255"/>
      <c r="G676" s="255"/>
    </row>
    <row r="677" spans="1:7" ht="12.75">
      <c r="A677" s="255"/>
      <c r="B677" s="255"/>
      <c r="C677" s="255"/>
      <c r="D677" s="255"/>
      <c r="E677" s="255"/>
      <c r="F677" s="255"/>
      <c r="G677" s="255"/>
    </row>
    <row r="678" ht="12.75">
      <c r="E678" s="212"/>
    </row>
    <row r="679" ht="12.75">
      <c r="E679" s="212"/>
    </row>
    <row r="680" ht="12.75">
      <c r="E680" s="212"/>
    </row>
    <row r="681" ht="12.75">
      <c r="E681" s="212"/>
    </row>
    <row r="682" ht="12.75">
      <c r="E682" s="212"/>
    </row>
    <row r="683" ht="12.75">
      <c r="E683" s="212"/>
    </row>
    <row r="684" ht="12.75">
      <c r="E684" s="212"/>
    </row>
    <row r="685" ht="12.75">
      <c r="E685" s="212"/>
    </row>
    <row r="686" ht="12.75">
      <c r="E686" s="212"/>
    </row>
    <row r="687" ht="12.75">
      <c r="E687" s="212"/>
    </row>
    <row r="688" ht="12.75">
      <c r="E688" s="212"/>
    </row>
    <row r="689" ht="12.75">
      <c r="E689" s="212"/>
    </row>
    <row r="690" ht="12.75">
      <c r="E690" s="212"/>
    </row>
    <row r="691" ht="12.75">
      <c r="E691" s="212"/>
    </row>
    <row r="692" ht="12.75">
      <c r="E692" s="212"/>
    </row>
    <row r="693" ht="12.75">
      <c r="E693" s="212"/>
    </row>
    <row r="694" ht="12.75">
      <c r="E694" s="212"/>
    </row>
    <row r="695" ht="12.75">
      <c r="E695" s="212"/>
    </row>
    <row r="696" ht="12.75">
      <c r="E696" s="212"/>
    </row>
    <row r="697" ht="12.75">
      <c r="E697" s="212"/>
    </row>
    <row r="698" ht="12.75">
      <c r="E698" s="212"/>
    </row>
    <row r="699" ht="12.75">
      <c r="E699" s="212"/>
    </row>
    <row r="700" ht="12.75">
      <c r="E700" s="212"/>
    </row>
    <row r="701" ht="12.75">
      <c r="E701" s="212"/>
    </row>
    <row r="702" ht="12.75">
      <c r="E702" s="212"/>
    </row>
    <row r="703" ht="12.75">
      <c r="E703" s="212"/>
    </row>
    <row r="704" ht="12.75">
      <c r="E704" s="212"/>
    </row>
    <row r="705" ht="12.75">
      <c r="E705" s="212"/>
    </row>
    <row r="706" ht="12.75">
      <c r="E706" s="212"/>
    </row>
    <row r="707" ht="12.75">
      <c r="E707" s="212"/>
    </row>
    <row r="708" ht="12.75">
      <c r="E708" s="212"/>
    </row>
    <row r="709" spans="1:2" ht="12.75">
      <c r="A709" s="266"/>
      <c r="B709" s="266"/>
    </row>
    <row r="710" spans="1:7" ht="12.75">
      <c r="A710" s="255"/>
      <c r="B710" s="255"/>
      <c r="C710" s="267"/>
      <c r="D710" s="267"/>
      <c r="E710" s="268"/>
      <c r="F710" s="267"/>
      <c r="G710" s="269"/>
    </row>
    <row r="711" spans="1:7" ht="12.75">
      <c r="A711" s="270"/>
      <c r="B711" s="270"/>
      <c r="C711" s="255"/>
      <c r="D711" s="255"/>
      <c r="E711" s="271"/>
      <c r="F711" s="255"/>
      <c r="G711" s="255"/>
    </row>
    <row r="712" spans="1:7" ht="12.75">
      <c r="A712" s="255"/>
      <c r="B712" s="255"/>
      <c r="C712" s="255"/>
      <c r="D712" s="255"/>
      <c r="E712" s="271"/>
      <c r="F712" s="255"/>
      <c r="G712" s="255"/>
    </row>
    <row r="713" spans="1:7" ht="12.75">
      <c r="A713" s="255"/>
      <c r="B713" s="255"/>
      <c r="C713" s="255"/>
      <c r="D713" s="255"/>
      <c r="E713" s="271"/>
      <c r="F713" s="255"/>
      <c r="G713" s="255"/>
    </row>
    <row r="714" spans="1:7" ht="12.75">
      <c r="A714" s="255"/>
      <c r="B714" s="255"/>
      <c r="C714" s="255"/>
      <c r="D714" s="255"/>
      <c r="E714" s="271"/>
      <c r="F714" s="255"/>
      <c r="G714" s="255"/>
    </row>
    <row r="715" spans="1:7" ht="12.75">
      <c r="A715" s="255"/>
      <c r="B715" s="255"/>
      <c r="C715" s="255"/>
      <c r="D715" s="255"/>
      <c r="E715" s="271"/>
      <c r="F715" s="255"/>
      <c r="G715" s="255"/>
    </row>
    <row r="716" spans="1:7" ht="12.75">
      <c r="A716" s="255"/>
      <c r="B716" s="255"/>
      <c r="C716" s="255"/>
      <c r="D716" s="255"/>
      <c r="E716" s="271"/>
      <c r="F716" s="255"/>
      <c r="G716" s="255"/>
    </row>
    <row r="717" spans="1:7" ht="12.75">
      <c r="A717" s="255"/>
      <c r="B717" s="255"/>
      <c r="C717" s="255"/>
      <c r="D717" s="255"/>
      <c r="E717" s="271"/>
      <c r="F717" s="255"/>
      <c r="G717" s="255"/>
    </row>
    <row r="718" spans="1:7" ht="12.75">
      <c r="A718" s="255"/>
      <c r="B718" s="255"/>
      <c r="C718" s="255"/>
      <c r="D718" s="255"/>
      <c r="E718" s="271"/>
      <c r="F718" s="255"/>
      <c r="G718" s="255"/>
    </row>
    <row r="719" spans="1:7" ht="12.75">
      <c r="A719" s="255"/>
      <c r="B719" s="255"/>
      <c r="C719" s="255"/>
      <c r="D719" s="255"/>
      <c r="E719" s="271"/>
      <c r="F719" s="255"/>
      <c r="G719" s="255"/>
    </row>
    <row r="720" spans="1:7" ht="12.75">
      <c r="A720" s="255"/>
      <c r="B720" s="255"/>
      <c r="C720" s="255"/>
      <c r="D720" s="255"/>
      <c r="E720" s="271"/>
      <c r="F720" s="255"/>
      <c r="G720" s="255"/>
    </row>
    <row r="721" spans="1:7" ht="12.75">
      <c r="A721" s="255"/>
      <c r="B721" s="255"/>
      <c r="C721" s="255"/>
      <c r="D721" s="255"/>
      <c r="E721" s="271"/>
      <c r="F721" s="255"/>
      <c r="G721" s="255"/>
    </row>
    <row r="722" spans="1:7" ht="12.75">
      <c r="A722" s="255"/>
      <c r="B722" s="255"/>
      <c r="C722" s="255"/>
      <c r="D722" s="255"/>
      <c r="E722" s="271"/>
      <c r="F722" s="255"/>
      <c r="G722" s="255"/>
    </row>
    <row r="723" spans="1:7" ht="12.75">
      <c r="A723" s="255"/>
      <c r="B723" s="255"/>
      <c r="C723" s="255"/>
      <c r="D723" s="255"/>
      <c r="E723" s="271"/>
      <c r="F723" s="255"/>
      <c r="G723" s="255"/>
    </row>
  </sheetData>
  <sheetProtection algorithmName="SHA-512" hashValue="qYm9VZwb/owuqaO4ULx0o17hxKzifyNuEhs93zAfc3XGecQlaSWaCjoHtuzbmfd92zU91OuWjB29RU/H6PuvRw==" saltValue="5zjotPAcyyniZCrfnVdhPg==" spinCount="100000" sheet="1" objects="1" scenarios="1"/>
  <mergeCells count="387">
    <mergeCell ref="C635:D635"/>
    <mergeCell ref="C637:D637"/>
    <mergeCell ref="C625:D625"/>
    <mergeCell ref="C626:D626"/>
    <mergeCell ref="C627:D627"/>
    <mergeCell ref="C628:D628"/>
    <mergeCell ref="C630:D630"/>
    <mergeCell ref="C619:D619"/>
    <mergeCell ref="C620:D620"/>
    <mergeCell ref="C621:D621"/>
    <mergeCell ref="C622:D622"/>
    <mergeCell ref="C623:D623"/>
    <mergeCell ref="C624:D624"/>
    <mergeCell ref="C612:D612"/>
    <mergeCell ref="C613:D613"/>
    <mergeCell ref="C614:D614"/>
    <mergeCell ref="C615:D615"/>
    <mergeCell ref="C617:D617"/>
    <mergeCell ref="C618:D618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5:D595"/>
    <mergeCell ref="C597:D597"/>
    <mergeCell ref="C598:D598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1:D571"/>
    <mergeCell ref="C576:D576"/>
    <mergeCell ref="C577:D577"/>
    <mergeCell ref="C578:D578"/>
    <mergeCell ref="C579:D579"/>
    <mergeCell ref="C580:D580"/>
    <mergeCell ref="C559:D559"/>
    <mergeCell ref="C560:D560"/>
    <mergeCell ref="C562:D562"/>
    <mergeCell ref="C563:D563"/>
    <mergeCell ref="C565:D565"/>
    <mergeCell ref="C566:D566"/>
    <mergeCell ref="C549:D549"/>
    <mergeCell ref="C550:D550"/>
    <mergeCell ref="C551:D551"/>
    <mergeCell ref="C552:D552"/>
    <mergeCell ref="C555:D555"/>
    <mergeCell ref="C541:D541"/>
    <mergeCell ref="C542:D542"/>
    <mergeCell ref="C544:D544"/>
    <mergeCell ref="C545:D545"/>
    <mergeCell ref="C547:D547"/>
    <mergeCell ref="C548:D548"/>
    <mergeCell ref="C528:D528"/>
    <mergeCell ref="C529:D529"/>
    <mergeCell ref="C530:D530"/>
    <mergeCell ref="C532:D532"/>
    <mergeCell ref="C534:D534"/>
    <mergeCell ref="C536:D536"/>
    <mergeCell ref="C537:D537"/>
    <mergeCell ref="C539:D539"/>
    <mergeCell ref="C496:D496"/>
    <mergeCell ref="C510:G510"/>
    <mergeCell ref="C511:D511"/>
    <mergeCell ref="C513:D513"/>
    <mergeCell ref="C514:D514"/>
    <mergeCell ref="C479:D479"/>
    <mergeCell ref="C481:D481"/>
    <mergeCell ref="C483:D483"/>
    <mergeCell ref="C485:D485"/>
    <mergeCell ref="C492:D492"/>
    <mergeCell ref="C493:D493"/>
    <mergeCell ref="C494:D494"/>
    <mergeCell ref="C495:D495"/>
    <mergeCell ref="C466:D466"/>
    <mergeCell ref="C468:D468"/>
    <mergeCell ref="C471:D471"/>
    <mergeCell ref="C473:D473"/>
    <mergeCell ref="C474:D474"/>
    <mergeCell ref="C475:D475"/>
    <mergeCell ref="C476:D476"/>
    <mergeCell ref="C477:D477"/>
    <mergeCell ref="C430:D430"/>
    <mergeCell ref="C432:D432"/>
    <mergeCell ref="C435:D435"/>
    <mergeCell ref="C457:D457"/>
    <mergeCell ref="C459:G459"/>
    <mergeCell ref="C460:D460"/>
    <mergeCell ref="C409:D409"/>
    <mergeCell ref="C410:D410"/>
    <mergeCell ref="C412:D412"/>
    <mergeCell ref="C417:D417"/>
    <mergeCell ref="C419:D419"/>
    <mergeCell ref="C421:D421"/>
    <mergeCell ref="C423:D423"/>
    <mergeCell ref="C425:D425"/>
    <mergeCell ref="C440:D440"/>
    <mergeCell ref="C442:D442"/>
    <mergeCell ref="C444:D444"/>
    <mergeCell ref="C446:D446"/>
    <mergeCell ref="C449:D449"/>
    <mergeCell ref="C451:G451"/>
    <mergeCell ref="C452:G452"/>
    <mergeCell ref="C454:D454"/>
    <mergeCell ref="C456:G456"/>
    <mergeCell ref="C402:D402"/>
    <mergeCell ref="C403:D403"/>
    <mergeCell ref="C404:D404"/>
    <mergeCell ref="C406:D406"/>
    <mergeCell ref="C407:D407"/>
    <mergeCell ref="C408:D408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2:D392"/>
    <mergeCell ref="C393:D393"/>
    <mergeCell ref="C394:D394"/>
    <mergeCell ref="C395:D395"/>
    <mergeCell ref="C377:D377"/>
    <mergeCell ref="C378:D378"/>
    <mergeCell ref="C385:D385"/>
    <mergeCell ref="C386:D386"/>
    <mergeCell ref="C387:D387"/>
    <mergeCell ref="C388:D388"/>
    <mergeCell ref="C370:D370"/>
    <mergeCell ref="C371:D371"/>
    <mergeCell ref="C372:D372"/>
    <mergeCell ref="C374:D374"/>
    <mergeCell ref="C375:D375"/>
    <mergeCell ref="C376:D376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1:D351"/>
    <mergeCell ref="C352:D352"/>
    <mergeCell ref="C353:D353"/>
    <mergeCell ref="C354:D354"/>
    <mergeCell ref="C355:D355"/>
    <mergeCell ref="C356:D356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23:D323"/>
    <mergeCell ref="C327:D327"/>
    <mergeCell ref="C329:D329"/>
    <mergeCell ref="C331:D331"/>
    <mergeCell ref="C333:D333"/>
    <mergeCell ref="C335:D335"/>
    <mergeCell ref="C336:D336"/>
    <mergeCell ref="C337:D337"/>
    <mergeCell ref="C309:D309"/>
    <mergeCell ref="C310:D310"/>
    <mergeCell ref="C311:D311"/>
    <mergeCell ref="C312:D312"/>
    <mergeCell ref="C315:D315"/>
    <mergeCell ref="C317:D317"/>
    <mergeCell ref="C300:D300"/>
    <mergeCell ref="C302:D302"/>
    <mergeCell ref="C304:D304"/>
    <mergeCell ref="C306:D306"/>
    <mergeCell ref="C307:D307"/>
    <mergeCell ref="C308:D308"/>
    <mergeCell ref="C290:D290"/>
    <mergeCell ref="C292:D292"/>
    <mergeCell ref="C294:D294"/>
    <mergeCell ref="C296:D296"/>
    <mergeCell ref="C297:D297"/>
    <mergeCell ref="C298:D298"/>
    <mergeCell ref="C271:D271"/>
    <mergeCell ref="C276:D276"/>
    <mergeCell ref="C279:D279"/>
    <mergeCell ref="C281:D281"/>
    <mergeCell ref="C283:D283"/>
    <mergeCell ref="C285:D285"/>
    <mergeCell ref="C286:D286"/>
    <mergeCell ref="C288:D288"/>
    <mergeCell ref="C262:D262"/>
    <mergeCell ref="C263:D263"/>
    <mergeCell ref="C264:D264"/>
    <mergeCell ref="C266:D266"/>
    <mergeCell ref="C267:D267"/>
    <mergeCell ref="C268:D268"/>
    <mergeCell ref="C269:D269"/>
    <mergeCell ref="C270:D270"/>
    <mergeCell ref="C241:D241"/>
    <mergeCell ref="C245:D245"/>
    <mergeCell ref="C246:D246"/>
    <mergeCell ref="C247:D247"/>
    <mergeCell ref="C249:D249"/>
    <mergeCell ref="C252:D252"/>
    <mergeCell ref="C253:D253"/>
    <mergeCell ref="C254:D254"/>
    <mergeCell ref="C223:D223"/>
    <mergeCell ref="C225:D225"/>
    <mergeCell ref="C227:D227"/>
    <mergeCell ref="C231:D231"/>
    <mergeCell ref="C233:D233"/>
    <mergeCell ref="C235:D235"/>
    <mergeCell ref="C237:D237"/>
    <mergeCell ref="C239:D239"/>
    <mergeCell ref="C213:D213"/>
    <mergeCell ref="C217:D217"/>
    <mergeCell ref="C219:D219"/>
    <mergeCell ref="C220:D220"/>
    <mergeCell ref="C221:D221"/>
    <mergeCell ref="C222:D222"/>
    <mergeCell ref="C207:D207"/>
    <mergeCell ref="C208:D208"/>
    <mergeCell ref="C209:D209"/>
    <mergeCell ref="C210:D210"/>
    <mergeCell ref="C211:D211"/>
    <mergeCell ref="C212:D212"/>
    <mergeCell ref="C200:D200"/>
    <mergeCell ref="C202:D202"/>
    <mergeCell ref="C203:D203"/>
    <mergeCell ref="C204:D204"/>
    <mergeCell ref="C205:D205"/>
    <mergeCell ref="C206:D206"/>
    <mergeCell ref="C191:D191"/>
    <mergeCell ref="C192:D192"/>
    <mergeCell ref="C194:D194"/>
    <mergeCell ref="C196:D196"/>
    <mergeCell ref="C198:D198"/>
    <mergeCell ref="C199:D199"/>
    <mergeCell ref="C185:D185"/>
    <mergeCell ref="C186:D186"/>
    <mergeCell ref="C187:D187"/>
    <mergeCell ref="C188:D188"/>
    <mergeCell ref="C189:D189"/>
    <mergeCell ref="C190:D190"/>
    <mergeCell ref="C178:D178"/>
    <mergeCell ref="C179:D179"/>
    <mergeCell ref="C181:D181"/>
    <mergeCell ref="C182:D182"/>
    <mergeCell ref="C183:D183"/>
    <mergeCell ref="C184:D184"/>
    <mergeCell ref="C170:D170"/>
    <mergeCell ref="C172:D172"/>
    <mergeCell ref="C174:D174"/>
    <mergeCell ref="C175:D175"/>
    <mergeCell ref="C176:D176"/>
    <mergeCell ref="C177:D177"/>
    <mergeCell ref="C162:D162"/>
    <mergeCell ref="C163:D163"/>
    <mergeCell ref="C164:D164"/>
    <mergeCell ref="C165:D165"/>
    <mergeCell ref="C166:D166"/>
    <mergeCell ref="C168:D168"/>
    <mergeCell ref="C154:D154"/>
    <mergeCell ref="C156:D156"/>
    <mergeCell ref="C157:D157"/>
    <mergeCell ref="C158:D158"/>
    <mergeCell ref="C159:D159"/>
    <mergeCell ref="C160:D160"/>
    <mergeCell ref="C147:D147"/>
    <mergeCell ref="C149:D149"/>
    <mergeCell ref="C150:D150"/>
    <mergeCell ref="C151:D151"/>
    <mergeCell ref="C152:D152"/>
    <mergeCell ref="C153:D153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4:D124"/>
    <mergeCell ref="C126:D126"/>
    <mergeCell ref="C128:D128"/>
    <mergeCell ref="C131:D131"/>
    <mergeCell ref="C133:D133"/>
    <mergeCell ref="C134:D134"/>
    <mergeCell ref="C110:D110"/>
    <mergeCell ref="C111:D111"/>
    <mergeCell ref="C112:D112"/>
    <mergeCell ref="C113:D113"/>
    <mergeCell ref="C114:D114"/>
    <mergeCell ref="C116:D116"/>
    <mergeCell ref="C117:D117"/>
    <mergeCell ref="C118:D118"/>
    <mergeCell ref="C119:D119"/>
    <mergeCell ref="C100:D100"/>
    <mergeCell ref="C101:D101"/>
    <mergeCell ref="C102:D102"/>
    <mergeCell ref="C104:D104"/>
    <mergeCell ref="C106:D106"/>
    <mergeCell ref="C120:D120"/>
    <mergeCell ref="C121:D121"/>
    <mergeCell ref="C122:D122"/>
    <mergeCell ref="C123:D123"/>
    <mergeCell ref="C94:D94"/>
    <mergeCell ref="C95:D95"/>
    <mergeCell ref="C96:D96"/>
    <mergeCell ref="C97:D97"/>
    <mergeCell ref="C98:D98"/>
    <mergeCell ref="C99:D99"/>
    <mergeCell ref="C80:D80"/>
    <mergeCell ref="C81:D81"/>
    <mergeCell ref="C82:D82"/>
    <mergeCell ref="C83:D83"/>
    <mergeCell ref="C84:D84"/>
    <mergeCell ref="C85:D85"/>
    <mergeCell ref="C86:D86"/>
    <mergeCell ref="C88:D88"/>
    <mergeCell ref="C89:D89"/>
    <mergeCell ref="C70:D70"/>
    <mergeCell ref="C72:D72"/>
    <mergeCell ref="C74:D74"/>
    <mergeCell ref="C90:D90"/>
    <mergeCell ref="C91:D91"/>
    <mergeCell ref="C92:D92"/>
    <mergeCell ref="C93:D93"/>
    <mergeCell ref="C51:D51"/>
    <mergeCell ref="C53:D53"/>
    <mergeCell ref="C55:D55"/>
    <mergeCell ref="C57:D57"/>
    <mergeCell ref="C59:D59"/>
    <mergeCell ref="C61:D61"/>
    <mergeCell ref="C63:D63"/>
    <mergeCell ref="C65:D65"/>
    <mergeCell ref="C45:D45"/>
    <mergeCell ref="C47:D47"/>
    <mergeCell ref="C13:D13"/>
    <mergeCell ref="C17:D17"/>
    <mergeCell ref="C19:D19"/>
    <mergeCell ref="C21:D21"/>
    <mergeCell ref="C23:D23"/>
    <mergeCell ref="C25:D25"/>
    <mergeCell ref="C26:D26"/>
    <mergeCell ref="C30:D30"/>
    <mergeCell ref="A1:G1"/>
    <mergeCell ref="A3:B3"/>
    <mergeCell ref="A4:B4"/>
    <mergeCell ref="E4:G4"/>
    <mergeCell ref="C32:D32"/>
    <mergeCell ref="C33:D33"/>
    <mergeCell ref="C36:D36"/>
    <mergeCell ref="C38:D38"/>
    <mergeCell ref="C43:D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51"/>
  <sheetViews>
    <sheetView workbookViewId="0" topLeftCell="A16">
      <selection activeCell="C23" sqref="C23 F32:G3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98</v>
      </c>
      <c r="B1" s="77"/>
      <c r="C1" s="77"/>
      <c r="D1" s="77"/>
      <c r="E1" s="77"/>
      <c r="F1" s="77"/>
      <c r="G1" s="77"/>
    </row>
    <row r="2" spans="1:7" ht="12.75" customHeight="1">
      <c r="A2" s="78" t="s">
        <v>28</v>
      </c>
      <c r="B2" s="321"/>
      <c r="C2" s="322" t="s">
        <v>100</v>
      </c>
      <c r="D2" s="322" t="s">
        <v>776</v>
      </c>
      <c r="E2" s="321"/>
      <c r="F2" s="323" t="s">
        <v>29</v>
      </c>
      <c r="G2" s="324"/>
    </row>
    <row r="3" spans="1:7" ht="3" customHeight="1" hidden="1">
      <c r="A3" s="83"/>
      <c r="B3" s="325"/>
      <c r="C3" s="326"/>
      <c r="D3" s="326"/>
      <c r="E3" s="325"/>
      <c r="F3" s="327"/>
      <c r="G3" s="328"/>
    </row>
    <row r="4" spans="1:7" ht="12" customHeight="1">
      <c r="A4" s="88" t="s">
        <v>30</v>
      </c>
      <c r="B4" s="325"/>
      <c r="C4" s="326"/>
      <c r="D4" s="326"/>
      <c r="E4" s="325"/>
      <c r="F4" s="327" t="s">
        <v>31</v>
      </c>
      <c r="G4" s="329"/>
    </row>
    <row r="5" spans="1:7" ht="12.95" customHeight="1">
      <c r="A5" s="90" t="s">
        <v>103</v>
      </c>
      <c r="B5" s="330"/>
      <c r="C5" s="331" t="s">
        <v>104</v>
      </c>
      <c r="D5" s="332"/>
      <c r="E5" s="333"/>
      <c r="F5" s="327" t="s">
        <v>32</v>
      </c>
      <c r="G5" s="328"/>
    </row>
    <row r="6" spans="1:15" ht="12.95" customHeight="1">
      <c r="A6" s="88" t="s">
        <v>33</v>
      </c>
      <c r="B6" s="325"/>
      <c r="C6" s="326"/>
      <c r="D6" s="326"/>
      <c r="E6" s="325"/>
      <c r="F6" s="334" t="s">
        <v>34</v>
      </c>
      <c r="G6" s="335"/>
      <c r="O6" s="97"/>
    </row>
    <row r="7" spans="1:7" ht="12.95" customHeight="1">
      <c r="A7" s="98" t="s">
        <v>100</v>
      </c>
      <c r="B7" s="336"/>
      <c r="C7" s="337" t="s">
        <v>101</v>
      </c>
      <c r="D7" s="338"/>
      <c r="E7" s="338"/>
      <c r="F7" s="339" t="s">
        <v>35</v>
      </c>
      <c r="G7" s="335">
        <f>IF(G6=0,,ROUND((F30+F32)/G6,1))</f>
        <v>0</v>
      </c>
    </row>
    <row r="8" spans="1:9" ht="12.75">
      <c r="A8" s="103" t="s">
        <v>36</v>
      </c>
      <c r="B8" s="327"/>
      <c r="C8" s="407"/>
      <c r="D8" s="407"/>
      <c r="E8" s="408"/>
      <c r="F8" s="340" t="s">
        <v>37</v>
      </c>
      <c r="G8" s="341"/>
      <c r="H8" s="106"/>
      <c r="I8" s="107"/>
    </row>
    <row r="9" spans="1:8" ht="12.75">
      <c r="A9" s="103" t="s">
        <v>38</v>
      </c>
      <c r="B9" s="327"/>
      <c r="C9" s="407"/>
      <c r="D9" s="407"/>
      <c r="E9" s="408"/>
      <c r="F9" s="327"/>
      <c r="G9" s="342"/>
      <c r="H9" s="109"/>
    </row>
    <row r="10" spans="1:8" ht="12.75">
      <c r="A10" s="103" t="s">
        <v>39</v>
      </c>
      <c r="B10" s="327"/>
      <c r="C10" s="407"/>
      <c r="D10" s="407"/>
      <c r="E10" s="407"/>
      <c r="F10" s="343"/>
      <c r="G10" s="344"/>
      <c r="H10" s="112"/>
    </row>
    <row r="11" spans="1:57" ht="13.5" customHeight="1">
      <c r="A11" s="103" t="s">
        <v>40</v>
      </c>
      <c r="B11" s="327"/>
      <c r="C11" s="407"/>
      <c r="D11" s="407"/>
      <c r="E11" s="407"/>
      <c r="F11" s="345" t="s">
        <v>41</v>
      </c>
      <c r="G11" s="346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42</v>
      </c>
      <c r="B12" s="325"/>
      <c r="C12" s="409"/>
      <c r="D12" s="409"/>
      <c r="E12" s="409"/>
      <c r="F12" s="347" t="s">
        <v>43</v>
      </c>
      <c r="G12" s="348"/>
      <c r="H12" s="109"/>
    </row>
    <row r="13" spans="1:8" ht="28.5" customHeight="1" thickBot="1">
      <c r="A13" s="119" t="s">
        <v>44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45</v>
      </c>
      <c r="B14" s="124"/>
      <c r="C14" s="125"/>
      <c r="D14" s="126" t="s">
        <v>46</v>
      </c>
      <c r="E14" s="127"/>
      <c r="F14" s="127"/>
      <c r="G14" s="125"/>
    </row>
    <row r="15" spans="1:7" ht="15.95" customHeight="1">
      <c r="A15" s="128"/>
      <c r="B15" s="129" t="s">
        <v>47</v>
      </c>
      <c r="C15" s="130">
        <f>'SO01 29_06_2016 Rek-1'!E8</f>
        <v>0</v>
      </c>
      <c r="D15" s="131">
        <f>'SO01 29_06_2016 Rek-1'!A16</f>
        <v>0</v>
      </c>
      <c r="E15" s="132"/>
      <c r="F15" s="133"/>
      <c r="G15" s="130">
        <f>'SO01 29_06_2016 Rek-1'!I16</f>
        <v>0</v>
      </c>
    </row>
    <row r="16" spans="1:7" ht="15.95" customHeight="1">
      <c r="A16" s="128" t="s">
        <v>48</v>
      </c>
      <c r="B16" s="129" t="s">
        <v>49</v>
      </c>
      <c r="C16" s="130">
        <f>'SO01 29_06_2016 Rek-1'!F8</f>
        <v>0</v>
      </c>
      <c r="D16" s="83"/>
      <c r="E16" s="134"/>
      <c r="F16" s="135"/>
      <c r="G16" s="130"/>
    </row>
    <row r="17" spans="1:7" ht="15.95" customHeight="1">
      <c r="A17" s="128" t="s">
        <v>50</v>
      </c>
      <c r="B17" s="129" t="s">
        <v>51</v>
      </c>
      <c r="C17" s="130">
        <f>'SO01 29_06_2016 Rek-1'!H8</f>
        <v>0</v>
      </c>
      <c r="D17" s="83"/>
      <c r="E17" s="134"/>
      <c r="F17" s="135"/>
      <c r="G17" s="130"/>
    </row>
    <row r="18" spans="1:7" ht="15.95" customHeight="1">
      <c r="A18" s="136" t="s">
        <v>52</v>
      </c>
      <c r="B18" s="137" t="s">
        <v>53</v>
      </c>
      <c r="C18" s="130">
        <f>'SO01 29_06_2016 Rek-1'!G8</f>
        <v>0</v>
      </c>
      <c r="D18" s="83"/>
      <c r="E18" s="134"/>
      <c r="F18" s="135"/>
      <c r="G18" s="130"/>
    </row>
    <row r="19" spans="1:7" ht="15.95" customHeight="1">
      <c r="A19" s="138" t="s">
        <v>54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27</v>
      </c>
      <c r="B21" s="129"/>
      <c r="C21" s="130">
        <f>'SO01 29_06_2016 Rek-1'!I8</f>
        <v>0</v>
      </c>
      <c r="D21" s="83"/>
      <c r="E21" s="134"/>
      <c r="F21" s="135"/>
      <c r="G21" s="130"/>
    </row>
    <row r="22" spans="1:7" ht="15.95" customHeight="1">
      <c r="A22" s="139" t="s">
        <v>55</v>
      </c>
      <c r="B22" s="109"/>
      <c r="C22" s="130">
        <f>C19+C21</f>
        <v>0</v>
      </c>
      <c r="D22" s="83" t="s">
        <v>56</v>
      </c>
      <c r="E22" s="134"/>
      <c r="F22" s="135"/>
      <c r="G22" s="130">
        <f>G23-SUM(G15:G21)</f>
        <v>0</v>
      </c>
    </row>
    <row r="23" spans="1:7" ht="15.95" customHeight="1" thickBot="1">
      <c r="A23" s="373" t="s">
        <v>57</v>
      </c>
      <c r="B23" s="374"/>
      <c r="C23" s="140">
        <f>C22+G23</f>
        <v>0</v>
      </c>
      <c r="D23" s="141" t="s">
        <v>58</v>
      </c>
      <c r="E23" s="142"/>
      <c r="F23" s="143"/>
      <c r="G23" s="130">
        <f>'SO01 29_06_2016 Rek-1'!H14</f>
        <v>0</v>
      </c>
    </row>
    <row r="24" spans="1:7" ht="12.75">
      <c r="A24" s="144" t="s">
        <v>59</v>
      </c>
      <c r="B24" s="145"/>
      <c r="C24" s="146"/>
      <c r="D24" s="145" t="s">
        <v>60</v>
      </c>
      <c r="E24" s="145"/>
      <c r="F24" s="147" t="s">
        <v>61</v>
      </c>
      <c r="G24" s="148"/>
    </row>
    <row r="25" spans="1:7" ht="12.75">
      <c r="A25" s="139" t="s">
        <v>62</v>
      </c>
      <c r="B25" s="109"/>
      <c r="C25" s="149"/>
      <c r="D25" s="109" t="s">
        <v>62</v>
      </c>
      <c r="F25" s="150" t="s">
        <v>62</v>
      </c>
      <c r="G25" s="151"/>
    </row>
    <row r="26" spans="1:7" ht="37.5" customHeight="1">
      <c r="A26" s="139" t="s">
        <v>63</v>
      </c>
      <c r="B26" s="152"/>
      <c r="C26" s="149"/>
      <c r="D26" s="109" t="s">
        <v>63</v>
      </c>
      <c r="F26" s="150" t="s">
        <v>63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64</v>
      </c>
      <c r="B28" s="109"/>
      <c r="C28" s="149"/>
      <c r="D28" s="150" t="s">
        <v>65</v>
      </c>
      <c r="E28" s="149"/>
      <c r="F28" s="154" t="s">
        <v>65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66</v>
      </c>
      <c r="E30" s="160"/>
      <c r="F30" s="379">
        <f>C23-F32</f>
        <v>0</v>
      </c>
      <c r="G30" s="380"/>
    </row>
    <row r="31" spans="1:7" ht="12.75">
      <c r="A31" s="157" t="s">
        <v>67</v>
      </c>
      <c r="B31" s="158"/>
      <c r="C31" s="159">
        <f>C30</f>
        <v>21</v>
      </c>
      <c r="D31" s="158" t="s">
        <v>68</v>
      </c>
      <c r="E31" s="160"/>
      <c r="F31" s="379">
        <f>ROUND(PRODUCT(F30,C31/100),0)</f>
        <v>0</v>
      </c>
      <c r="G31" s="380"/>
    </row>
    <row r="32" spans="1:7" ht="12.75">
      <c r="A32" s="157" t="s">
        <v>11</v>
      </c>
      <c r="B32" s="158"/>
      <c r="C32" s="159">
        <v>0</v>
      </c>
      <c r="D32" s="158" t="s">
        <v>68</v>
      </c>
      <c r="E32" s="160"/>
      <c r="F32" s="379">
        <v>0</v>
      </c>
      <c r="G32" s="380"/>
    </row>
    <row r="33" spans="1:7" ht="12.75">
      <c r="A33" s="157" t="s">
        <v>67</v>
      </c>
      <c r="B33" s="161"/>
      <c r="C33" s="162">
        <f>C32</f>
        <v>0</v>
      </c>
      <c r="D33" s="158" t="s">
        <v>68</v>
      </c>
      <c r="E33" s="135"/>
      <c r="F33" s="379">
        <f>ROUND(PRODUCT(F32,C33/100),0)</f>
        <v>0</v>
      </c>
      <c r="G33" s="380"/>
    </row>
    <row r="34" spans="1:7" s="166" customFormat="1" ht="19.5" customHeight="1" thickBot="1">
      <c r="A34" s="163" t="s">
        <v>69</v>
      </c>
      <c r="B34" s="164"/>
      <c r="C34" s="164"/>
      <c r="D34" s="164"/>
      <c r="E34" s="165"/>
      <c r="F34" s="381">
        <f>ROUND(SUM(F30:F33),0)</f>
        <v>0</v>
      </c>
      <c r="G34" s="38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7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7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7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7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7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7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7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7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sheetProtection algorithmName="SHA-512" hashValue="tPWz4OhvrgJc4uGbKS9lfUQ8Ct5ibxXyo3BLkeInqx9dA2kUUX7VyFXSq4KD18bPiLVMVX1qRT2/5RX21ei8YA==" saltValue="z3a0MsJW6fCC9CkpqkHI/A==" spinCount="100000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65"/>
  <sheetViews>
    <sheetView workbookViewId="0" topLeftCell="A1">
      <selection activeCell="E13" sqref="E13:F1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4" t="s">
        <v>2</v>
      </c>
      <c r="B1" s="385"/>
      <c r="C1" s="168" t="s">
        <v>102</v>
      </c>
      <c r="D1" s="169"/>
      <c r="E1" s="170"/>
      <c r="F1" s="169"/>
      <c r="G1" s="171" t="s">
        <v>71</v>
      </c>
      <c r="H1" s="172" t="s">
        <v>100</v>
      </c>
      <c r="I1" s="173"/>
    </row>
    <row r="2" spans="1:9" ht="13.5" thickBot="1">
      <c r="A2" s="386" t="s">
        <v>72</v>
      </c>
      <c r="B2" s="387"/>
      <c r="C2" s="174" t="s">
        <v>105</v>
      </c>
      <c r="D2" s="175"/>
      <c r="E2" s="176"/>
      <c r="F2" s="175"/>
      <c r="G2" s="388" t="s">
        <v>776</v>
      </c>
      <c r="H2" s="389"/>
      <c r="I2" s="390"/>
    </row>
    <row r="3" ht="13.5" thickTop="1">
      <c r="F3" s="109"/>
    </row>
    <row r="4" spans="1:9" ht="19.5" customHeight="1">
      <c r="A4" s="177" t="s">
        <v>73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74</v>
      </c>
      <c r="C6" s="181"/>
      <c r="D6" s="182"/>
      <c r="E6" s="183" t="s">
        <v>23</v>
      </c>
      <c r="F6" s="184" t="s">
        <v>24</v>
      </c>
      <c r="G6" s="184" t="s">
        <v>25</v>
      </c>
      <c r="H6" s="184" t="s">
        <v>26</v>
      </c>
      <c r="I6" s="185" t="s">
        <v>27</v>
      </c>
    </row>
    <row r="7" spans="1:9" s="109" customFormat="1" ht="13.5" thickBot="1">
      <c r="A7" s="272" t="str">
        <f>'SO01 29_06_2016 Pol-1'!B7</f>
        <v>00</v>
      </c>
      <c r="B7" s="57" t="str">
        <f>'SO01 29_06_2016 Pol-1'!C7</f>
        <v>Vedlejší rozpočtové náklady</v>
      </c>
      <c r="D7" s="186"/>
      <c r="E7" s="273">
        <f>'SO01 29_06_2016 Pol-1'!BA21</f>
        <v>0</v>
      </c>
      <c r="F7" s="274">
        <f>'SO01 29_06_2016 Pol-1'!BB21</f>
        <v>0</v>
      </c>
      <c r="G7" s="274">
        <f>'SO01 29_06_2016 Pol-1'!BC21</f>
        <v>0</v>
      </c>
      <c r="H7" s="274">
        <f>'SO01 29_06_2016 Pol-1'!BD21</f>
        <v>0</v>
      </c>
      <c r="I7" s="275">
        <f>'SO01 29_06_2016 Pol-1'!BE21</f>
        <v>0</v>
      </c>
    </row>
    <row r="8" spans="1:9" s="14" customFormat="1" ht="13.5" thickBot="1">
      <c r="A8" s="187"/>
      <c r="B8" s="188" t="s">
        <v>75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76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77</v>
      </c>
      <c r="B12" s="145"/>
      <c r="C12" s="145"/>
      <c r="D12" s="194"/>
      <c r="E12" s="195" t="s">
        <v>78</v>
      </c>
      <c r="F12" s="196" t="s">
        <v>12</v>
      </c>
      <c r="G12" s="197" t="s">
        <v>79</v>
      </c>
      <c r="H12" s="198"/>
      <c r="I12" s="199" t="s">
        <v>78</v>
      </c>
    </row>
    <row r="13" spans="1:53" ht="12.75">
      <c r="A13" s="138"/>
      <c r="B13" s="129"/>
      <c r="C13" s="129"/>
      <c r="D13" s="200"/>
      <c r="E13" s="313"/>
      <c r="F13" s="314"/>
      <c r="G13" s="201">
        <f>CHOOSE(BA13+1,E8+F8,E8+F8+H8,E8+F8+G8+H8,E8,F8,H8,G8,H8+G8,0)</f>
        <v>0</v>
      </c>
      <c r="H13" s="202"/>
      <c r="I13" s="203">
        <f>E13+F13*G13/100</f>
        <v>0</v>
      </c>
      <c r="BA13" s="1">
        <v>8</v>
      </c>
    </row>
    <row r="14" spans="1:9" ht="13.5" thickBot="1">
      <c r="A14" s="204"/>
      <c r="B14" s="205" t="s">
        <v>80</v>
      </c>
      <c r="C14" s="206"/>
      <c r="D14" s="207"/>
      <c r="E14" s="208"/>
      <c r="F14" s="209"/>
      <c r="G14" s="209"/>
      <c r="H14" s="391">
        <f>SUM(I13:I13)</f>
        <v>0</v>
      </c>
      <c r="I14" s="392"/>
    </row>
    <row r="16" spans="2:9" ht="12.75">
      <c r="B16" s="14"/>
      <c r="F16" s="210"/>
      <c r="G16" s="211"/>
      <c r="H16" s="211"/>
      <c r="I16" s="43"/>
    </row>
    <row r="17" spans="6:9" ht="12.75">
      <c r="F17" s="210"/>
      <c r="G17" s="211"/>
      <c r="H17" s="211"/>
      <c r="I17" s="43"/>
    </row>
    <row r="18" spans="6:9" ht="12.75">
      <c r="F18" s="210"/>
      <c r="G18" s="211"/>
      <c r="H18" s="211"/>
      <c r="I18" s="43"/>
    </row>
    <row r="19" spans="6:9" ht="12.75">
      <c r="F19" s="210"/>
      <c r="G19" s="211"/>
      <c r="H19" s="211"/>
      <c r="I19" s="43"/>
    </row>
    <row r="20" spans="6:9" ht="12.75">
      <c r="F20" s="210"/>
      <c r="G20" s="211"/>
      <c r="H20" s="211"/>
      <c r="I20" s="43"/>
    </row>
    <row r="21" spans="6:9" ht="12.75">
      <c r="F21" s="210"/>
      <c r="G21" s="211"/>
      <c r="H21" s="211"/>
      <c r="I21" s="43"/>
    </row>
    <row r="22" spans="6:9" ht="12.75">
      <c r="F22" s="210"/>
      <c r="G22" s="211"/>
      <c r="H22" s="211"/>
      <c r="I22" s="43"/>
    </row>
    <row r="23" spans="6:9" ht="12.75">
      <c r="F23" s="210"/>
      <c r="G23" s="211"/>
      <c r="H23" s="211"/>
      <c r="I23" s="43"/>
    </row>
    <row r="24" spans="6:9" ht="12.75">
      <c r="F24" s="210"/>
      <c r="G24" s="211"/>
      <c r="H24" s="211"/>
      <c r="I24" s="43"/>
    </row>
    <row r="25" spans="6:9" ht="12.75">
      <c r="F25" s="210"/>
      <c r="G25" s="211"/>
      <c r="H25" s="211"/>
      <c r="I25" s="43"/>
    </row>
    <row r="26" spans="6:9" ht="12.75">
      <c r="F26" s="210"/>
      <c r="G26" s="211"/>
      <c r="H26" s="211"/>
      <c r="I26" s="43"/>
    </row>
    <row r="27" spans="6:9" ht="12.75">
      <c r="F27" s="210"/>
      <c r="G27" s="211"/>
      <c r="H27" s="211"/>
      <c r="I27" s="43"/>
    </row>
    <row r="28" spans="6:9" ht="12.75">
      <c r="F28" s="210"/>
      <c r="G28" s="211"/>
      <c r="H28" s="211"/>
      <c r="I28" s="43"/>
    </row>
    <row r="29" spans="6:9" ht="12.75">
      <c r="F29" s="210"/>
      <c r="G29" s="211"/>
      <c r="H29" s="211"/>
      <c r="I29" s="43"/>
    </row>
    <row r="30" spans="6:9" ht="12.75">
      <c r="F30" s="210"/>
      <c r="G30" s="211"/>
      <c r="H30" s="211"/>
      <c r="I30" s="43"/>
    </row>
    <row r="31" spans="6:9" ht="12.75">
      <c r="F31" s="210"/>
      <c r="G31" s="211"/>
      <c r="H31" s="211"/>
      <c r="I31" s="43"/>
    </row>
    <row r="32" spans="6:9" ht="12.75">
      <c r="F32" s="210"/>
      <c r="G32" s="211"/>
      <c r="H32" s="211"/>
      <c r="I32" s="43"/>
    </row>
    <row r="33" spans="6:9" ht="12.75">
      <c r="F33" s="210"/>
      <c r="G33" s="211"/>
      <c r="H33" s="211"/>
      <c r="I33" s="43"/>
    </row>
    <row r="34" spans="6:9" ht="12.75">
      <c r="F34" s="210"/>
      <c r="G34" s="211"/>
      <c r="H34" s="211"/>
      <c r="I34" s="43"/>
    </row>
    <row r="35" spans="6:9" ht="12.75">
      <c r="F35" s="210"/>
      <c r="G35" s="211"/>
      <c r="H35" s="211"/>
      <c r="I35" s="43"/>
    </row>
    <row r="36" spans="6:9" ht="12.75">
      <c r="F36" s="210"/>
      <c r="G36" s="211"/>
      <c r="H36" s="211"/>
      <c r="I36" s="43"/>
    </row>
    <row r="37" spans="6:9" ht="12.75">
      <c r="F37" s="210"/>
      <c r="G37" s="211"/>
      <c r="H37" s="211"/>
      <c r="I37" s="43"/>
    </row>
    <row r="38" spans="6:9" ht="12.75">
      <c r="F38" s="210"/>
      <c r="G38" s="211"/>
      <c r="H38" s="211"/>
      <c r="I38" s="43"/>
    </row>
    <row r="39" spans="6:9" ht="12.75">
      <c r="F39" s="210"/>
      <c r="G39" s="211"/>
      <c r="H39" s="211"/>
      <c r="I39" s="43"/>
    </row>
    <row r="40" spans="6:9" ht="12.75">
      <c r="F40" s="210"/>
      <c r="G40" s="211"/>
      <c r="H40" s="211"/>
      <c r="I40" s="43"/>
    </row>
    <row r="41" spans="6:9" ht="12.75">
      <c r="F41" s="210"/>
      <c r="G41" s="211"/>
      <c r="H41" s="211"/>
      <c r="I41" s="43"/>
    </row>
    <row r="42" spans="6:9" ht="12.75">
      <c r="F42" s="210"/>
      <c r="G42" s="211"/>
      <c r="H42" s="211"/>
      <c r="I42" s="43"/>
    </row>
    <row r="43" spans="6:9" ht="12.75">
      <c r="F43" s="210"/>
      <c r="G43" s="211"/>
      <c r="H43" s="211"/>
      <c r="I43" s="43"/>
    </row>
    <row r="44" spans="6:9" ht="12.75">
      <c r="F44" s="210"/>
      <c r="G44" s="211"/>
      <c r="H44" s="211"/>
      <c r="I44" s="43"/>
    </row>
    <row r="45" spans="6:9" ht="12.75">
      <c r="F45" s="210"/>
      <c r="G45" s="211"/>
      <c r="H45" s="211"/>
      <c r="I45" s="43"/>
    </row>
    <row r="46" spans="6:9" ht="12.75">
      <c r="F46" s="210"/>
      <c r="G46" s="211"/>
      <c r="H46" s="211"/>
      <c r="I46" s="43"/>
    </row>
    <row r="47" spans="6:9" ht="12.75">
      <c r="F47" s="210"/>
      <c r="G47" s="211"/>
      <c r="H47" s="211"/>
      <c r="I47" s="43"/>
    </row>
    <row r="48" spans="6:9" ht="12.75">
      <c r="F48" s="210"/>
      <c r="G48" s="211"/>
      <c r="H48" s="211"/>
      <c r="I48" s="43"/>
    </row>
    <row r="49" spans="6:9" ht="12.75">
      <c r="F49" s="210"/>
      <c r="G49" s="211"/>
      <c r="H49" s="211"/>
      <c r="I49" s="43"/>
    </row>
    <row r="50" spans="6:9" ht="12.75">
      <c r="F50" s="210"/>
      <c r="G50" s="211"/>
      <c r="H50" s="211"/>
      <c r="I50" s="43"/>
    </row>
    <row r="51" spans="6:9" ht="12.75">
      <c r="F51" s="210"/>
      <c r="G51" s="211"/>
      <c r="H51" s="211"/>
      <c r="I51" s="43"/>
    </row>
    <row r="52" spans="6:9" ht="12.75">
      <c r="F52" s="210"/>
      <c r="G52" s="211"/>
      <c r="H52" s="211"/>
      <c r="I52" s="43"/>
    </row>
    <row r="53" spans="6:9" ht="12.75">
      <c r="F53" s="210"/>
      <c r="G53" s="211"/>
      <c r="H53" s="211"/>
      <c r="I53" s="43"/>
    </row>
    <row r="54" spans="6:9" ht="12.75">
      <c r="F54" s="210"/>
      <c r="G54" s="211"/>
      <c r="H54" s="211"/>
      <c r="I54" s="43"/>
    </row>
    <row r="55" spans="6:9" ht="12.75">
      <c r="F55" s="210"/>
      <c r="G55" s="211"/>
      <c r="H55" s="211"/>
      <c r="I55" s="43"/>
    </row>
    <row r="56" spans="6:9" ht="12.75">
      <c r="F56" s="210"/>
      <c r="G56" s="211"/>
      <c r="H56" s="211"/>
      <c r="I56" s="43"/>
    </row>
    <row r="57" spans="6:9" ht="12.75">
      <c r="F57" s="210"/>
      <c r="G57" s="211"/>
      <c r="H57" s="211"/>
      <c r="I57" s="43"/>
    </row>
    <row r="58" spans="6:9" ht="12.75">
      <c r="F58" s="210"/>
      <c r="G58" s="211"/>
      <c r="H58" s="211"/>
      <c r="I58" s="43"/>
    </row>
    <row r="59" spans="6:9" ht="12.75">
      <c r="F59" s="210"/>
      <c r="G59" s="211"/>
      <c r="H59" s="211"/>
      <c r="I59" s="43"/>
    </row>
    <row r="60" spans="6:9" ht="12.75">
      <c r="F60" s="210"/>
      <c r="G60" s="211"/>
      <c r="H60" s="211"/>
      <c r="I60" s="43"/>
    </row>
    <row r="61" spans="6:9" ht="12.75">
      <c r="F61" s="210"/>
      <c r="G61" s="211"/>
      <c r="H61" s="211"/>
      <c r="I61" s="43"/>
    </row>
    <row r="62" spans="6:9" ht="12.75">
      <c r="F62" s="210"/>
      <c r="G62" s="211"/>
      <c r="H62" s="211"/>
      <c r="I62" s="43"/>
    </row>
    <row r="63" spans="6:9" ht="12.75">
      <c r="F63" s="210"/>
      <c r="G63" s="211"/>
      <c r="H63" s="211"/>
      <c r="I63" s="43"/>
    </row>
    <row r="64" spans="6:9" ht="12.75">
      <c r="F64" s="210"/>
      <c r="G64" s="211"/>
      <c r="H64" s="211"/>
      <c r="I64" s="43"/>
    </row>
    <row r="65" spans="6:9" ht="12.75">
      <c r="F65" s="210"/>
      <c r="G65" s="211"/>
      <c r="H65" s="211"/>
      <c r="I65" s="43"/>
    </row>
  </sheetData>
  <sheetProtection algorithmName="SHA-512" hashValue="1QJRiWUHl743XdYNaB+FakbYXVmusjOjhYW3ZTPXYTfeQSL+beLJFLnECqRsupTwszLFsl5Dgog6aMY/uSJVmQ==" saltValue="qaGOZyHjG829JX7GzNgsOg==" spinCount="100000" sheet="1" objects="1" scenarios="1"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94"/>
  <sheetViews>
    <sheetView showGridLines="0" showZeros="0" zoomScaleSheetLayoutView="100" workbookViewId="0" topLeftCell="A1">
      <selection activeCell="E18" sqref="E18"/>
    </sheetView>
  </sheetViews>
  <sheetFormatPr defaultColWidth="9.00390625" defaultRowHeight="12.75"/>
  <cols>
    <col min="1" max="1" width="4.375" style="212" customWidth="1"/>
    <col min="2" max="2" width="11.625" style="212" customWidth="1"/>
    <col min="3" max="3" width="40.375" style="212" customWidth="1"/>
    <col min="4" max="4" width="5.625" style="212" customWidth="1"/>
    <col min="5" max="5" width="8.625" style="220" customWidth="1"/>
    <col min="6" max="6" width="9.875" style="212" customWidth="1"/>
    <col min="7" max="7" width="13.875" style="212" customWidth="1"/>
    <col min="8" max="8" width="11.75390625" style="212" hidden="1" customWidth="1"/>
    <col min="9" max="9" width="11.625" style="212" hidden="1" customWidth="1"/>
    <col min="10" max="10" width="11.00390625" style="212" hidden="1" customWidth="1"/>
    <col min="11" max="11" width="10.375" style="212" hidden="1" customWidth="1"/>
    <col min="12" max="12" width="75.375" style="212" customWidth="1"/>
    <col min="13" max="13" width="45.25390625" style="212" customWidth="1"/>
    <col min="14" max="16384" width="9.125" style="212" customWidth="1"/>
  </cols>
  <sheetData>
    <row r="1" spans="1:7" ht="15.75">
      <c r="A1" s="393" t="s">
        <v>99</v>
      </c>
      <c r="B1" s="393"/>
      <c r="C1" s="393"/>
      <c r="D1" s="393"/>
      <c r="E1" s="393"/>
      <c r="F1" s="393"/>
      <c r="G1" s="393"/>
    </row>
    <row r="2" spans="2:7" ht="14.25" customHeight="1" thickBot="1">
      <c r="B2" s="213"/>
      <c r="C2" s="214"/>
      <c r="D2" s="214"/>
      <c r="E2" s="215"/>
      <c r="F2" s="214"/>
      <c r="G2" s="214"/>
    </row>
    <row r="3" spans="1:7" ht="13.5" thickTop="1">
      <c r="A3" s="384" t="s">
        <v>2</v>
      </c>
      <c r="B3" s="385"/>
      <c r="C3" s="168" t="s">
        <v>102</v>
      </c>
      <c r="D3" s="169"/>
      <c r="E3" s="216" t="s">
        <v>81</v>
      </c>
      <c r="F3" s="217" t="str">
        <f>'SO01 29_06_2016 Rek-1'!H1</f>
        <v>29_06_2016</v>
      </c>
      <c r="G3" s="218"/>
    </row>
    <row r="4" spans="1:7" ht="13.5" thickBot="1">
      <c r="A4" s="394" t="s">
        <v>72</v>
      </c>
      <c r="B4" s="387"/>
      <c r="C4" s="174" t="s">
        <v>105</v>
      </c>
      <c r="D4" s="175"/>
      <c r="E4" s="395" t="str">
        <f>'SO01 29_06_2016 Rek-1'!G2</f>
        <v>2 - Vedlejší rozpočtové náklady</v>
      </c>
      <c r="F4" s="396"/>
      <c r="G4" s="397"/>
    </row>
    <row r="5" spans="1:7" ht="13.5" thickTop="1">
      <c r="A5" s="219"/>
      <c r="G5" s="221"/>
    </row>
    <row r="6" spans="1:11" ht="27" customHeight="1">
      <c r="A6" s="222" t="s">
        <v>82</v>
      </c>
      <c r="B6" s="223" t="s">
        <v>83</v>
      </c>
      <c r="C6" s="223" t="s">
        <v>84</v>
      </c>
      <c r="D6" s="223" t="s">
        <v>85</v>
      </c>
      <c r="E6" s="224" t="s">
        <v>86</v>
      </c>
      <c r="F6" s="223" t="s">
        <v>87</v>
      </c>
      <c r="G6" s="225" t="s">
        <v>88</v>
      </c>
      <c r="H6" s="226" t="s">
        <v>89</v>
      </c>
      <c r="I6" s="226" t="s">
        <v>90</v>
      </c>
      <c r="J6" s="226" t="s">
        <v>91</v>
      </c>
      <c r="K6" s="226" t="s">
        <v>92</v>
      </c>
    </row>
    <row r="7" spans="1:15" ht="12.75">
      <c r="A7" s="227" t="s">
        <v>93</v>
      </c>
      <c r="B7" s="228" t="s">
        <v>777</v>
      </c>
      <c r="C7" s="229" t="s">
        <v>778</v>
      </c>
      <c r="D7" s="230"/>
      <c r="E7" s="231"/>
      <c r="F7" s="231"/>
      <c r="G7" s="232"/>
      <c r="H7" s="233"/>
      <c r="I7" s="234"/>
      <c r="J7" s="235"/>
      <c r="K7" s="236"/>
      <c r="O7" s="237">
        <v>1</v>
      </c>
    </row>
    <row r="8" spans="1:80" ht="22.5">
      <c r="A8" s="238">
        <v>1</v>
      </c>
      <c r="B8" s="239" t="s">
        <v>780</v>
      </c>
      <c r="C8" s="240" t="s">
        <v>781</v>
      </c>
      <c r="D8" s="241" t="s">
        <v>112</v>
      </c>
      <c r="E8" s="242">
        <v>1</v>
      </c>
      <c r="F8" s="317">
        <v>0</v>
      </c>
      <c r="G8" s="243">
        <f>E8*F8</f>
        <v>0</v>
      </c>
      <c r="H8" s="244">
        <v>0</v>
      </c>
      <c r="I8" s="245">
        <f>E8*H8</f>
        <v>0</v>
      </c>
      <c r="J8" s="244"/>
      <c r="K8" s="245">
        <f>E8*J8</f>
        <v>0</v>
      </c>
      <c r="O8" s="237">
        <v>2</v>
      </c>
      <c r="AA8" s="212">
        <v>12</v>
      </c>
      <c r="AB8" s="212">
        <v>0</v>
      </c>
      <c r="AC8" s="212">
        <v>1</v>
      </c>
      <c r="AZ8" s="212">
        <v>1</v>
      </c>
      <c r="BA8" s="212">
        <f>IF(AZ8=1,G8,0)</f>
        <v>0</v>
      </c>
      <c r="BB8" s="212">
        <f>IF(AZ8=2,G8,0)</f>
        <v>0</v>
      </c>
      <c r="BC8" s="212">
        <f>IF(AZ8=3,G8,0)</f>
        <v>0</v>
      </c>
      <c r="BD8" s="212">
        <f>IF(AZ8=4,G8,0)</f>
        <v>0</v>
      </c>
      <c r="BE8" s="212">
        <f>IF(AZ8=5,G8,0)</f>
        <v>0</v>
      </c>
      <c r="CA8" s="237">
        <v>12</v>
      </c>
      <c r="CB8" s="237">
        <v>0</v>
      </c>
    </row>
    <row r="9" spans="1:80" ht="22.5">
      <c r="A9" s="238">
        <v>2</v>
      </c>
      <c r="B9" s="239" t="s">
        <v>782</v>
      </c>
      <c r="C9" s="240" t="s">
        <v>783</v>
      </c>
      <c r="D9" s="241" t="s">
        <v>112</v>
      </c>
      <c r="E9" s="242">
        <v>1</v>
      </c>
      <c r="F9" s="317">
        <v>0</v>
      </c>
      <c r="G9" s="243">
        <f>E9*F9</f>
        <v>0</v>
      </c>
      <c r="H9" s="244">
        <v>0</v>
      </c>
      <c r="I9" s="245">
        <f>E9*H9</f>
        <v>0</v>
      </c>
      <c r="J9" s="244"/>
      <c r="K9" s="245">
        <f>E9*J9</f>
        <v>0</v>
      </c>
      <c r="O9" s="237">
        <v>2</v>
      </c>
      <c r="AA9" s="212">
        <v>12</v>
      </c>
      <c r="AB9" s="212">
        <v>0</v>
      </c>
      <c r="AC9" s="212">
        <v>2</v>
      </c>
      <c r="AZ9" s="212">
        <v>1</v>
      </c>
      <c r="BA9" s="212">
        <f>IF(AZ9=1,G9,0)</f>
        <v>0</v>
      </c>
      <c r="BB9" s="212">
        <f>IF(AZ9=2,G9,0)</f>
        <v>0</v>
      </c>
      <c r="BC9" s="212">
        <f>IF(AZ9=3,G9,0)</f>
        <v>0</v>
      </c>
      <c r="BD9" s="212">
        <f>IF(AZ9=4,G9,0)</f>
        <v>0</v>
      </c>
      <c r="BE9" s="212">
        <f>IF(AZ9=5,G9,0)</f>
        <v>0</v>
      </c>
      <c r="CA9" s="237">
        <v>12</v>
      </c>
      <c r="CB9" s="237">
        <v>0</v>
      </c>
    </row>
    <row r="10" spans="1:80" ht="22.5">
      <c r="A10" s="238">
        <v>3</v>
      </c>
      <c r="B10" s="239" t="s">
        <v>784</v>
      </c>
      <c r="C10" s="240" t="s">
        <v>785</v>
      </c>
      <c r="D10" s="241" t="s">
        <v>112</v>
      </c>
      <c r="E10" s="242">
        <v>1</v>
      </c>
      <c r="F10" s="317">
        <v>0</v>
      </c>
      <c r="G10" s="243">
        <f>E10*F10</f>
        <v>0</v>
      </c>
      <c r="H10" s="244">
        <v>0</v>
      </c>
      <c r="I10" s="245">
        <f>E10*H10</f>
        <v>0</v>
      </c>
      <c r="J10" s="244"/>
      <c r="K10" s="245">
        <f>E10*J10</f>
        <v>0</v>
      </c>
      <c r="O10" s="237">
        <v>2</v>
      </c>
      <c r="AA10" s="212">
        <v>12</v>
      </c>
      <c r="AB10" s="212">
        <v>0</v>
      </c>
      <c r="AC10" s="212">
        <v>3</v>
      </c>
      <c r="AZ10" s="212">
        <v>1</v>
      </c>
      <c r="BA10" s="212">
        <f>IF(AZ10=1,G10,0)</f>
        <v>0</v>
      </c>
      <c r="BB10" s="212">
        <f>IF(AZ10=2,G10,0)</f>
        <v>0</v>
      </c>
      <c r="BC10" s="212">
        <f>IF(AZ10=3,G10,0)</f>
        <v>0</v>
      </c>
      <c r="BD10" s="212">
        <f>IF(AZ10=4,G10,0)</f>
        <v>0</v>
      </c>
      <c r="BE10" s="212">
        <f>IF(AZ10=5,G10,0)</f>
        <v>0</v>
      </c>
      <c r="CA10" s="237">
        <v>12</v>
      </c>
      <c r="CB10" s="237">
        <v>0</v>
      </c>
    </row>
    <row r="11" spans="1:80" ht="12.75">
      <c r="A11" s="238">
        <v>4</v>
      </c>
      <c r="B11" s="239" t="s">
        <v>786</v>
      </c>
      <c r="C11" s="240" t="s">
        <v>787</v>
      </c>
      <c r="D11" s="241" t="s">
        <v>112</v>
      </c>
      <c r="E11" s="242">
        <v>1</v>
      </c>
      <c r="F11" s="317">
        <v>0</v>
      </c>
      <c r="G11" s="243">
        <f>E11*F11</f>
        <v>0</v>
      </c>
      <c r="H11" s="244">
        <v>0</v>
      </c>
      <c r="I11" s="245">
        <f>E11*H11</f>
        <v>0</v>
      </c>
      <c r="J11" s="244"/>
      <c r="K11" s="245">
        <f>E11*J11</f>
        <v>0</v>
      </c>
      <c r="O11" s="237">
        <v>2</v>
      </c>
      <c r="AA11" s="212">
        <v>12</v>
      </c>
      <c r="AB11" s="212">
        <v>0</v>
      </c>
      <c r="AC11" s="212">
        <v>4</v>
      </c>
      <c r="AZ11" s="212">
        <v>1</v>
      </c>
      <c r="BA11" s="212">
        <f>IF(AZ11=1,G11,0)</f>
        <v>0</v>
      </c>
      <c r="BB11" s="212">
        <f>IF(AZ11=2,G11,0)</f>
        <v>0</v>
      </c>
      <c r="BC11" s="212">
        <f>IF(AZ11=3,G11,0)</f>
        <v>0</v>
      </c>
      <c r="BD11" s="212">
        <f>IF(AZ11=4,G11,0)</f>
        <v>0</v>
      </c>
      <c r="BE11" s="212">
        <f>IF(AZ11=5,G11,0)</f>
        <v>0</v>
      </c>
      <c r="CA11" s="237">
        <v>12</v>
      </c>
      <c r="CB11" s="237">
        <v>0</v>
      </c>
    </row>
    <row r="12" spans="1:80" ht="22.5">
      <c r="A12" s="238">
        <v>5</v>
      </c>
      <c r="B12" s="239" t="s">
        <v>788</v>
      </c>
      <c r="C12" s="240" t="s">
        <v>789</v>
      </c>
      <c r="D12" s="241" t="s">
        <v>112</v>
      </c>
      <c r="E12" s="242">
        <v>1</v>
      </c>
      <c r="F12" s="317">
        <v>0</v>
      </c>
      <c r="G12" s="243">
        <f>E12*F12</f>
        <v>0</v>
      </c>
      <c r="H12" s="244">
        <v>0</v>
      </c>
      <c r="I12" s="245">
        <f>E12*H12</f>
        <v>0</v>
      </c>
      <c r="J12" s="244"/>
      <c r="K12" s="245">
        <f>E12*J12</f>
        <v>0</v>
      </c>
      <c r="O12" s="237">
        <v>2</v>
      </c>
      <c r="AA12" s="212">
        <v>12</v>
      </c>
      <c r="AB12" s="212">
        <v>0</v>
      </c>
      <c r="AC12" s="212">
        <v>5</v>
      </c>
      <c r="AZ12" s="212">
        <v>1</v>
      </c>
      <c r="BA12" s="212">
        <f>IF(AZ12=1,G12,0)</f>
        <v>0</v>
      </c>
      <c r="BB12" s="212">
        <f>IF(AZ12=2,G12,0)</f>
        <v>0</v>
      </c>
      <c r="BC12" s="212">
        <f>IF(AZ12=3,G12,0)</f>
        <v>0</v>
      </c>
      <c r="BD12" s="212">
        <f>IF(AZ12=4,G12,0)</f>
        <v>0</v>
      </c>
      <c r="BE12" s="212">
        <f>IF(AZ12=5,G12,0)</f>
        <v>0</v>
      </c>
      <c r="CA12" s="237">
        <v>12</v>
      </c>
      <c r="CB12" s="237">
        <v>0</v>
      </c>
    </row>
    <row r="13" spans="1:15" ht="12.75">
      <c r="A13" s="246"/>
      <c r="B13" s="247"/>
      <c r="C13" s="401" t="s">
        <v>790</v>
      </c>
      <c r="D13" s="402"/>
      <c r="E13" s="402"/>
      <c r="F13" s="402"/>
      <c r="G13" s="403"/>
      <c r="I13" s="248"/>
      <c r="K13" s="248"/>
      <c r="L13" s="249" t="s">
        <v>790</v>
      </c>
      <c r="O13" s="237">
        <v>3</v>
      </c>
    </row>
    <row r="14" spans="1:80" ht="22.5">
      <c r="A14" s="238">
        <v>6</v>
      </c>
      <c r="B14" s="239" t="s">
        <v>791</v>
      </c>
      <c r="C14" s="240" t="s">
        <v>792</v>
      </c>
      <c r="D14" s="241" t="s">
        <v>112</v>
      </c>
      <c r="E14" s="242">
        <v>1</v>
      </c>
      <c r="F14" s="317">
        <v>0</v>
      </c>
      <c r="G14" s="243">
        <f aca="true" t="shared" si="0" ref="G14:G20">E14*F14</f>
        <v>0</v>
      </c>
      <c r="H14" s="244">
        <v>0</v>
      </c>
      <c r="I14" s="245">
        <f aca="true" t="shared" si="1" ref="I14:I20">E14*H14</f>
        <v>0</v>
      </c>
      <c r="J14" s="244"/>
      <c r="K14" s="245">
        <f aca="true" t="shared" si="2" ref="K14:K20">E14*J14</f>
        <v>0</v>
      </c>
      <c r="O14" s="237">
        <v>2</v>
      </c>
      <c r="AA14" s="212">
        <v>12</v>
      </c>
      <c r="AB14" s="212">
        <v>0</v>
      </c>
      <c r="AC14" s="212">
        <v>6</v>
      </c>
      <c r="AZ14" s="212">
        <v>1</v>
      </c>
      <c r="BA14" s="212">
        <f aca="true" t="shared" si="3" ref="BA14:BA20">IF(AZ14=1,G14,0)</f>
        <v>0</v>
      </c>
      <c r="BB14" s="212">
        <f aca="true" t="shared" si="4" ref="BB14:BB20">IF(AZ14=2,G14,0)</f>
        <v>0</v>
      </c>
      <c r="BC14" s="212">
        <f aca="true" t="shared" si="5" ref="BC14:BC20">IF(AZ14=3,G14,0)</f>
        <v>0</v>
      </c>
      <c r="BD14" s="212">
        <f aca="true" t="shared" si="6" ref="BD14:BD20">IF(AZ14=4,G14,0)</f>
        <v>0</v>
      </c>
      <c r="BE14" s="212">
        <f aca="true" t="shared" si="7" ref="BE14:BE20">IF(AZ14=5,G14,0)</f>
        <v>0</v>
      </c>
      <c r="CA14" s="237">
        <v>12</v>
      </c>
      <c r="CB14" s="237">
        <v>0</v>
      </c>
    </row>
    <row r="15" spans="1:80" ht="12.75">
      <c r="A15" s="238">
        <v>7</v>
      </c>
      <c r="B15" s="239" t="s">
        <v>793</v>
      </c>
      <c r="C15" s="240" t="s">
        <v>794</v>
      </c>
      <c r="D15" s="241" t="s">
        <v>112</v>
      </c>
      <c r="E15" s="242">
        <v>1</v>
      </c>
      <c r="F15" s="317">
        <v>0</v>
      </c>
      <c r="G15" s="243">
        <f t="shared" si="0"/>
        <v>0</v>
      </c>
      <c r="H15" s="244">
        <v>0</v>
      </c>
      <c r="I15" s="245">
        <f t="shared" si="1"/>
        <v>0</v>
      </c>
      <c r="J15" s="244"/>
      <c r="K15" s="245">
        <f t="shared" si="2"/>
        <v>0</v>
      </c>
      <c r="O15" s="237">
        <v>2</v>
      </c>
      <c r="AA15" s="212">
        <v>12</v>
      </c>
      <c r="AB15" s="212">
        <v>0</v>
      </c>
      <c r="AC15" s="212">
        <v>7</v>
      </c>
      <c r="AZ15" s="212">
        <v>1</v>
      </c>
      <c r="BA15" s="212">
        <f t="shared" si="3"/>
        <v>0</v>
      </c>
      <c r="BB15" s="212">
        <f t="shared" si="4"/>
        <v>0</v>
      </c>
      <c r="BC15" s="212">
        <f t="shared" si="5"/>
        <v>0</v>
      </c>
      <c r="BD15" s="212">
        <f t="shared" si="6"/>
        <v>0</v>
      </c>
      <c r="BE15" s="212">
        <f t="shared" si="7"/>
        <v>0</v>
      </c>
      <c r="CA15" s="237">
        <v>12</v>
      </c>
      <c r="CB15" s="237">
        <v>0</v>
      </c>
    </row>
    <row r="16" spans="1:80" ht="12.75">
      <c r="A16" s="238">
        <v>8</v>
      </c>
      <c r="B16" s="239" t="s">
        <v>795</v>
      </c>
      <c r="C16" s="240" t="s">
        <v>796</v>
      </c>
      <c r="D16" s="241" t="s">
        <v>112</v>
      </c>
      <c r="E16" s="242">
        <v>1</v>
      </c>
      <c r="F16" s="317">
        <v>0</v>
      </c>
      <c r="G16" s="243">
        <f t="shared" si="0"/>
        <v>0</v>
      </c>
      <c r="H16" s="244">
        <v>0</v>
      </c>
      <c r="I16" s="245">
        <f t="shared" si="1"/>
        <v>0</v>
      </c>
      <c r="J16" s="244"/>
      <c r="K16" s="245">
        <f t="shared" si="2"/>
        <v>0</v>
      </c>
      <c r="O16" s="237">
        <v>2</v>
      </c>
      <c r="AA16" s="212">
        <v>12</v>
      </c>
      <c r="AB16" s="212">
        <v>0</v>
      </c>
      <c r="AC16" s="212">
        <v>8</v>
      </c>
      <c r="AZ16" s="212">
        <v>1</v>
      </c>
      <c r="BA16" s="212">
        <f t="shared" si="3"/>
        <v>0</v>
      </c>
      <c r="BB16" s="212">
        <f t="shared" si="4"/>
        <v>0</v>
      </c>
      <c r="BC16" s="212">
        <f t="shared" si="5"/>
        <v>0</v>
      </c>
      <c r="BD16" s="212">
        <f t="shared" si="6"/>
        <v>0</v>
      </c>
      <c r="BE16" s="212">
        <f t="shared" si="7"/>
        <v>0</v>
      </c>
      <c r="CA16" s="237">
        <v>12</v>
      </c>
      <c r="CB16" s="237">
        <v>0</v>
      </c>
    </row>
    <row r="17" spans="1:80" ht="22.5" hidden="1">
      <c r="A17" s="238">
        <v>9</v>
      </c>
      <c r="B17" s="239" t="s">
        <v>797</v>
      </c>
      <c r="C17" s="240" t="s">
        <v>798</v>
      </c>
      <c r="D17" s="241" t="s">
        <v>112</v>
      </c>
      <c r="E17" s="242">
        <v>1</v>
      </c>
      <c r="F17" s="317">
        <v>0</v>
      </c>
      <c r="G17" s="243">
        <f t="shared" si="0"/>
        <v>0</v>
      </c>
      <c r="H17" s="244">
        <v>0</v>
      </c>
      <c r="I17" s="245">
        <f t="shared" si="1"/>
        <v>0</v>
      </c>
      <c r="J17" s="244"/>
      <c r="K17" s="245">
        <f t="shared" si="2"/>
        <v>0</v>
      </c>
      <c r="O17" s="237">
        <v>2</v>
      </c>
      <c r="AA17" s="212">
        <v>12</v>
      </c>
      <c r="AB17" s="212">
        <v>0</v>
      </c>
      <c r="AC17" s="212">
        <v>9</v>
      </c>
      <c r="AZ17" s="212">
        <v>1</v>
      </c>
      <c r="BA17" s="212">
        <f t="shared" si="3"/>
        <v>0</v>
      </c>
      <c r="BB17" s="212">
        <f t="shared" si="4"/>
        <v>0</v>
      </c>
      <c r="BC17" s="212">
        <f t="shared" si="5"/>
        <v>0</v>
      </c>
      <c r="BD17" s="212">
        <f t="shared" si="6"/>
        <v>0</v>
      </c>
      <c r="BE17" s="212">
        <f t="shared" si="7"/>
        <v>0</v>
      </c>
      <c r="CA17" s="237">
        <v>12</v>
      </c>
      <c r="CB17" s="237">
        <v>0</v>
      </c>
    </row>
    <row r="18" spans="1:80" ht="22.5">
      <c r="A18" s="238">
        <v>10</v>
      </c>
      <c r="B18" s="239" t="s">
        <v>799</v>
      </c>
      <c r="C18" s="240" t="s">
        <v>800</v>
      </c>
      <c r="D18" s="241" t="s">
        <v>112</v>
      </c>
      <c r="E18" s="242">
        <v>1</v>
      </c>
      <c r="F18" s="317">
        <v>0</v>
      </c>
      <c r="G18" s="243">
        <f t="shared" si="0"/>
        <v>0</v>
      </c>
      <c r="H18" s="244">
        <v>0</v>
      </c>
      <c r="I18" s="245">
        <f t="shared" si="1"/>
        <v>0</v>
      </c>
      <c r="J18" s="244"/>
      <c r="K18" s="245">
        <f t="shared" si="2"/>
        <v>0</v>
      </c>
      <c r="O18" s="237">
        <v>2</v>
      </c>
      <c r="AA18" s="212">
        <v>12</v>
      </c>
      <c r="AB18" s="212">
        <v>0</v>
      </c>
      <c r="AC18" s="212">
        <v>10</v>
      </c>
      <c r="AZ18" s="212">
        <v>1</v>
      </c>
      <c r="BA18" s="212">
        <f t="shared" si="3"/>
        <v>0</v>
      </c>
      <c r="BB18" s="212">
        <f t="shared" si="4"/>
        <v>0</v>
      </c>
      <c r="BC18" s="212">
        <f t="shared" si="5"/>
        <v>0</v>
      </c>
      <c r="BD18" s="212">
        <f t="shared" si="6"/>
        <v>0</v>
      </c>
      <c r="BE18" s="212">
        <f t="shared" si="7"/>
        <v>0</v>
      </c>
      <c r="CA18" s="237">
        <v>12</v>
      </c>
      <c r="CB18" s="237">
        <v>0</v>
      </c>
    </row>
    <row r="19" spans="1:80" ht="22.5">
      <c r="A19" s="238">
        <v>11</v>
      </c>
      <c r="B19" s="239" t="s">
        <v>801</v>
      </c>
      <c r="C19" s="240" t="s">
        <v>802</v>
      </c>
      <c r="D19" s="241" t="s">
        <v>112</v>
      </c>
      <c r="E19" s="242">
        <v>1</v>
      </c>
      <c r="F19" s="317">
        <v>0</v>
      </c>
      <c r="G19" s="243">
        <f t="shared" si="0"/>
        <v>0</v>
      </c>
      <c r="H19" s="244">
        <v>0</v>
      </c>
      <c r="I19" s="245">
        <f t="shared" si="1"/>
        <v>0</v>
      </c>
      <c r="J19" s="244"/>
      <c r="K19" s="245">
        <f t="shared" si="2"/>
        <v>0</v>
      </c>
      <c r="O19" s="237">
        <v>2</v>
      </c>
      <c r="AA19" s="212">
        <v>12</v>
      </c>
      <c r="AB19" s="212">
        <v>0</v>
      </c>
      <c r="AC19" s="212">
        <v>13</v>
      </c>
      <c r="AZ19" s="212">
        <v>1</v>
      </c>
      <c r="BA19" s="212">
        <f t="shared" si="3"/>
        <v>0</v>
      </c>
      <c r="BB19" s="212">
        <f t="shared" si="4"/>
        <v>0</v>
      </c>
      <c r="BC19" s="212">
        <f t="shared" si="5"/>
        <v>0</v>
      </c>
      <c r="BD19" s="212">
        <f t="shared" si="6"/>
        <v>0</v>
      </c>
      <c r="BE19" s="212">
        <f t="shared" si="7"/>
        <v>0</v>
      </c>
      <c r="CA19" s="237">
        <v>12</v>
      </c>
      <c r="CB19" s="237">
        <v>0</v>
      </c>
    </row>
    <row r="20" spans="1:80" ht="22.5">
      <c r="A20" s="238">
        <v>12</v>
      </c>
      <c r="B20" s="239" t="s">
        <v>803</v>
      </c>
      <c r="C20" s="240" t="s">
        <v>804</v>
      </c>
      <c r="D20" s="241" t="s">
        <v>112</v>
      </c>
      <c r="E20" s="242">
        <v>1</v>
      </c>
      <c r="F20" s="317">
        <v>0</v>
      </c>
      <c r="G20" s="243">
        <f t="shared" si="0"/>
        <v>0</v>
      </c>
      <c r="H20" s="244">
        <v>0</v>
      </c>
      <c r="I20" s="245">
        <f t="shared" si="1"/>
        <v>0</v>
      </c>
      <c r="J20" s="244"/>
      <c r="K20" s="245">
        <f t="shared" si="2"/>
        <v>0</v>
      </c>
      <c r="O20" s="237">
        <v>2</v>
      </c>
      <c r="AA20" s="212">
        <v>12</v>
      </c>
      <c r="AB20" s="212">
        <v>0</v>
      </c>
      <c r="AC20" s="212">
        <v>12</v>
      </c>
      <c r="AZ20" s="212">
        <v>1</v>
      </c>
      <c r="BA20" s="212">
        <f t="shared" si="3"/>
        <v>0</v>
      </c>
      <c r="BB20" s="212">
        <f t="shared" si="4"/>
        <v>0</v>
      </c>
      <c r="BC20" s="212">
        <f t="shared" si="5"/>
        <v>0</v>
      </c>
      <c r="BD20" s="212">
        <f t="shared" si="6"/>
        <v>0</v>
      </c>
      <c r="BE20" s="212">
        <f t="shared" si="7"/>
        <v>0</v>
      </c>
      <c r="CA20" s="237">
        <v>12</v>
      </c>
      <c r="CB20" s="237">
        <v>0</v>
      </c>
    </row>
    <row r="21" spans="1:57" ht="12.75">
      <c r="A21" s="256"/>
      <c r="B21" s="257" t="s">
        <v>97</v>
      </c>
      <c r="C21" s="258" t="s">
        <v>779</v>
      </c>
      <c r="D21" s="259"/>
      <c r="E21" s="260"/>
      <c r="F21" s="261"/>
      <c r="G21" s="262">
        <f>SUM(G7:G20)</f>
        <v>0</v>
      </c>
      <c r="H21" s="263"/>
      <c r="I21" s="264">
        <f>SUM(I7:I20)</f>
        <v>0</v>
      </c>
      <c r="J21" s="263"/>
      <c r="K21" s="264">
        <f>SUM(K7:K20)</f>
        <v>0</v>
      </c>
      <c r="O21" s="237">
        <v>4</v>
      </c>
      <c r="BA21" s="265">
        <f>SUM(BA7:BA20)</f>
        <v>0</v>
      </c>
      <c r="BB21" s="265">
        <f>SUM(BB7:BB20)</f>
        <v>0</v>
      </c>
      <c r="BC21" s="265">
        <f>SUM(BC7:BC20)</f>
        <v>0</v>
      </c>
      <c r="BD21" s="265">
        <f>SUM(BD7:BD20)</f>
        <v>0</v>
      </c>
      <c r="BE21" s="265">
        <f>SUM(BE7:BE20)</f>
        <v>0</v>
      </c>
    </row>
    <row r="22" ht="12.75">
      <c r="E22" s="212"/>
    </row>
    <row r="23" ht="12.75">
      <c r="E23" s="212"/>
    </row>
    <row r="24" ht="12.75">
      <c r="E24" s="212"/>
    </row>
    <row r="25" ht="12.75">
      <c r="E25" s="212"/>
    </row>
    <row r="26" ht="12.75">
      <c r="E26" s="212"/>
    </row>
    <row r="27" ht="12.75">
      <c r="E27" s="212"/>
    </row>
    <row r="28" ht="12.75">
      <c r="E28" s="212"/>
    </row>
    <row r="29" ht="12.75">
      <c r="E29" s="212"/>
    </row>
    <row r="30" ht="12.75">
      <c r="E30" s="212"/>
    </row>
    <row r="31" ht="12.75">
      <c r="E31" s="212"/>
    </row>
    <row r="32" ht="12.75">
      <c r="E32" s="212"/>
    </row>
    <row r="33" ht="12.75">
      <c r="E33" s="212"/>
    </row>
    <row r="34" ht="12.75">
      <c r="E34" s="212"/>
    </row>
    <row r="35" ht="12.75">
      <c r="E35" s="212"/>
    </row>
    <row r="36" ht="12.75">
      <c r="E36" s="212"/>
    </row>
    <row r="37" ht="12.75">
      <c r="E37" s="212"/>
    </row>
    <row r="38" ht="12.75">
      <c r="E38" s="212"/>
    </row>
    <row r="39" ht="12.75">
      <c r="E39" s="212"/>
    </row>
    <row r="40" ht="12.75">
      <c r="E40" s="212"/>
    </row>
    <row r="41" ht="12.75">
      <c r="E41" s="212"/>
    </row>
    <row r="42" ht="12.75">
      <c r="E42" s="212"/>
    </row>
    <row r="43" ht="12.75">
      <c r="E43" s="212"/>
    </row>
    <row r="44" ht="12.75">
      <c r="E44" s="212"/>
    </row>
    <row r="45" spans="1:7" ht="12.75">
      <c r="A45" s="255"/>
      <c r="B45" s="255"/>
      <c r="C45" s="255"/>
      <c r="D45" s="255"/>
      <c r="E45" s="255"/>
      <c r="F45" s="255"/>
      <c r="G45" s="255"/>
    </row>
    <row r="46" spans="1:7" ht="12.75">
      <c r="A46" s="255"/>
      <c r="B46" s="255"/>
      <c r="C46" s="255"/>
      <c r="D46" s="255"/>
      <c r="E46" s="255"/>
      <c r="F46" s="255"/>
      <c r="G46" s="255"/>
    </row>
    <row r="47" spans="1:7" ht="12.75">
      <c r="A47" s="255"/>
      <c r="B47" s="255"/>
      <c r="C47" s="255"/>
      <c r="D47" s="255"/>
      <c r="E47" s="255"/>
      <c r="F47" s="255"/>
      <c r="G47" s="255"/>
    </row>
    <row r="48" spans="1:7" ht="12.75">
      <c r="A48" s="255"/>
      <c r="B48" s="255"/>
      <c r="C48" s="255"/>
      <c r="D48" s="255"/>
      <c r="E48" s="255"/>
      <c r="F48" s="255"/>
      <c r="G48" s="255"/>
    </row>
    <row r="49" ht="12.75">
      <c r="E49" s="212"/>
    </row>
    <row r="50" ht="12.75">
      <c r="E50" s="212"/>
    </row>
    <row r="51" ht="12.75">
      <c r="E51" s="212"/>
    </row>
    <row r="52" ht="12.75">
      <c r="E52" s="212"/>
    </row>
    <row r="53" ht="12.75">
      <c r="E53" s="212"/>
    </row>
    <row r="54" ht="12.75">
      <c r="E54" s="212"/>
    </row>
    <row r="55" ht="12.75">
      <c r="E55" s="212"/>
    </row>
    <row r="56" ht="12.75">
      <c r="E56" s="212"/>
    </row>
    <row r="57" ht="12.75">
      <c r="E57" s="212"/>
    </row>
    <row r="58" ht="12.75">
      <c r="E58" s="212"/>
    </row>
    <row r="59" ht="12.75">
      <c r="E59" s="212"/>
    </row>
    <row r="60" ht="12.75">
      <c r="E60" s="212"/>
    </row>
    <row r="61" ht="12.75">
      <c r="E61" s="212"/>
    </row>
    <row r="62" ht="12.75">
      <c r="E62" s="212"/>
    </row>
    <row r="63" ht="12.75">
      <c r="E63" s="212"/>
    </row>
    <row r="64" ht="12.75">
      <c r="E64" s="212"/>
    </row>
    <row r="65" ht="12.75">
      <c r="E65" s="212"/>
    </row>
    <row r="66" ht="12.75">
      <c r="E66" s="212"/>
    </row>
    <row r="67" ht="12.75">
      <c r="E67" s="212"/>
    </row>
    <row r="68" ht="12.75">
      <c r="E68" s="212"/>
    </row>
    <row r="69" ht="12.75">
      <c r="E69" s="212"/>
    </row>
    <row r="70" ht="12.75">
      <c r="E70" s="212"/>
    </row>
    <row r="71" ht="12.75">
      <c r="E71" s="212"/>
    </row>
    <row r="72" ht="12.75">
      <c r="E72" s="212"/>
    </row>
    <row r="73" ht="12.75">
      <c r="E73" s="212"/>
    </row>
    <row r="74" ht="12.75">
      <c r="E74" s="212"/>
    </row>
    <row r="75" ht="12.75">
      <c r="E75" s="212"/>
    </row>
    <row r="76" ht="12.75">
      <c r="E76" s="212"/>
    </row>
    <row r="77" ht="12.75">
      <c r="E77" s="212"/>
    </row>
    <row r="78" ht="12.75">
      <c r="E78" s="212"/>
    </row>
    <row r="79" ht="12.75">
      <c r="E79" s="212"/>
    </row>
    <row r="80" spans="1:2" ht="12.75">
      <c r="A80" s="266"/>
      <c r="B80" s="266"/>
    </row>
    <row r="81" spans="1:7" ht="12.75">
      <c r="A81" s="255"/>
      <c r="B81" s="255"/>
      <c r="C81" s="267"/>
      <c r="D81" s="267"/>
      <c r="E81" s="268"/>
      <c r="F81" s="267"/>
      <c r="G81" s="269"/>
    </row>
    <row r="82" spans="1:7" ht="12.75">
      <c r="A82" s="270"/>
      <c r="B82" s="270"/>
      <c r="C82" s="255"/>
      <c r="D82" s="255"/>
      <c r="E82" s="271"/>
      <c r="F82" s="255"/>
      <c r="G82" s="255"/>
    </row>
    <row r="83" spans="1:7" ht="12.75">
      <c r="A83" s="255"/>
      <c r="B83" s="255"/>
      <c r="C83" s="255"/>
      <c r="D83" s="255"/>
      <c r="E83" s="271"/>
      <c r="F83" s="255"/>
      <c r="G83" s="255"/>
    </row>
    <row r="84" spans="1:7" ht="12.75">
      <c r="A84" s="255"/>
      <c r="B84" s="255"/>
      <c r="C84" s="255"/>
      <c r="D84" s="255"/>
      <c r="E84" s="271"/>
      <c r="F84" s="255"/>
      <c r="G84" s="255"/>
    </row>
    <row r="85" spans="1:7" ht="12.75">
      <c r="A85" s="255"/>
      <c r="B85" s="255"/>
      <c r="C85" s="255"/>
      <c r="D85" s="255"/>
      <c r="E85" s="271"/>
      <c r="F85" s="255"/>
      <c r="G85" s="255"/>
    </row>
    <row r="86" spans="1:7" ht="12.75">
      <c r="A86" s="255"/>
      <c r="B86" s="255"/>
      <c r="C86" s="255"/>
      <c r="D86" s="255"/>
      <c r="E86" s="271"/>
      <c r="F86" s="255"/>
      <c r="G86" s="255"/>
    </row>
    <row r="87" spans="1:7" ht="12.75">
      <c r="A87" s="255"/>
      <c r="B87" s="255"/>
      <c r="C87" s="255"/>
      <c r="D87" s="255"/>
      <c r="E87" s="271"/>
      <c r="F87" s="255"/>
      <c r="G87" s="255"/>
    </row>
    <row r="88" spans="1:7" ht="12.75">
      <c r="A88" s="255"/>
      <c r="B88" s="255"/>
      <c r="C88" s="255"/>
      <c r="D88" s="255"/>
      <c r="E88" s="271"/>
      <c r="F88" s="255"/>
      <c r="G88" s="255"/>
    </row>
    <row r="89" spans="1:7" ht="12.75">
      <c r="A89" s="255"/>
      <c r="B89" s="255"/>
      <c r="C89" s="255"/>
      <c r="D89" s="255"/>
      <c r="E89" s="271"/>
      <c r="F89" s="255"/>
      <c r="G89" s="255"/>
    </row>
    <row r="90" spans="1:7" ht="12.75">
      <c r="A90" s="255"/>
      <c r="B90" s="255"/>
      <c r="C90" s="255"/>
      <c r="D90" s="255"/>
      <c r="E90" s="271"/>
      <c r="F90" s="255"/>
      <c r="G90" s="255"/>
    </row>
    <row r="91" spans="1:7" ht="12.75">
      <c r="A91" s="255"/>
      <c r="B91" s="255"/>
      <c r="C91" s="255"/>
      <c r="D91" s="255"/>
      <c r="E91" s="271"/>
      <c r="F91" s="255"/>
      <c r="G91" s="255"/>
    </row>
    <row r="92" spans="1:7" ht="12.75">
      <c r="A92" s="255"/>
      <c r="B92" s="255"/>
      <c r="C92" s="255"/>
      <c r="D92" s="255"/>
      <c r="E92" s="271"/>
      <c r="F92" s="255"/>
      <c r="G92" s="255"/>
    </row>
    <row r="93" spans="1:7" ht="12.75">
      <c r="A93" s="255"/>
      <c r="B93" s="255"/>
      <c r="C93" s="255"/>
      <c r="D93" s="255"/>
      <c r="E93" s="271"/>
      <c r="F93" s="255"/>
      <c r="G93" s="255"/>
    </row>
    <row r="94" spans="1:7" ht="12.75">
      <c r="A94" s="255"/>
      <c r="B94" s="255"/>
      <c r="C94" s="255"/>
      <c r="D94" s="255"/>
      <c r="E94" s="271"/>
      <c r="F94" s="255"/>
      <c r="G94" s="255"/>
    </row>
  </sheetData>
  <sheetProtection algorithmName="SHA-512" hashValue="HR5ji9Bc4CJMOQn6F25/EdH8hRLTYUNevkStKB7QZROP9eBbvckGsuZZyrRCUkqC768/XrC8GXYsig3uiNBxLw==" saltValue="wZiSsgVpEUc4By0dhRQ9sw==" spinCount="100000" sheet="1" objects="1" scenarios="1"/>
  <mergeCells count="5">
    <mergeCell ref="A1:G1"/>
    <mergeCell ref="A3:B3"/>
    <mergeCell ref="A4:B4"/>
    <mergeCell ref="E4:G4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51"/>
  <sheetViews>
    <sheetView workbookViewId="0" topLeftCell="A1">
      <selection activeCell="F34" sqref="F34:G34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6" t="s">
        <v>98</v>
      </c>
      <c r="B1" s="77"/>
      <c r="C1" s="77"/>
      <c r="D1" s="77"/>
      <c r="E1" s="77"/>
      <c r="F1" s="77"/>
      <c r="G1" s="77"/>
    </row>
    <row r="2" spans="1:7" ht="12.75" customHeight="1">
      <c r="A2" s="78" t="s">
        <v>28</v>
      </c>
      <c r="B2" s="321"/>
      <c r="C2" s="322" t="s">
        <v>100</v>
      </c>
      <c r="D2" s="322" t="s">
        <v>806</v>
      </c>
      <c r="E2" s="321"/>
      <c r="F2" s="323" t="s">
        <v>29</v>
      </c>
      <c r="G2" s="324"/>
    </row>
    <row r="3" spans="1:7" ht="3" customHeight="1" hidden="1">
      <c r="A3" s="83"/>
      <c r="B3" s="325"/>
      <c r="C3" s="326"/>
      <c r="D3" s="326"/>
      <c r="E3" s="325"/>
      <c r="F3" s="327"/>
      <c r="G3" s="328"/>
    </row>
    <row r="4" spans="1:7" ht="12" customHeight="1">
      <c r="A4" s="88" t="s">
        <v>30</v>
      </c>
      <c r="B4" s="325"/>
      <c r="C4" s="326"/>
      <c r="D4" s="326"/>
      <c r="E4" s="325"/>
      <c r="F4" s="327" t="s">
        <v>31</v>
      </c>
      <c r="G4" s="329"/>
    </row>
    <row r="5" spans="1:7" ht="12.95" customHeight="1">
      <c r="A5" s="90" t="s">
        <v>103</v>
      </c>
      <c r="B5" s="330"/>
      <c r="C5" s="331" t="s">
        <v>104</v>
      </c>
      <c r="D5" s="332"/>
      <c r="E5" s="333"/>
      <c r="F5" s="327" t="s">
        <v>32</v>
      </c>
      <c r="G5" s="328"/>
    </row>
    <row r="6" spans="1:15" ht="12.95" customHeight="1">
      <c r="A6" s="88" t="s">
        <v>33</v>
      </c>
      <c r="B6" s="325"/>
      <c r="C6" s="326"/>
      <c r="D6" s="326"/>
      <c r="E6" s="325"/>
      <c r="F6" s="334" t="s">
        <v>34</v>
      </c>
      <c r="G6" s="335"/>
      <c r="O6" s="97"/>
    </row>
    <row r="7" spans="1:7" ht="12.95" customHeight="1">
      <c r="A7" s="98" t="s">
        <v>100</v>
      </c>
      <c r="B7" s="336"/>
      <c r="C7" s="337" t="s">
        <v>101</v>
      </c>
      <c r="D7" s="338"/>
      <c r="E7" s="338"/>
      <c r="F7" s="339" t="s">
        <v>35</v>
      </c>
      <c r="G7" s="335">
        <f>IF(G6=0,,ROUND((F30+F32)/G6,1))</f>
        <v>0</v>
      </c>
    </row>
    <row r="8" spans="1:9" ht="12.75">
      <c r="A8" s="103" t="s">
        <v>36</v>
      </c>
      <c r="B8" s="327"/>
      <c r="C8" s="407"/>
      <c r="D8" s="407"/>
      <c r="E8" s="408"/>
      <c r="F8" s="340" t="s">
        <v>37</v>
      </c>
      <c r="G8" s="341"/>
      <c r="H8" s="106"/>
      <c r="I8" s="107"/>
    </row>
    <row r="9" spans="1:8" ht="12.75">
      <c r="A9" s="103" t="s">
        <v>38</v>
      </c>
      <c r="B9" s="327"/>
      <c r="C9" s="407"/>
      <c r="D9" s="407"/>
      <c r="E9" s="408"/>
      <c r="F9" s="327"/>
      <c r="G9" s="342"/>
      <c r="H9" s="109"/>
    </row>
    <row r="10" spans="1:8" ht="12.75">
      <c r="A10" s="103" t="s">
        <v>39</v>
      </c>
      <c r="B10" s="327"/>
      <c r="C10" s="407"/>
      <c r="D10" s="407"/>
      <c r="E10" s="407"/>
      <c r="F10" s="343"/>
      <c r="G10" s="344"/>
      <c r="H10" s="112"/>
    </row>
    <row r="11" spans="1:57" ht="13.5" customHeight="1">
      <c r="A11" s="103" t="s">
        <v>40</v>
      </c>
      <c r="B11" s="327"/>
      <c r="C11" s="407"/>
      <c r="D11" s="407"/>
      <c r="E11" s="407"/>
      <c r="F11" s="345" t="s">
        <v>41</v>
      </c>
      <c r="G11" s="346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42</v>
      </c>
      <c r="B12" s="325"/>
      <c r="C12" s="409"/>
      <c r="D12" s="409"/>
      <c r="E12" s="409"/>
      <c r="F12" s="347" t="s">
        <v>43</v>
      </c>
      <c r="G12" s="348"/>
      <c r="H12" s="109"/>
    </row>
    <row r="13" spans="1:8" ht="28.5" customHeight="1" thickBot="1">
      <c r="A13" s="119" t="s">
        <v>44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45</v>
      </c>
      <c r="B14" s="124"/>
      <c r="C14" s="125"/>
      <c r="D14" s="126" t="s">
        <v>46</v>
      </c>
      <c r="E14" s="127"/>
      <c r="F14" s="127"/>
      <c r="G14" s="125"/>
    </row>
    <row r="15" spans="1:7" ht="15.95" customHeight="1">
      <c r="A15" s="128"/>
      <c r="B15" s="129" t="s">
        <v>47</v>
      </c>
      <c r="C15" s="130">
        <f>'SO01 29_06_2016 Rek-2'!E8</f>
        <v>0</v>
      </c>
      <c r="D15" s="131">
        <f>'SO01 29_06_2016 Rek-2'!A16</f>
        <v>0</v>
      </c>
      <c r="E15" s="132"/>
      <c r="F15" s="133"/>
      <c r="G15" s="130">
        <f>'SO01 29_06_2016 Rek-2'!I16</f>
        <v>0</v>
      </c>
    </row>
    <row r="16" spans="1:7" ht="15.95" customHeight="1">
      <c r="A16" s="128" t="s">
        <v>48</v>
      </c>
      <c r="B16" s="129" t="s">
        <v>49</v>
      </c>
      <c r="C16" s="130">
        <f>'SO01 29_06_2016 Rek-2'!F8</f>
        <v>0</v>
      </c>
      <c r="D16" s="83"/>
      <c r="E16" s="134"/>
      <c r="F16" s="135"/>
      <c r="G16" s="130"/>
    </row>
    <row r="17" spans="1:7" ht="15.95" customHeight="1">
      <c r="A17" s="128" t="s">
        <v>50</v>
      </c>
      <c r="B17" s="129" t="s">
        <v>51</v>
      </c>
      <c r="C17" s="130">
        <f>'SO01 29_06_2016 Rek-2'!H8</f>
        <v>0</v>
      </c>
      <c r="D17" s="83"/>
      <c r="E17" s="134"/>
      <c r="F17" s="135"/>
      <c r="G17" s="130"/>
    </row>
    <row r="18" spans="1:7" ht="15.95" customHeight="1">
      <c r="A18" s="136" t="s">
        <v>52</v>
      </c>
      <c r="B18" s="137" t="s">
        <v>53</v>
      </c>
      <c r="C18" s="130">
        <f>'SO01 29_06_2016 Rek-2'!G8</f>
        <v>0</v>
      </c>
      <c r="D18" s="83"/>
      <c r="E18" s="134"/>
      <c r="F18" s="135"/>
      <c r="G18" s="130"/>
    </row>
    <row r="19" spans="1:7" ht="15.95" customHeight="1">
      <c r="A19" s="138" t="s">
        <v>54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27</v>
      </c>
      <c r="B21" s="129"/>
      <c r="C21" s="130">
        <f>'SO01 29_06_2016 Rek-2'!I8</f>
        <v>0</v>
      </c>
      <c r="D21" s="83"/>
      <c r="E21" s="134"/>
      <c r="F21" s="135"/>
      <c r="G21" s="130"/>
    </row>
    <row r="22" spans="1:7" ht="15.95" customHeight="1">
      <c r="A22" s="139" t="s">
        <v>55</v>
      </c>
      <c r="B22" s="109"/>
      <c r="C22" s="130">
        <f>C19+C21</f>
        <v>0</v>
      </c>
      <c r="D22" s="83" t="s">
        <v>56</v>
      </c>
      <c r="E22" s="134"/>
      <c r="F22" s="135"/>
      <c r="G22" s="130">
        <f>G23-SUM(G15:G21)</f>
        <v>0</v>
      </c>
    </row>
    <row r="23" spans="1:7" ht="15.95" customHeight="1" thickBot="1">
      <c r="A23" s="373" t="s">
        <v>57</v>
      </c>
      <c r="B23" s="374"/>
      <c r="C23" s="140">
        <f>C22+G23</f>
        <v>0</v>
      </c>
      <c r="D23" s="141" t="s">
        <v>58</v>
      </c>
      <c r="E23" s="142"/>
      <c r="F23" s="143"/>
      <c r="G23" s="130">
        <f>'SO01 29_06_2016 Rek-2'!H14</f>
        <v>0</v>
      </c>
    </row>
    <row r="24" spans="1:7" ht="12.75">
      <c r="A24" s="144" t="s">
        <v>59</v>
      </c>
      <c r="B24" s="145"/>
      <c r="C24" s="146"/>
      <c r="D24" s="145" t="s">
        <v>60</v>
      </c>
      <c r="E24" s="145"/>
      <c r="F24" s="147" t="s">
        <v>61</v>
      </c>
      <c r="G24" s="148"/>
    </row>
    <row r="25" spans="1:7" ht="12.75">
      <c r="A25" s="139" t="s">
        <v>62</v>
      </c>
      <c r="B25" s="349"/>
      <c r="C25" s="350"/>
      <c r="D25" s="349" t="s">
        <v>62</v>
      </c>
      <c r="E25" s="351"/>
      <c r="F25" s="352" t="s">
        <v>62</v>
      </c>
      <c r="G25" s="353"/>
    </row>
    <row r="26" spans="1:7" ht="37.5" customHeight="1">
      <c r="A26" s="139" t="s">
        <v>63</v>
      </c>
      <c r="B26" s="354"/>
      <c r="C26" s="350"/>
      <c r="D26" s="349" t="s">
        <v>63</v>
      </c>
      <c r="E26" s="351"/>
      <c r="F26" s="352" t="s">
        <v>63</v>
      </c>
      <c r="G26" s="353"/>
    </row>
    <row r="27" spans="1:7" ht="12.75">
      <c r="A27" s="139"/>
      <c r="B27" s="355"/>
      <c r="C27" s="350"/>
      <c r="D27" s="349"/>
      <c r="E27" s="351"/>
      <c r="F27" s="352"/>
      <c r="G27" s="353"/>
    </row>
    <row r="28" spans="1:7" ht="12.75">
      <c r="A28" s="139" t="s">
        <v>64</v>
      </c>
      <c r="B28" s="349"/>
      <c r="C28" s="350"/>
      <c r="D28" s="352" t="s">
        <v>65</v>
      </c>
      <c r="E28" s="350"/>
      <c r="F28" s="356" t="s">
        <v>65</v>
      </c>
      <c r="G28" s="353"/>
    </row>
    <row r="29" spans="1:7" ht="69" customHeight="1">
      <c r="A29" s="139"/>
      <c r="B29" s="349"/>
      <c r="C29" s="357"/>
      <c r="D29" s="358"/>
      <c r="E29" s="357"/>
      <c r="F29" s="349"/>
      <c r="G29" s="353"/>
    </row>
    <row r="30" spans="1:7" ht="12.75">
      <c r="A30" s="157" t="s">
        <v>11</v>
      </c>
      <c r="B30" s="158"/>
      <c r="C30" s="159">
        <v>21</v>
      </c>
      <c r="D30" s="158" t="s">
        <v>66</v>
      </c>
      <c r="E30" s="160"/>
      <c r="F30" s="379">
        <f>C23-F32</f>
        <v>0</v>
      </c>
      <c r="G30" s="380"/>
    </row>
    <row r="31" spans="1:7" ht="12.75">
      <c r="A31" s="157" t="s">
        <v>67</v>
      </c>
      <c r="B31" s="158"/>
      <c r="C31" s="159">
        <f>C30</f>
        <v>21</v>
      </c>
      <c r="D31" s="158" t="s">
        <v>68</v>
      </c>
      <c r="E31" s="160"/>
      <c r="F31" s="379">
        <f>ROUND(PRODUCT(F30,C31/100),0)</f>
        <v>0</v>
      </c>
      <c r="G31" s="380"/>
    </row>
    <row r="32" spans="1:7" ht="12.75">
      <c r="A32" s="157" t="s">
        <v>11</v>
      </c>
      <c r="B32" s="158"/>
      <c r="C32" s="159">
        <v>0</v>
      </c>
      <c r="D32" s="158" t="s">
        <v>68</v>
      </c>
      <c r="E32" s="160"/>
      <c r="F32" s="379">
        <v>0</v>
      </c>
      <c r="G32" s="380"/>
    </row>
    <row r="33" spans="1:7" ht="12.75">
      <c r="A33" s="157" t="s">
        <v>67</v>
      </c>
      <c r="B33" s="161"/>
      <c r="C33" s="162">
        <f>C32</f>
        <v>0</v>
      </c>
      <c r="D33" s="158" t="s">
        <v>68</v>
      </c>
      <c r="E33" s="135"/>
      <c r="F33" s="379">
        <f>ROUND(PRODUCT(F32,C33/100),0)</f>
        <v>0</v>
      </c>
      <c r="G33" s="380"/>
    </row>
    <row r="34" spans="1:7" s="166" customFormat="1" ht="19.5" customHeight="1" thickBot="1">
      <c r="A34" s="163" t="s">
        <v>69</v>
      </c>
      <c r="B34" s="164"/>
      <c r="C34" s="164"/>
      <c r="D34" s="164"/>
      <c r="E34" s="165"/>
      <c r="F34" s="381">
        <f>ROUND(SUM(F30:F33),0)</f>
        <v>0</v>
      </c>
      <c r="G34" s="38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7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7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7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7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7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7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7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7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sheetProtection algorithmName="SHA-512" hashValue="svz+pzb+prcB3qpgxTyYpiXFNtkfr9QwUV9UB91WHSDpL9i+cabz5/2s/SAL46Wg5fAsQAsJetootztP9Na+tg==" saltValue="0fx9V3A7EqDM2wZZI0SheQ==" spinCount="100000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65"/>
  <sheetViews>
    <sheetView workbookViewId="0" topLeftCell="A1">
      <selection activeCell="E13" sqref="E13:F1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4" t="s">
        <v>2</v>
      </c>
      <c r="B1" s="385"/>
      <c r="C1" s="168" t="s">
        <v>102</v>
      </c>
      <c r="D1" s="169"/>
      <c r="E1" s="170"/>
      <c r="F1" s="169"/>
      <c r="G1" s="171" t="s">
        <v>71</v>
      </c>
      <c r="H1" s="172" t="s">
        <v>100</v>
      </c>
      <c r="I1" s="173"/>
    </row>
    <row r="2" spans="1:9" ht="13.5" thickBot="1">
      <c r="A2" s="386" t="s">
        <v>72</v>
      </c>
      <c r="B2" s="387"/>
      <c r="C2" s="174" t="s">
        <v>105</v>
      </c>
      <c r="D2" s="175"/>
      <c r="E2" s="176"/>
      <c r="F2" s="175"/>
      <c r="G2" s="388" t="s">
        <v>806</v>
      </c>
      <c r="H2" s="389"/>
      <c r="I2" s="390"/>
    </row>
    <row r="3" ht="13.5" thickTop="1">
      <c r="F3" s="109"/>
    </row>
    <row r="4" spans="1:9" ht="19.5" customHeight="1">
      <c r="A4" s="177" t="s">
        <v>73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74</v>
      </c>
      <c r="C6" s="181"/>
      <c r="D6" s="182"/>
      <c r="E6" s="183" t="s">
        <v>23</v>
      </c>
      <c r="F6" s="184" t="s">
        <v>24</v>
      </c>
      <c r="G6" s="184" t="s">
        <v>25</v>
      </c>
      <c r="H6" s="184" t="s">
        <v>26</v>
      </c>
      <c r="I6" s="185" t="s">
        <v>27</v>
      </c>
    </row>
    <row r="7" spans="1:9" s="109" customFormat="1" ht="13.5" thickBot="1">
      <c r="A7" s="272" t="str">
        <f>'SO01 29_06_2016 Pol-2'!B7</f>
        <v>723</v>
      </c>
      <c r="B7" s="57" t="str">
        <f>'SO01 29_06_2016 Pol-2'!C7</f>
        <v>Vnitřní plynovod</v>
      </c>
      <c r="D7" s="186"/>
      <c r="E7" s="273">
        <f>'SO01 29_06_2016 Pol-2'!BA14</f>
        <v>0</v>
      </c>
      <c r="F7" s="274">
        <f>'SO01 29_06_2016 Pol-2'!BB14</f>
        <v>0</v>
      </c>
      <c r="G7" s="274">
        <f>'SO01 29_06_2016 Pol-2'!BC14</f>
        <v>0</v>
      </c>
      <c r="H7" s="274">
        <f>'SO01 29_06_2016 Pol-2'!BD14</f>
        <v>0</v>
      </c>
      <c r="I7" s="275">
        <f>'SO01 29_06_2016 Pol-2'!BE14</f>
        <v>0</v>
      </c>
    </row>
    <row r="8" spans="1:9" s="14" customFormat="1" ht="13.5" thickBot="1">
      <c r="A8" s="187"/>
      <c r="B8" s="188" t="s">
        <v>75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76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77</v>
      </c>
      <c r="B12" s="145"/>
      <c r="C12" s="145"/>
      <c r="D12" s="194"/>
      <c r="E12" s="195" t="s">
        <v>78</v>
      </c>
      <c r="F12" s="196" t="s">
        <v>12</v>
      </c>
      <c r="G12" s="197" t="s">
        <v>79</v>
      </c>
      <c r="H12" s="198"/>
      <c r="I12" s="199" t="s">
        <v>78</v>
      </c>
    </row>
    <row r="13" spans="1:53" ht="12.75">
      <c r="A13" s="138"/>
      <c r="B13" s="129"/>
      <c r="C13" s="129"/>
      <c r="D13" s="200"/>
      <c r="E13" s="313"/>
      <c r="F13" s="314"/>
      <c r="G13" s="201">
        <f>CHOOSE(BA13+1,E8+F8,E8+F8+H8,E8+F8+G8+H8,E8,F8,H8,G8,H8+G8,0)</f>
        <v>0</v>
      </c>
      <c r="H13" s="202"/>
      <c r="I13" s="203">
        <f>E13+F13*G13/100</f>
        <v>0</v>
      </c>
      <c r="BA13" s="1">
        <v>8</v>
      </c>
    </row>
    <row r="14" spans="1:9" ht="13.5" thickBot="1">
      <c r="A14" s="204"/>
      <c r="B14" s="205" t="s">
        <v>80</v>
      </c>
      <c r="C14" s="206"/>
      <c r="D14" s="207"/>
      <c r="E14" s="208"/>
      <c r="F14" s="209"/>
      <c r="G14" s="209"/>
      <c r="H14" s="391">
        <f>SUM(I13:I13)</f>
        <v>0</v>
      </c>
      <c r="I14" s="392"/>
    </row>
    <row r="16" spans="2:9" ht="12.75">
      <c r="B16" s="14"/>
      <c r="F16" s="210"/>
      <c r="G16" s="211"/>
      <c r="H16" s="211"/>
      <c r="I16" s="43"/>
    </row>
    <row r="17" spans="6:9" ht="12.75">
      <c r="F17" s="210"/>
      <c r="G17" s="211"/>
      <c r="H17" s="211"/>
      <c r="I17" s="43"/>
    </row>
    <row r="18" spans="6:9" ht="12.75">
      <c r="F18" s="210"/>
      <c r="G18" s="211"/>
      <c r="H18" s="211"/>
      <c r="I18" s="43"/>
    </row>
    <row r="19" spans="6:9" ht="12.75">
      <c r="F19" s="210"/>
      <c r="G19" s="211"/>
      <c r="H19" s="211"/>
      <c r="I19" s="43"/>
    </row>
    <row r="20" spans="6:9" ht="12.75">
      <c r="F20" s="210"/>
      <c r="G20" s="211"/>
      <c r="H20" s="211"/>
      <c r="I20" s="43"/>
    </row>
    <row r="21" spans="6:9" ht="12.75">
      <c r="F21" s="210"/>
      <c r="G21" s="211"/>
      <c r="H21" s="211"/>
      <c r="I21" s="43"/>
    </row>
    <row r="22" spans="6:9" ht="12.75">
      <c r="F22" s="210"/>
      <c r="G22" s="211"/>
      <c r="H22" s="211"/>
      <c r="I22" s="43"/>
    </row>
    <row r="23" spans="6:9" ht="12.75">
      <c r="F23" s="210"/>
      <c r="G23" s="211"/>
      <c r="H23" s="211"/>
      <c r="I23" s="43"/>
    </row>
    <row r="24" spans="6:9" ht="12.75">
      <c r="F24" s="210"/>
      <c r="G24" s="211"/>
      <c r="H24" s="211"/>
      <c r="I24" s="43"/>
    </row>
    <row r="25" spans="6:9" ht="12.75">
      <c r="F25" s="210"/>
      <c r="G25" s="211"/>
      <c r="H25" s="211"/>
      <c r="I25" s="43"/>
    </row>
    <row r="26" spans="6:9" ht="12.75">
      <c r="F26" s="210"/>
      <c r="G26" s="211"/>
      <c r="H26" s="211"/>
      <c r="I26" s="43"/>
    </row>
    <row r="27" spans="6:9" ht="12.75">
      <c r="F27" s="210"/>
      <c r="G27" s="211"/>
      <c r="H27" s="211"/>
      <c r="I27" s="43"/>
    </row>
    <row r="28" spans="6:9" ht="12.75">
      <c r="F28" s="210"/>
      <c r="G28" s="211"/>
      <c r="H28" s="211"/>
      <c r="I28" s="43"/>
    </row>
    <row r="29" spans="6:9" ht="12.75">
      <c r="F29" s="210"/>
      <c r="G29" s="211"/>
      <c r="H29" s="211"/>
      <c r="I29" s="43"/>
    </row>
    <row r="30" spans="6:9" ht="12.75">
      <c r="F30" s="210"/>
      <c r="G30" s="211"/>
      <c r="H30" s="211"/>
      <c r="I30" s="43"/>
    </row>
    <row r="31" spans="6:9" ht="12.75">
      <c r="F31" s="210"/>
      <c r="G31" s="211"/>
      <c r="H31" s="211"/>
      <c r="I31" s="43"/>
    </row>
    <row r="32" spans="6:9" ht="12.75">
      <c r="F32" s="210"/>
      <c r="G32" s="211"/>
      <c r="H32" s="211"/>
      <c r="I32" s="43"/>
    </row>
    <row r="33" spans="6:9" ht="12.75">
      <c r="F33" s="210"/>
      <c r="G33" s="211"/>
      <c r="H33" s="211"/>
      <c r="I33" s="43"/>
    </row>
    <row r="34" spans="6:9" ht="12.75">
      <c r="F34" s="210"/>
      <c r="G34" s="211"/>
      <c r="H34" s="211"/>
      <c r="I34" s="43"/>
    </row>
    <row r="35" spans="6:9" ht="12.75">
      <c r="F35" s="210"/>
      <c r="G35" s="211"/>
      <c r="H35" s="211"/>
      <c r="I35" s="43"/>
    </row>
    <row r="36" spans="6:9" ht="12.75">
      <c r="F36" s="210"/>
      <c r="G36" s="211"/>
      <c r="H36" s="211"/>
      <c r="I36" s="43"/>
    </row>
    <row r="37" spans="6:9" ht="12.75">
      <c r="F37" s="210"/>
      <c r="G37" s="211"/>
      <c r="H37" s="211"/>
      <c r="I37" s="43"/>
    </row>
    <row r="38" spans="6:9" ht="12.75">
      <c r="F38" s="210"/>
      <c r="G38" s="211"/>
      <c r="H38" s="211"/>
      <c r="I38" s="43"/>
    </row>
    <row r="39" spans="6:9" ht="12.75">
      <c r="F39" s="210"/>
      <c r="G39" s="211"/>
      <c r="H39" s="211"/>
      <c r="I39" s="43"/>
    </row>
    <row r="40" spans="6:9" ht="12.75">
      <c r="F40" s="210"/>
      <c r="G40" s="211"/>
      <c r="H40" s="211"/>
      <c r="I40" s="43"/>
    </row>
    <row r="41" spans="6:9" ht="12.75">
      <c r="F41" s="210"/>
      <c r="G41" s="211"/>
      <c r="H41" s="211"/>
      <c r="I41" s="43"/>
    </row>
    <row r="42" spans="6:9" ht="12.75">
      <c r="F42" s="210"/>
      <c r="G42" s="211"/>
      <c r="H42" s="211"/>
      <c r="I42" s="43"/>
    </row>
    <row r="43" spans="6:9" ht="12.75">
      <c r="F43" s="210"/>
      <c r="G43" s="211"/>
      <c r="H43" s="211"/>
      <c r="I43" s="43"/>
    </row>
    <row r="44" spans="6:9" ht="12.75">
      <c r="F44" s="210"/>
      <c r="G44" s="211"/>
      <c r="H44" s="211"/>
      <c r="I44" s="43"/>
    </row>
    <row r="45" spans="6:9" ht="12.75">
      <c r="F45" s="210"/>
      <c r="G45" s="211"/>
      <c r="H45" s="211"/>
      <c r="I45" s="43"/>
    </row>
    <row r="46" spans="6:9" ht="12.75">
      <c r="F46" s="210"/>
      <c r="G46" s="211"/>
      <c r="H46" s="211"/>
      <c r="I46" s="43"/>
    </row>
    <row r="47" spans="6:9" ht="12.75">
      <c r="F47" s="210"/>
      <c r="G47" s="211"/>
      <c r="H47" s="211"/>
      <c r="I47" s="43"/>
    </row>
    <row r="48" spans="6:9" ht="12.75">
      <c r="F48" s="210"/>
      <c r="G48" s="211"/>
      <c r="H48" s="211"/>
      <c r="I48" s="43"/>
    </row>
    <row r="49" spans="6:9" ht="12.75">
      <c r="F49" s="210"/>
      <c r="G49" s="211"/>
      <c r="H49" s="211"/>
      <c r="I49" s="43"/>
    </row>
    <row r="50" spans="6:9" ht="12.75">
      <c r="F50" s="210"/>
      <c r="G50" s="211"/>
      <c r="H50" s="211"/>
      <c r="I50" s="43"/>
    </row>
    <row r="51" spans="6:9" ht="12.75">
      <c r="F51" s="210"/>
      <c r="G51" s="211"/>
      <c r="H51" s="211"/>
      <c r="I51" s="43"/>
    </row>
    <row r="52" spans="6:9" ht="12.75">
      <c r="F52" s="210"/>
      <c r="G52" s="211"/>
      <c r="H52" s="211"/>
      <c r="I52" s="43"/>
    </row>
    <row r="53" spans="6:9" ht="12.75">
      <c r="F53" s="210"/>
      <c r="G53" s="211"/>
      <c r="H53" s="211"/>
      <c r="I53" s="43"/>
    </row>
    <row r="54" spans="6:9" ht="12.75">
      <c r="F54" s="210"/>
      <c r="G54" s="211"/>
      <c r="H54" s="211"/>
      <c r="I54" s="43"/>
    </row>
    <row r="55" spans="6:9" ht="12.75">
      <c r="F55" s="210"/>
      <c r="G55" s="211"/>
      <c r="H55" s="211"/>
      <c r="I55" s="43"/>
    </row>
    <row r="56" spans="6:9" ht="12.75">
      <c r="F56" s="210"/>
      <c r="G56" s="211"/>
      <c r="H56" s="211"/>
      <c r="I56" s="43"/>
    </row>
    <row r="57" spans="6:9" ht="12.75">
      <c r="F57" s="210"/>
      <c r="G57" s="211"/>
      <c r="H57" s="211"/>
      <c r="I57" s="43"/>
    </row>
    <row r="58" spans="6:9" ht="12.75">
      <c r="F58" s="210"/>
      <c r="G58" s="211"/>
      <c r="H58" s="211"/>
      <c r="I58" s="43"/>
    </row>
    <row r="59" spans="6:9" ht="12.75">
      <c r="F59" s="210"/>
      <c r="G59" s="211"/>
      <c r="H59" s="211"/>
      <c r="I59" s="43"/>
    </row>
    <row r="60" spans="6:9" ht="12.75">
      <c r="F60" s="210"/>
      <c r="G60" s="211"/>
      <c r="H60" s="211"/>
      <c r="I60" s="43"/>
    </row>
    <row r="61" spans="6:9" ht="12.75">
      <c r="F61" s="210"/>
      <c r="G61" s="211"/>
      <c r="H61" s="211"/>
      <c r="I61" s="43"/>
    </row>
    <row r="62" spans="6:9" ht="12.75">
      <c r="F62" s="210"/>
      <c r="G62" s="211"/>
      <c r="H62" s="211"/>
      <c r="I62" s="43"/>
    </row>
    <row r="63" spans="6:9" ht="12.75">
      <c r="F63" s="210"/>
      <c r="G63" s="211"/>
      <c r="H63" s="211"/>
      <c r="I63" s="43"/>
    </row>
    <row r="64" spans="6:9" ht="12.75">
      <c r="F64" s="210"/>
      <c r="G64" s="211"/>
      <c r="H64" s="211"/>
      <c r="I64" s="43"/>
    </row>
    <row r="65" spans="6:9" ht="12.75">
      <c r="F65" s="210"/>
      <c r="G65" s="211"/>
      <c r="H65" s="211"/>
      <c r="I65" s="43"/>
    </row>
  </sheetData>
  <sheetProtection algorithmName="SHA-512" hashValue="TiqSeTnvhYOmNz5s3ufUlB08cLos/w8YtOSiwCqUvKRyvcc42X+9GSB55OTeySmZi2bSbup6lBF7HvIEyq+cxA==" saltValue="nxTMmv9ZW2U8c+LZlT5ARA==" spinCount="100000" sheet="1" objects="1" scenarios="1"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Černohorská</dc:creator>
  <cp:keywords/>
  <dc:description/>
  <cp:lastModifiedBy>Jarmila Konečná</cp:lastModifiedBy>
  <cp:lastPrinted>2016-06-30T10:07:45Z</cp:lastPrinted>
  <dcterms:created xsi:type="dcterms:W3CDTF">2016-06-30T09:57:21Z</dcterms:created>
  <dcterms:modified xsi:type="dcterms:W3CDTF">2017-04-11T12:43:57Z</dcterms:modified>
  <cp:category/>
  <cp:version/>
  <cp:contentType/>
  <cp:contentStatus/>
</cp:coreProperties>
</file>