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zaloha\sstrnb\projekty\dokumentace\Chlumec_ITI\ITI\Rozpocty\prázdné\"/>
    </mc:Choice>
  </mc:AlternateContent>
  <bookViews>
    <workbookView xWindow="0" yWindow="0" windowWidth="25135" windowHeight="11088" activeTab="1"/>
  </bookViews>
  <sheets>
    <sheet name="Rekapitulace stavby" sheetId="1" r:id="rId1"/>
    <sheet name="Vybavení (nábytek)" sheetId="2" r:id="rId2"/>
  </sheets>
  <definedNames>
    <definedName name="_xlnm.Print_Titles" localSheetId="0">'Rekapitulace stavby'!$85:$85</definedName>
    <definedName name="_xlnm.Print_Titles" localSheetId="1">'Vybavení (nábytek)'!$111:$111</definedName>
    <definedName name="_xlnm.Print_Area" localSheetId="0">'Rekapitulace stavby'!$C$4:$AP$70,'Rekapitulace stavby'!$C$76:$AP$93</definedName>
    <definedName name="_xlnm.Print_Area" localSheetId="1">'Vybavení (nábytek)'!$C$4:$Q$70,'Vybavení (nábytek)'!$C$76:$Q$94,'Vybavení (nábytek)'!$C$100:$Q$170</definedName>
  </definedNames>
  <calcPr calcId="152511"/>
</workbook>
</file>

<file path=xl/calcChain.xml><?xml version="1.0" encoding="utf-8"?>
<calcChain xmlns="http://schemas.openxmlformats.org/spreadsheetml/2006/main">
  <c r="O16" i="2" l="1"/>
  <c r="O15" i="2"/>
  <c r="E16" i="2"/>
  <c r="AU87" i="1" l="1"/>
  <c r="AY89" i="1" l="1"/>
  <c r="AX89" i="1"/>
  <c r="BJ168" i="2"/>
  <c r="BI168" i="2"/>
  <c r="BH168" i="2"/>
  <c r="BG168" i="2"/>
  <c r="AB168" i="2"/>
  <c r="Z168" i="2"/>
  <c r="X168" i="2"/>
  <c r="BL168" i="2"/>
  <c r="N168" i="2"/>
  <c r="BF168" i="2" s="1"/>
  <c r="BJ165" i="2"/>
  <c r="BI165" i="2"/>
  <c r="BH165" i="2"/>
  <c r="BG165" i="2"/>
  <c r="AB165" i="2"/>
  <c r="Z165" i="2"/>
  <c r="X165" i="2"/>
  <c r="BL165" i="2"/>
  <c r="N165" i="2"/>
  <c r="BF165" i="2" s="1"/>
  <c r="BJ162" i="2"/>
  <c r="BI162" i="2"/>
  <c r="BH162" i="2"/>
  <c r="BG162" i="2"/>
  <c r="AB162" i="2"/>
  <c r="Z162" i="2"/>
  <c r="X162" i="2"/>
  <c r="BL162" i="2"/>
  <c r="N162" i="2"/>
  <c r="BF162" i="2" s="1"/>
  <c r="BJ159" i="2"/>
  <c r="BI159" i="2"/>
  <c r="BH159" i="2"/>
  <c r="BG159" i="2"/>
  <c r="AB159" i="2"/>
  <c r="Z159" i="2"/>
  <c r="X159" i="2"/>
  <c r="BL159" i="2"/>
  <c r="N159" i="2"/>
  <c r="BF159" i="2" s="1"/>
  <c r="BJ156" i="2"/>
  <c r="BI156" i="2"/>
  <c r="BH156" i="2"/>
  <c r="BG156" i="2"/>
  <c r="AB156" i="2"/>
  <c r="Z156" i="2"/>
  <c r="X156" i="2"/>
  <c r="BL156" i="2"/>
  <c r="N156" i="2"/>
  <c r="BF156" i="2" s="1"/>
  <c r="BJ153" i="2"/>
  <c r="BI153" i="2"/>
  <c r="BH153" i="2"/>
  <c r="BG153" i="2"/>
  <c r="AB153" i="2"/>
  <c r="Z153" i="2"/>
  <c r="X153" i="2"/>
  <c r="BL153" i="2"/>
  <c r="N153" i="2"/>
  <c r="BF153" i="2" s="1"/>
  <c r="BJ150" i="2"/>
  <c r="BI150" i="2"/>
  <c r="BH150" i="2"/>
  <c r="BG150" i="2"/>
  <c r="AB150" i="2"/>
  <c r="Z150" i="2"/>
  <c r="X150" i="2"/>
  <c r="BL150" i="2"/>
  <c r="N150" i="2"/>
  <c r="BF150" i="2" s="1"/>
  <c r="BJ147" i="2"/>
  <c r="BI147" i="2"/>
  <c r="BH147" i="2"/>
  <c r="BG147" i="2"/>
  <c r="AB147" i="2"/>
  <c r="Z147" i="2"/>
  <c r="X147" i="2"/>
  <c r="BL147" i="2"/>
  <c r="N147" i="2"/>
  <c r="BF147" i="2" s="1"/>
  <c r="BJ144" i="2"/>
  <c r="BI144" i="2"/>
  <c r="BH144" i="2"/>
  <c r="BG144" i="2"/>
  <c r="AB144" i="2"/>
  <c r="Z144" i="2"/>
  <c r="X144" i="2"/>
  <c r="BL144" i="2"/>
  <c r="N144" i="2"/>
  <c r="BF144" i="2" s="1"/>
  <c r="BJ141" i="2"/>
  <c r="BI141" i="2"/>
  <c r="BH141" i="2"/>
  <c r="BG141" i="2"/>
  <c r="AB141" i="2"/>
  <c r="Z141" i="2"/>
  <c r="X141" i="2"/>
  <c r="BL141" i="2"/>
  <c r="N141" i="2"/>
  <c r="BF141" i="2" s="1"/>
  <c r="BJ138" i="2"/>
  <c r="BI138" i="2"/>
  <c r="BH138" i="2"/>
  <c r="BG138" i="2"/>
  <c r="AB138" i="2"/>
  <c r="Z138" i="2"/>
  <c r="X138" i="2"/>
  <c r="BL138" i="2"/>
  <c r="N138" i="2"/>
  <c r="BF138" i="2" s="1"/>
  <c r="BJ135" i="2"/>
  <c r="BI135" i="2"/>
  <c r="BH135" i="2"/>
  <c r="BG135" i="2"/>
  <c r="AB135" i="2"/>
  <c r="Z135" i="2"/>
  <c r="X135" i="2"/>
  <c r="BL135" i="2"/>
  <c r="N135" i="2"/>
  <c r="BF135" i="2" s="1"/>
  <c r="BJ132" i="2"/>
  <c r="BI132" i="2"/>
  <c r="BH132" i="2"/>
  <c r="BG132" i="2"/>
  <c r="AB132" i="2"/>
  <c r="Z132" i="2"/>
  <c r="X132" i="2"/>
  <c r="BL132" i="2"/>
  <c r="N132" i="2"/>
  <c r="BF132" i="2" s="1"/>
  <c r="BJ129" i="2"/>
  <c r="BI129" i="2"/>
  <c r="BH129" i="2"/>
  <c r="BG129" i="2"/>
  <c r="AB129" i="2"/>
  <c r="Z129" i="2"/>
  <c r="X129" i="2"/>
  <c r="BL129" i="2"/>
  <c r="N129" i="2"/>
  <c r="BF129" i="2" s="1"/>
  <c r="BJ126" i="2"/>
  <c r="BI126" i="2"/>
  <c r="BH126" i="2"/>
  <c r="BG126" i="2"/>
  <c r="AB126" i="2"/>
  <c r="Z126" i="2"/>
  <c r="X126" i="2"/>
  <c r="BL126" i="2"/>
  <c r="N126" i="2"/>
  <c r="BF126" i="2" s="1"/>
  <c r="BJ123" i="2"/>
  <c r="BI123" i="2"/>
  <c r="BH123" i="2"/>
  <c r="BG123" i="2"/>
  <c r="AB123" i="2"/>
  <c r="Z123" i="2"/>
  <c r="X123" i="2"/>
  <c r="BL123" i="2"/>
  <c r="N123" i="2"/>
  <c r="BF123" i="2" s="1"/>
  <c r="BJ120" i="2"/>
  <c r="BI120" i="2"/>
  <c r="BH120" i="2"/>
  <c r="BG120" i="2"/>
  <c r="AB120" i="2"/>
  <c r="Z120" i="2"/>
  <c r="X120" i="2"/>
  <c r="BL120" i="2"/>
  <c r="N120" i="2"/>
  <c r="BF120" i="2" s="1"/>
  <c r="BJ117" i="2"/>
  <c r="BI117" i="2"/>
  <c r="BH117" i="2"/>
  <c r="BG117" i="2"/>
  <c r="AB117" i="2"/>
  <c r="Z117" i="2"/>
  <c r="X117" i="2"/>
  <c r="BL117" i="2"/>
  <c r="N117" i="2"/>
  <c r="BF117" i="2" s="1"/>
  <c r="BJ114" i="2"/>
  <c r="BI114" i="2"/>
  <c r="BH114" i="2"/>
  <c r="BG114" i="2"/>
  <c r="AB114" i="2"/>
  <c r="Z114" i="2"/>
  <c r="X114" i="2"/>
  <c r="BL114" i="2"/>
  <c r="N114" i="2"/>
  <c r="BF114" i="2" s="1"/>
  <c r="F109" i="2"/>
  <c r="M108" i="2"/>
  <c r="F108" i="2"/>
  <c r="F106" i="2"/>
  <c r="F104" i="2"/>
  <c r="M29" i="2"/>
  <c r="AS89" i="1" s="1"/>
  <c r="AS88" i="1" s="1"/>
  <c r="AS87" i="1" s="1"/>
  <c r="F85" i="2"/>
  <c r="M84" i="2"/>
  <c r="F84" i="2"/>
  <c r="F82" i="2"/>
  <c r="F80" i="2"/>
  <c r="O22" i="2"/>
  <c r="E22" i="2"/>
  <c r="M109" i="2" s="1"/>
  <c r="O21" i="2"/>
  <c r="O10" i="2"/>
  <c r="M106" i="2" s="1"/>
  <c r="F6" i="2"/>
  <c r="F78" i="2" s="1"/>
  <c r="AK27" i="1"/>
  <c r="AM83" i="1"/>
  <c r="L83" i="1"/>
  <c r="AM82" i="1"/>
  <c r="L82" i="1"/>
  <c r="AM80" i="1"/>
  <c r="L80" i="1"/>
  <c r="L78" i="1"/>
  <c r="L77" i="1"/>
  <c r="BL113" i="2" l="1"/>
  <c r="X113" i="2"/>
  <c r="H37" i="2"/>
  <c r="BD89" i="1" s="1"/>
  <c r="BD88" i="1" s="1"/>
  <c r="BD87" i="1" s="1"/>
  <c r="H34" i="2"/>
  <c r="BA89" i="1" s="1"/>
  <c r="H35" i="2"/>
  <c r="BB89" i="1" s="1"/>
  <c r="BB88" i="1" s="1"/>
  <c r="BB87" i="1" s="1"/>
  <c r="Z113" i="2"/>
  <c r="H36" i="2"/>
  <c r="BC89" i="1" s="1"/>
  <c r="BC88" i="1" s="1"/>
  <c r="BC87" i="1" s="1"/>
  <c r="AB113" i="2"/>
  <c r="M82" i="2"/>
  <c r="M85" i="2"/>
  <c r="F102" i="2"/>
  <c r="H33" i="2"/>
  <c r="AZ89" i="1" s="1"/>
  <c r="M33" i="2"/>
  <c r="AV89" i="1" s="1"/>
  <c r="M34" i="2"/>
  <c r="AW89" i="1" s="1"/>
  <c r="N113" i="2" l="1"/>
  <c r="N90" i="2" s="1"/>
  <c r="BL112" i="2"/>
  <c r="Z112" i="2"/>
  <c r="X112" i="2"/>
  <c r="AY88" i="1"/>
  <c r="AX88" i="1"/>
  <c r="W35" i="1"/>
  <c r="AZ88" i="1"/>
  <c r="AZ87" i="1" s="1"/>
  <c r="AV87" i="1" s="1"/>
  <c r="BA88" i="1"/>
  <c r="BA87" i="1" s="1"/>
  <c r="AT89" i="1"/>
  <c r="N112" i="2" l="1"/>
  <c r="N89" i="2" s="1"/>
  <c r="L94" i="2" s="1"/>
  <c r="W33" i="1"/>
  <c r="AX87" i="1"/>
  <c r="W34" i="1"/>
  <c r="AY87" i="1"/>
  <c r="AB112" i="2"/>
  <c r="AW88" i="1"/>
  <c r="AV88" i="1"/>
  <c r="M28" i="2" l="1"/>
  <c r="M31" i="2" s="1"/>
  <c r="L39" i="2" s="1"/>
  <c r="AT88" i="1"/>
  <c r="W32" i="1"/>
  <c r="AW87" i="1"/>
  <c r="W31" i="1"/>
  <c r="AK32" i="1" l="1"/>
  <c r="AT87" i="1"/>
  <c r="AG89" i="1"/>
  <c r="AN89" i="1" s="1"/>
  <c r="AK31" i="1"/>
  <c r="AG88" i="1" l="1"/>
  <c r="AG87" i="1" s="1"/>
  <c r="AN88" i="1" l="1"/>
  <c r="AK26" i="1"/>
  <c r="AK29" i="1" s="1"/>
  <c r="AK37" i="1" s="1"/>
  <c r="AG93" i="1"/>
  <c r="AN87" i="1"/>
  <c r="AN93" i="1" s="1"/>
</calcChain>
</file>

<file path=xl/sharedStrings.xml><?xml version="1.0" encoding="utf-8"?>
<sst xmlns="http://schemas.openxmlformats.org/spreadsheetml/2006/main" count="850" uniqueCount="198">
  <si>
    <t>2012</t>
  </si>
  <si>
    <t>List obsahuje:</t>
  </si>
  <si>
    <t>1) Souhrnný list stavby</t>
  </si>
  <si>
    <t>2) Rekapitulace objektů</t>
  </si>
  <si>
    <t>2.0</t>
  </si>
  <si>
    <t/>
  </si>
  <si>
    <t>False</t>
  </si>
  <si>
    <t>optimalizováno pro tisk sestav ve formátu A4 - na výšku</t>
  </si>
  <si>
    <t>&gt;&gt;  skryté sloupce  &lt;&lt;</t>
  </si>
  <si>
    <t>0,01</t>
  </si>
  <si>
    <t>21</t>
  </si>
  <si>
    <t>15</t>
  </si>
  <si>
    <t>SOUHRNNÝ LIST STAVBY</t>
  </si>
  <si>
    <t>v ---  níže se nacházejí doplnkové a pomocné údaje k sestavám  --- v</t>
  </si>
  <si>
    <t>0,001</t>
  </si>
  <si>
    <t>Kód:</t>
  </si>
  <si>
    <t>17-SO006</t>
  </si>
  <si>
    <t>Stavba:</t>
  </si>
  <si>
    <t>Modernizace střediska praktického vyučování v Chlumci nad Cidlinou</t>
  </si>
  <si>
    <t>JKSO:</t>
  </si>
  <si>
    <t>CC-CZ:</t>
  </si>
  <si>
    <t>Místo:</t>
  </si>
  <si>
    <t>Chlumec nad Cidlinou</t>
  </si>
  <si>
    <t>Datum:</t>
  </si>
  <si>
    <t>Objednatel:</t>
  </si>
  <si>
    <t>IČ:</t>
  </si>
  <si>
    <t>Královéhradecký kraj</t>
  </si>
  <si>
    <t>DIČ:</t>
  </si>
  <si>
    <t>Zhotovitel:</t>
  </si>
  <si>
    <t>Projektant:</t>
  </si>
  <si>
    <t>PROMED Brno spol.s.r.o</t>
  </si>
  <si>
    <t>True</t>
  </si>
  <si>
    <t>Zpracovatel:</t>
  </si>
  <si>
    <t xml:space="preserve"> </t>
  </si>
  <si>
    <t>Poznámka:</t>
  </si>
  <si>
    <t>Náklady z rozpočtů</t>
  </si>
  <si>
    <t>Ostatní náklady ze souhrnného listu</t>
  </si>
  <si>
    <t>Cena bez DPH</t>
  </si>
  <si>
    <t>DPH</t>
  </si>
  <si>
    <t>základní</t>
  </si>
  <si>
    <t>ze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</si>
  <si>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</si>
  <si>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</si>
  <si>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</si>
  <si>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</si>
  <si>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</si>
  <si>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</si>
  <si>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</si>
  <si>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</si>
  <si>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</si>
  <si>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</si>
  <si>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</si>
  <si>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</si>
  <si>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Zhotovitel</t>
  </si>
  <si>
    <t>REKAPITULACE OBJEKTŮ STAVBY</t>
  </si>
  <si>
    <t>Informatívní údaje z listů zakázek</t>
  </si>
  <si>
    <t>Kód</t>
  </si>
  <si>
    <t>Objekt</t>
  </si>
  <si>
    <t>Cena bez DPH [CZK]</t>
  </si>
  <si>
    <t>Cena s DPH [CZK]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</si>
  <si>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</si>
  <si>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</si>
  <si>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</si>
  <si>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</si>
  <si>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</si>
  <si>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</si>
  <si>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</si>
  <si>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</si>
  <si>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</si>
  <si>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</si>
  <si>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</si>
  <si>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</si>
  <si>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1) Náklady z rozpočtů</t>
  </si>
  <si>
    <t>D</t>
  </si>
  <si>
    <t>0</t>
  </si>
  <si>
    <t>###NOIMPORT###</t>
  </si>
  <si>
    <t>IMPORT</t>
  </si>
  <si>
    <t>{a6d6782c-6538-4ea2-beb2-b021c67a9476}</t>
  </si>
  <si>
    <t>{00000000-0000-0000-0000-000000000000}</t>
  </si>
  <si>
    <t>17-SO 006-01</t>
  </si>
  <si>
    <t>1</t>
  </si>
  <si>
    <t>{647b4e3d-a2d5-4636-bc95-d0969dfbdef3}</t>
  </si>
  <si>
    <t>/</t>
  </si>
  <si>
    <t>2</t>
  </si>
  <si>
    <t>{1ab5ef82-544f-4967-9ed1-d07c9873b39c}</t>
  </si>
  <si>
    <t>2) Ostatní náklady ze souhrnného listu</t>
  </si>
  <si>
    <t>Procent. zadání_x000D_
[% nákladů rozpočtu]</t>
  </si>
  <si>
    <t>Zařazení nákladů</t>
  </si>
  <si>
    <t>Celkové náklady za stavbu 1) + 2)</t>
  </si>
  <si>
    <t>1) Krycí list rozpočtu</t>
  </si>
  <si>
    <t>2) Rekapitulace rozpočtu</t>
  </si>
  <si>
    <t>3) Rozpočet</t>
  </si>
  <si>
    <t>Zpět na list:</t>
  </si>
  <si>
    <t>Rekapitulace stavby</t>
  </si>
  <si>
    <t>KRYCÍ LIST ROZPOČTU</t>
  </si>
  <si>
    <t>Objekt:</t>
  </si>
  <si>
    <t>Část:</t>
  </si>
  <si>
    <t>Náklady z rozpočtu</t>
  </si>
  <si>
    <t>Ostatní náklady</t>
  </si>
  <si>
    <t>REKAPITULACE ROZPOČTU</t>
  </si>
  <si>
    <t>Kód - Popis</t>
  </si>
  <si>
    <t>Cena celkem [CZK]</t>
  </si>
  <si>
    <t>1) Náklady z rozpočtu</t>
  </si>
  <si>
    <t>-1</t>
  </si>
  <si>
    <t>OST - Ostatní - Interiérové vybavení</t>
  </si>
  <si>
    <t>2) Ostatní náklady</t>
  </si>
  <si>
    <t>ROZPOČET</t>
  </si>
  <si>
    <t>PČ</t>
  </si>
  <si>
    <t>Typ</t>
  </si>
  <si>
    <t>Popis</t>
  </si>
  <si>
    <t>MJ</t>
  </si>
  <si>
    <t>Množství</t>
  </si>
  <si>
    <t>J.cena [CZK]</t>
  </si>
  <si>
    <t>Poznámka</t>
  </si>
  <si>
    <t>J. Nh [h]</t>
  </si>
  <si>
    <t>Nh celkem [h]</t>
  </si>
  <si>
    <t>J. hmotnost_x000D_
[t]</t>
  </si>
  <si>
    <t>Hmotnost_x000D_
celkem [t]</t>
  </si>
  <si>
    <t>J. suť [t]</t>
  </si>
  <si>
    <t>Suť Celkem [t]</t>
  </si>
  <si>
    <t>ROZPOCET</t>
  </si>
  <si>
    <t>K</t>
  </si>
  <si>
    <t>4</t>
  </si>
  <si>
    <t>VV</t>
  </si>
  <si>
    <t>3</t>
  </si>
  <si>
    <t>5</t>
  </si>
  <si>
    <t>6</t>
  </si>
  <si>
    <t>8</t>
  </si>
  <si>
    <t>kus</t>
  </si>
  <si>
    <t>20</t>
  </si>
  <si>
    <t>30</t>
  </si>
  <si>
    <t>35</t>
  </si>
  <si>
    <t>60</t>
  </si>
  <si>
    <t>001-J01</t>
  </si>
  <si>
    <t>Jídelní set - stůl 1200x800mm + 4Ks židlí (plastový sedák)</t>
  </si>
  <si>
    <t>512</t>
  </si>
  <si>
    <t>1461855113</t>
  </si>
  <si>
    <t>podrobný popis viz interiérové vybavení</t>
  </si>
  <si>
    <t>001-J02</t>
  </si>
  <si>
    <t>Stůl do denní místnosti - rozměr 800x800mm</t>
  </si>
  <si>
    <t>-355280565</t>
  </si>
  <si>
    <t>001-L01</t>
  </si>
  <si>
    <t>Studentská lavice - 2 místná, rozměr 1300x500mm, velikost XL</t>
  </si>
  <si>
    <t>457145917</t>
  </si>
  <si>
    <t>001-L02</t>
  </si>
  <si>
    <t>Stůl učitelský - délka 1300mm, hloubku stolu přizpůsobit navazující gastro technologii</t>
  </si>
  <si>
    <t>-1867884154</t>
  </si>
  <si>
    <t>001-L03</t>
  </si>
  <si>
    <t>Kancelářský stůl - rozměr 1250x 800mm</t>
  </si>
  <si>
    <t>-1021831026</t>
  </si>
  <si>
    <t>001-L04</t>
  </si>
  <si>
    <t>Stůl počítačový 750x800mm</t>
  </si>
  <si>
    <t>75902785</t>
  </si>
  <si>
    <t>001-L05</t>
  </si>
  <si>
    <t>Studentská lavice výškově nastavitelná - 2místná, rozměr 1300x500mm, velikost XL</t>
  </si>
  <si>
    <t>2116257421</t>
  </si>
  <si>
    <t>001-S01</t>
  </si>
  <si>
    <t>Skříň dvoudveřová 600x2000mm z laminovaných dřevotřískových desek, záda pevná</t>
  </si>
  <si>
    <t>-1157325380</t>
  </si>
  <si>
    <t>001-S02</t>
  </si>
  <si>
    <t>Skříň  s policemi uzamykatelná dvoudveřová 1200x500x2000mm z laminovaných dřevotřískových desek, záda pevná</t>
  </si>
  <si>
    <t>1523955517</t>
  </si>
  <si>
    <t>001-S03</t>
  </si>
  <si>
    <t>Skříň  prosklená dvoudveřová 1100x450x2000mm z laminovaných dřevotřískových desek, záda pevná</t>
  </si>
  <si>
    <t>-738221947</t>
  </si>
  <si>
    <t>001-S04</t>
  </si>
  <si>
    <t>Police z laminovaných dřevotřískových desek 2360x450mm</t>
  </si>
  <si>
    <t>1518419497</t>
  </si>
  <si>
    <t>001-Š01</t>
  </si>
  <si>
    <t>Skříňky do šatna, celokovová konstrukce na soklu, rozměr 300x500x1800mm</t>
  </si>
  <si>
    <t>-1763314787</t>
  </si>
  <si>
    <t>001-Š02</t>
  </si>
  <si>
    <t>Lavice do šatny , rozměr 350x1200mm, provedení bez opěrky</t>
  </si>
  <si>
    <t>1252589797</t>
  </si>
  <si>
    <t>001-T01</t>
  </si>
  <si>
    <t>Pojízdná magnetická tabule bílá 1500/1000mm</t>
  </si>
  <si>
    <t>-1888331929</t>
  </si>
  <si>
    <t>001-Ž01</t>
  </si>
  <si>
    <t>Stohovatelné žákovské židle výškově nastavitelné, velikost XL</t>
  </si>
  <si>
    <t>1954442762</t>
  </si>
  <si>
    <t>001-Ž02</t>
  </si>
  <si>
    <t>Stohovatelné učitelská židle výškově nastavitelné, velikost XL</t>
  </si>
  <si>
    <t>1720928217</t>
  </si>
  <si>
    <t>001-Ž03</t>
  </si>
  <si>
    <t>Kancekářská židle se síťovaným opěrákem</t>
  </si>
  <si>
    <t>-538755005</t>
  </si>
  <si>
    <t>001-Ž04</t>
  </si>
  <si>
    <t>877550680</t>
  </si>
  <si>
    <t>001-Ž05</t>
  </si>
  <si>
    <t>Židle do denní místnosti, sedák i opěrák z bukové překližky</t>
  </si>
  <si>
    <t>372007713</t>
  </si>
  <si>
    <t>17-SO 006-01 - Změna stavby před dokončením - vybavení (nábytek)</t>
  </si>
  <si>
    <t>17-SO006-01.1 - Vybavení (nábytek)</t>
  </si>
  <si>
    <t>Změna stavby před dokončením - vybavení (nábytek)</t>
  </si>
  <si>
    <t>Vybavení (nábytek)</t>
  </si>
  <si>
    <t>17-SO 006-01 - Změna stavby před dokončením - nábytek</t>
  </si>
  <si>
    <t>Soupis prací je sestaven za využití položek Cenové soustavy ÚRS 2017 01. Cenové a technické podmínky položek Cenové soustavy ÚRS, které jsou uvedeny v soupisu prací ( tzn. úvodní části katalogů ) jsou neomezeně dálkově k dispozici na www.cs-urs.cz. Položky soupisu prací, které nemají ve sloupci "Cenová soustava" uveden žádný údaj, nepochází z Cenové soustavy ÚRS._x000D_
_x000D_
Výkaz výměr - podklady viz výkresová část a technická zpráva.</t>
  </si>
  <si>
    <t>Cenová soustava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</si>
</sst>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%"/>
    <numFmt numFmtId="165" formatCode="dd\.mm\.yyyy"/>
    <numFmt numFmtId="166" formatCode="#,##0.00000"/>
    <numFmt numFmtId="167" formatCode="#,##0.000"/>
  </numFmts>
  <fonts count="40" x14ac:knownFonts="1">
    <font>
      <sz val="8"/>
      <name val="Trebuchet MS"/>
      <family val="2"/>
    </font>
    <font>
      <sz val="8"/>
      <color rgb="FF969696"/>
      <name val="Trebuchet MS"/>
      <family val="2"/>
      <charset val="238"/>
    </font>
    <font>
      <sz val="9"/>
      <name val="Trebuchet MS"/>
      <family val="2"/>
      <charset val="238"/>
    </font>
    <font>
      <b/>
      <sz val="12"/>
      <name val="Trebuchet MS"/>
      <family val="2"/>
      <charset val="238"/>
    </font>
    <font>
      <sz val="11"/>
      <name val="Trebuchet MS"/>
      <family val="2"/>
      <charset val="238"/>
    </font>
    <font>
      <sz val="10"/>
      <name val="Trebuchet MS"/>
      <family val="2"/>
      <charset val="238"/>
    </font>
    <font>
      <sz val="12"/>
      <color rgb="FF003366"/>
      <name val="Trebuchet MS"/>
      <family val="2"/>
      <charset val="238"/>
    </font>
    <font>
      <sz val="10"/>
      <color rgb="FF003366"/>
      <name val="Trebuchet MS"/>
      <family val="2"/>
      <charset val="238"/>
    </font>
    <font>
      <sz val="8"/>
      <color rgb="FF003366"/>
      <name val="Trebuchet MS"/>
      <family val="2"/>
      <charset val="238"/>
    </font>
    <font>
      <sz val="8"/>
      <color rgb="FF800080"/>
      <name val="Trebuchet MS"/>
      <family val="2"/>
      <charset val="238"/>
    </font>
    <font>
      <sz val="8"/>
      <color rgb="FF505050"/>
      <name val="Trebuchet MS"/>
      <family val="2"/>
      <charset val="238"/>
    </font>
    <font>
      <sz val="8"/>
      <color rgb="FFFAE682"/>
      <name val="Trebuchet MS"/>
      <family val="2"/>
      <charset val="238"/>
    </font>
    <font>
      <sz val="10"/>
      <color rgb="FF960000"/>
      <name val="Trebuchet MS"/>
      <family val="2"/>
      <charset val="238"/>
    </font>
    <font>
      <u/>
      <sz val="10"/>
      <color theme="10"/>
      <name val="Trebuchet MS"/>
      <family val="2"/>
      <charset val="238"/>
    </font>
    <font>
      <sz val="8"/>
      <color rgb="FF3366FF"/>
      <name val="Trebuchet MS"/>
      <family val="2"/>
      <charset val="238"/>
    </font>
    <font>
      <b/>
      <sz val="16"/>
      <name val="Trebuchet MS"/>
      <family val="2"/>
      <charset val="238"/>
    </font>
    <font>
      <sz val="9"/>
      <color rgb="FF969696"/>
      <name val="Trebuchet MS"/>
      <family val="2"/>
      <charset val="238"/>
    </font>
    <font>
      <sz val="10"/>
      <color rgb="FF464646"/>
      <name val="Trebuchet MS"/>
      <family val="2"/>
      <charset val="238"/>
    </font>
    <font>
      <b/>
      <sz val="10"/>
      <name val="Trebuchet MS"/>
      <family val="2"/>
      <charset val="238"/>
    </font>
    <font>
      <b/>
      <sz val="8"/>
      <color rgb="FF969696"/>
      <name val="Trebuchet MS"/>
      <family val="2"/>
      <charset val="238"/>
    </font>
    <font>
      <b/>
      <sz val="10"/>
      <color rgb="FF464646"/>
      <name val="Trebuchet MS"/>
      <family val="2"/>
      <charset val="238"/>
    </font>
    <font>
      <sz val="10"/>
      <color rgb="FF969696"/>
      <name val="Trebuchet MS"/>
      <family val="2"/>
      <charset val="238"/>
    </font>
    <font>
      <b/>
      <sz val="9"/>
      <name val="Trebuchet MS"/>
      <family val="2"/>
      <charset val="238"/>
    </font>
    <font>
      <sz val="12"/>
      <color rgb="FF969696"/>
      <name val="Trebuchet MS"/>
      <family val="2"/>
      <charset val="238"/>
    </font>
    <font>
      <b/>
      <sz val="12"/>
      <color rgb="FF960000"/>
      <name val="Trebuchet MS"/>
      <family val="2"/>
      <charset val="238"/>
    </font>
    <font>
      <sz val="12"/>
      <name val="Trebuchet MS"/>
      <family val="2"/>
      <charset val="238"/>
    </font>
    <font>
      <b/>
      <sz val="11"/>
      <color rgb="FF003366"/>
      <name val="Trebuchet MS"/>
      <family val="2"/>
      <charset val="238"/>
    </font>
    <font>
      <sz val="11"/>
      <color rgb="FF003366"/>
      <name val="Trebuchet MS"/>
      <family val="2"/>
      <charset val="238"/>
    </font>
    <font>
      <sz val="11"/>
      <color rgb="FF969696"/>
      <name val="Trebuchet MS"/>
      <family val="2"/>
      <charset val="238"/>
    </font>
    <font>
      <sz val="18"/>
      <color theme="10"/>
      <name val="Wingdings 2"/>
      <family val="1"/>
      <charset val="2"/>
    </font>
    <font>
      <b/>
      <sz val="10"/>
      <color rgb="FF003366"/>
      <name val="Trebuchet MS"/>
      <family val="2"/>
      <charset val="238"/>
    </font>
    <font>
      <b/>
      <sz val="12"/>
      <color rgb="FF800000"/>
      <name val="Trebuchet MS"/>
      <family val="2"/>
      <charset val="238"/>
    </font>
    <font>
      <b/>
      <sz val="12"/>
      <color rgb="FF800000"/>
      <name val="Trebuchet MS"/>
      <family val="2"/>
      <charset val="238"/>
    </font>
    <font>
      <b/>
      <sz val="8"/>
      <color rgb="FF800000"/>
      <name val="Trebuchet MS"/>
      <family val="2"/>
      <charset val="238"/>
    </font>
    <font>
      <sz val="9"/>
      <color rgb="FF000000"/>
      <name val="Trebuchet MS"/>
      <family val="2"/>
      <charset val="238"/>
    </font>
    <font>
      <sz val="8"/>
      <color rgb="FF960000"/>
      <name val="Trebuchet MS"/>
      <family val="2"/>
      <charset val="238"/>
    </font>
    <font>
      <b/>
      <sz val="8"/>
      <name val="Trebuchet MS"/>
      <family val="2"/>
      <charset val="238"/>
    </font>
    <font>
      <sz val="8"/>
      <color rgb="FF800080"/>
      <name val="Trebuchet MS"/>
      <family val="2"/>
      <charset val="238"/>
    </font>
    <font>
      <u/>
      <sz val="11"/>
      <color theme="10"/>
      <name val="Calibri"/>
      <family val="2"/>
      <charset val="238"/>
      <scheme val="minor"/>
    </font>
    <font>
      <b/>
      <sz val="10"/>
      <color rgb="FFFF0000"/>
      <name val="Trebuchet MS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FAE682"/>
      </patternFill>
    </fill>
    <fill>
      <patternFill patternType="solid">
        <fgColor rgb="FFC0C0C0"/>
      </patternFill>
    </fill>
    <fill>
      <patternFill patternType="solid">
        <fgColor rgb="FFBEBEBE"/>
      </patternFill>
    </fill>
    <fill>
      <patternFill patternType="solid">
        <fgColor rgb="FFD2D2D2"/>
      </patternFill>
    </fill>
    <fill>
      <patternFill patternType="solid">
        <fgColor theme="9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8" fillId="0" borderId="0" applyNumberFormat="0" applyFill="0" applyBorder="0" applyAlignment="0" applyProtection="0"/>
  </cellStyleXfs>
  <cellXfs count="302">
    <xf numFmtId="0" fontId="0" fillId="0" borderId="0" xfId="0"/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11" fillId="2" borderId="0" xfId="0" applyFont="1" applyFill="1" applyAlignment="1" applyProtection="1">
      <alignment horizontal="left" vertical="center"/>
    </xf>
    <xf numFmtId="0" fontId="5" fillId="2" borderId="0" xfId="0" applyFont="1" applyFill="1" applyAlignment="1" applyProtection="1">
      <alignment vertical="center"/>
    </xf>
    <xf numFmtId="0" fontId="12" fillId="2" borderId="0" xfId="0" applyFont="1" applyFill="1" applyAlignment="1" applyProtection="1">
      <alignment horizontal="left" vertical="center"/>
    </xf>
    <xf numFmtId="0" fontId="13" fillId="2" borderId="0" xfId="1" applyFont="1" applyFill="1" applyAlignment="1" applyProtection="1">
      <alignment vertical="center"/>
    </xf>
    <xf numFmtId="0" fontId="0" fillId="2" borderId="0" xfId="0" applyFill="1"/>
    <xf numFmtId="0" fontId="11" fillId="2" borderId="0" xfId="0" applyFont="1" applyFill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14" fillId="0" borderId="0" xfId="0" applyFont="1" applyAlignment="1">
      <alignment horizontal="left" vertical="center"/>
    </xf>
    <xf numFmtId="0" fontId="0" fillId="0" borderId="0" xfId="0" applyBorder="1"/>
    <xf numFmtId="0" fontId="16" fillId="0" borderId="0" xfId="0" applyFont="1" applyBorder="1" applyAlignment="1">
      <alignment horizontal="left" vertical="top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top"/>
    </xf>
    <xf numFmtId="0" fontId="16" fillId="0" borderId="0" xfId="0" applyFont="1" applyBorder="1" applyAlignment="1">
      <alignment horizontal="left" vertical="center"/>
    </xf>
    <xf numFmtId="0" fontId="0" fillId="0" borderId="6" xfId="0" applyBorder="1"/>
    <xf numFmtId="0" fontId="17" fillId="0" borderId="0" xfId="0" applyFont="1" applyBorder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18" fillId="0" borderId="7" xfId="0" applyFont="1" applyBorder="1" applyAlignment="1">
      <alignment horizontal="left" vertical="center"/>
    </xf>
    <xf numFmtId="0" fontId="0" fillId="0" borderId="7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1" fillId="0" borderId="0" xfId="0" applyFont="1" applyBorder="1" applyAlignment="1">
      <alignment horizontal="left" vertical="center"/>
    </xf>
    <xf numFmtId="0" fontId="1" fillId="0" borderId="0" xfId="0" applyFont="1" applyBorder="1" applyAlignment="1">
      <alignment horizontal="center" vertical="center"/>
    </xf>
    <xf numFmtId="0" fontId="1" fillId="0" borderId="5" xfId="0" applyFont="1" applyBorder="1" applyAlignment="1">
      <alignment vertical="center"/>
    </xf>
    <xf numFmtId="0" fontId="0" fillId="4" borderId="0" xfId="0" applyFont="1" applyFill="1" applyBorder="1" applyAlignment="1">
      <alignment vertical="center"/>
    </xf>
    <xf numFmtId="0" fontId="3" fillId="4" borderId="8" xfId="0" applyFont="1" applyFill="1" applyBorder="1" applyAlignment="1">
      <alignment horizontal="left" vertical="center"/>
    </xf>
    <xf numFmtId="0" fontId="0" fillId="4" borderId="9" xfId="0" applyFont="1" applyFill="1" applyBorder="1" applyAlignment="1">
      <alignment vertical="center"/>
    </xf>
    <xf numFmtId="0" fontId="3" fillId="4" borderId="9" xfId="0" applyFont="1" applyFill="1" applyBorder="1" applyAlignment="1">
      <alignment horizontal="center" vertical="center"/>
    </xf>
    <xf numFmtId="0" fontId="20" fillId="0" borderId="11" xfId="0" applyFont="1" applyBorder="1" applyAlignment="1">
      <alignment horizontal="left"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0" fillId="0" borderId="14" xfId="0" applyBorder="1"/>
    <xf numFmtId="0" fontId="0" fillId="0" borderId="15" xfId="0" applyBorder="1"/>
    <xf numFmtId="0" fontId="21" fillId="0" borderId="16" xfId="0" applyFont="1" applyBorder="1" applyAlignment="1">
      <alignment horizontal="left" vertical="center"/>
    </xf>
    <xf numFmtId="0" fontId="0" fillId="0" borderId="17" xfId="0" applyFont="1" applyBorder="1" applyAlignment="1">
      <alignment vertical="center"/>
    </xf>
    <xf numFmtId="0" fontId="21" fillId="0" borderId="17" xfId="0" applyFont="1" applyBorder="1" applyAlignment="1">
      <alignment horizontal="left" vertical="center"/>
    </xf>
    <xf numFmtId="0" fontId="0" fillId="0" borderId="18" xfId="0" applyFont="1" applyBorder="1" applyAlignment="1">
      <alignment vertical="center"/>
    </xf>
    <xf numFmtId="0" fontId="0" fillId="0" borderId="19" xfId="0" applyFont="1" applyBorder="1" applyAlignment="1">
      <alignment vertical="center"/>
    </xf>
    <xf numFmtId="0" fontId="0" fillId="0" borderId="20" xfId="0" applyFont="1" applyBorder="1" applyAlignment="1">
      <alignment vertical="center"/>
    </xf>
    <xf numFmtId="0" fontId="0" fillId="0" borderId="21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22" fillId="0" borderId="0" xfId="0" applyFont="1" applyBorder="1" applyAlignment="1">
      <alignment vertical="center"/>
    </xf>
    <xf numFmtId="165" fontId="2" fillId="0" borderId="0" xfId="0" applyNumberFormat="1" applyFont="1" applyBorder="1" applyAlignment="1">
      <alignment horizontal="left" vertical="center"/>
    </xf>
    <xf numFmtId="0" fontId="0" fillId="0" borderId="15" xfId="0" applyFont="1" applyBorder="1" applyAlignment="1">
      <alignment vertical="center"/>
    </xf>
    <xf numFmtId="0" fontId="0" fillId="5" borderId="9" xfId="0" applyFont="1" applyFill="1" applyBorder="1" applyAlignment="1">
      <alignment vertical="center"/>
    </xf>
    <xf numFmtId="0" fontId="16" fillId="0" borderId="22" xfId="0" applyFont="1" applyBorder="1" applyAlignment="1">
      <alignment horizontal="center" vertical="center" wrapText="1"/>
    </xf>
    <xf numFmtId="0" fontId="16" fillId="0" borderId="23" xfId="0" applyFont="1" applyBorder="1" applyAlignment="1">
      <alignment horizontal="center" vertical="center" wrapText="1"/>
    </xf>
    <xf numFmtId="0" fontId="16" fillId="0" borderId="24" xfId="0" applyFont="1" applyBorder="1" applyAlignment="1">
      <alignment horizontal="center" vertical="center" wrapText="1"/>
    </xf>
    <xf numFmtId="0" fontId="0" fillId="0" borderId="11" xfId="0" applyFont="1" applyBorder="1" applyAlignment="1">
      <alignment vertical="center"/>
    </xf>
    <xf numFmtId="0" fontId="24" fillId="0" borderId="0" xfId="0" applyFont="1" applyBorder="1" applyAlignment="1">
      <alignment horizontal="left" vertical="center"/>
    </xf>
    <xf numFmtId="0" fontId="24" fillId="0" borderId="0" xfId="0" applyFont="1" applyBorder="1" applyAlignment="1">
      <alignment vertical="center"/>
    </xf>
    <xf numFmtId="4" fontId="23" fillId="0" borderId="14" xfId="0" applyNumberFormat="1" applyFont="1" applyBorder="1" applyAlignment="1">
      <alignment vertical="center"/>
    </xf>
    <xf numFmtId="4" fontId="23" fillId="0" borderId="0" xfId="0" applyNumberFormat="1" applyFont="1" applyBorder="1" applyAlignment="1">
      <alignment vertical="center"/>
    </xf>
    <xf numFmtId="166" fontId="23" fillId="0" borderId="0" xfId="0" applyNumberFormat="1" applyFont="1" applyBorder="1" applyAlignment="1">
      <alignment vertical="center"/>
    </xf>
    <xf numFmtId="4" fontId="23" fillId="0" borderId="15" xfId="0" applyNumberFormat="1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4" fillId="0" borderId="4" xfId="0" applyFont="1" applyBorder="1" applyAlignment="1">
      <alignment vertical="center"/>
    </xf>
    <xf numFmtId="0" fontId="26" fillId="0" borderId="0" xfId="0" applyFont="1" applyBorder="1" applyAlignment="1">
      <alignment vertical="center"/>
    </xf>
    <xf numFmtId="0" fontId="27" fillId="0" borderId="0" xfId="0" applyFont="1" applyBorder="1" applyAlignment="1">
      <alignment vertical="center"/>
    </xf>
    <xf numFmtId="0" fontId="4" fillId="0" borderId="5" xfId="0" applyFont="1" applyBorder="1" applyAlignment="1">
      <alignment vertical="center"/>
    </xf>
    <xf numFmtId="4" fontId="28" fillId="0" borderId="14" xfId="0" applyNumberFormat="1" applyFont="1" applyBorder="1" applyAlignment="1">
      <alignment vertical="center"/>
    </xf>
    <xf numFmtId="4" fontId="28" fillId="0" borderId="0" xfId="0" applyNumberFormat="1" applyFont="1" applyBorder="1" applyAlignment="1">
      <alignment vertical="center"/>
    </xf>
    <xf numFmtId="166" fontId="28" fillId="0" borderId="0" xfId="0" applyNumberFormat="1" applyFont="1" applyBorder="1" applyAlignment="1">
      <alignment vertical="center"/>
    </xf>
    <xf numFmtId="4" fontId="28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9" fillId="0" borderId="0" xfId="1" applyFont="1" applyAlignment="1">
      <alignment horizontal="center" vertical="center"/>
    </xf>
    <xf numFmtId="0" fontId="5" fillId="0" borderId="4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4" fontId="21" fillId="0" borderId="14" xfId="0" applyNumberFormat="1" applyFont="1" applyBorder="1" applyAlignment="1">
      <alignment vertical="center"/>
    </xf>
    <xf numFmtId="4" fontId="21" fillId="0" borderId="0" xfId="0" applyNumberFormat="1" applyFont="1" applyBorder="1" applyAlignment="1">
      <alignment vertical="center"/>
    </xf>
    <xf numFmtId="166" fontId="21" fillId="0" borderId="0" xfId="0" applyNumberFormat="1" applyFont="1" applyBorder="1" applyAlignment="1">
      <alignment vertical="center"/>
    </xf>
    <xf numFmtId="4" fontId="21" fillId="0" borderId="15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0" fillId="0" borderId="16" xfId="0" applyFont="1" applyBorder="1" applyAlignment="1">
      <alignment vertical="center"/>
    </xf>
    <xf numFmtId="0" fontId="24" fillId="5" borderId="0" xfId="0" applyFont="1" applyFill="1" applyBorder="1" applyAlignment="1">
      <alignment horizontal="left" vertical="center"/>
    </xf>
    <xf numFmtId="0" fontId="0" fillId="5" borderId="0" xfId="0" applyFont="1" applyFill="1" applyBorder="1" applyAlignment="1">
      <alignment vertical="center"/>
    </xf>
    <xf numFmtId="0" fontId="0" fillId="2" borderId="0" xfId="0" applyFill="1" applyProtection="1"/>
    <xf numFmtId="4" fontId="4" fillId="0" borderId="0" xfId="0" applyNumberFormat="1" applyFont="1" applyAlignment="1">
      <alignment vertical="center"/>
    </xf>
    <xf numFmtId="4" fontId="5" fillId="0" borderId="0" xfId="0" applyNumberFormat="1" applyFont="1" applyAlignment="1">
      <alignment vertical="center"/>
    </xf>
    <xf numFmtId="4" fontId="39" fillId="0" borderId="0" xfId="0" applyNumberFormat="1" applyFont="1" applyAlignment="1">
      <alignment vertical="center"/>
    </xf>
    <xf numFmtId="4" fontId="0" fillId="0" borderId="0" xfId="0" applyNumberFormat="1"/>
    <xf numFmtId="0" fontId="14" fillId="3" borderId="0" xfId="0" applyFont="1" applyFill="1" applyAlignment="1">
      <alignment horizontal="center" vertical="center"/>
    </xf>
    <xf numFmtId="0" fontId="0" fillId="0" borderId="0" xfId="0"/>
    <xf numFmtId="4" fontId="24" fillId="0" borderId="0" xfId="0" applyNumberFormat="1" applyFont="1" applyBorder="1" applyAlignment="1">
      <alignment horizontal="right" vertical="center"/>
    </xf>
    <xf numFmtId="4" fontId="24" fillId="0" borderId="0" xfId="0" applyNumberFormat="1" applyFont="1" applyBorder="1" applyAlignment="1">
      <alignment vertical="center"/>
    </xf>
    <xf numFmtId="4" fontId="27" fillId="0" borderId="0" xfId="0" applyNumberFormat="1" applyFont="1" applyBorder="1" applyAlignment="1">
      <alignment vertical="center"/>
    </xf>
    <xf numFmtId="0" fontId="27" fillId="0" borderId="0" xfId="0" applyFont="1" applyBorder="1" applyAlignment="1">
      <alignment vertical="center"/>
    </xf>
    <xf numFmtId="4" fontId="27" fillId="0" borderId="0" xfId="0" applyNumberFormat="1" applyFont="1" applyBorder="1" applyAlignment="1">
      <alignment horizontal="right" vertical="center"/>
    </xf>
    <xf numFmtId="0" fontId="23" fillId="0" borderId="11" xfId="0" applyFont="1" applyBorder="1" applyAlignment="1">
      <alignment horizontal="center" vertical="center"/>
    </xf>
    <xf numFmtId="0" fontId="23" fillId="0" borderId="12" xfId="0" applyFont="1" applyBorder="1" applyAlignment="1">
      <alignment horizontal="left" vertical="center"/>
    </xf>
    <xf numFmtId="0" fontId="1" fillId="0" borderId="14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vertical="center"/>
    </xf>
    <xf numFmtId="4" fontId="5" fillId="0" borderId="0" xfId="0" applyNumberFormat="1" applyFont="1" applyBorder="1" applyAlignment="1">
      <alignment vertical="center"/>
    </xf>
    <xf numFmtId="0" fontId="0" fillId="0" borderId="0" xfId="0" applyBorder="1"/>
    <xf numFmtId="4" fontId="18" fillId="0" borderId="7" xfId="0" applyNumberFormat="1" applyFont="1" applyBorder="1" applyAlignment="1">
      <alignment vertical="center"/>
    </xf>
    <xf numFmtId="0" fontId="0" fillId="0" borderId="7" xfId="0" applyFont="1" applyBorder="1" applyAlignment="1">
      <alignment vertical="center"/>
    </xf>
    <xf numFmtId="4" fontId="24" fillId="5" borderId="0" xfId="0" applyNumberFormat="1" applyFont="1" applyFill="1" applyBorder="1" applyAlignment="1">
      <alignment vertical="center"/>
    </xf>
    <xf numFmtId="0" fontId="26" fillId="0" borderId="0" xfId="0" applyFont="1" applyBorder="1" applyAlignment="1">
      <alignment horizontal="left" vertical="center" wrapText="1"/>
    </xf>
    <xf numFmtId="4" fontId="7" fillId="0" borderId="0" xfId="0" applyNumberFormat="1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30" fillId="0" borderId="0" xfId="0" applyFont="1" applyBorder="1" applyAlignment="1">
      <alignment horizontal="left" vertical="center" wrapText="1"/>
    </xf>
    <xf numFmtId="0" fontId="2" fillId="5" borderId="8" xfId="0" applyFont="1" applyFill="1" applyBorder="1" applyAlignment="1">
      <alignment horizontal="center" vertical="center"/>
    </xf>
    <xf numFmtId="0" fontId="2" fillId="5" borderId="9" xfId="0" applyFont="1" applyFill="1" applyBorder="1" applyAlignment="1">
      <alignment horizontal="left" vertical="center"/>
    </xf>
    <xf numFmtId="0" fontId="2" fillId="5" borderId="9" xfId="0" applyFont="1" applyFill="1" applyBorder="1" applyAlignment="1">
      <alignment horizontal="center" vertical="center"/>
    </xf>
    <xf numFmtId="0" fontId="2" fillId="5" borderId="10" xfId="0" applyFont="1" applyFill="1" applyBorder="1" applyAlignment="1">
      <alignment horizontal="left" vertical="center"/>
    </xf>
    <xf numFmtId="0" fontId="3" fillId="4" borderId="9" xfId="0" applyFont="1" applyFill="1" applyBorder="1" applyAlignment="1">
      <alignment horizontal="left" vertical="center"/>
    </xf>
    <xf numFmtId="0" fontId="0" fillId="4" borderId="9" xfId="0" applyFont="1" applyFill="1" applyBorder="1" applyAlignment="1">
      <alignment vertical="center"/>
    </xf>
    <xf numFmtId="4" fontId="3" fillId="4" borderId="9" xfId="0" applyNumberFormat="1" applyFont="1" applyFill="1" applyBorder="1" applyAlignment="1">
      <alignment vertical="center"/>
    </xf>
    <xf numFmtId="0" fontId="0" fillId="4" borderId="10" xfId="0" applyFont="1" applyFill="1" applyBorder="1" applyAlignment="1">
      <alignment vertical="center"/>
    </xf>
    <xf numFmtId="0" fontId="15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vertical="center"/>
    </xf>
    <xf numFmtId="164" fontId="1" fillId="0" borderId="0" xfId="0" applyNumberFormat="1" applyFont="1" applyBorder="1" applyAlignment="1">
      <alignment vertical="center"/>
    </xf>
    <xf numFmtId="0" fontId="1" fillId="0" borderId="0" xfId="0" applyFont="1" applyBorder="1" applyAlignment="1">
      <alignment vertical="center"/>
    </xf>
    <xf numFmtId="4" fontId="19" fillId="0" borderId="0" xfId="0" applyNumberFormat="1" applyFont="1" applyBorder="1" applyAlignment="1">
      <alignment vertical="center"/>
    </xf>
    <xf numFmtId="0" fontId="14" fillId="0" borderId="0" xfId="0" applyFont="1" applyBorder="1" applyAlignment="1">
      <alignment horizontal="center" vertical="center"/>
    </xf>
    <xf numFmtId="0" fontId="14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top" wrapText="1"/>
    </xf>
    <xf numFmtId="0" fontId="2" fillId="0" borderId="0" xfId="0" applyFont="1" applyBorder="1" applyAlignment="1">
      <alignment horizontal="left" vertical="center" wrapText="1"/>
    </xf>
    <xf numFmtId="0" fontId="13" fillId="2" borderId="0" xfId="1" applyFont="1" applyFill="1" applyAlignment="1" applyProtection="1">
      <alignment horizontal="center" vertical="center"/>
    </xf>
    <xf numFmtId="0" fontId="0" fillId="0" borderId="0" xfId="0" applyProtection="1"/>
    <xf numFmtId="0" fontId="14" fillId="0" borderId="0" xfId="0" applyFont="1" applyBorder="1" applyAlignment="1" applyProtection="1">
      <alignment horizontal="center" vertical="center"/>
    </xf>
    <xf numFmtId="0" fontId="14" fillId="0" borderId="0" xfId="0" applyFont="1" applyBorder="1" applyAlignment="1" applyProtection="1">
      <alignment horizontal="left" vertical="center"/>
    </xf>
    <xf numFmtId="0" fontId="14" fillId="0" borderId="0" xfId="0" applyFont="1" applyBorder="1" applyAlignment="1" applyProtection="1">
      <alignment horizontal="left" vertical="center"/>
    </xf>
    <xf numFmtId="0" fontId="14" fillId="3" borderId="0" xfId="0" applyFont="1" applyFill="1" applyAlignment="1" applyProtection="1">
      <alignment horizontal="center" vertical="center"/>
    </xf>
    <xf numFmtId="0" fontId="0" fillId="0" borderId="0" xfId="0" applyProtection="1"/>
    <xf numFmtId="0" fontId="0" fillId="0" borderId="0" xfId="0" applyFont="1" applyAlignment="1" applyProtection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 applyProtection="1"/>
    <xf numFmtId="0" fontId="15" fillId="0" borderId="0" xfId="0" applyFont="1" applyBorder="1" applyAlignment="1" applyProtection="1">
      <alignment horizontal="center" vertical="center"/>
    </xf>
    <xf numFmtId="0" fontId="15" fillId="0" borderId="0" xfId="0" applyFont="1" applyBorder="1" applyAlignment="1" applyProtection="1">
      <alignment horizontal="left" vertical="center"/>
    </xf>
    <xf numFmtId="0" fontId="15" fillId="0" borderId="0" xfId="0" applyFont="1" applyBorder="1" applyAlignment="1" applyProtection="1">
      <alignment horizontal="left" vertical="center"/>
    </xf>
    <xf numFmtId="0" fontId="0" fillId="0" borderId="5" xfId="0" applyBorder="1" applyProtection="1"/>
    <xf numFmtId="0" fontId="14" fillId="0" borderId="0" xfId="0" applyFont="1" applyAlignment="1" applyProtection="1">
      <alignment horizontal="left" vertical="center"/>
    </xf>
    <xf numFmtId="0" fontId="0" fillId="0" borderId="0" xfId="0" applyBorder="1" applyProtection="1"/>
    <xf numFmtId="0" fontId="16" fillId="0" borderId="0" xfId="0" applyFont="1" applyBorder="1" applyAlignment="1" applyProtection="1">
      <alignment horizontal="left" vertical="center"/>
    </xf>
    <xf numFmtId="0" fontId="16" fillId="0" borderId="0" xfId="0" applyFont="1" applyBorder="1" applyAlignment="1" applyProtection="1">
      <alignment horizontal="left" vertical="center" wrapText="1"/>
    </xf>
    <xf numFmtId="0" fontId="16" fillId="0" borderId="0" xfId="0" applyFont="1" applyBorder="1" applyAlignment="1" applyProtection="1">
      <alignment horizontal="left" vertical="center"/>
    </xf>
    <xf numFmtId="0" fontId="0" fillId="0" borderId="0" xfId="0" applyBorder="1" applyProtection="1"/>
    <xf numFmtId="0" fontId="0" fillId="0" borderId="0" xfId="0" applyFont="1" applyAlignment="1" applyProtection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Border="1" applyAlignment="1" applyProtection="1">
      <alignment vertical="center"/>
    </xf>
    <xf numFmtId="0" fontId="3" fillId="0" borderId="0" xfId="0" applyFont="1" applyBorder="1" applyAlignment="1" applyProtection="1">
      <alignment horizontal="left" vertical="top"/>
    </xf>
    <xf numFmtId="0" fontId="3" fillId="0" borderId="0" xfId="0" applyFont="1" applyBorder="1" applyAlignment="1" applyProtection="1">
      <alignment horizontal="left" vertical="top" wrapText="1"/>
    </xf>
    <xf numFmtId="0" fontId="0" fillId="0" borderId="0" xfId="0" applyFont="1" applyBorder="1" applyAlignment="1" applyProtection="1">
      <alignment vertical="center"/>
    </xf>
    <xf numFmtId="0" fontId="0" fillId="0" borderId="5" xfId="0" applyFont="1" applyBorder="1" applyAlignment="1" applyProtection="1">
      <alignment vertical="center"/>
    </xf>
    <xf numFmtId="0" fontId="2" fillId="0" borderId="0" xfId="0" applyFont="1" applyBorder="1" applyAlignment="1" applyProtection="1">
      <alignment horizontal="left" vertical="center"/>
    </xf>
    <xf numFmtId="165" fontId="2" fillId="0" borderId="0" xfId="0" applyNumberFormat="1" applyFont="1" applyBorder="1" applyAlignment="1" applyProtection="1">
      <alignment horizontal="left" vertical="center"/>
    </xf>
    <xf numFmtId="0" fontId="2" fillId="0" borderId="0" xfId="0" applyFont="1" applyBorder="1" applyAlignment="1" applyProtection="1">
      <alignment horizontal="left" vertical="center"/>
    </xf>
    <xf numFmtId="0" fontId="2" fillId="0" borderId="0" xfId="0" applyFont="1" applyBorder="1" applyAlignment="1" applyProtection="1">
      <alignment horizontal="left" vertical="center" wrapText="1"/>
    </xf>
    <xf numFmtId="0" fontId="0" fillId="0" borderId="12" xfId="0" applyFont="1" applyBorder="1" applyAlignment="1" applyProtection="1">
      <alignment vertical="center"/>
    </xf>
    <xf numFmtId="0" fontId="5" fillId="0" borderId="0" xfId="0" applyFont="1" applyBorder="1" applyAlignment="1" applyProtection="1">
      <alignment horizontal="left" vertical="center"/>
    </xf>
    <xf numFmtId="4" fontId="5" fillId="0" borderId="0" xfId="0" applyNumberFormat="1" applyFont="1" applyBorder="1" applyAlignment="1" applyProtection="1">
      <alignment vertical="center"/>
    </xf>
    <xf numFmtId="0" fontId="17" fillId="0" borderId="0" xfId="0" applyFont="1" applyBorder="1" applyAlignment="1" applyProtection="1">
      <alignment horizontal="left" vertical="center"/>
    </xf>
    <xf numFmtId="0" fontId="18" fillId="0" borderId="0" xfId="0" applyFont="1" applyBorder="1" applyAlignment="1" applyProtection="1">
      <alignment horizontal="left" vertical="center"/>
    </xf>
    <xf numFmtId="4" fontId="18" fillId="0" borderId="0" xfId="0" applyNumberFormat="1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left" vertical="center"/>
    </xf>
    <xf numFmtId="164" fontId="1" fillId="0" borderId="0" xfId="0" applyNumberFormat="1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right" vertical="center"/>
    </xf>
    <xf numFmtId="4" fontId="1" fillId="0" borderId="0" xfId="0" applyNumberFormat="1" applyFont="1" applyBorder="1" applyAlignment="1" applyProtection="1">
      <alignment vertical="center"/>
    </xf>
    <xf numFmtId="0" fontId="0" fillId="5" borderId="0" xfId="0" applyFont="1" applyFill="1" applyBorder="1" applyAlignment="1" applyProtection="1">
      <alignment vertical="center"/>
    </xf>
    <xf numFmtId="0" fontId="3" fillId="5" borderId="8" xfId="0" applyFont="1" applyFill="1" applyBorder="1" applyAlignment="1" applyProtection="1">
      <alignment horizontal="left" vertical="center"/>
    </xf>
    <xf numFmtId="0" fontId="0" fillId="5" borderId="9" xfId="0" applyFont="1" applyFill="1" applyBorder="1" applyAlignment="1" applyProtection="1">
      <alignment vertical="center"/>
    </xf>
    <xf numFmtId="0" fontId="3" fillId="5" borderId="9" xfId="0" applyFont="1" applyFill="1" applyBorder="1" applyAlignment="1" applyProtection="1">
      <alignment horizontal="right" vertical="center"/>
    </xf>
    <xf numFmtId="0" fontId="3" fillId="5" borderId="9" xfId="0" applyFont="1" applyFill="1" applyBorder="1" applyAlignment="1" applyProtection="1">
      <alignment horizontal="center" vertical="center"/>
    </xf>
    <xf numFmtId="4" fontId="3" fillId="5" borderId="9" xfId="0" applyNumberFormat="1" applyFont="1" applyFill="1" applyBorder="1" applyAlignment="1" applyProtection="1">
      <alignment vertical="center"/>
    </xf>
    <xf numFmtId="4" fontId="3" fillId="5" borderId="10" xfId="0" applyNumberFormat="1" applyFont="1" applyFill="1" applyBorder="1" applyAlignment="1" applyProtection="1">
      <alignment vertical="center"/>
    </xf>
    <xf numFmtId="0" fontId="20" fillId="0" borderId="11" xfId="0" applyFont="1" applyBorder="1" applyAlignment="1" applyProtection="1">
      <alignment horizontal="left"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Border="1" applyProtection="1"/>
    <xf numFmtId="0" fontId="0" fillId="0" borderId="15" xfId="0" applyBorder="1" applyProtection="1"/>
    <xf numFmtId="0" fontId="21" fillId="0" borderId="16" xfId="0" applyFont="1" applyBorder="1" applyAlignment="1" applyProtection="1">
      <alignment horizontal="left" vertical="center"/>
    </xf>
    <xf numFmtId="0" fontId="0" fillId="0" borderId="17" xfId="0" applyFont="1" applyBorder="1" applyAlignment="1" applyProtection="1">
      <alignment vertical="center"/>
    </xf>
    <xf numFmtId="0" fontId="21" fillId="0" borderId="17" xfId="0" applyFont="1" applyBorder="1" applyAlignment="1" applyProtection="1">
      <alignment horizontal="left" vertical="center"/>
    </xf>
    <xf numFmtId="0" fontId="0" fillId="0" borderId="18" xfId="0" applyFont="1" applyBorder="1" applyAlignment="1" applyProtection="1">
      <alignment vertical="center"/>
    </xf>
    <xf numFmtId="0" fontId="0" fillId="0" borderId="19" xfId="0" applyFont="1" applyBorder="1" applyAlignment="1" applyProtection="1">
      <alignment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3" fillId="0" borderId="0" xfId="0" applyFont="1" applyBorder="1" applyAlignment="1" applyProtection="1">
      <alignment horizontal="left" vertical="center"/>
    </xf>
    <xf numFmtId="0" fontId="3" fillId="0" borderId="0" xfId="0" applyFont="1" applyBorder="1" applyAlignment="1" applyProtection="1">
      <alignment horizontal="left" vertical="center" wrapText="1"/>
    </xf>
    <xf numFmtId="0" fontId="2" fillId="5" borderId="0" xfId="0" applyFont="1" applyFill="1" applyBorder="1" applyAlignment="1" applyProtection="1">
      <alignment horizontal="center" vertical="center"/>
    </xf>
    <xf numFmtId="0" fontId="0" fillId="5" borderId="0" xfId="0" applyFont="1" applyFill="1" applyBorder="1" applyAlignment="1" applyProtection="1">
      <alignment vertical="center"/>
    </xf>
    <xf numFmtId="0" fontId="31" fillId="0" borderId="0" xfId="0" applyFont="1" applyBorder="1" applyAlignment="1" applyProtection="1">
      <alignment horizontal="left" vertical="center"/>
    </xf>
    <xf numFmtId="4" fontId="24" fillId="0" borderId="0" xfId="0" applyNumberFormat="1" applyFont="1" applyBorder="1" applyAlignment="1" applyProtection="1">
      <alignment vertical="center"/>
    </xf>
    <xf numFmtId="4" fontId="32" fillId="0" borderId="0" xfId="0" applyNumberFormat="1" applyFont="1" applyBorder="1" applyAlignment="1" applyProtection="1">
      <alignment vertical="center"/>
    </xf>
    <xf numFmtId="4" fontId="32" fillId="0" borderId="0" xfId="0" applyNumberFormat="1" applyFont="1" applyBorder="1" applyAlignment="1" applyProtection="1">
      <alignment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Border="1" applyAlignment="1" applyProtection="1">
      <alignment vertical="center"/>
    </xf>
    <xf numFmtId="0" fontId="6" fillId="0" borderId="0" xfId="0" applyFont="1" applyBorder="1" applyAlignment="1" applyProtection="1">
      <alignment horizontal="left" vertical="center"/>
    </xf>
    <xf numFmtId="4" fontId="6" fillId="0" borderId="0" xfId="0" applyNumberFormat="1" applyFont="1" applyBorder="1" applyAlignment="1" applyProtection="1">
      <alignment vertical="center"/>
    </xf>
    <xf numFmtId="0" fontId="6" fillId="0" borderId="0" xfId="0" applyFont="1" applyBorder="1" applyAlignment="1" applyProtection="1">
      <alignment vertical="center"/>
    </xf>
    <xf numFmtId="0" fontId="6" fillId="0" borderId="5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4" fontId="33" fillId="0" borderId="0" xfId="0" applyNumberFormat="1" applyFont="1" applyBorder="1" applyAlignment="1" applyProtection="1">
      <alignment vertical="center"/>
    </xf>
    <xf numFmtId="4" fontId="33" fillId="0" borderId="0" xfId="0" applyNumberFormat="1" applyFont="1" applyBorder="1" applyAlignment="1" applyProtection="1">
      <alignment vertical="center"/>
    </xf>
    <xf numFmtId="0" fontId="0" fillId="0" borderId="25" xfId="0" applyFont="1" applyBorder="1" applyAlignment="1" applyProtection="1">
      <alignment vertical="center"/>
    </xf>
    <xf numFmtId="0" fontId="16" fillId="0" borderId="25" xfId="0" applyFont="1" applyBorder="1" applyAlignment="1" applyProtection="1">
      <alignment horizontal="center" vertical="center"/>
    </xf>
    <xf numFmtId="0" fontId="24" fillId="5" borderId="0" xfId="0" applyFont="1" applyFill="1" applyBorder="1" applyAlignment="1" applyProtection="1">
      <alignment horizontal="left" vertical="center"/>
    </xf>
    <xf numFmtId="4" fontId="24" fillId="5" borderId="0" xfId="0" applyNumberFormat="1" applyFont="1" applyFill="1" applyBorder="1" applyAlignment="1" applyProtection="1">
      <alignment vertical="center"/>
    </xf>
    <xf numFmtId="4" fontId="24" fillId="5" borderId="0" xfId="0" applyNumberFormat="1" applyFont="1" applyFill="1" applyBorder="1" applyAlignment="1" applyProtection="1">
      <alignment vertical="center"/>
    </xf>
    <xf numFmtId="0" fontId="0" fillId="0" borderId="4" xfId="0" applyFont="1" applyBorder="1" applyAlignment="1" applyProtection="1">
      <alignment horizontal="center" vertical="center" wrapText="1"/>
    </xf>
    <xf numFmtId="0" fontId="2" fillId="5" borderId="22" xfId="0" applyFont="1" applyFill="1" applyBorder="1" applyAlignment="1" applyProtection="1">
      <alignment horizontal="center" vertical="center" wrapText="1"/>
    </xf>
    <xf numFmtId="0" fontId="2" fillId="5" borderId="23" xfId="0" applyFont="1" applyFill="1" applyBorder="1" applyAlignment="1" applyProtection="1">
      <alignment horizontal="center" vertical="center" wrapText="1"/>
    </xf>
    <xf numFmtId="0" fontId="2" fillId="5" borderId="23" xfId="0" applyFont="1" applyFill="1" applyBorder="1" applyAlignment="1" applyProtection="1">
      <alignment horizontal="center" vertical="center" wrapText="1"/>
    </xf>
    <xf numFmtId="0" fontId="34" fillId="5" borderId="23" xfId="0" applyFont="1" applyFill="1" applyBorder="1" applyAlignment="1" applyProtection="1">
      <alignment horizontal="center" vertical="center" wrapText="1"/>
    </xf>
    <xf numFmtId="0" fontId="2" fillId="5" borderId="24" xfId="0" applyFont="1" applyFill="1" applyBorder="1" applyAlignment="1" applyProtection="1">
      <alignment horizontal="center" vertical="center" wrapText="1"/>
    </xf>
    <xf numFmtId="0" fontId="0" fillId="0" borderId="5" xfId="0" applyFont="1" applyBorder="1" applyAlignment="1" applyProtection="1">
      <alignment horizontal="center" vertical="center" wrapText="1"/>
    </xf>
    <xf numFmtId="0" fontId="0" fillId="0" borderId="0" xfId="0" applyFont="1" applyAlignment="1" applyProtection="1">
      <alignment horizontal="center" vertical="center" wrapText="1"/>
    </xf>
    <xf numFmtId="0" fontId="16" fillId="0" borderId="22" xfId="0" applyFont="1" applyBorder="1" applyAlignment="1" applyProtection="1">
      <alignment horizontal="center" vertical="center" wrapText="1"/>
    </xf>
    <xf numFmtId="0" fontId="16" fillId="0" borderId="23" xfId="0" applyFont="1" applyBorder="1" applyAlignment="1" applyProtection="1">
      <alignment horizontal="center" vertical="center" wrapText="1"/>
    </xf>
    <xf numFmtId="0" fontId="16" fillId="0" borderId="24" xfId="0" applyFont="1" applyBorder="1" applyAlignment="1" applyProtection="1">
      <alignment horizontal="center" vertical="center" wrapText="1"/>
    </xf>
    <xf numFmtId="0" fontId="24" fillId="0" borderId="0" xfId="0" applyFont="1" applyBorder="1" applyAlignment="1" applyProtection="1">
      <alignment horizontal="left" vertical="center"/>
    </xf>
    <xf numFmtId="4" fontId="24" fillId="0" borderId="12" xfId="0" applyNumberFormat="1" applyFont="1" applyBorder="1" applyAlignment="1" applyProtection="1"/>
    <xf numFmtId="4" fontId="3" fillId="0" borderId="12" xfId="0" applyNumberFormat="1" applyFont="1" applyBorder="1" applyAlignment="1" applyProtection="1">
      <alignment vertical="center"/>
    </xf>
    <xf numFmtId="4" fontId="3" fillId="0" borderId="0" xfId="0" applyNumberFormat="1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166" fontId="35" fillId="0" borderId="12" xfId="0" applyNumberFormat="1" applyFont="1" applyBorder="1" applyAlignment="1" applyProtection="1"/>
    <xf numFmtId="166" fontId="35" fillId="0" borderId="13" xfId="0" applyNumberFormat="1" applyFont="1" applyBorder="1" applyAlignment="1" applyProtection="1"/>
    <xf numFmtId="4" fontId="36" fillId="0" borderId="0" xfId="0" applyNumberFormat="1" applyFont="1" applyAlignment="1" applyProtection="1">
      <alignment vertical="center"/>
    </xf>
    <xf numFmtId="0" fontId="8" fillId="0" borderId="4" xfId="0" applyFont="1" applyBorder="1" applyAlignment="1" applyProtection="1"/>
    <xf numFmtId="0" fontId="8" fillId="0" borderId="0" xfId="0" applyFont="1" applyBorder="1" applyAlignment="1" applyProtection="1"/>
    <xf numFmtId="0" fontId="6" fillId="0" borderId="0" xfId="0" applyFont="1" applyBorder="1" applyAlignment="1" applyProtection="1">
      <alignment horizontal="left"/>
    </xf>
    <xf numFmtId="4" fontId="6" fillId="0" borderId="17" xfId="0" applyNumberFormat="1" applyFont="1" applyBorder="1" applyAlignment="1" applyProtection="1"/>
    <xf numFmtId="4" fontId="6" fillId="0" borderId="17" xfId="0" applyNumberFormat="1" applyFont="1" applyBorder="1" applyAlignment="1" applyProtection="1">
      <alignment vertical="center"/>
    </xf>
    <xf numFmtId="4" fontId="6" fillId="0" borderId="0" xfId="0" applyNumberFormat="1" applyFont="1" applyBorder="1" applyAlignment="1" applyProtection="1">
      <alignment vertical="center"/>
    </xf>
    <xf numFmtId="0" fontId="8" fillId="0" borderId="5" xfId="0" applyFont="1" applyBorder="1" applyAlignment="1" applyProtection="1"/>
    <xf numFmtId="0" fontId="8" fillId="0" borderId="0" xfId="0" applyFont="1" applyAlignment="1" applyProtection="1"/>
    <xf numFmtId="0" fontId="8" fillId="0" borderId="14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 applyProtection="1">
      <alignment horizontal="left"/>
    </xf>
    <xf numFmtId="0" fontId="8" fillId="0" borderId="0" xfId="0" applyFont="1" applyAlignment="1" applyProtection="1">
      <alignment horizontal="center"/>
    </xf>
    <xf numFmtId="4" fontId="8" fillId="0" borderId="0" xfId="0" applyNumberFormat="1" applyFont="1" applyAlignment="1" applyProtection="1">
      <alignment vertical="center"/>
    </xf>
    <xf numFmtId="0" fontId="0" fillId="0" borderId="25" xfId="0" applyFont="1" applyBorder="1" applyAlignment="1" applyProtection="1">
      <alignment horizontal="center" vertical="center"/>
    </xf>
    <xf numFmtId="49" fontId="0" fillId="0" borderId="25" xfId="0" applyNumberFormat="1" applyFont="1" applyBorder="1" applyAlignment="1" applyProtection="1">
      <alignment horizontal="left" vertical="center" wrapText="1"/>
    </xf>
    <xf numFmtId="0" fontId="0" fillId="0" borderId="25" xfId="0" applyFont="1" applyBorder="1" applyAlignment="1" applyProtection="1">
      <alignment horizontal="left" vertical="center" wrapText="1"/>
    </xf>
    <xf numFmtId="0" fontId="0" fillId="0" borderId="25" xfId="0" applyFont="1" applyBorder="1" applyAlignment="1" applyProtection="1">
      <alignment horizontal="center" vertical="center" wrapText="1"/>
    </xf>
    <xf numFmtId="167" fontId="0" fillId="0" borderId="25" xfId="0" applyNumberFormat="1" applyFont="1" applyBorder="1" applyAlignment="1" applyProtection="1">
      <alignment vertical="center"/>
    </xf>
    <xf numFmtId="4" fontId="0" fillId="0" borderId="25" xfId="0" applyNumberFormat="1" applyFont="1" applyBorder="1" applyAlignment="1" applyProtection="1">
      <alignment vertical="center"/>
    </xf>
    <xf numFmtId="0" fontId="1" fillId="0" borderId="25" xfId="0" applyFont="1" applyBorder="1" applyAlignment="1" applyProtection="1">
      <alignment horizontal="left" vertical="center"/>
    </xf>
    <xf numFmtId="0" fontId="1" fillId="0" borderId="0" xfId="0" applyFont="1" applyBorder="1" applyAlignment="1" applyProtection="1">
      <alignment horizontal="center" vertical="center"/>
    </xf>
    <xf numFmtId="166" fontId="1" fillId="0" borderId="0" xfId="0" applyNumberFormat="1" applyFont="1" applyBorder="1" applyAlignment="1" applyProtection="1">
      <alignment vertical="center"/>
    </xf>
    <xf numFmtId="166" fontId="1" fillId="0" borderId="15" xfId="0" applyNumberFormat="1" applyFont="1" applyBorder="1" applyAlignment="1" applyProtection="1">
      <alignment vertical="center"/>
    </xf>
    <xf numFmtId="4" fontId="0" fillId="0" borderId="0" xfId="0" applyNumberFormat="1" applyFont="1" applyAlignment="1" applyProtection="1">
      <alignment vertical="center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37" fillId="0" borderId="0" xfId="0" applyFont="1" applyBorder="1" applyAlignment="1" applyProtection="1">
      <alignment horizontal="left" vertical="center"/>
    </xf>
    <xf numFmtId="0" fontId="37" fillId="0" borderId="12" xfId="0" applyFont="1" applyBorder="1" applyAlignment="1" applyProtection="1">
      <alignment horizontal="left" vertical="center" wrapText="1"/>
    </xf>
    <xf numFmtId="0" fontId="9" fillId="0" borderId="12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horizontal="left" vertical="center"/>
    </xf>
    <xf numFmtId="0" fontId="9" fillId="0" borderId="5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horizontal="left" vertical="center"/>
    </xf>
    <xf numFmtId="0" fontId="10" fillId="0" borderId="0" xfId="0" applyFont="1" applyBorder="1" applyAlignment="1" applyProtection="1">
      <alignment horizontal="left" vertical="center" wrapText="1"/>
    </xf>
    <xf numFmtId="0" fontId="10" fillId="0" borderId="0" xfId="0" applyFont="1" applyBorder="1" applyAlignment="1" applyProtection="1">
      <alignment vertical="center"/>
    </xf>
    <xf numFmtId="167" fontId="10" fillId="0" borderId="0" xfId="0" applyNumberFormat="1" applyFont="1" applyBorder="1" applyAlignment="1" applyProtection="1">
      <alignment vertical="center"/>
    </xf>
    <xf numFmtId="0" fontId="10" fillId="0" borderId="5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2" fillId="6" borderId="0" xfId="0" applyFont="1" applyFill="1" applyBorder="1" applyAlignment="1">
      <alignment horizontal="left" vertical="center"/>
    </xf>
    <xf numFmtId="0" fontId="0" fillId="6" borderId="0" xfId="0" applyFill="1" applyBorder="1"/>
    <xf numFmtId="4" fontId="0" fillId="6" borderId="25" xfId="0" applyNumberFormat="1" applyFont="1" applyFill="1" applyBorder="1" applyAlignment="1" applyProtection="1">
      <alignment vertical="center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71145" cy="271145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K94"/>
  <sheetViews>
    <sheetView showGridLines="0" workbookViewId="0">
      <pane ySplit="1" topLeftCell="A2" activePane="bottomLeft" state="frozen"/>
      <selection pane="bottomLeft" activeCell="AN8" sqref="AN8"/>
    </sheetView>
  </sheetViews>
  <sheetFormatPr defaultRowHeight="13.1" x14ac:dyDescent="0.35"/>
  <cols>
    <col min="1" max="1" width="8.33203125" customWidth="1"/>
    <col min="2" max="2" width="1.6640625" customWidth="1"/>
    <col min="3" max="3" width="4.1640625" customWidth="1"/>
    <col min="4" max="7" width="2.5" customWidth="1"/>
    <col min="8" max="8" width="9.1640625" customWidth="1"/>
    <col min="9" max="33" width="2.5" customWidth="1"/>
    <col min="34" max="34" width="3.33203125" customWidth="1"/>
    <col min="35" max="37" width="2.5" customWidth="1"/>
    <col min="38" max="38" width="8.33203125" customWidth="1"/>
    <col min="39" max="39" width="3.33203125" customWidth="1"/>
    <col min="40" max="40" width="13.33203125" customWidth="1"/>
    <col min="41" max="41" width="4.33203125" customWidth="1"/>
    <col min="42" max="42" width="4.1640625" customWidth="1"/>
    <col min="43" max="43" width="8.1640625" customWidth="1"/>
    <col min="44" max="44" width="13.6640625" customWidth="1"/>
    <col min="45" max="46" width="25.83203125" hidden="1" customWidth="1"/>
    <col min="47" max="47" width="25" hidden="1" customWidth="1"/>
    <col min="48" max="52" width="21.6640625" hidden="1" customWidth="1"/>
    <col min="53" max="53" width="19.1640625" hidden="1" customWidth="1"/>
    <col min="54" max="54" width="25" hidden="1" customWidth="1"/>
    <col min="55" max="56" width="19.1640625" hidden="1" customWidth="1"/>
    <col min="57" max="57" width="66.5" hidden="1" customWidth="1"/>
    <col min="58" max="58" width="20.6640625" hidden="1" customWidth="1"/>
    <col min="59" max="59" width="30.83203125" hidden="1" customWidth="1"/>
    <col min="71" max="89" width="9.33203125" hidden="1"/>
  </cols>
  <sheetData>
    <row r="1" spans="1:73" ht="21.3" customHeight="1" x14ac:dyDescent="0.35">
      <c r="A1" s="7" t="s">
        <v>0</v>
      </c>
      <c r="B1" s="8"/>
      <c r="C1" s="8"/>
      <c r="D1" s="9" t="s">
        <v>1</v>
      </c>
      <c r="E1" s="8"/>
      <c r="F1" s="8"/>
      <c r="G1" s="8"/>
      <c r="H1" s="8"/>
      <c r="I1" s="8"/>
      <c r="J1" s="8"/>
      <c r="K1" s="10" t="s">
        <v>2</v>
      </c>
      <c r="L1" s="10"/>
      <c r="M1" s="10"/>
      <c r="N1" s="10"/>
      <c r="O1" s="10"/>
      <c r="P1" s="10"/>
      <c r="Q1" s="10"/>
      <c r="R1" s="10"/>
      <c r="S1" s="10"/>
      <c r="T1" s="8"/>
      <c r="U1" s="8"/>
      <c r="V1" s="8"/>
      <c r="W1" s="10" t="s">
        <v>3</v>
      </c>
      <c r="X1" s="10"/>
      <c r="Y1" s="10"/>
      <c r="Z1" s="10"/>
      <c r="AA1" s="10"/>
      <c r="AB1" s="10"/>
      <c r="AC1" s="10"/>
      <c r="AD1" s="10"/>
      <c r="AE1" s="10"/>
      <c r="AF1" s="10"/>
      <c r="AG1" s="8"/>
      <c r="AH1" s="8"/>
      <c r="AI1" s="11"/>
      <c r="AJ1" s="11"/>
      <c r="AK1" s="11"/>
      <c r="AL1" s="11"/>
      <c r="AM1" s="11"/>
      <c r="AN1" s="11"/>
      <c r="AO1" s="11"/>
      <c r="AP1" s="11"/>
      <c r="AQ1" s="11"/>
      <c r="AR1" s="11"/>
      <c r="AS1" s="11"/>
      <c r="AT1" s="11"/>
      <c r="AU1" s="11"/>
      <c r="AV1" s="11"/>
      <c r="AW1" s="11"/>
      <c r="AX1" s="11"/>
      <c r="AY1" s="11"/>
      <c r="AZ1" s="11"/>
      <c r="BA1" s="12" t="s">
        <v>4</v>
      </c>
      <c r="BB1" s="12" t="s">
        <v>5</v>
      </c>
      <c r="BC1" s="11"/>
      <c r="BD1" s="11"/>
      <c r="BE1" s="11"/>
      <c r="BF1" s="11"/>
      <c r="BG1" s="11"/>
      <c r="BH1" s="11"/>
      <c r="BI1" s="11"/>
      <c r="BJ1" s="11"/>
      <c r="BK1" s="11"/>
      <c r="BL1" s="11"/>
      <c r="BM1" s="11"/>
      <c r="BN1" s="11"/>
      <c r="BO1" s="11"/>
      <c r="BP1" s="11"/>
      <c r="BQ1" s="11"/>
      <c r="BR1" s="11"/>
      <c r="BT1" s="13" t="s">
        <v>6</v>
      </c>
      <c r="BU1" s="13" t="s">
        <v>6</v>
      </c>
    </row>
    <row r="2" spans="1:73" ht="37" customHeight="1" x14ac:dyDescent="0.35">
      <c r="C2" s="142" t="s">
        <v>7</v>
      </c>
      <c r="D2" s="143"/>
      <c r="E2" s="143"/>
      <c r="F2" s="143"/>
      <c r="G2" s="143"/>
      <c r="H2" s="143"/>
      <c r="I2" s="143"/>
      <c r="J2" s="143"/>
      <c r="K2" s="143"/>
      <c r="L2" s="143"/>
      <c r="M2" s="143"/>
      <c r="N2" s="143"/>
      <c r="O2" s="143"/>
      <c r="P2" s="143"/>
      <c r="Q2" s="143"/>
      <c r="R2" s="143"/>
      <c r="S2" s="143"/>
      <c r="T2" s="143"/>
      <c r="U2" s="143"/>
      <c r="V2" s="143"/>
      <c r="W2" s="143"/>
      <c r="X2" s="143"/>
      <c r="Y2" s="143"/>
      <c r="Z2" s="143"/>
      <c r="AA2" s="143"/>
      <c r="AB2" s="143"/>
      <c r="AC2" s="143"/>
      <c r="AD2" s="143"/>
      <c r="AE2" s="143"/>
      <c r="AF2" s="143"/>
      <c r="AG2" s="143"/>
      <c r="AH2" s="143"/>
      <c r="AI2" s="143"/>
      <c r="AJ2" s="143"/>
      <c r="AK2" s="143"/>
      <c r="AL2" s="143"/>
      <c r="AM2" s="143"/>
      <c r="AN2" s="143"/>
      <c r="AO2" s="143"/>
      <c r="AP2" s="143"/>
      <c r="AR2" s="106" t="s">
        <v>8</v>
      </c>
      <c r="AS2" s="107"/>
      <c r="AT2" s="107"/>
      <c r="AU2" s="107"/>
      <c r="AV2" s="107"/>
      <c r="AW2" s="107"/>
      <c r="AX2" s="107"/>
      <c r="AY2" s="107"/>
      <c r="AZ2" s="107"/>
      <c r="BA2" s="107"/>
      <c r="BB2" s="107"/>
      <c r="BC2" s="107"/>
      <c r="BD2" s="107"/>
      <c r="BE2" s="107"/>
      <c r="BS2" s="14" t="s">
        <v>9</v>
      </c>
      <c r="BT2" s="14" t="s">
        <v>10</v>
      </c>
    </row>
    <row r="3" spans="1:73" ht="6.9" customHeight="1" x14ac:dyDescent="0.35">
      <c r="B3" s="15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7"/>
      <c r="BS3" s="14" t="s">
        <v>9</v>
      </c>
      <c r="BT3" s="14" t="s">
        <v>11</v>
      </c>
    </row>
    <row r="4" spans="1:73" ht="37" customHeight="1" x14ac:dyDescent="0.35">
      <c r="B4" s="18"/>
      <c r="C4" s="135" t="s">
        <v>12</v>
      </c>
      <c r="D4" s="136"/>
      <c r="E4" s="136"/>
      <c r="F4" s="136"/>
      <c r="G4" s="136"/>
      <c r="H4" s="136"/>
      <c r="I4" s="136"/>
      <c r="J4" s="136"/>
      <c r="K4" s="136"/>
      <c r="L4" s="136"/>
      <c r="M4" s="136"/>
      <c r="N4" s="136"/>
      <c r="O4" s="136"/>
      <c r="P4" s="136"/>
      <c r="Q4" s="136"/>
      <c r="R4" s="136"/>
      <c r="S4" s="136"/>
      <c r="T4" s="136"/>
      <c r="U4" s="136"/>
      <c r="V4" s="136"/>
      <c r="W4" s="136"/>
      <c r="X4" s="136"/>
      <c r="Y4" s="136"/>
      <c r="Z4" s="136"/>
      <c r="AA4" s="136"/>
      <c r="AB4" s="136"/>
      <c r="AC4" s="136"/>
      <c r="AD4" s="136"/>
      <c r="AE4" s="136"/>
      <c r="AF4" s="136"/>
      <c r="AG4" s="136"/>
      <c r="AH4" s="136"/>
      <c r="AI4" s="136"/>
      <c r="AJ4" s="136"/>
      <c r="AK4" s="136"/>
      <c r="AL4" s="136"/>
      <c r="AM4" s="136"/>
      <c r="AN4" s="136"/>
      <c r="AO4" s="136"/>
      <c r="AP4" s="136"/>
      <c r="AQ4" s="19"/>
      <c r="AS4" s="20" t="s">
        <v>13</v>
      </c>
      <c r="BS4" s="14" t="s">
        <v>14</v>
      </c>
    </row>
    <row r="5" spans="1:73" ht="14.4" customHeight="1" x14ac:dyDescent="0.35">
      <c r="B5" s="18"/>
      <c r="C5" s="21"/>
      <c r="D5" s="22" t="s">
        <v>15</v>
      </c>
      <c r="E5" s="21"/>
      <c r="F5" s="21"/>
      <c r="G5" s="21"/>
      <c r="H5" s="21"/>
      <c r="I5" s="21"/>
      <c r="J5" s="21"/>
      <c r="K5" s="144" t="s">
        <v>16</v>
      </c>
      <c r="L5" s="119"/>
      <c r="M5" s="119"/>
      <c r="N5" s="119"/>
      <c r="O5" s="119"/>
      <c r="P5" s="119"/>
      <c r="Q5" s="119"/>
      <c r="R5" s="119"/>
      <c r="S5" s="119"/>
      <c r="T5" s="119"/>
      <c r="U5" s="119"/>
      <c r="V5" s="119"/>
      <c r="W5" s="119"/>
      <c r="X5" s="119"/>
      <c r="Y5" s="119"/>
      <c r="Z5" s="119"/>
      <c r="AA5" s="119"/>
      <c r="AB5" s="119"/>
      <c r="AC5" s="119"/>
      <c r="AD5" s="119"/>
      <c r="AE5" s="119"/>
      <c r="AF5" s="119"/>
      <c r="AG5" s="119"/>
      <c r="AH5" s="119"/>
      <c r="AI5" s="119"/>
      <c r="AJ5" s="119"/>
      <c r="AK5" s="119"/>
      <c r="AL5" s="119"/>
      <c r="AM5" s="119"/>
      <c r="AN5" s="119"/>
      <c r="AO5" s="119"/>
      <c r="AP5" s="21"/>
      <c r="AQ5" s="19"/>
      <c r="BS5" s="14" t="s">
        <v>9</v>
      </c>
    </row>
    <row r="6" spans="1:73" ht="37" customHeight="1" x14ac:dyDescent="0.35">
      <c r="B6" s="18"/>
      <c r="C6" s="21"/>
      <c r="D6" s="24" t="s">
        <v>17</v>
      </c>
      <c r="E6" s="21"/>
      <c r="F6" s="21"/>
      <c r="G6" s="21"/>
      <c r="H6" s="21"/>
      <c r="I6" s="21"/>
      <c r="J6" s="21"/>
      <c r="K6" s="145" t="s">
        <v>18</v>
      </c>
      <c r="L6" s="119"/>
      <c r="M6" s="119"/>
      <c r="N6" s="119"/>
      <c r="O6" s="119"/>
      <c r="P6" s="119"/>
      <c r="Q6" s="119"/>
      <c r="R6" s="119"/>
      <c r="S6" s="119"/>
      <c r="T6" s="119"/>
      <c r="U6" s="119"/>
      <c r="V6" s="119"/>
      <c r="W6" s="119"/>
      <c r="X6" s="119"/>
      <c r="Y6" s="119"/>
      <c r="Z6" s="119"/>
      <c r="AA6" s="119"/>
      <c r="AB6" s="119"/>
      <c r="AC6" s="119"/>
      <c r="AD6" s="119"/>
      <c r="AE6" s="119"/>
      <c r="AF6" s="119"/>
      <c r="AG6" s="119"/>
      <c r="AH6" s="119"/>
      <c r="AI6" s="119"/>
      <c r="AJ6" s="119"/>
      <c r="AK6" s="119"/>
      <c r="AL6" s="119"/>
      <c r="AM6" s="119"/>
      <c r="AN6" s="119"/>
      <c r="AO6" s="119"/>
      <c r="AP6" s="21"/>
      <c r="AQ6" s="19"/>
      <c r="BS6" s="14" t="s">
        <v>9</v>
      </c>
    </row>
    <row r="7" spans="1:73" ht="14.4" customHeight="1" x14ac:dyDescent="0.35">
      <c r="B7" s="18"/>
      <c r="C7" s="21"/>
      <c r="D7" s="25" t="s">
        <v>19</v>
      </c>
      <c r="E7" s="21"/>
      <c r="F7" s="21"/>
      <c r="G7" s="21"/>
      <c r="H7" s="21"/>
      <c r="I7" s="21"/>
      <c r="J7" s="21"/>
      <c r="K7" s="23" t="s">
        <v>5</v>
      </c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H7" s="21"/>
      <c r="AI7" s="21"/>
      <c r="AJ7" s="21"/>
      <c r="AK7" s="25" t="s">
        <v>20</v>
      </c>
      <c r="AL7" s="21"/>
      <c r="AM7" s="21"/>
      <c r="AN7" s="23" t="s">
        <v>5</v>
      </c>
      <c r="AO7" s="21"/>
      <c r="AP7" s="21"/>
      <c r="AQ7" s="19"/>
      <c r="BS7" s="14" t="s">
        <v>9</v>
      </c>
    </row>
    <row r="8" spans="1:73" ht="14.4" customHeight="1" x14ac:dyDescent="0.35">
      <c r="B8" s="18"/>
      <c r="C8" s="21"/>
      <c r="D8" s="25" t="s">
        <v>21</v>
      </c>
      <c r="E8" s="21"/>
      <c r="F8" s="21"/>
      <c r="G8" s="21"/>
      <c r="H8" s="21"/>
      <c r="I8" s="21"/>
      <c r="J8" s="21"/>
      <c r="K8" s="23" t="s">
        <v>22</v>
      </c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21"/>
      <c r="AK8" s="25" t="s">
        <v>23</v>
      </c>
      <c r="AL8" s="21"/>
      <c r="AM8" s="21"/>
      <c r="AN8" s="299"/>
      <c r="AO8" s="21"/>
      <c r="AP8" s="21"/>
      <c r="AQ8" s="19"/>
      <c r="BS8" s="14" t="s">
        <v>9</v>
      </c>
    </row>
    <row r="9" spans="1:73" ht="14.4" customHeight="1" x14ac:dyDescent="0.35">
      <c r="B9" s="18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1"/>
      <c r="AM9" s="21"/>
      <c r="AN9" s="21"/>
      <c r="AO9" s="21"/>
      <c r="AP9" s="21"/>
      <c r="AQ9" s="19"/>
      <c r="BS9" s="14" t="s">
        <v>9</v>
      </c>
    </row>
    <row r="10" spans="1:73" ht="14.4" customHeight="1" x14ac:dyDescent="0.35">
      <c r="B10" s="18"/>
      <c r="C10" s="21"/>
      <c r="D10" s="25" t="s">
        <v>24</v>
      </c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21"/>
      <c r="AK10" s="25" t="s">
        <v>25</v>
      </c>
      <c r="AL10" s="21"/>
      <c r="AM10" s="21"/>
      <c r="AN10" s="23" t="s">
        <v>5</v>
      </c>
      <c r="AO10" s="21"/>
      <c r="AP10" s="21"/>
      <c r="AQ10" s="19"/>
      <c r="BS10" s="14" t="s">
        <v>9</v>
      </c>
    </row>
    <row r="11" spans="1:73" ht="18.5" customHeight="1" x14ac:dyDescent="0.35">
      <c r="B11" s="18"/>
      <c r="C11" s="21"/>
      <c r="D11" s="21"/>
      <c r="E11" s="23" t="s">
        <v>26</v>
      </c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25" t="s">
        <v>27</v>
      </c>
      <c r="AL11" s="21"/>
      <c r="AM11" s="21"/>
      <c r="AN11" s="23" t="s">
        <v>5</v>
      </c>
      <c r="AO11" s="21"/>
      <c r="AP11" s="21"/>
      <c r="AQ11" s="19"/>
      <c r="BS11" s="14" t="s">
        <v>9</v>
      </c>
    </row>
    <row r="12" spans="1:73" ht="6.9" customHeight="1" x14ac:dyDescent="0.35">
      <c r="B12" s="18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21"/>
      <c r="AM12" s="21"/>
      <c r="AN12" s="21"/>
      <c r="AO12" s="21"/>
      <c r="AP12" s="21"/>
      <c r="AQ12" s="19"/>
      <c r="BS12" s="14" t="s">
        <v>9</v>
      </c>
    </row>
    <row r="13" spans="1:73" ht="14.4" customHeight="1" x14ac:dyDescent="0.35">
      <c r="B13" s="18"/>
      <c r="C13" s="21"/>
      <c r="D13" s="25" t="s">
        <v>28</v>
      </c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21"/>
      <c r="AK13" s="25" t="s">
        <v>25</v>
      </c>
      <c r="AL13" s="21"/>
      <c r="AM13" s="21"/>
      <c r="AN13" s="299" t="s">
        <v>5</v>
      </c>
      <c r="AO13" s="21"/>
      <c r="AP13" s="21"/>
      <c r="AQ13" s="19"/>
      <c r="BS13" s="14" t="s">
        <v>9</v>
      </c>
    </row>
    <row r="14" spans="1:73" x14ac:dyDescent="0.35">
      <c r="B14" s="18"/>
      <c r="C14" s="21"/>
      <c r="D14" s="21"/>
      <c r="E14" s="299"/>
      <c r="F14" s="300"/>
      <c r="G14" s="300"/>
      <c r="H14" s="300"/>
      <c r="I14" s="300"/>
      <c r="J14" s="300"/>
      <c r="K14" s="300"/>
      <c r="L14" s="300"/>
      <c r="M14" s="300"/>
      <c r="N14" s="300"/>
      <c r="O14" s="300"/>
      <c r="P14" s="300"/>
      <c r="Q14" s="300"/>
      <c r="R14" s="300"/>
      <c r="S14" s="300"/>
      <c r="T14" s="300"/>
      <c r="U14" s="21"/>
      <c r="V14" s="21"/>
      <c r="W14" s="21"/>
      <c r="X14" s="21"/>
      <c r="Y14" s="21"/>
      <c r="Z14" s="21"/>
      <c r="AA14" s="21"/>
      <c r="AB14" s="21"/>
      <c r="AC14" s="21"/>
      <c r="AD14" s="21"/>
      <c r="AE14" s="21"/>
      <c r="AF14" s="21"/>
      <c r="AG14" s="21"/>
      <c r="AH14" s="21"/>
      <c r="AI14" s="21"/>
      <c r="AJ14" s="21"/>
      <c r="AK14" s="25" t="s">
        <v>27</v>
      </c>
      <c r="AL14" s="21"/>
      <c r="AM14" s="21"/>
      <c r="AN14" s="299" t="s">
        <v>5</v>
      </c>
      <c r="AO14" s="21"/>
      <c r="AP14" s="21"/>
      <c r="AQ14" s="19"/>
      <c r="BS14" s="14" t="s">
        <v>9</v>
      </c>
    </row>
    <row r="15" spans="1:73" ht="6.9" customHeight="1" x14ac:dyDescent="0.35">
      <c r="B15" s="18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21"/>
      <c r="AM15" s="21"/>
      <c r="AN15" s="21"/>
      <c r="AO15" s="21"/>
      <c r="AP15" s="21"/>
      <c r="AQ15" s="19"/>
      <c r="BS15" s="14" t="s">
        <v>6</v>
      </c>
    </row>
    <row r="16" spans="1:73" ht="14.4" customHeight="1" x14ac:dyDescent="0.35">
      <c r="B16" s="18"/>
      <c r="C16" s="21"/>
      <c r="D16" s="25" t="s">
        <v>29</v>
      </c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25" t="s">
        <v>25</v>
      </c>
      <c r="AL16" s="21"/>
      <c r="AM16" s="21"/>
      <c r="AN16" s="23" t="s">
        <v>5</v>
      </c>
      <c r="AO16" s="21"/>
      <c r="AP16" s="21"/>
      <c r="AQ16" s="19"/>
      <c r="BS16" s="14" t="s">
        <v>6</v>
      </c>
    </row>
    <row r="17" spans="2:71" ht="18.5" customHeight="1" x14ac:dyDescent="0.35">
      <c r="B17" s="18"/>
      <c r="C17" s="21"/>
      <c r="D17" s="21"/>
      <c r="E17" s="23" t="s">
        <v>30</v>
      </c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25" t="s">
        <v>27</v>
      </c>
      <c r="AL17" s="21"/>
      <c r="AM17" s="21"/>
      <c r="AN17" s="23" t="s">
        <v>5</v>
      </c>
      <c r="AO17" s="21"/>
      <c r="AP17" s="21"/>
      <c r="AQ17" s="19"/>
      <c r="BS17" s="14" t="s">
        <v>31</v>
      </c>
    </row>
    <row r="18" spans="2:71" ht="6.9" customHeight="1" x14ac:dyDescent="0.35">
      <c r="B18" s="18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21"/>
      <c r="AK18" s="21"/>
      <c r="AL18" s="21"/>
      <c r="AM18" s="21"/>
      <c r="AN18" s="21"/>
      <c r="AO18" s="21"/>
      <c r="AP18" s="21"/>
      <c r="AQ18" s="19"/>
      <c r="BS18" s="14" t="s">
        <v>9</v>
      </c>
    </row>
    <row r="19" spans="2:71" ht="14.4" customHeight="1" x14ac:dyDescent="0.35">
      <c r="B19" s="18"/>
      <c r="C19" s="21"/>
      <c r="D19" s="25" t="s">
        <v>32</v>
      </c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25" t="s">
        <v>25</v>
      </c>
      <c r="AL19" s="21"/>
      <c r="AM19" s="21"/>
      <c r="AN19" s="23" t="s">
        <v>5</v>
      </c>
      <c r="AO19" s="21"/>
      <c r="AP19" s="21"/>
      <c r="AQ19" s="19"/>
      <c r="BS19" s="14" t="s">
        <v>9</v>
      </c>
    </row>
    <row r="20" spans="2:71" ht="18.5" customHeight="1" x14ac:dyDescent="0.35">
      <c r="B20" s="18"/>
      <c r="C20" s="21"/>
      <c r="D20" s="21"/>
      <c r="E20" s="23" t="s">
        <v>33</v>
      </c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25" t="s">
        <v>27</v>
      </c>
      <c r="AL20" s="21"/>
      <c r="AM20" s="21"/>
      <c r="AN20" s="23" t="s">
        <v>5</v>
      </c>
      <c r="AO20" s="21"/>
      <c r="AP20" s="21"/>
      <c r="AQ20" s="19"/>
    </row>
    <row r="21" spans="2:71" ht="6.9" customHeight="1" x14ac:dyDescent="0.35">
      <c r="B21" s="18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  <c r="AK21" s="21"/>
      <c r="AL21" s="21"/>
      <c r="AM21" s="21"/>
      <c r="AN21" s="21"/>
      <c r="AO21" s="21"/>
      <c r="AP21" s="21"/>
      <c r="AQ21" s="19"/>
    </row>
    <row r="22" spans="2:71" x14ac:dyDescent="0.35">
      <c r="B22" s="18"/>
      <c r="C22" s="21"/>
      <c r="D22" s="25" t="s">
        <v>34</v>
      </c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1"/>
      <c r="AJ22" s="21"/>
      <c r="AK22" s="21"/>
      <c r="AL22" s="21"/>
      <c r="AM22" s="21"/>
      <c r="AN22" s="21"/>
      <c r="AO22" s="21"/>
      <c r="AP22" s="21"/>
      <c r="AQ22" s="19"/>
    </row>
    <row r="23" spans="2:71" ht="22.6" customHeight="1" x14ac:dyDescent="0.35">
      <c r="B23" s="18"/>
      <c r="C23" s="21"/>
      <c r="D23" s="21"/>
      <c r="E23" s="146" t="s">
        <v>5</v>
      </c>
      <c r="F23" s="146"/>
      <c r="G23" s="146"/>
      <c r="H23" s="146"/>
      <c r="I23" s="146"/>
      <c r="J23" s="146"/>
      <c r="K23" s="146"/>
      <c r="L23" s="146"/>
      <c r="M23" s="146"/>
      <c r="N23" s="146"/>
      <c r="O23" s="146"/>
      <c r="P23" s="146"/>
      <c r="Q23" s="146"/>
      <c r="R23" s="146"/>
      <c r="S23" s="146"/>
      <c r="T23" s="146"/>
      <c r="U23" s="146"/>
      <c r="V23" s="146"/>
      <c r="W23" s="146"/>
      <c r="X23" s="146"/>
      <c r="Y23" s="146"/>
      <c r="Z23" s="146"/>
      <c r="AA23" s="146"/>
      <c r="AB23" s="146"/>
      <c r="AC23" s="146"/>
      <c r="AD23" s="146"/>
      <c r="AE23" s="146"/>
      <c r="AF23" s="146"/>
      <c r="AG23" s="146"/>
      <c r="AH23" s="146"/>
      <c r="AI23" s="146"/>
      <c r="AJ23" s="146"/>
      <c r="AK23" s="146"/>
      <c r="AL23" s="146"/>
      <c r="AM23" s="146"/>
      <c r="AN23" s="146"/>
      <c r="AO23" s="21"/>
      <c r="AP23" s="21"/>
      <c r="AQ23" s="19"/>
    </row>
    <row r="24" spans="2:71" ht="6.9" customHeight="1" x14ac:dyDescent="0.35">
      <c r="B24" s="18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21"/>
      <c r="AK24" s="21"/>
      <c r="AL24" s="21"/>
      <c r="AM24" s="21"/>
      <c r="AN24" s="21"/>
      <c r="AO24" s="21"/>
      <c r="AP24" s="21"/>
      <c r="AQ24" s="19"/>
    </row>
    <row r="25" spans="2:71" ht="6.9" customHeight="1" x14ac:dyDescent="0.35">
      <c r="B25" s="18"/>
      <c r="C25" s="21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26"/>
      <c r="AG25" s="26"/>
      <c r="AH25" s="26"/>
      <c r="AI25" s="26"/>
      <c r="AJ25" s="26"/>
      <c r="AK25" s="26"/>
      <c r="AL25" s="26"/>
      <c r="AM25" s="26"/>
      <c r="AN25" s="26"/>
      <c r="AO25" s="26"/>
      <c r="AP25" s="21"/>
      <c r="AQ25" s="19"/>
    </row>
    <row r="26" spans="2:71" ht="14.4" customHeight="1" x14ac:dyDescent="0.35">
      <c r="B26" s="18"/>
      <c r="C26" s="21"/>
      <c r="D26" s="27" t="s">
        <v>35</v>
      </c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21"/>
      <c r="Z26" s="21"/>
      <c r="AA26" s="21"/>
      <c r="AB26" s="21"/>
      <c r="AC26" s="21"/>
      <c r="AD26" s="21"/>
      <c r="AE26" s="21"/>
      <c r="AF26" s="21"/>
      <c r="AG26" s="21"/>
      <c r="AH26" s="21"/>
      <c r="AI26" s="21"/>
      <c r="AJ26" s="21"/>
      <c r="AK26" s="118">
        <f>ROUND(AG87,2)</f>
        <v>0</v>
      </c>
      <c r="AL26" s="119"/>
      <c r="AM26" s="119"/>
      <c r="AN26" s="119"/>
      <c r="AO26" s="119"/>
      <c r="AP26" s="21"/>
      <c r="AQ26" s="19"/>
    </row>
    <row r="27" spans="2:71" ht="14.4" customHeight="1" x14ac:dyDescent="0.35">
      <c r="B27" s="18"/>
      <c r="C27" s="21"/>
      <c r="D27" s="27" t="s">
        <v>36</v>
      </c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21"/>
      <c r="Z27" s="21"/>
      <c r="AA27" s="21"/>
      <c r="AB27" s="21"/>
      <c r="AC27" s="21"/>
      <c r="AD27" s="21"/>
      <c r="AE27" s="21"/>
      <c r="AF27" s="21"/>
      <c r="AG27" s="21"/>
      <c r="AH27" s="21"/>
      <c r="AI27" s="21"/>
      <c r="AJ27" s="21"/>
      <c r="AK27" s="118">
        <f>ROUND(AG91,2)</f>
        <v>0</v>
      </c>
      <c r="AL27" s="118"/>
      <c r="AM27" s="118"/>
      <c r="AN27" s="118"/>
      <c r="AO27" s="118"/>
      <c r="AP27" s="21"/>
      <c r="AQ27" s="19"/>
    </row>
    <row r="28" spans="2:71" s="1" customFormat="1" ht="6.9" customHeight="1" x14ac:dyDescent="0.35">
      <c r="B28" s="28"/>
      <c r="C28" s="29"/>
      <c r="D28" s="29"/>
      <c r="E28" s="29"/>
      <c r="F28" s="29"/>
      <c r="G28" s="29"/>
      <c r="H28" s="29"/>
      <c r="I28" s="29"/>
      <c r="J28" s="29"/>
      <c r="K28" s="29"/>
      <c r="L28" s="29"/>
      <c r="M28" s="29"/>
      <c r="N28" s="29"/>
      <c r="O28" s="29"/>
      <c r="P28" s="29"/>
      <c r="Q28" s="29"/>
      <c r="R28" s="29"/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  <c r="AF28" s="29"/>
      <c r="AG28" s="29"/>
      <c r="AH28" s="29"/>
      <c r="AI28" s="29"/>
      <c r="AJ28" s="29"/>
      <c r="AK28" s="29"/>
      <c r="AL28" s="29"/>
      <c r="AM28" s="29"/>
      <c r="AN28" s="29"/>
      <c r="AO28" s="29"/>
      <c r="AP28" s="29"/>
      <c r="AQ28" s="30"/>
    </row>
    <row r="29" spans="2:71" s="1" customFormat="1" ht="26.05" customHeight="1" x14ac:dyDescent="0.35">
      <c r="B29" s="28"/>
      <c r="C29" s="29"/>
      <c r="D29" s="31" t="s">
        <v>37</v>
      </c>
      <c r="E29" s="32"/>
      <c r="F29" s="32"/>
      <c r="G29" s="32"/>
      <c r="H29" s="32"/>
      <c r="I29" s="32"/>
      <c r="J29" s="32"/>
      <c r="K29" s="32"/>
      <c r="L29" s="32"/>
      <c r="M29" s="32"/>
      <c r="N29" s="32"/>
      <c r="O29" s="32"/>
      <c r="P29" s="32"/>
      <c r="Q29" s="32"/>
      <c r="R29" s="32"/>
      <c r="S29" s="32"/>
      <c r="T29" s="32"/>
      <c r="U29" s="32"/>
      <c r="V29" s="32"/>
      <c r="W29" s="32"/>
      <c r="X29" s="32"/>
      <c r="Y29" s="32"/>
      <c r="Z29" s="32"/>
      <c r="AA29" s="32"/>
      <c r="AB29" s="32"/>
      <c r="AC29" s="32"/>
      <c r="AD29" s="32"/>
      <c r="AE29" s="32"/>
      <c r="AF29" s="32"/>
      <c r="AG29" s="32"/>
      <c r="AH29" s="32"/>
      <c r="AI29" s="32"/>
      <c r="AJ29" s="32"/>
      <c r="AK29" s="120">
        <f>ROUND(AK26+AK27,2)</f>
        <v>0</v>
      </c>
      <c r="AL29" s="121"/>
      <c r="AM29" s="121"/>
      <c r="AN29" s="121"/>
      <c r="AO29" s="121"/>
      <c r="AP29" s="29"/>
      <c r="AQ29" s="30"/>
    </row>
    <row r="30" spans="2:71" s="1" customFormat="1" ht="6.9" customHeight="1" x14ac:dyDescent="0.35">
      <c r="B30" s="28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  <c r="O30" s="29"/>
      <c r="P30" s="29"/>
      <c r="Q30" s="29"/>
      <c r="R30" s="29"/>
      <c r="S30" s="29"/>
      <c r="T30" s="29"/>
      <c r="U30" s="29"/>
      <c r="V30" s="29"/>
      <c r="W30" s="29"/>
      <c r="X30" s="29"/>
      <c r="Y30" s="29"/>
      <c r="Z30" s="29"/>
      <c r="AA30" s="29"/>
      <c r="AB30" s="29"/>
      <c r="AC30" s="29"/>
      <c r="AD30" s="29"/>
      <c r="AE30" s="29"/>
      <c r="AF30" s="29"/>
      <c r="AG30" s="29"/>
      <c r="AH30" s="29"/>
      <c r="AI30" s="29"/>
      <c r="AJ30" s="29"/>
      <c r="AK30" s="29"/>
      <c r="AL30" s="29"/>
      <c r="AM30" s="29"/>
      <c r="AN30" s="29"/>
      <c r="AO30" s="29"/>
      <c r="AP30" s="29"/>
      <c r="AQ30" s="30"/>
    </row>
    <row r="31" spans="2:71" s="2" customFormat="1" ht="14.4" customHeight="1" x14ac:dyDescent="0.35">
      <c r="B31" s="33"/>
      <c r="C31" s="34"/>
      <c r="D31" s="35" t="s">
        <v>38</v>
      </c>
      <c r="E31" s="34"/>
      <c r="F31" s="35" t="s">
        <v>39</v>
      </c>
      <c r="G31" s="34"/>
      <c r="H31" s="34"/>
      <c r="I31" s="34"/>
      <c r="J31" s="34"/>
      <c r="K31" s="34"/>
      <c r="L31" s="139">
        <v>0.21</v>
      </c>
      <c r="M31" s="140"/>
      <c r="N31" s="140"/>
      <c r="O31" s="140"/>
      <c r="P31" s="34"/>
      <c r="Q31" s="34"/>
      <c r="R31" s="34"/>
      <c r="S31" s="34"/>
      <c r="T31" s="36" t="s">
        <v>40</v>
      </c>
      <c r="U31" s="34"/>
      <c r="V31" s="34"/>
      <c r="W31" s="141">
        <f>ROUND(AZ87+SUM(CD92),2)</f>
        <v>0</v>
      </c>
      <c r="X31" s="140"/>
      <c r="Y31" s="140"/>
      <c r="Z31" s="140"/>
      <c r="AA31" s="140"/>
      <c r="AB31" s="140"/>
      <c r="AC31" s="140"/>
      <c r="AD31" s="140"/>
      <c r="AE31" s="140"/>
      <c r="AF31" s="34"/>
      <c r="AG31" s="34"/>
      <c r="AH31" s="34"/>
      <c r="AI31" s="34"/>
      <c r="AJ31" s="34"/>
      <c r="AK31" s="141">
        <f>ROUND(AV87+SUM(BY92),2)</f>
        <v>0</v>
      </c>
      <c r="AL31" s="140"/>
      <c r="AM31" s="140"/>
      <c r="AN31" s="140"/>
      <c r="AO31" s="140"/>
      <c r="AP31" s="34"/>
      <c r="AQ31" s="37"/>
    </row>
    <row r="32" spans="2:71" s="2" customFormat="1" ht="14.4" customHeight="1" x14ac:dyDescent="0.35">
      <c r="B32" s="33"/>
      <c r="C32" s="34"/>
      <c r="D32" s="34"/>
      <c r="E32" s="34"/>
      <c r="F32" s="35" t="s">
        <v>41</v>
      </c>
      <c r="G32" s="34"/>
      <c r="H32" s="34"/>
      <c r="I32" s="34"/>
      <c r="J32" s="34"/>
      <c r="K32" s="34"/>
      <c r="L32" s="139">
        <v>0.15</v>
      </c>
      <c r="M32" s="140"/>
      <c r="N32" s="140"/>
      <c r="O32" s="140"/>
      <c r="P32" s="34"/>
      <c r="Q32" s="34"/>
      <c r="R32" s="34"/>
      <c r="S32" s="34"/>
      <c r="T32" s="36" t="s">
        <v>40</v>
      </c>
      <c r="U32" s="34"/>
      <c r="V32" s="34"/>
      <c r="W32" s="141">
        <f>ROUND(BA87+SUM(CE92),2)</f>
        <v>0</v>
      </c>
      <c r="X32" s="140"/>
      <c r="Y32" s="140"/>
      <c r="Z32" s="140"/>
      <c r="AA32" s="140"/>
      <c r="AB32" s="140"/>
      <c r="AC32" s="140"/>
      <c r="AD32" s="140"/>
      <c r="AE32" s="140"/>
      <c r="AF32" s="34"/>
      <c r="AG32" s="34"/>
      <c r="AH32" s="34"/>
      <c r="AI32" s="34"/>
      <c r="AJ32" s="34"/>
      <c r="AK32" s="141">
        <f>ROUND(AW87+SUM(BZ92),2)</f>
        <v>0</v>
      </c>
      <c r="AL32" s="140"/>
      <c r="AM32" s="140"/>
      <c r="AN32" s="140"/>
      <c r="AO32" s="140"/>
      <c r="AP32" s="34"/>
      <c r="AQ32" s="37"/>
    </row>
    <row r="33" spans="2:43" s="2" customFormat="1" ht="14.4" hidden="1" customHeight="1" x14ac:dyDescent="0.35">
      <c r="B33" s="33"/>
      <c r="C33" s="34"/>
      <c r="D33" s="34"/>
      <c r="E33" s="34"/>
      <c r="F33" s="35" t="s">
        <v>42</v>
      </c>
      <c r="G33" s="34"/>
      <c r="H33" s="34"/>
      <c r="I33" s="34"/>
      <c r="J33" s="34"/>
      <c r="K33" s="34"/>
      <c r="L33" s="139">
        <v>0.21</v>
      </c>
      <c r="M33" s="140"/>
      <c r="N33" s="140"/>
      <c r="O33" s="140"/>
      <c r="P33" s="34"/>
      <c r="Q33" s="34"/>
      <c r="R33" s="34"/>
      <c r="S33" s="34"/>
      <c r="T33" s="36" t="s">
        <v>40</v>
      </c>
      <c r="U33" s="34"/>
      <c r="V33" s="34"/>
      <c r="W33" s="141">
        <f>ROUND(BB87+SUM(CF92),2)</f>
        <v>0</v>
      </c>
      <c r="X33" s="140"/>
      <c r="Y33" s="140"/>
      <c r="Z33" s="140"/>
      <c r="AA33" s="140"/>
      <c r="AB33" s="140"/>
      <c r="AC33" s="140"/>
      <c r="AD33" s="140"/>
      <c r="AE33" s="140"/>
      <c r="AF33" s="34"/>
      <c r="AG33" s="34"/>
      <c r="AH33" s="34"/>
      <c r="AI33" s="34"/>
      <c r="AJ33" s="34"/>
      <c r="AK33" s="141">
        <v>0</v>
      </c>
      <c r="AL33" s="140"/>
      <c r="AM33" s="140"/>
      <c r="AN33" s="140"/>
      <c r="AO33" s="140"/>
      <c r="AP33" s="34"/>
      <c r="AQ33" s="37"/>
    </row>
    <row r="34" spans="2:43" s="2" customFormat="1" ht="14.4" hidden="1" customHeight="1" x14ac:dyDescent="0.35">
      <c r="B34" s="33"/>
      <c r="C34" s="34"/>
      <c r="D34" s="34"/>
      <c r="E34" s="34"/>
      <c r="F34" s="35" t="s">
        <v>43</v>
      </c>
      <c r="G34" s="34"/>
      <c r="H34" s="34"/>
      <c r="I34" s="34"/>
      <c r="J34" s="34"/>
      <c r="K34" s="34"/>
      <c r="L34" s="139">
        <v>0.15</v>
      </c>
      <c r="M34" s="140"/>
      <c r="N34" s="140"/>
      <c r="O34" s="140"/>
      <c r="P34" s="34"/>
      <c r="Q34" s="34"/>
      <c r="R34" s="34"/>
      <c r="S34" s="34"/>
      <c r="T34" s="36" t="s">
        <v>40</v>
      </c>
      <c r="U34" s="34"/>
      <c r="V34" s="34"/>
      <c r="W34" s="141">
        <f>ROUND(BC87+SUM(CG92),2)</f>
        <v>0</v>
      </c>
      <c r="X34" s="140"/>
      <c r="Y34" s="140"/>
      <c r="Z34" s="140"/>
      <c r="AA34" s="140"/>
      <c r="AB34" s="140"/>
      <c r="AC34" s="140"/>
      <c r="AD34" s="140"/>
      <c r="AE34" s="140"/>
      <c r="AF34" s="34"/>
      <c r="AG34" s="34"/>
      <c r="AH34" s="34"/>
      <c r="AI34" s="34"/>
      <c r="AJ34" s="34"/>
      <c r="AK34" s="141">
        <v>0</v>
      </c>
      <c r="AL34" s="140"/>
      <c r="AM34" s="140"/>
      <c r="AN34" s="140"/>
      <c r="AO34" s="140"/>
      <c r="AP34" s="34"/>
      <c r="AQ34" s="37"/>
    </row>
    <row r="35" spans="2:43" s="2" customFormat="1" ht="14.4" hidden="1" customHeight="1" x14ac:dyDescent="0.35">
      <c r="B35" s="33"/>
      <c r="C35" s="34"/>
      <c r="D35" s="34"/>
      <c r="E35" s="34"/>
      <c r="F35" s="35" t="s">
        <v>44</v>
      </c>
      <c r="G35" s="34"/>
      <c r="H35" s="34"/>
      <c r="I35" s="34"/>
      <c r="J35" s="34"/>
      <c r="K35" s="34"/>
      <c r="L35" s="139">
        <v>0</v>
      </c>
      <c r="M35" s="140"/>
      <c r="N35" s="140"/>
      <c r="O35" s="140"/>
      <c r="P35" s="34"/>
      <c r="Q35" s="34"/>
      <c r="R35" s="34"/>
      <c r="S35" s="34"/>
      <c r="T35" s="36" t="s">
        <v>40</v>
      </c>
      <c r="U35" s="34"/>
      <c r="V35" s="34"/>
      <c r="W35" s="141">
        <f>ROUND(BD87+SUM(CH92),2)</f>
        <v>0</v>
      </c>
      <c r="X35" s="140"/>
      <c r="Y35" s="140"/>
      <c r="Z35" s="140"/>
      <c r="AA35" s="140"/>
      <c r="AB35" s="140"/>
      <c r="AC35" s="140"/>
      <c r="AD35" s="140"/>
      <c r="AE35" s="140"/>
      <c r="AF35" s="34"/>
      <c r="AG35" s="34"/>
      <c r="AH35" s="34"/>
      <c r="AI35" s="34"/>
      <c r="AJ35" s="34"/>
      <c r="AK35" s="141">
        <v>0</v>
      </c>
      <c r="AL35" s="140"/>
      <c r="AM35" s="140"/>
      <c r="AN35" s="140"/>
      <c r="AO35" s="140"/>
      <c r="AP35" s="34"/>
      <c r="AQ35" s="37"/>
    </row>
    <row r="36" spans="2:43" s="1" customFormat="1" ht="6.9" customHeight="1" x14ac:dyDescent="0.35">
      <c r="B36" s="28"/>
      <c r="C36" s="29"/>
      <c r="D36" s="29"/>
      <c r="E36" s="29"/>
      <c r="F36" s="29"/>
      <c r="G36" s="29"/>
      <c r="H36" s="29"/>
      <c r="I36" s="29"/>
      <c r="J36" s="29"/>
      <c r="K36" s="29"/>
      <c r="L36" s="29"/>
      <c r="M36" s="29"/>
      <c r="N36" s="29"/>
      <c r="O36" s="29"/>
      <c r="P36" s="29"/>
      <c r="Q36" s="29"/>
      <c r="R36" s="29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  <c r="AF36" s="29"/>
      <c r="AG36" s="29"/>
      <c r="AH36" s="29"/>
      <c r="AI36" s="29"/>
      <c r="AJ36" s="29"/>
      <c r="AK36" s="29"/>
      <c r="AL36" s="29"/>
      <c r="AM36" s="29"/>
      <c r="AN36" s="29"/>
      <c r="AO36" s="29"/>
      <c r="AP36" s="29"/>
      <c r="AQ36" s="30"/>
    </row>
    <row r="37" spans="2:43" s="1" customFormat="1" ht="26.05" customHeight="1" x14ac:dyDescent="0.35">
      <c r="B37" s="28"/>
      <c r="C37" s="38"/>
      <c r="D37" s="39" t="s">
        <v>45</v>
      </c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1" t="s">
        <v>46</v>
      </c>
      <c r="U37" s="40"/>
      <c r="V37" s="40"/>
      <c r="W37" s="40"/>
      <c r="X37" s="131" t="s">
        <v>47</v>
      </c>
      <c r="Y37" s="132"/>
      <c r="Z37" s="132"/>
      <c r="AA37" s="132"/>
      <c r="AB37" s="132"/>
      <c r="AC37" s="40"/>
      <c r="AD37" s="40"/>
      <c r="AE37" s="40"/>
      <c r="AF37" s="40"/>
      <c r="AG37" s="40"/>
      <c r="AH37" s="40"/>
      <c r="AI37" s="40"/>
      <c r="AJ37" s="40"/>
      <c r="AK37" s="133">
        <f>SUM(AK29:AK35)</f>
        <v>0</v>
      </c>
      <c r="AL37" s="132"/>
      <c r="AM37" s="132"/>
      <c r="AN37" s="132"/>
      <c r="AO37" s="134"/>
      <c r="AP37" s="38"/>
      <c r="AQ37" s="30"/>
    </row>
    <row r="38" spans="2:43" s="1" customFormat="1" ht="14.4" customHeight="1" x14ac:dyDescent="0.35">
      <c r="B38" s="28"/>
      <c r="C38" s="29"/>
      <c r="D38" s="29"/>
      <c r="E38" s="29"/>
      <c r="F38" s="29"/>
      <c r="G38" s="29"/>
      <c r="H38" s="29"/>
      <c r="I38" s="29"/>
      <c r="J38" s="29"/>
      <c r="K38" s="29"/>
      <c r="L38" s="29"/>
      <c r="M38" s="29"/>
      <c r="N38" s="29"/>
      <c r="O38" s="29"/>
      <c r="P38" s="29"/>
      <c r="Q38" s="29"/>
      <c r="R38" s="29"/>
      <c r="S38" s="29"/>
      <c r="T38" s="29"/>
      <c r="U38" s="29"/>
      <c r="V38" s="29"/>
      <c r="W38" s="29"/>
      <c r="X38" s="29"/>
      <c r="Y38" s="29"/>
      <c r="Z38" s="29"/>
      <c r="AA38" s="29"/>
      <c r="AB38" s="29"/>
      <c r="AC38" s="29"/>
      <c r="AD38" s="29"/>
      <c r="AE38" s="29"/>
      <c r="AF38" s="29"/>
      <c r="AG38" s="29"/>
      <c r="AH38" s="29"/>
      <c r="AI38" s="29"/>
      <c r="AJ38" s="29"/>
      <c r="AK38" s="29"/>
      <c r="AL38" s="29"/>
      <c r="AM38" s="29"/>
      <c r="AN38" s="29"/>
      <c r="AO38" s="29"/>
      <c r="AP38" s="29"/>
      <c r="AQ38" s="30"/>
    </row>
    <row r="39" spans="2:43" x14ac:dyDescent="0.35">
      <c r="B39" s="18"/>
      <c r="C39" s="21"/>
      <c r="D39" s="21"/>
      <c r="E39" s="21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  <c r="AA39" s="21"/>
      <c r="AB39" s="21"/>
      <c r="AC39" s="21"/>
      <c r="AD39" s="21"/>
      <c r="AE39" s="21"/>
      <c r="AF39" s="21"/>
      <c r="AG39" s="21"/>
      <c r="AH39" s="21"/>
      <c r="AI39" s="21"/>
      <c r="AJ39" s="21"/>
      <c r="AK39" s="21"/>
      <c r="AL39" s="21"/>
      <c r="AM39" s="21"/>
      <c r="AN39" s="21"/>
      <c r="AO39" s="21"/>
      <c r="AP39" s="21"/>
      <c r="AQ39" s="19"/>
    </row>
    <row r="40" spans="2:43" x14ac:dyDescent="0.35">
      <c r="B40" s="18"/>
      <c r="C40" s="21"/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1"/>
      <c r="AA40" s="21"/>
      <c r="AB40" s="21"/>
      <c r="AC40" s="21"/>
      <c r="AD40" s="21"/>
      <c r="AE40" s="21"/>
      <c r="AF40" s="21"/>
      <c r="AG40" s="21"/>
      <c r="AH40" s="21"/>
      <c r="AI40" s="21"/>
      <c r="AJ40" s="21"/>
      <c r="AK40" s="21"/>
      <c r="AL40" s="21"/>
      <c r="AM40" s="21"/>
      <c r="AN40" s="21"/>
      <c r="AO40" s="21"/>
      <c r="AP40" s="21"/>
      <c r="AQ40" s="19"/>
    </row>
    <row r="41" spans="2:43" x14ac:dyDescent="0.35">
      <c r="B41" s="18"/>
      <c r="C41" s="21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21"/>
      <c r="AA41" s="21"/>
      <c r="AB41" s="21"/>
      <c r="AC41" s="21"/>
      <c r="AD41" s="21"/>
      <c r="AE41" s="21"/>
      <c r="AF41" s="21"/>
      <c r="AG41" s="21"/>
      <c r="AH41" s="21"/>
      <c r="AI41" s="21"/>
      <c r="AJ41" s="21"/>
      <c r="AK41" s="21"/>
      <c r="AL41" s="21"/>
      <c r="AM41" s="21"/>
      <c r="AN41" s="21"/>
      <c r="AO41" s="21"/>
      <c r="AP41" s="21"/>
      <c r="AQ41" s="19"/>
    </row>
    <row r="42" spans="2:43" x14ac:dyDescent="0.35">
      <c r="B42" s="18"/>
      <c r="C42" s="21"/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  <c r="AA42" s="21"/>
      <c r="AB42" s="21"/>
      <c r="AC42" s="21"/>
      <c r="AD42" s="21"/>
      <c r="AE42" s="21"/>
      <c r="AF42" s="21"/>
      <c r="AG42" s="21"/>
      <c r="AH42" s="21"/>
      <c r="AI42" s="21"/>
      <c r="AJ42" s="21"/>
      <c r="AK42" s="21"/>
      <c r="AL42" s="21"/>
      <c r="AM42" s="21"/>
      <c r="AN42" s="21"/>
      <c r="AO42" s="21"/>
      <c r="AP42" s="21"/>
      <c r="AQ42" s="19"/>
    </row>
    <row r="43" spans="2:43" x14ac:dyDescent="0.35">
      <c r="B43" s="18"/>
      <c r="C43" s="21"/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1"/>
      <c r="AA43" s="21"/>
      <c r="AB43" s="21"/>
      <c r="AC43" s="21"/>
      <c r="AD43" s="21"/>
      <c r="AE43" s="21"/>
      <c r="AF43" s="21"/>
      <c r="AG43" s="21"/>
      <c r="AH43" s="21"/>
      <c r="AI43" s="21"/>
      <c r="AJ43" s="21"/>
      <c r="AK43" s="21"/>
      <c r="AL43" s="21"/>
      <c r="AM43" s="21"/>
      <c r="AN43" s="21"/>
      <c r="AO43" s="21"/>
      <c r="AP43" s="21"/>
      <c r="AQ43" s="19"/>
    </row>
    <row r="44" spans="2:43" x14ac:dyDescent="0.35">
      <c r="B44" s="18"/>
      <c r="C44" s="21"/>
      <c r="D44" s="21"/>
      <c r="E44" s="21"/>
      <c r="F44" s="21"/>
      <c r="G44" s="21"/>
      <c r="H44" s="21"/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21"/>
      <c r="Z44" s="21"/>
      <c r="AA44" s="21"/>
      <c r="AB44" s="21"/>
      <c r="AC44" s="21"/>
      <c r="AD44" s="21"/>
      <c r="AE44" s="21"/>
      <c r="AF44" s="21"/>
      <c r="AG44" s="21"/>
      <c r="AH44" s="21"/>
      <c r="AI44" s="21"/>
      <c r="AJ44" s="21"/>
      <c r="AK44" s="21"/>
      <c r="AL44" s="21"/>
      <c r="AM44" s="21"/>
      <c r="AN44" s="21"/>
      <c r="AO44" s="21"/>
      <c r="AP44" s="21"/>
      <c r="AQ44" s="19"/>
    </row>
    <row r="45" spans="2:43" x14ac:dyDescent="0.35">
      <c r="B45" s="18"/>
      <c r="C45" s="21"/>
      <c r="D45" s="21"/>
      <c r="E45" s="21"/>
      <c r="F45" s="21"/>
      <c r="G45" s="21"/>
      <c r="H45" s="21"/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21"/>
      <c r="X45" s="21"/>
      <c r="Y45" s="21"/>
      <c r="Z45" s="21"/>
      <c r="AA45" s="21"/>
      <c r="AB45" s="21"/>
      <c r="AC45" s="21"/>
      <c r="AD45" s="21"/>
      <c r="AE45" s="21"/>
      <c r="AF45" s="21"/>
      <c r="AG45" s="21"/>
      <c r="AH45" s="21"/>
      <c r="AI45" s="21"/>
      <c r="AJ45" s="21"/>
      <c r="AK45" s="21"/>
      <c r="AL45" s="21"/>
      <c r="AM45" s="21"/>
      <c r="AN45" s="21"/>
      <c r="AO45" s="21"/>
      <c r="AP45" s="21"/>
      <c r="AQ45" s="19"/>
    </row>
    <row r="46" spans="2:43" x14ac:dyDescent="0.35">
      <c r="B46" s="18"/>
      <c r="C46" s="21"/>
      <c r="D46" s="21"/>
      <c r="E46" s="21"/>
      <c r="F46" s="21"/>
      <c r="G46" s="21"/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  <c r="AA46" s="21"/>
      <c r="AB46" s="21"/>
      <c r="AC46" s="21"/>
      <c r="AD46" s="21"/>
      <c r="AE46" s="21"/>
      <c r="AF46" s="21"/>
      <c r="AG46" s="21"/>
      <c r="AH46" s="21"/>
      <c r="AI46" s="21"/>
      <c r="AJ46" s="21"/>
      <c r="AK46" s="21"/>
      <c r="AL46" s="21"/>
      <c r="AM46" s="21"/>
      <c r="AN46" s="21"/>
      <c r="AO46" s="21"/>
      <c r="AP46" s="21"/>
      <c r="AQ46" s="19"/>
    </row>
    <row r="47" spans="2:43" x14ac:dyDescent="0.35">
      <c r="B47" s="18"/>
      <c r="C47" s="21"/>
      <c r="D47" s="21"/>
      <c r="E47" s="21"/>
      <c r="F47" s="21"/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21"/>
      <c r="AA47" s="21"/>
      <c r="AB47" s="21"/>
      <c r="AC47" s="21"/>
      <c r="AD47" s="21"/>
      <c r="AE47" s="21"/>
      <c r="AF47" s="21"/>
      <c r="AG47" s="21"/>
      <c r="AH47" s="21"/>
      <c r="AI47" s="21"/>
      <c r="AJ47" s="21"/>
      <c r="AK47" s="21"/>
      <c r="AL47" s="21"/>
      <c r="AM47" s="21"/>
      <c r="AN47" s="21"/>
      <c r="AO47" s="21"/>
      <c r="AP47" s="21"/>
      <c r="AQ47" s="19"/>
    </row>
    <row r="48" spans="2:43" x14ac:dyDescent="0.35">
      <c r="B48" s="18"/>
      <c r="C48" s="21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  <c r="AA48" s="21"/>
      <c r="AB48" s="21"/>
      <c r="AC48" s="21"/>
      <c r="AD48" s="21"/>
      <c r="AE48" s="21"/>
      <c r="AF48" s="21"/>
      <c r="AG48" s="21"/>
      <c r="AH48" s="21"/>
      <c r="AI48" s="21"/>
      <c r="AJ48" s="21"/>
      <c r="AK48" s="21"/>
      <c r="AL48" s="21"/>
      <c r="AM48" s="21"/>
      <c r="AN48" s="21"/>
      <c r="AO48" s="21"/>
      <c r="AP48" s="21"/>
      <c r="AQ48" s="19"/>
    </row>
    <row r="49" spans="2:43" s="1" customFormat="1" ht="14.4" x14ac:dyDescent="0.35">
      <c r="B49" s="28"/>
      <c r="C49" s="29"/>
      <c r="D49" s="42" t="s">
        <v>48</v>
      </c>
      <c r="E49" s="43"/>
      <c r="F49" s="43"/>
      <c r="G49" s="43"/>
      <c r="H49" s="43"/>
      <c r="I49" s="43"/>
      <c r="J49" s="43"/>
      <c r="K49" s="43"/>
      <c r="L49" s="43"/>
      <c r="M49" s="43"/>
      <c r="N49" s="43"/>
      <c r="O49" s="43"/>
      <c r="P49" s="43"/>
      <c r="Q49" s="43"/>
      <c r="R49" s="43"/>
      <c r="S49" s="43"/>
      <c r="T49" s="43"/>
      <c r="U49" s="43"/>
      <c r="V49" s="43"/>
      <c r="W49" s="43"/>
      <c r="X49" s="43"/>
      <c r="Y49" s="43"/>
      <c r="Z49" s="44"/>
      <c r="AA49" s="29"/>
      <c r="AB49" s="29"/>
      <c r="AC49" s="42" t="s">
        <v>49</v>
      </c>
      <c r="AD49" s="43"/>
      <c r="AE49" s="43"/>
      <c r="AF49" s="43"/>
      <c r="AG49" s="43"/>
      <c r="AH49" s="43"/>
      <c r="AI49" s="43"/>
      <c r="AJ49" s="43"/>
      <c r="AK49" s="43"/>
      <c r="AL49" s="43"/>
      <c r="AM49" s="43"/>
      <c r="AN49" s="43"/>
      <c r="AO49" s="44"/>
      <c r="AP49" s="29"/>
      <c r="AQ49" s="30"/>
    </row>
    <row r="50" spans="2:43" x14ac:dyDescent="0.35">
      <c r="B50" s="18"/>
      <c r="C50" s="21"/>
      <c r="D50" s="45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46"/>
      <c r="AA50" s="21"/>
      <c r="AB50" s="21"/>
      <c r="AC50" s="45"/>
      <c r="AD50" s="21"/>
      <c r="AE50" s="21"/>
      <c r="AF50" s="21"/>
      <c r="AG50" s="21"/>
      <c r="AH50" s="21"/>
      <c r="AI50" s="21"/>
      <c r="AJ50" s="21"/>
      <c r="AK50" s="21"/>
      <c r="AL50" s="21"/>
      <c r="AM50" s="21"/>
      <c r="AN50" s="21"/>
      <c r="AO50" s="46"/>
      <c r="AP50" s="21"/>
      <c r="AQ50" s="19"/>
    </row>
    <row r="51" spans="2:43" x14ac:dyDescent="0.35">
      <c r="B51" s="18"/>
      <c r="C51" s="21"/>
      <c r="D51" s="45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21"/>
      <c r="Y51" s="21"/>
      <c r="Z51" s="46"/>
      <c r="AA51" s="21"/>
      <c r="AB51" s="21"/>
      <c r="AC51" s="45"/>
      <c r="AD51" s="21"/>
      <c r="AE51" s="21"/>
      <c r="AF51" s="21"/>
      <c r="AG51" s="21"/>
      <c r="AH51" s="21"/>
      <c r="AI51" s="21"/>
      <c r="AJ51" s="21"/>
      <c r="AK51" s="21"/>
      <c r="AL51" s="21"/>
      <c r="AM51" s="21"/>
      <c r="AN51" s="21"/>
      <c r="AO51" s="46"/>
      <c r="AP51" s="21"/>
      <c r="AQ51" s="19"/>
    </row>
    <row r="52" spans="2:43" x14ac:dyDescent="0.35">
      <c r="B52" s="18"/>
      <c r="C52" s="21"/>
      <c r="D52" s="45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21"/>
      <c r="W52" s="21"/>
      <c r="X52" s="21"/>
      <c r="Y52" s="21"/>
      <c r="Z52" s="46"/>
      <c r="AA52" s="21"/>
      <c r="AB52" s="21"/>
      <c r="AC52" s="45"/>
      <c r="AD52" s="21"/>
      <c r="AE52" s="21"/>
      <c r="AF52" s="21"/>
      <c r="AG52" s="21"/>
      <c r="AH52" s="21"/>
      <c r="AI52" s="21"/>
      <c r="AJ52" s="21"/>
      <c r="AK52" s="21"/>
      <c r="AL52" s="21"/>
      <c r="AM52" s="21"/>
      <c r="AN52" s="21"/>
      <c r="AO52" s="46"/>
      <c r="AP52" s="21"/>
      <c r="AQ52" s="19"/>
    </row>
    <row r="53" spans="2:43" x14ac:dyDescent="0.35">
      <c r="B53" s="18"/>
      <c r="C53" s="21"/>
      <c r="D53" s="45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21"/>
      <c r="W53" s="21"/>
      <c r="X53" s="21"/>
      <c r="Y53" s="21"/>
      <c r="Z53" s="46"/>
      <c r="AA53" s="21"/>
      <c r="AB53" s="21"/>
      <c r="AC53" s="45"/>
      <c r="AD53" s="21"/>
      <c r="AE53" s="21"/>
      <c r="AF53" s="21"/>
      <c r="AG53" s="21"/>
      <c r="AH53" s="21"/>
      <c r="AI53" s="21"/>
      <c r="AJ53" s="21"/>
      <c r="AK53" s="21"/>
      <c r="AL53" s="21"/>
      <c r="AM53" s="21"/>
      <c r="AN53" s="21"/>
      <c r="AO53" s="46"/>
      <c r="AP53" s="21"/>
      <c r="AQ53" s="19"/>
    </row>
    <row r="54" spans="2:43" x14ac:dyDescent="0.35">
      <c r="B54" s="18"/>
      <c r="C54" s="21"/>
      <c r="D54" s="45"/>
      <c r="E54" s="21"/>
      <c r="F54" s="21"/>
      <c r="G54" s="21"/>
      <c r="H54" s="21"/>
      <c r="I54" s="21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21"/>
      <c r="V54" s="21"/>
      <c r="W54" s="21"/>
      <c r="X54" s="21"/>
      <c r="Y54" s="21"/>
      <c r="Z54" s="46"/>
      <c r="AA54" s="21"/>
      <c r="AB54" s="21"/>
      <c r="AC54" s="45"/>
      <c r="AD54" s="21"/>
      <c r="AE54" s="21"/>
      <c r="AF54" s="21"/>
      <c r="AG54" s="21"/>
      <c r="AH54" s="21"/>
      <c r="AI54" s="21"/>
      <c r="AJ54" s="21"/>
      <c r="AK54" s="21"/>
      <c r="AL54" s="21"/>
      <c r="AM54" s="21"/>
      <c r="AN54" s="21"/>
      <c r="AO54" s="46"/>
      <c r="AP54" s="21"/>
      <c r="AQ54" s="19"/>
    </row>
    <row r="55" spans="2:43" x14ac:dyDescent="0.35">
      <c r="B55" s="18"/>
      <c r="C55" s="21"/>
      <c r="D55" s="45"/>
      <c r="E55" s="21"/>
      <c r="F55" s="21"/>
      <c r="G55" s="21"/>
      <c r="H55" s="21"/>
      <c r="I55" s="21"/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21"/>
      <c r="V55" s="21"/>
      <c r="W55" s="21"/>
      <c r="X55" s="21"/>
      <c r="Y55" s="21"/>
      <c r="Z55" s="46"/>
      <c r="AA55" s="21"/>
      <c r="AB55" s="21"/>
      <c r="AC55" s="45"/>
      <c r="AD55" s="21"/>
      <c r="AE55" s="21"/>
      <c r="AF55" s="21"/>
      <c r="AG55" s="21"/>
      <c r="AH55" s="21"/>
      <c r="AI55" s="21"/>
      <c r="AJ55" s="21"/>
      <c r="AK55" s="21"/>
      <c r="AL55" s="21"/>
      <c r="AM55" s="21"/>
      <c r="AN55" s="21"/>
      <c r="AO55" s="46"/>
      <c r="AP55" s="21"/>
      <c r="AQ55" s="19"/>
    </row>
    <row r="56" spans="2:43" x14ac:dyDescent="0.35">
      <c r="B56" s="18"/>
      <c r="C56" s="21"/>
      <c r="D56" s="45"/>
      <c r="E56" s="21"/>
      <c r="F56" s="21"/>
      <c r="G56" s="21"/>
      <c r="H56" s="21"/>
      <c r="I56" s="21"/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21"/>
      <c r="V56" s="21"/>
      <c r="W56" s="21"/>
      <c r="X56" s="21"/>
      <c r="Y56" s="21"/>
      <c r="Z56" s="46"/>
      <c r="AA56" s="21"/>
      <c r="AB56" s="21"/>
      <c r="AC56" s="45"/>
      <c r="AD56" s="21"/>
      <c r="AE56" s="21"/>
      <c r="AF56" s="21"/>
      <c r="AG56" s="21"/>
      <c r="AH56" s="21"/>
      <c r="AI56" s="21"/>
      <c r="AJ56" s="21"/>
      <c r="AK56" s="21"/>
      <c r="AL56" s="21"/>
      <c r="AM56" s="21"/>
      <c r="AN56" s="21"/>
      <c r="AO56" s="46"/>
      <c r="AP56" s="21"/>
      <c r="AQ56" s="19"/>
    </row>
    <row r="57" spans="2:43" x14ac:dyDescent="0.35">
      <c r="B57" s="18"/>
      <c r="C57" s="21"/>
      <c r="D57" s="45"/>
      <c r="E57" s="21"/>
      <c r="F57" s="21"/>
      <c r="G57" s="21"/>
      <c r="H57" s="21"/>
      <c r="I57" s="21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21"/>
      <c r="V57" s="21"/>
      <c r="W57" s="21"/>
      <c r="X57" s="21"/>
      <c r="Y57" s="21"/>
      <c r="Z57" s="46"/>
      <c r="AA57" s="21"/>
      <c r="AB57" s="21"/>
      <c r="AC57" s="45"/>
      <c r="AD57" s="21"/>
      <c r="AE57" s="21"/>
      <c r="AF57" s="21"/>
      <c r="AG57" s="21"/>
      <c r="AH57" s="21"/>
      <c r="AI57" s="21"/>
      <c r="AJ57" s="21"/>
      <c r="AK57" s="21"/>
      <c r="AL57" s="21"/>
      <c r="AM57" s="21"/>
      <c r="AN57" s="21"/>
      <c r="AO57" s="46"/>
      <c r="AP57" s="21"/>
      <c r="AQ57" s="19"/>
    </row>
    <row r="58" spans="2:43" s="1" customFormat="1" ht="14.4" x14ac:dyDescent="0.35">
      <c r="B58" s="28"/>
      <c r="C58" s="29"/>
      <c r="D58" s="47" t="s">
        <v>50</v>
      </c>
      <c r="E58" s="48"/>
      <c r="F58" s="48"/>
      <c r="G58" s="48"/>
      <c r="H58" s="48"/>
      <c r="I58" s="48"/>
      <c r="J58" s="48"/>
      <c r="K58" s="48"/>
      <c r="L58" s="48"/>
      <c r="M58" s="48"/>
      <c r="N58" s="48"/>
      <c r="O58" s="48"/>
      <c r="P58" s="48"/>
      <c r="Q58" s="48"/>
      <c r="R58" s="49" t="s">
        <v>51</v>
      </c>
      <c r="S58" s="48"/>
      <c r="T58" s="48"/>
      <c r="U58" s="48"/>
      <c r="V58" s="48"/>
      <c r="W58" s="48"/>
      <c r="X58" s="48"/>
      <c r="Y58" s="48"/>
      <c r="Z58" s="50"/>
      <c r="AA58" s="29"/>
      <c r="AB58" s="29"/>
      <c r="AC58" s="47" t="s">
        <v>50</v>
      </c>
      <c r="AD58" s="48"/>
      <c r="AE58" s="48"/>
      <c r="AF58" s="48"/>
      <c r="AG58" s="48"/>
      <c r="AH58" s="48"/>
      <c r="AI58" s="48"/>
      <c r="AJ58" s="48"/>
      <c r="AK58" s="48"/>
      <c r="AL58" s="48"/>
      <c r="AM58" s="49" t="s">
        <v>51</v>
      </c>
      <c r="AN58" s="48"/>
      <c r="AO58" s="50"/>
      <c r="AP58" s="29"/>
      <c r="AQ58" s="30"/>
    </row>
    <row r="59" spans="2:43" x14ac:dyDescent="0.35">
      <c r="B59" s="18"/>
      <c r="C59" s="21"/>
      <c r="D59" s="21"/>
      <c r="E59" s="21"/>
      <c r="F59" s="21"/>
      <c r="G59" s="21"/>
      <c r="H59" s="21"/>
      <c r="I59" s="21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21"/>
      <c r="V59" s="21"/>
      <c r="W59" s="21"/>
      <c r="X59" s="21"/>
      <c r="Y59" s="21"/>
      <c r="Z59" s="21"/>
      <c r="AA59" s="21"/>
      <c r="AB59" s="21"/>
      <c r="AC59" s="21"/>
      <c r="AD59" s="21"/>
      <c r="AE59" s="21"/>
      <c r="AF59" s="21"/>
      <c r="AG59" s="21"/>
      <c r="AH59" s="21"/>
      <c r="AI59" s="21"/>
      <c r="AJ59" s="21"/>
      <c r="AK59" s="21"/>
      <c r="AL59" s="21"/>
      <c r="AM59" s="21"/>
      <c r="AN59" s="21"/>
      <c r="AO59" s="21"/>
      <c r="AP59" s="21"/>
      <c r="AQ59" s="19"/>
    </row>
    <row r="60" spans="2:43" s="1" customFormat="1" ht="14.4" x14ac:dyDescent="0.35">
      <c r="B60" s="28"/>
      <c r="C60" s="29"/>
      <c r="D60" s="42" t="s">
        <v>52</v>
      </c>
      <c r="E60" s="43"/>
      <c r="F60" s="43"/>
      <c r="G60" s="43"/>
      <c r="H60" s="43"/>
      <c r="I60" s="43"/>
      <c r="J60" s="43"/>
      <c r="K60" s="43"/>
      <c r="L60" s="43"/>
      <c r="M60" s="43"/>
      <c r="N60" s="43"/>
      <c r="O60" s="43"/>
      <c r="P60" s="43"/>
      <c r="Q60" s="43"/>
      <c r="R60" s="43"/>
      <c r="S60" s="43"/>
      <c r="T60" s="43"/>
      <c r="U60" s="43"/>
      <c r="V60" s="43"/>
      <c r="W60" s="43"/>
      <c r="X60" s="43"/>
      <c r="Y60" s="43"/>
      <c r="Z60" s="44"/>
      <c r="AA60" s="29"/>
      <c r="AB60" s="29"/>
      <c r="AC60" s="42" t="s">
        <v>53</v>
      </c>
      <c r="AD60" s="43"/>
      <c r="AE60" s="43"/>
      <c r="AF60" s="43"/>
      <c r="AG60" s="43"/>
      <c r="AH60" s="43"/>
      <c r="AI60" s="43"/>
      <c r="AJ60" s="43"/>
      <c r="AK60" s="43"/>
      <c r="AL60" s="43"/>
      <c r="AM60" s="43"/>
      <c r="AN60" s="43"/>
      <c r="AO60" s="44"/>
      <c r="AP60" s="29"/>
      <c r="AQ60" s="30"/>
    </row>
    <row r="61" spans="2:43" x14ac:dyDescent="0.35">
      <c r="B61" s="18"/>
      <c r="C61" s="21"/>
      <c r="D61" s="45"/>
      <c r="E61" s="21"/>
      <c r="F61" s="21"/>
      <c r="G61" s="21"/>
      <c r="H61" s="21"/>
      <c r="I61" s="21"/>
      <c r="J61" s="21"/>
      <c r="K61" s="21"/>
      <c r="L61" s="21"/>
      <c r="M61" s="21"/>
      <c r="N61" s="21"/>
      <c r="O61" s="21"/>
      <c r="P61" s="21"/>
      <c r="Q61" s="21"/>
      <c r="R61" s="21"/>
      <c r="S61" s="21"/>
      <c r="T61" s="21"/>
      <c r="U61" s="21"/>
      <c r="V61" s="21"/>
      <c r="W61" s="21"/>
      <c r="X61" s="21"/>
      <c r="Y61" s="21"/>
      <c r="Z61" s="46"/>
      <c r="AA61" s="21"/>
      <c r="AB61" s="21"/>
      <c r="AC61" s="45"/>
      <c r="AD61" s="21"/>
      <c r="AE61" s="21"/>
      <c r="AF61" s="21"/>
      <c r="AG61" s="21"/>
      <c r="AH61" s="21"/>
      <c r="AI61" s="21"/>
      <c r="AJ61" s="21"/>
      <c r="AK61" s="21"/>
      <c r="AL61" s="21"/>
      <c r="AM61" s="21"/>
      <c r="AN61" s="21"/>
      <c r="AO61" s="46"/>
      <c r="AP61" s="21"/>
      <c r="AQ61" s="19"/>
    </row>
    <row r="62" spans="2:43" x14ac:dyDescent="0.35">
      <c r="B62" s="18"/>
      <c r="C62" s="21"/>
      <c r="D62" s="45"/>
      <c r="E62" s="21"/>
      <c r="F62" s="21"/>
      <c r="G62" s="21"/>
      <c r="H62" s="21"/>
      <c r="I62" s="21"/>
      <c r="J62" s="21"/>
      <c r="K62" s="21"/>
      <c r="L62" s="21"/>
      <c r="M62" s="21"/>
      <c r="N62" s="21"/>
      <c r="O62" s="21"/>
      <c r="P62" s="21"/>
      <c r="Q62" s="21"/>
      <c r="R62" s="21"/>
      <c r="S62" s="21"/>
      <c r="T62" s="21"/>
      <c r="U62" s="21"/>
      <c r="V62" s="21"/>
      <c r="W62" s="21"/>
      <c r="X62" s="21"/>
      <c r="Y62" s="21"/>
      <c r="Z62" s="46"/>
      <c r="AA62" s="21"/>
      <c r="AB62" s="21"/>
      <c r="AC62" s="45"/>
      <c r="AD62" s="21"/>
      <c r="AE62" s="21"/>
      <c r="AF62" s="21"/>
      <c r="AG62" s="21"/>
      <c r="AH62" s="21"/>
      <c r="AI62" s="21"/>
      <c r="AJ62" s="21"/>
      <c r="AK62" s="21"/>
      <c r="AL62" s="21"/>
      <c r="AM62" s="21"/>
      <c r="AN62" s="21"/>
      <c r="AO62" s="46"/>
      <c r="AP62" s="21"/>
      <c r="AQ62" s="19"/>
    </row>
    <row r="63" spans="2:43" x14ac:dyDescent="0.35">
      <c r="B63" s="18"/>
      <c r="C63" s="21"/>
      <c r="D63" s="45"/>
      <c r="E63" s="21"/>
      <c r="F63" s="21"/>
      <c r="G63" s="21"/>
      <c r="H63" s="21"/>
      <c r="I63" s="21"/>
      <c r="J63" s="21"/>
      <c r="K63" s="21"/>
      <c r="L63" s="21"/>
      <c r="M63" s="21"/>
      <c r="N63" s="21"/>
      <c r="O63" s="21"/>
      <c r="P63" s="21"/>
      <c r="Q63" s="21"/>
      <c r="R63" s="21"/>
      <c r="S63" s="21"/>
      <c r="T63" s="21"/>
      <c r="U63" s="21"/>
      <c r="V63" s="21"/>
      <c r="W63" s="21"/>
      <c r="X63" s="21"/>
      <c r="Y63" s="21"/>
      <c r="Z63" s="46"/>
      <c r="AA63" s="21"/>
      <c r="AB63" s="21"/>
      <c r="AC63" s="45"/>
      <c r="AD63" s="21"/>
      <c r="AE63" s="21"/>
      <c r="AF63" s="21"/>
      <c r="AG63" s="21"/>
      <c r="AH63" s="21"/>
      <c r="AI63" s="21"/>
      <c r="AJ63" s="21"/>
      <c r="AK63" s="21"/>
      <c r="AL63" s="21"/>
      <c r="AM63" s="21"/>
      <c r="AN63" s="21"/>
      <c r="AO63" s="46"/>
      <c r="AP63" s="21"/>
      <c r="AQ63" s="19"/>
    </row>
    <row r="64" spans="2:43" x14ac:dyDescent="0.35">
      <c r="B64" s="18"/>
      <c r="C64" s="21"/>
      <c r="D64" s="45"/>
      <c r="E64" s="21"/>
      <c r="F64" s="21"/>
      <c r="G64" s="21"/>
      <c r="H64" s="21"/>
      <c r="I64" s="21"/>
      <c r="J64" s="21"/>
      <c r="K64" s="21"/>
      <c r="L64" s="21"/>
      <c r="M64" s="21"/>
      <c r="N64" s="21"/>
      <c r="O64" s="21"/>
      <c r="P64" s="21"/>
      <c r="Q64" s="21"/>
      <c r="R64" s="21"/>
      <c r="S64" s="21"/>
      <c r="T64" s="21"/>
      <c r="U64" s="21"/>
      <c r="V64" s="21"/>
      <c r="W64" s="21"/>
      <c r="X64" s="21"/>
      <c r="Y64" s="21"/>
      <c r="Z64" s="46"/>
      <c r="AA64" s="21"/>
      <c r="AB64" s="21"/>
      <c r="AC64" s="45"/>
      <c r="AD64" s="21"/>
      <c r="AE64" s="21"/>
      <c r="AF64" s="21"/>
      <c r="AG64" s="21"/>
      <c r="AH64" s="21"/>
      <c r="AI64" s="21"/>
      <c r="AJ64" s="21"/>
      <c r="AK64" s="21"/>
      <c r="AL64" s="21"/>
      <c r="AM64" s="21"/>
      <c r="AN64" s="21"/>
      <c r="AO64" s="46"/>
      <c r="AP64" s="21"/>
      <c r="AQ64" s="19"/>
    </row>
    <row r="65" spans="2:43" x14ac:dyDescent="0.35">
      <c r="B65" s="18"/>
      <c r="C65" s="21"/>
      <c r="D65" s="45"/>
      <c r="E65" s="21"/>
      <c r="F65" s="21"/>
      <c r="G65" s="21"/>
      <c r="H65" s="21"/>
      <c r="I65" s="21"/>
      <c r="J65" s="21"/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21"/>
      <c r="V65" s="21"/>
      <c r="W65" s="21"/>
      <c r="X65" s="21"/>
      <c r="Y65" s="21"/>
      <c r="Z65" s="46"/>
      <c r="AA65" s="21"/>
      <c r="AB65" s="21"/>
      <c r="AC65" s="45"/>
      <c r="AD65" s="21"/>
      <c r="AE65" s="21"/>
      <c r="AF65" s="21"/>
      <c r="AG65" s="21"/>
      <c r="AH65" s="21"/>
      <c r="AI65" s="21"/>
      <c r="AJ65" s="21"/>
      <c r="AK65" s="21"/>
      <c r="AL65" s="21"/>
      <c r="AM65" s="21"/>
      <c r="AN65" s="21"/>
      <c r="AO65" s="46"/>
      <c r="AP65" s="21"/>
      <c r="AQ65" s="19"/>
    </row>
    <row r="66" spans="2:43" x14ac:dyDescent="0.35">
      <c r="B66" s="18"/>
      <c r="C66" s="21"/>
      <c r="D66" s="45"/>
      <c r="E66" s="21"/>
      <c r="F66" s="21"/>
      <c r="G66" s="21"/>
      <c r="H66" s="21"/>
      <c r="I66" s="21"/>
      <c r="J66" s="21"/>
      <c r="K66" s="21"/>
      <c r="L66" s="21"/>
      <c r="M66" s="21"/>
      <c r="N66" s="21"/>
      <c r="O66" s="21"/>
      <c r="P66" s="21"/>
      <c r="Q66" s="21"/>
      <c r="R66" s="21"/>
      <c r="S66" s="21"/>
      <c r="T66" s="21"/>
      <c r="U66" s="21"/>
      <c r="V66" s="21"/>
      <c r="W66" s="21"/>
      <c r="X66" s="21"/>
      <c r="Y66" s="21"/>
      <c r="Z66" s="46"/>
      <c r="AA66" s="21"/>
      <c r="AB66" s="21"/>
      <c r="AC66" s="45"/>
      <c r="AD66" s="21"/>
      <c r="AE66" s="21"/>
      <c r="AF66" s="21"/>
      <c r="AG66" s="21"/>
      <c r="AH66" s="21"/>
      <c r="AI66" s="21"/>
      <c r="AJ66" s="21"/>
      <c r="AK66" s="21"/>
      <c r="AL66" s="21"/>
      <c r="AM66" s="21"/>
      <c r="AN66" s="21"/>
      <c r="AO66" s="46"/>
      <c r="AP66" s="21"/>
      <c r="AQ66" s="19"/>
    </row>
    <row r="67" spans="2:43" x14ac:dyDescent="0.35">
      <c r="B67" s="18"/>
      <c r="C67" s="21"/>
      <c r="D67" s="45"/>
      <c r="E67" s="21"/>
      <c r="F67" s="21"/>
      <c r="G67" s="21"/>
      <c r="H67" s="21"/>
      <c r="I67" s="21"/>
      <c r="J67" s="21"/>
      <c r="K67" s="21"/>
      <c r="L67" s="21"/>
      <c r="M67" s="21"/>
      <c r="N67" s="21"/>
      <c r="O67" s="21"/>
      <c r="P67" s="21"/>
      <c r="Q67" s="21"/>
      <c r="R67" s="21"/>
      <c r="S67" s="21"/>
      <c r="T67" s="21"/>
      <c r="U67" s="21"/>
      <c r="V67" s="21"/>
      <c r="W67" s="21"/>
      <c r="X67" s="21"/>
      <c r="Y67" s="21"/>
      <c r="Z67" s="46"/>
      <c r="AA67" s="21"/>
      <c r="AB67" s="21"/>
      <c r="AC67" s="45"/>
      <c r="AD67" s="21"/>
      <c r="AE67" s="21"/>
      <c r="AF67" s="21"/>
      <c r="AG67" s="21"/>
      <c r="AH67" s="21"/>
      <c r="AI67" s="21"/>
      <c r="AJ67" s="21"/>
      <c r="AK67" s="21"/>
      <c r="AL67" s="21"/>
      <c r="AM67" s="21"/>
      <c r="AN67" s="21"/>
      <c r="AO67" s="46"/>
      <c r="AP67" s="21"/>
      <c r="AQ67" s="19"/>
    </row>
    <row r="68" spans="2:43" x14ac:dyDescent="0.35">
      <c r="B68" s="18"/>
      <c r="C68" s="21"/>
      <c r="D68" s="45"/>
      <c r="E68" s="21"/>
      <c r="F68" s="21"/>
      <c r="G68" s="21"/>
      <c r="H68" s="21"/>
      <c r="I68" s="21"/>
      <c r="J68" s="21"/>
      <c r="K68" s="21"/>
      <c r="L68" s="21"/>
      <c r="M68" s="21"/>
      <c r="N68" s="21"/>
      <c r="O68" s="21"/>
      <c r="P68" s="21"/>
      <c r="Q68" s="21"/>
      <c r="R68" s="21"/>
      <c r="S68" s="21"/>
      <c r="T68" s="21"/>
      <c r="U68" s="21"/>
      <c r="V68" s="21"/>
      <c r="W68" s="21"/>
      <c r="X68" s="21"/>
      <c r="Y68" s="21"/>
      <c r="Z68" s="46"/>
      <c r="AA68" s="21"/>
      <c r="AB68" s="21"/>
      <c r="AC68" s="45"/>
      <c r="AD68" s="21"/>
      <c r="AE68" s="21"/>
      <c r="AF68" s="21"/>
      <c r="AG68" s="21"/>
      <c r="AH68" s="21"/>
      <c r="AI68" s="21"/>
      <c r="AJ68" s="21"/>
      <c r="AK68" s="21"/>
      <c r="AL68" s="21"/>
      <c r="AM68" s="21"/>
      <c r="AN68" s="21"/>
      <c r="AO68" s="46"/>
      <c r="AP68" s="21"/>
      <c r="AQ68" s="19"/>
    </row>
    <row r="69" spans="2:43" s="1" customFormat="1" ht="14.4" x14ac:dyDescent="0.35">
      <c r="B69" s="28"/>
      <c r="C69" s="29"/>
      <c r="D69" s="47" t="s">
        <v>50</v>
      </c>
      <c r="E69" s="48"/>
      <c r="F69" s="48"/>
      <c r="G69" s="48"/>
      <c r="H69" s="48"/>
      <c r="I69" s="48"/>
      <c r="J69" s="48"/>
      <c r="K69" s="48"/>
      <c r="L69" s="48"/>
      <c r="M69" s="48"/>
      <c r="N69" s="48"/>
      <c r="O69" s="48"/>
      <c r="P69" s="48"/>
      <c r="Q69" s="48"/>
      <c r="R69" s="49" t="s">
        <v>51</v>
      </c>
      <c r="S69" s="48"/>
      <c r="T69" s="48"/>
      <c r="U69" s="48"/>
      <c r="V69" s="48"/>
      <c r="W69" s="48"/>
      <c r="X69" s="48"/>
      <c r="Y69" s="48"/>
      <c r="Z69" s="50"/>
      <c r="AA69" s="29"/>
      <c r="AB69" s="29"/>
      <c r="AC69" s="47" t="s">
        <v>50</v>
      </c>
      <c r="AD69" s="48"/>
      <c r="AE69" s="48"/>
      <c r="AF69" s="48"/>
      <c r="AG69" s="48"/>
      <c r="AH69" s="48"/>
      <c r="AI69" s="48"/>
      <c r="AJ69" s="48"/>
      <c r="AK69" s="48"/>
      <c r="AL69" s="48"/>
      <c r="AM69" s="49" t="s">
        <v>51</v>
      </c>
      <c r="AN69" s="48"/>
      <c r="AO69" s="50"/>
      <c r="AP69" s="29"/>
      <c r="AQ69" s="30"/>
    </row>
    <row r="70" spans="2:43" s="1" customFormat="1" ht="6.9" customHeight="1" x14ac:dyDescent="0.35">
      <c r="B70" s="28"/>
      <c r="C70" s="29"/>
      <c r="D70" s="29"/>
      <c r="E70" s="29"/>
      <c r="F70" s="29"/>
      <c r="G70" s="29"/>
      <c r="H70" s="29"/>
      <c r="I70" s="29"/>
      <c r="J70" s="29"/>
      <c r="K70" s="29"/>
      <c r="L70" s="29"/>
      <c r="M70" s="29"/>
      <c r="N70" s="29"/>
      <c r="O70" s="29"/>
      <c r="P70" s="29"/>
      <c r="Q70" s="29"/>
      <c r="R70" s="29"/>
      <c r="S70" s="29"/>
      <c r="T70" s="29"/>
      <c r="U70" s="29"/>
      <c r="V70" s="29"/>
      <c r="W70" s="29"/>
      <c r="X70" s="29"/>
      <c r="Y70" s="29"/>
      <c r="Z70" s="29"/>
      <c r="AA70" s="29"/>
      <c r="AB70" s="29"/>
      <c r="AC70" s="29"/>
      <c r="AD70" s="29"/>
      <c r="AE70" s="29"/>
      <c r="AF70" s="29"/>
      <c r="AG70" s="29"/>
      <c r="AH70" s="29"/>
      <c r="AI70" s="29"/>
      <c r="AJ70" s="29"/>
      <c r="AK70" s="29"/>
      <c r="AL70" s="29"/>
      <c r="AM70" s="29"/>
      <c r="AN70" s="29"/>
      <c r="AO70" s="29"/>
      <c r="AP70" s="29"/>
      <c r="AQ70" s="30"/>
    </row>
    <row r="71" spans="2:43" s="1" customFormat="1" ht="6.9" customHeight="1" x14ac:dyDescent="0.35">
      <c r="B71" s="51"/>
      <c r="C71" s="52"/>
      <c r="D71" s="52"/>
      <c r="E71" s="52"/>
      <c r="F71" s="52"/>
      <c r="G71" s="52"/>
      <c r="H71" s="52"/>
      <c r="I71" s="52"/>
      <c r="J71" s="52"/>
      <c r="K71" s="52"/>
      <c r="L71" s="52"/>
      <c r="M71" s="52"/>
      <c r="N71" s="52"/>
      <c r="O71" s="52"/>
      <c r="P71" s="52"/>
      <c r="Q71" s="52"/>
      <c r="R71" s="52"/>
      <c r="S71" s="52"/>
      <c r="T71" s="52"/>
      <c r="U71" s="52"/>
      <c r="V71" s="52"/>
      <c r="W71" s="52"/>
      <c r="X71" s="52"/>
      <c r="Y71" s="52"/>
      <c r="Z71" s="52"/>
      <c r="AA71" s="52"/>
      <c r="AB71" s="52"/>
      <c r="AC71" s="52"/>
      <c r="AD71" s="52"/>
      <c r="AE71" s="52"/>
      <c r="AF71" s="52"/>
      <c r="AG71" s="52"/>
      <c r="AH71" s="52"/>
      <c r="AI71" s="52"/>
      <c r="AJ71" s="52"/>
      <c r="AK71" s="52"/>
      <c r="AL71" s="52"/>
      <c r="AM71" s="52"/>
      <c r="AN71" s="52"/>
      <c r="AO71" s="52"/>
      <c r="AP71" s="52"/>
      <c r="AQ71" s="53"/>
    </row>
    <row r="75" spans="2:43" s="1" customFormat="1" ht="6.9" customHeight="1" x14ac:dyDescent="0.35">
      <c r="B75" s="54"/>
      <c r="C75" s="55"/>
      <c r="D75" s="55"/>
      <c r="E75" s="55"/>
      <c r="F75" s="55"/>
      <c r="G75" s="55"/>
      <c r="H75" s="55"/>
      <c r="I75" s="55"/>
      <c r="J75" s="55"/>
      <c r="K75" s="55"/>
      <c r="L75" s="55"/>
      <c r="M75" s="55"/>
      <c r="N75" s="55"/>
      <c r="O75" s="55"/>
      <c r="P75" s="55"/>
      <c r="Q75" s="55"/>
      <c r="R75" s="55"/>
      <c r="S75" s="55"/>
      <c r="T75" s="55"/>
      <c r="U75" s="55"/>
      <c r="V75" s="55"/>
      <c r="W75" s="55"/>
      <c r="X75" s="55"/>
      <c r="Y75" s="55"/>
      <c r="Z75" s="55"/>
      <c r="AA75" s="55"/>
      <c r="AB75" s="55"/>
      <c r="AC75" s="55"/>
      <c r="AD75" s="55"/>
      <c r="AE75" s="55"/>
      <c r="AF75" s="55"/>
      <c r="AG75" s="55"/>
      <c r="AH75" s="55"/>
      <c r="AI75" s="55"/>
      <c r="AJ75" s="55"/>
      <c r="AK75" s="55"/>
      <c r="AL75" s="55"/>
      <c r="AM75" s="55"/>
      <c r="AN75" s="55"/>
      <c r="AO75" s="55"/>
      <c r="AP75" s="55"/>
      <c r="AQ75" s="56"/>
    </row>
    <row r="76" spans="2:43" s="1" customFormat="1" ht="37" customHeight="1" x14ac:dyDescent="0.35">
      <c r="B76" s="28"/>
      <c r="C76" s="135" t="s">
        <v>54</v>
      </c>
      <c r="D76" s="136"/>
      <c r="E76" s="136"/>
      <c r="F76" s="136"/>
      <c r="G76" s="136"/>
      <c r="H76" s="136"/>
      <c r="I76" s="136"/>
      <c r="J76" s="136"/>
      <c r="K76" s="136"/>
      <c r="L76" s="136"/>
      <c r="M76" s="136"/>
      <c r="N76" s="136"/>
      <c r="O76" s="136"/>
      <c r="P76" s="136"/>
      <c r="Q76" s="136"/>
      <c r="R76" s="136"/>
      <c r="S76" s="136"/>
      <c r="T76" s="136"/>
      <c r="U76" s="136"/>
      <c r="V76" s="136"/>
      <c r="W76" s="136"/>
      <c r="X76" s="136"/>
      <c r="Y76" s="136"/>
      <c r="Z76" s="136"/>
      <c r="AA76" s="136"/>
      <c r="AB76" s="136"/>
      <c r="AC76" s="136"/>
      <c r="AD76" s="136"/>
      <c r="AE76" s="136"/>
      <c r="AF76" s="136"/>
      <c r="AG76" s="136"/>
      <c r="AH76" s="136"/>
      <c r="AI76" s="136"/>
      <c r="AJ76" s="136"/>
      <c r="AK76" s="136"/>
      <c r="AL76" s="136"/>
      <c r="AM76" s="136"/>
      <c r="AN76" s="136"/>
      <c r="AO76" s="136"/>
      <c r="AP76" s="136"/>
      <c r="AQ76" s="30"/>
    </row>
    <row r="77" spans="2:43" s="3" customFormat="1" ht="14.4" customHeight="1" x14ac:dyDescent="0.35">
      <c r="B77" s="57"/>
      <c r="C77" s="25" t="s">
        <v>15</v>
      </c>
      <c r="D77" s="58"/>
      <c r="E77" s="58"/>
      <c r="F77" s="58"/>
      <c r="G77" s="58"/>
      <c r="H77" s="58"/>
      <c r="I77" s="58"/>
      <c r="J77" s="58"/>
      <c r="K77" s="58"/>
      <c r="L77" s="58" t="str">
        <f>K5</f>
        <v>17-SO006</v>
      </c>
      <c r="M77" s="58"/>
      <c r="N77" s="58"/>
      <c r="O77" s="58"/>
      <c r="P77" s="58"/>
      <c r="Q77" s="58"/>
      <c r="R77" s="58"/>
      <c r="S77" s="58"/>
      <c r="T77" s="58"/>
      <c r="U77" s="58"/>
      <c r="V77" s="58"/>
      <c r="W77" s="58"/>
      <c r="X77" s="58"/>
      <c r="Y77" s="58"/>
      <c r="Z77" s="58"/>
      <c r="AA77" s="58"/>
      <c r="AB77" s="58"/>
      <c r="AC77" s="58"/>
      <c r="AD77" s="58"/>
      <c r="AE77" s="58"/>
      <c r="AF77" s="58"/>
      <c r="AG77" s="58"/>
      <c r="AH77" s="58"/>
      <c r="AI77" s="58"/>
      <c r="AJ77" s="58"/>
      <c r="AK77" s="58"/>
      <c r="AL77" s="58"/>
      <c r="AM77" s="58"/>
      <c r="AN77" s="58"/>
      <c r="AO77" s="58"/>
      <c r="AP77" s="58"/>
      <c r="AQ77" s="59"/>
    </row>
    <row r="78" spans="2:43" s="4" customFormat="1" ht="37" customHeight="1" x14ac:dyDescent="0.35">
      <c r="B78" s="60"/>
      <c r="C78" s="61" t="s">
        <v>17</v>
      </c>
      <c r="D78" s="62"/>
      <c r="E78" s="62"/>
      <c r="F78" s="62"/>
      <c r="G78" s="62"/>
      <c r="H78" s="62"/>
      <c r="I78" s="62"/>
      <c r="J78" s="62"/>
      <c r="K78" s="62"/>
      <c r="L78" s="137" t="str">
        <f>K6</f>
        <v>Modernizace střediska praktického vyučování v Chlumci nad Cidlinou</v>
      </c>
      <c r="M78" s="138"/>
      <c r="N78" s="138"/>
      <c r="O78" s="138"/>
      <c r="P78" s="138"/>
      <c r="Q78" s="138"/>
      <c r="R78" s="138"/>
      <c r="S78" s="138"/>
      <c r="T78" s="138"/>
      <c r="U78" s="138"/>
      <c r="V78" s="138"/>
      <c r="W78" s="138"/>
      <c r="X78" s="138"/>
      <c r="Y78" s="138"/>
      <c r="Z78" s="138"/>
      <c r="AA78" s="138"/>
      <c r="AB78" s="138"/>
      <c r="AC78" s="138"/>
      <c r="AD78" s="138"/>
      <c r="AE78" s="138"/>
      <c r="AF78" s="138"/>
      <c r="AG78" s="138"/>
      <c r="AH78" s="138"/>
      <c r="AI78" s="138"/>
      <c r="AJ78" s="138"/>
      <c r="AK78" s="138"/>
      <c r="AL78" s="138"/>
      <c r="AM78" s="138"/>
      <c r="AN78" s="138"/>
      <c r="AO78" s="138"/>
      <c r="AP78" s="62"/>
      <c r="AQ78" s="63"/>
    </row>
    <row r="79" spans="2:43" s="1" customFormat="1" ht="6.9" customHeight="1" x14ac:dyDescent="0.35">
      <c r="B79" s="28"/>
      <c r="C79" s="29"/>
      <c r="D79" s="29"/>
      <c r="E79" s="29"/>
      <c r="F79" s="29"/>
      <c r="G79" s="29"/>
      <c r="H79" s="29"/>
      <c r="I79" s="29"/>
      <c r="J79" s="29"/>
      <c r="K79" s="29"/>
      <c r="L79" s="29"/>
      <c r="M79" s="29"/>
      <c r="N79" s="29"/>
      <c r="O79" s="29"/>
      <c r="P79" s="29"/>
      <c r="Q79" s="29"/>
      <c r="R79" s="29"/>
      <c r="S79" s="29"/>
      <c r="T79" s="29"/>
      <c r="U79" s="29"/>
      <c r="V79" s="29"/>
      <c r="W79" s="29"/>
      <c r="X79" s="29"/>
      <c r="Y79" s="29"/>
      <c r="Z79" s="29"/>
      <c r="AA79" s="29"/>
      <c r="AB79" s="29"/>
      <c r="AC79" s="29"/>
      <c r="AD79" s="29"/>
      <c r="AE79" s="29"/>
      <c r="AF79" s="29"/>
      <c r="AG79" s="29"/>
      <c r="AH79" s="29"/>
      <c r="AI79" s="29"/>
      <c r="AJ79" s="29"/>
      <c r="AK79" s="29"/>
      <c r="AL79" s="29"/>
      <c r="AM79" s="29"/>
      <c r="AN79" s="29"/>
      <c r="AO79" s="29"/>
      <c r="AP79" s="29"/>
      <c r="AQ79" s="30"/>
    </row>
    <row r="80" spans="2:43" s="1" customFormat="1" x14ac:dyDescent="0.35">
      <c r="B80" s="28"/>
      <c r="C80" s="25" t="s">
        <v>21</v>
      </c>
      <c r="D80" s="29"/>
      <c r="E80" s="29"/>
      <c r="F80" s="29"/>
      <c r="G80" s="29"/>
      <c r="H80" s="29"/>
      <c r="I80" s="29"/>
      <c r="J80" s="29"/>
      <c r="K80" s="29"/>
      <c r="L80" s="64" t="str">
        <f>IF(K8="","",K8)</f>
        <v>Chlumec nad Cidlinou</v>
      </c>
      <c r="M80" s="29"/>
      <c r="N80" s="29"/>
      <c r="O80" s="29"/>
      <c r="P80" s="29"/>
      <c r="Q80" s="29"/>
      <c r="R80" s="29"/>
      <c r="S80" s="29"/>
      <c r="T80" s="29"/>
      <c r="U80" s="29"/>
      <c r="V80" s="29"/>
      <c r="W80" s="29"/>
      <c r="X80" s="29"/>
      <c r="Y80" s="29"/>
      <c r="Z80" s="29"/>
      <c r="AA80" s="29"/>
      <c r="AB80" s="29"/>
      <c r="AC80" s="29"/>
      <c r="AD80" s="29"/>
      <c r="AE80" s="29"/>
      <c r="AF80" s="29"/>
      <c r="AG80" s="29"/>
      <c r="AH80" s="29"/>
      <c r="AI80" s="25" t="s">
        <v>23</v>
      </c>
      <c r="AJ80" s="29"/>
      <c r="AK80" s="29"/>
      <c r="AL80" s="29"/>
      <c r="AM80" s="65" t="str">
        <f>IF(AN8= "","",AN8)</f>
        <v/>
      </c>
      <c r="AN80" s="29"/>
      <c r="AO80" s="29"/>
      <c r="AP80" s="29"/>
      <c r="AQ80" s="30"/>
    </row>
    <row r="81" spans="1:76" s="1" customFormat="1" ht="6.9" customHeight="1" x14ac:dyDescent="0.35">
      <c r="B81" s="28"/>
      <c r="C81" s="29"/>
      <c r="D81" s="29"/>
      <c r="E81" s="29"/>
      <c r="F81" s="29"/>
      <c r="G81" s="29"/>
      <c r="H81" s="29"/>
      <c r="I81" s="29"/>
      <c r="J81" s="29"/>
      <c r="K81" s="29"/>
      <c r="L81" s="29"/>
      <c r="M81" s="29"/>
      <c r="N81" s="29"/>
      <c r="O81" s="29"/>
      <c r="P81" s="29"/>
      <c r="Q81" s="29"/>
      <c r="R81" s="29"/>
      <c r="S81" s="29"/>
      <c r="T81" s="29"/>
      <c r="U81" s="29"/>
      <c r="V81" s="29"/>
      <c r="W81" s="29"/>
      <c r="X81" s="29"/>
      <c r="Y81" s="29"/>
      <c r="Z81" s="29"/>
      <c r="AA81" s="29"/>
      <c r="AB81" s="29"/>
      <c r="AC81" s="29"/>
      <c r="AD81" s="29"/>
      <c r="AE81" s="29"/>
      <c r="AF81" s="29"/>
      <c r="AG81" s="29"/>
      <c r="AH81" s="29"/>
      <c r="AI81" s="29"/>
      <c r="AJ81" s="29"/>
      <c r="AK81" s="29"/>
      <c r="AL81" s="29"/>
      <c r="AM81" s="29"/>
      <c r="AN81" s="29"/>
      <c r="AO81" s="29"/>
      <c r="AP81" s="29"/>
      <c r="AQ81" s="30"/>
    </row>
    <row r="82" spans="1:76" s="1" customFormat="1" x14ac:dyDescent="0.35">
      <c r="B82" s="28"/>
      <c r="C82" s="25" t="s">
        <v>24</v>
      </c>
      <c r="D82" s="29"/>
      <c r="E82" s="29"/>
      <c r="F82" s="29"/>
      <c r="G82" s="29"/>
      <c r="H82" s="29"/>
      <c r="I82" s="29"/>
      <c r="J82" s="29"/>
      <c r="K82" s="29"/>
      <c r="L82" s="58" t="str">
        <f>IF(E11= "","",E11)</f>
        <v>Královéhradecký kraj</v>
      </c>
      <c r="M82" s="29"/>
      <c r="N82" s="29"/>
      <c r="O82" s="29"/>
      <c r="P82" s="29"/>
      <c r="Q82" s="29"/>
      <c r="R82" s="29"/>
      <c r="S82" s="29"/>
      <c r="T82" s="29"/>
      <c r="U82" s="29"/>
      <c r="V82" s="29"/>
      <c r="W82" s="29"/>
      <c r="X82" s="29"/>
      <c r="Y82" s="29"/>
      <c r="Z82" s="29"/>
      <c r="AA82" s="29"/>
      <c r="AB82" s="29"/>
      <c r="AC82" s="29"/>
      <c r="AD82" s="29"/>
      <c r="AE82" s="29"/>
      <c r="AF82" s="29"/>
      <c r="AG82" s="29"/>
      <c r="AH82" s="29"/>
      <c r="AI82" s="25" t="s">
        <v>29</v>
      </c>
      <c r="AJ82" s="29"/>
      <c r="AK82" s="29"/>
      <c r="AL82" s="29"/>
      <c r="AM82" s="117" t="str">
        <f>IF(E17="","",E17)</f>
        <v>PROMED Brno spol.s.r.o</v>
      </c>
      <c r="AN82" s="117"/>
      <c r="AO82" s="117"/>
      <c r="AP82" s="117"/>
      <c r="AQ82" s="30"/>
      <c r="AS82" s="113" t="s">
        <v>55</v>
      </c>
      <c r="AT82" s="114"/>
      <c r="AU82" s="43"/>
      <c r="AV82" s="43"/>
      <c r="AW82" s="43"/>
      <c r="AX82" s="43"/>
      <c r="AY82" s="43"/>
      <c r="AZ82" s="43"/>
      <c r="BA82" s="43"/>
      <c r="BB82" s="43"/>
      <c r="BC82" s="43"/>
      <c r="BD82" s="44"/>
    </row>
    <row r="83" spans="1:76" s="1" customFormat="1" x14ac:dyDescent="0.35">
      <c r="B83" s="28"/>
      <c r="C83" s="25" t="s">
        <v>28</v>
      </c>
      <c r="D83" s="29"/>
      <c r="E83" s="29"/>
      <c r="F83" s="29"/>
      <c r="G83" s="29"/>
      <c r="H83" s="29"/>
      <c r="I83" s="29"/>
      <c r="J83" s="29"/>
      <c r="K83" s="29"/>
      <c r="L83" s="58" t="str">
        <f>IF(E14="","",E14)</f>
        <v/>
      </c>
      <c r="M83" s="29"/>
      <c r="N83" s="29"/>
      <c r="O83" s="29"/>
      <c r="P83" s="29"/>
      <c r="Q83" s="29"/>
      <c r="R83" s="29"/>
      <c r="S83" s="29"/>
      <c r="T83" s="29"/>
      <c r="U83" s="29"/>
      <c r="V83" s="29"/>
      <c r="W83" s="29"/>
      <c r="X83" s="29"/>
      <c r="Y83" s="29"/>
      <c r="Z83" s="29"/>
      <c r="AA83" s="29"/>
      <c r="AB83" s="29"/>
      <c r="AC83" s="29"/>
      <c r="AD83" s="29"/>
      <c r="AE83" s="29"/>
      <c r="AF83" s="29"/>
      <c r="AG83" s="29"/>
      <c r="AH83" s="29"/>
      <c r="AI83" s="25" t="s">
        <v>32</v>
      </c>
      <c r="AJ83" s="29"/>
      <c r="AK83" s="29"/>
      <c r="AL83" s="29"/>
      <c r="AM83" s="117" t="str">
        <f>IF(E20="","",E20)</f>
        <v xml:space="preserve"> </v>
      </c>
      <c r="AN83" s="117"/>
      <c r="AO83" s="117"/>
      <c r="AP83" s="117"/>
      <c r="AQ83" s="30"/>
      <c r="AS83" s="115"/>
      <c r="AT83" s="116"/>
      <c r="AU83" s="29"/>
      <c r="AV83" s="29"/>
      <c r="AW83" s="29"/>
      <c r="AX83" s="29"/>
      <c r="AY83" s="29"/>
      <c r="AZ83" s="29"/>
      <c r="BA83" s="29"/>
      <c r="BB83" s="29"/>
      <c r="BC83" s="29"/>
      <c r="BD83" s="66"/>
    </row>
    <row r="84" spans="1:76" s="1" customFormat="1" ht="10.8" customHeight="1" x14ac:dyDescent="0.35">
      <c r="B84" s="28"/>
      <c r="C84" s="29"/>
      <c r="D84" s="29"/>
      <c r="E84" s="29"/>
      <c r="F84" s="29"/>
      <c r="G84" s="29"/>
      <c r="H84" s="29"/>
      <c r="I84" s="29"/>
      <c r="J84" s="29"/>
      <c r="K84" s="29"/>
      <c r="L84" s="29"/>
      <c r="M84" s="29"/>
      <c r="N84" s="29"/>
      <c r="O84" s="29"/>
      <c r="P84" s="29"/>
      <c r="Q84" s="29"/>
      <c r="R84" s="29"/>
      <c r="S84" s="29"/>
      <c r="T84" s="29"/>
      <c r="U84" s="29"/>
      <c r="V84" s="29"/>
      <c r="W84" s="29"/>
      <c r="X84" s="29"/>
      <c r="Y84" s="29"/>
      <c r="Z84" s="29"/>
      <c r="AA84" s="29"/>
      <c r="AB84" s="29"/>
      <c r="AC84" s="29"/>
      <c r="AD84" s="29"/>
      <c r="AE84" s="29"/>
      <c r="AF84" s="29"/>
      <c r="AG84" s="29"/>
      <c r="AH84" s="29"/>
      <c r="AI84" s="29"/>
      <c r="AJ84" s="29"/>
      <c r="AK84" s="29"/>
      <c r="AL84" s="29"/>
      <c r="AM84" s="29"/>
      <c r="AN84" s="29"/>
      <c r="AO84" s="29"/>
      <c r="AP84" s="29"/>
      <c r="AQ84" s="30"/>
      <c r="AS84" s="115"/>
      <c r="AT84" s="116"/>
      <c r="AU84" s="29"/>
      <c r="AV84" s="29"/>
      <c r="AW84" s="29"/>
      <c r="AX84" s="29"/>
      <c r="AY84" s="29"/>
      <c r="AZ84" s="29"/>
      <c r="BA84" s="29"/>
      <c r="BB84" s="29"/>
      <c r="BC84" s="29"/>
      <c r="BD84" s="66"/>
    </row>
    <row r="85" spans="1:76" s="1" customFormat="1" ht="29.3" customHeight="1" x14ac:dyDescent="0.35">
      <c r="B85" s="28"/>
      <c r="C85" s="127" t="s">
        <v>56</v>
      </c>
      <c r="D85" s="128"/>
      <c r="E85" s="128"/>
      <c r="F85" s="128"/>
      <c r="G85" s="128"/>
      <c r="H85" s="67"/>
      <c r="I85" s="129" t="s">
        <v>57</v>
      </c>
      <c r="J85" s="128"/>
      <c r="K85" s="128"/>
      <c r="L85" s="128"/>
      <c r="M85" s="128"/>
      <c r="N85" s="128"/>
      <c r="O85" s="128"/>
      <c r="P85" s="128"/>
      <c r="Q85" s="128"/>
      <c r="R85" s="128"/>
      <c r="S85" s="128"/>
      <c r="T85" s="128"/>
      <c r="U85" s="128"/>
      <c r="V85" s="128"/>
      <c r="W85" s="128"/>
      <c r="X85" s="128"/>
      <c r="Y85" s="128"/>
      <c r="Z85" s="128"/>
      <c r="AA85" s="128"/>
      <c r="AB85" s="128"/>
      <c r="AC85" s="128"/>
      <c r="AD85" s="128"/>
      <c r="AE85" s="128"/>
      <c r="AF85" s="128"/>
      <c r="AG85" s="129" t="s">
        <v>58</v>
      </c>
      <c r="AH85" s="128"/>
      <c r="AI85" s="128"/>
      <c r="AJ85" s="128"/>
      <c r="AK85" s="128"/>
      <c r="AL85" s="128"/>
      <c r="AM85" s="128"/>
      <c r="AN85" s="129" t="s">
        <v>59</v>
      </c>
      <c r="AO85" s="128"/>
      <c r="AP85" s="130"/>
      <c r="AQ85" s="30"/>
      <c r="AS85" s="68" t="s">
        <v>60</v>
      </c>
      <c r="AT85" s="69" t="s">
        <v>61</v>
      </c>
      <c r="AU85" s="69" t="s">
        <v>62</v>
      </c>
      <c r="AV85" s="69" t="s">
        <v>63</v>
      </c>
      <c r="AW85" s="69" t="s">
        <v>64</v>
      </c>
      <c r="AX85" s="69" t="s">
        <v>65</v>
      </c>
      <c r="AY85" s="69" t="s">
        <v>66</v>
      </c>
      <c r="AZ85" s="69" t="s">
        <v>67</v>
      </c>
      <c r="BA85" s="69" t="s">
        <v>68</v>
      </c>
      <c r="BB85" s="69" t="s">
        <v>69</v>
      </c>
      <c r="BC85" s="69" t="s">
        <v>70</v>
      </c>
      <c r="BD85" s="70" t="s">
        <v>71</v>
      </c>
    </row>
    <row r="86" spans="1:76" s="1" customFormat="1" ht="10.8" customHeight="1" x14ac:dyDescent="0.35">
      <c r="B86" s="28"/>
      <c r="C86" s="29"/>
      <c r="D86" s="29"/>
      <c r="E86" s="29"/>
      <c r="F86" s="29"/>
      <c r="G86" s="29"/>
      <c r="H86" s="29"/>
      <c r="I86" s="29"/>
      <c r="J86" s="29"/>
      <c r="K86" s="29"/>
      <c r="L86" s="29"/>
      <c r="M86" s="29"/>
      <c r="N86" s="29"/>
      <c r="O86" s="29"/>
      <c r="P86" s="29"/>
      <c r="Q86" s="29"/>
      <c r="R86" s="29"/>
      <c r="S86" s="29"/>
      <c r="T86" s="29"/>
      <c r="U86" s="29"/>
      <c r="V86" s="29"/>
      <c r="W86" s="29"/>
      <c r="X86" s="29"/>
      <c r="Y86" s="29"/>
      <c r="Z86" s="29"/>
      <c r="AA86" s="29"/>
      <c r="AB86" s="29"/>
      <c r="AC86" s="29"/>
      <c r="AD86" s="29"/>
      <c r="AE86" s="29"/>
      <c r="AF86" s="29"/>
      <c r="AG86" s="29"/>
      <c r="AH86" s="29"/>
      <c r="AI86" s="29"/>
      <c r="AJ86" s="29"/>
      <c r="AK86" s="29"/>
      <c r="AL86" s="29"/>
      <c r="AM86" s="29"/>
      <c r="AN86" s="29"/>
      <c r="AO86" s="29"/>
      <c r="AP86" s="29"/>
      <c r="AQ86" s="30"/>
      <c r="AS86" s="71"/>
      <c r="AT86" s="43"/>
      <c r="AU86" s="43"/>
      <c r="AV86" s="43"/>
      <c r="AW86" s="43"/>
      <c r="AX86" s="43"/>
      <c r="AY86" s="43"/>
      <c r="AZ86" s="43"/>
      <c r="BA86" s="43"/>
      <c r="BB86" s="43"/>
      <c r="BC86" s="43"/>
      <c r="BD86" s="44"/>
    </row>
    <row r="87" spans="1:76" s="4" customFormat="1" ht="32.4" customHeight="1" x14ac:dyDescent="0.35">
      <c r="B87" s="60"/>
      <c r="C87" s="72" t="s">
        <v>72</v>
      </c>
      <c r="D87" s="73"/>
      <c r="E87" s="73"/>
      <c r="F87" s="73"/>
      <c r="G87" s="73"/>
      <c r="H87" s="73"/>
      <c r="I87" s="73"/>
      <c r="J87" s="73"/>
      <c r="K87" s="73"/>
      <c r="L87" s="73"/>
      <c r="M87" s="73"/>
      <c r="N87" s="73"/>
      <c r="O87" s="73"/>
      <c r="P87" s="73"/>
      <c r="Q87" s="73"/>
      <c r="R87" s="73"/>
      <c r="S87" s="73"/>
      <c r="T87" s="73"/>
      <c r="U87" s="73"/>
      <c r="V87" s="73"/>
      <c r="W87" s="73"/>
      <c r="X87" s="73"/>
      <c r="Y87" s="73"/>
      <c r="Z87" s="73"/>
      <c r="AA87" s="73"/>
      <c r="AB87" s="73"/>
      <c r="AC87" s="73"/>
      <c r="AD87" s="73"/>
      <c r="AE87" s="73"/>
      <c r="AF87" s="73"/>
      <c r="AG87" s="108">
        <f>ROUND(AG88,2)</f>
        <v>0</v>
      </c>
      <c r="AH87" s="108"/>
      <c r="AI87" s="108"/>
      <c r="AJ87" s="108"/>
      <c r="AK87" s="108"/>
      <c r="AL87" s="108"/>
      <c r="AM87" s="108"/>
      <c r="AN87" s="109">
        <f t="shared" ref="AN87:AN89" si="0">SUM(AG87,AT87)</f>
        <v>0</v>
      </c>
      <c r="AO87" s="109"/>
      <c r="AP87" s="109"/>
      <c r="AQ87" s="63"/>
      <c r="AS87" s="74">
        <f>ROUND(AS88,2)</f>
        <v>0</v>
      </c>
      <c r="AT87" s="75">
        <f>ROUND(SUM(AV87:AW87),2)</f>
        <v>0</v>
      </c>
      <c r="AU87" s="76">
        <f>ROUND(AU88,5)</f>
        <v>0</v>
      </c>
      <c r="AV87" s="75">
        <f>ROUND(AZ87*L31,2)</f>
        <v>0</v>
      </c>
      <c r="AW87" s="75">
        <f>ROUND(BA87*L32,2)</f>
        <v>0</v>
      </c>
      <c r="AX87" s="75">
        <f>ROUND(BB87*L31,2)</f>
        <v>0</v>
      </c>
      <c r="AY87" s="75">
        <f>ROUND(BC87*L32,2)</f>
        <v>0</v>
      </c>
      <c r="AZ87" s="75">
        <f>ROUND(AZ88,2)</f>
        <v>0</v>
      </c>
      <c r="BA87" s="75">
        <f>ROUND(BA88,2)</f>
        <v>0</v>
      </c>
      <c r="BB87" s="75">
        <f>ROUND(BB88,2)</f>
        <v>0</v>
      </c>
      <c r="BC87" s="75">
        <f>ROUND(BC88,2)</f>
        <v>0</v>
      </c>
      <c r="BD87" s="77">
        <f>ROUND(BD88,2)</f>
        <v>0</v>
      </c>
      <c r="BS87" s="78" t="s">
        <v>73</v>
      </c>
      <c r="BT87" s="78" t="s">
        <v>74</v>
      </c>
      <c r="BU87" s="79" t="s">
        <v>75</v>
      </c>
      <c r="BV87" s="78" t="s">
        <v>76</v>
      </c>
      <c r="BW87" s="78" t="s">
        <v>77</v>
      </c>
      <c r="BX87" s="78" t="s">
        <v>78</v>
      </c>
    </row>
    <row r="88" spans="1:76" s="5" customFormat="1" ht="35.049999999999997" customHeight="1" x14ac:dyDescent="0.35">
      <c r="B88" s="80"/>
      <c r="C88" s="81"/>
      <c r="D88" s="123" t="s">
        <v>79</v>
      </c>
      <c r="E88" s="123"/>
      <c r="F88" s="123"/>
      <c r="G88" s="123"/>
      <c r="H88" s="123"/>
      <c r="I88" s="82"/>
      <c r="J88" s="123" t="s">
        <v>193</v>
      </c>
      <c r="K88" s="123"/>
      <c r="L88" s="123"/>
      <c r="M88" s="123"/>
      <c r="N88" s="123"/>
      <c r="O88" s="123"/>
      <c r="P88" s="123"/>
      <c r="Q88" s="123"/>
      <c r="R88" s="123"/>
      <c r="S88" s="123"/>
      <c r="T88" s="123"/>
      <c r="U88" s="123"/>
      <c r="V88" s="123"/>
      <c r="W88" s="123"/>
      <c r="X88" s="123"/>
      <c r="Y88" s="123"/>
      <c r="Z88" s="123"/>
      <c r="AA88" s="123"/>
      <c r="AB88" s="123"/>
      <c r="AC88" s="123"/>
      <c r="AD88" s="123"/>
      <c r="AE88" s="123"/>
      <c r="AF88" s="123"/>
      <c r="AG88" s="112">
        <f>ROUND(SUM(AG89:AG89),2)</f>
        <v>0</v>
      </c>
      <c r="AH88" s="111"/>
      <c r="AI88" s="111"/>
      <c r="AJ88" s="111"/>
      <c r="AK88" s="111"/>
      <c r="AL88" s="111"/>
      <c r="AM88" s="111"/>
      <c r="AN88" s="110">
        <f t="shared" si="0"/>
        <v>0</v>
      </c>
      <c r="AO88" s="111"/>
      <c r="AP88" s="111"/>
      <c r="AQ88" s="83"/>
      <c r="AS88" s="84">
        <f>ROUND(SUM(AS89:AS89),2)</f>
        <v>0</v>
      </c>
      <c r="AT88" s="85">
        <f t="shared" ref="AT88:AT89" si="1">ROUND(SUM(AV88:AW88),2)</f>
        <v>0</v>
      </c>
      <c r="AU88" s="86">
        <v>0</v>
      </c>
      <c r="AV88" s="85">
        <f>ROUND(AZ88*L31,2)</f>
        <v>0</v>
      </c>
      <c r="AW88" s="85">
        <f>ROUND(BA88*L32,2)</f>
        <v>0</v>
      </c>
      <c r="AX88" s="85">
        <f>ROUND(BB88*L31,2)</f>
        <v>0</v>
      </c>
      <c r="AY88" s="85">
        <f>ROUND(BC88*L32,2)</f>
        <v>0</v>
      </c>
      <c r="AZ88" s="85">
        <f>ROUND(SUM(AZ89:AZ89),2)</f>
        <v>0</v>
      </c>
      <c r="BA88" s="85">
        <f>ROUND(SUM(BA89:BA89),2)</f>
        <v>0</v>
      </c>
      <c r="BB88" s="85">
        <f>ROUND(SUM(BB89:BB89),2)</f>
        <v>0</v>
      </c>
      <c r="BC88" s="85">
        <f>ROUND(SUM(BC89:BC89),2)</f>
        <v>0</v>
      </c>
      <c r="BD88" s="87">
        <f>ROUND(SUM(BD89:BD89),2)</f>
        <v>0</v>
      </c>
      <c r="BG88" s="102"/>
      <c r="BS88" s="88" t="s">
        <v>73</v>
      </c>
      <c r="BT88" s="88" t="s">
        <v>80</v>
      </c>
      <c r="BU88" s="88" t="s">
        <v>75</v>
      </c>
      <c r="BV88" s="88" t="s">
        <v>76</v>
      </c>
      <c r="BW88" s="88" t="s">
        <v>81</v>
      </c>
      <c r="BX88" s="88" t="s">
        <v>77</v>
      </c>
    </row>
    <row r="89" spans="1:76" s="6" customFormat="1" ht="35.049999999999997" customHeight="1" x14ac:dyDescent="0.35">
      <c r="A89" s="89" t="s">
        <v>82</v>
      </c>
      <c r="B89" s="90"/>
      <c r="C89" s="91"/>
      <c r="D89" s="91"/>
      <c r="E89" s="126" t="s">
        <v>194</v>
      </c>
      <c r="F89" s="126"/>
      <c r="G89" s="126"/>
      <c r="H89" s="126"/>
      <c r="I89" s="126"/>
      <c r="J89" s="91"/>
      <c r="K89" s="126" t="s">
        <v>194</v>
      </c>
      <c r="L89" s="126"/>
      <c r="M89" s="126"/>
      <c r="N89" s="126"/>
      <c r="O89" s="126"/>
      <c r="P89" s="126"/>
      <c r="Q89" s="126"/>
      <c r="R89" s="126"/>
      <c r="S89" s="126"/>
      <c r="T89" s="126"/>
      <c r="U89" s="126"/>
      <c r="V89" s="126"/>
      <c r="W89" s="126"/>
      <c r="X89" s="126"/>
      <c r="Y89" s="126"/>
      <c r="Z89" s="126"/>
      <c r="AA89" s="126"/>
      <c r="AB89" s="126"/>
      <c r="AC89" s="126"/>
      <c r="AD89" s="126"/>
      <c r="AE89" s="126"/>
      <c r="AF89" s="126"/>
      <c r="AG89" s="124">
        <f>'Vybavení (nábytek)'!M31</f>
        <v>0</v>
      </c>
      <c r="AH89" s="125"/>
      <c r="AI89" s="125"/>
      <c r="AJ89" s="125"/>
      <c r="AK89" s="125"/>
      <c r="AL89" s="125"/>
      <c r="AM89" s="125"/>
      <c r="AN89" s="124">
        <f t="shared" si="0"/>
        <v>0</v>
      </c>
      <c r="AO89" s="125"/>
      <c r="AP89" s="125"/>
      <c r="AQ89" s="92"/>
      <c r="AS89" s="93">
        <f>'Vybavení (nábytek)'!M29</f>
        <v>0</v>
      </c>
      <c r="AT89" s="94">
        <f t="shared" si="1"/>
        <v>0</v>
      </c>
      <c r="AU89" s="95">
        <v>0</v>
      </c>
      <c r="AV89" s="94">
        <f>'Vybavení (nábytek)'!M33</f>
        <v>0</v>
      </c>
      <c r="AW89" s="94">
        <f>'Vybavení (nábytek)'!M34</f>
        <v>0</v>
      </c>
      <c r="AX89" s="94">
        <f>'Vybavení (nábytek)'!M35</f>
        <v>0</v>
      </c>
      <c r="AY89" s="94">
        <f>'Vybavení (nábytek)'!M36</f>
        <v>0</v>
      </c>
      <c r="AZ89" s="94">
        <f>'Vybavení (nábytek)'!H33</f>
        <v>0</v>
      </c>
      <c r="BA89" s="94">
        <f>'Vybavení (nábytek)'!H34</f>
        <v>0</v>
      </c>
      <c r="BB89" s="94">
        <f>'Vybavení (nábytek)'!H35</f>
        <v>0</v>
      </c>
      <c r="BC89" s="94">
        <f>'Vybavení (nábytek)'!H36</f>
        <v>0</v>
      </c>
      <c r="BD89" s="96">
        <f>'Vybavení (nábytek)'!H37</f>
        <v>0</v>
      </c>
      <c r="BG89" s="103"/>
      <c r="BT89" s="97" t="s">
        <v>83</v>
      </c>
      <c r="BV89" s="97" t="s">
        <v>76</v>
      </c>
      <c r="BW89" s="97" t="s">
        <v>84</v>
      </c>
      <c r="BX89" s="97" t="s">
        <v>81</v>
      </c>
    </row>
    <row r="90" spans="1:76" x14ac:dyDescent="0.35">
      <c r="B90" s="18"/>
      <c r="C90" s="21"/>
      <c r="D90" s="21"/>
      <c r="E90" s="21"/>
      <c r="F90" s="21"/>
      <c r="G90" s="21"/>
      <c r="H90" s="21"/>
      <c r="I90" s="21"/>
      <c r="J90" s="21"/>
      <c r="K90" s="21"/>
      <c r="L90" s="21"/>
      <c r="M90" s="21"/>
      <c r="N90" s="21"/>
      <c r="O90" s="21"/>
      <c r="P90" s="21"/>
      <c r="Q90" s="21"/>
      <c r="R90" s="21"/>
      <c r="S90" s="21"/>
      <c r="T90" s="21"/>
      <c r="U90" s="21"/>
      <c r="V90" s="21"/>
      <c r="W90" s="21"/>
      <c r="X90" s="21"/>
      <c r="Y90" s="21"/>
      <c r="Z90" s="21"/>
      <c r="AA90" s="21"/>
      <c r="AB90" s="21"/>
      <c r="AC90" s="21"/>
      <c r="AD90" s="21"/>
      <c r="AE90" s="21"/>
      <c r="AF90" s="21"/>
      <c r="AG90" s="21"/>
      <c r="AH90" s="21"/>
      <c r="AI90" s="21"/>
      <c r="AJ90" s="21"/>
      <c r="AK90" s="21"/>
      <c r="AL90" s="21"/>
      <c r="AM90" s="21"/>
      <c r="AN90" s="21"/>
      <c r="AO90" s="21"/>
      <c r="AP90" s="21"/>
      <c r="AQ90" s="19"/>
      <c r="BG90" s="105"/>
    </row>
    <row r="91" spans="1:76" s="1" customFormat="1" ht="29.95" customHeight="1" x14ac:dyDescent="0.35">
      <c r="B91" s="28"/>
      <c r="C91" s="72" t="s">
        <v>85</v>
      </c>
      <c r="D91" s="29"/>
      <c r="E91" s="29"/>
      <c r="F91" s="29"/>
      <c r="G91" s="29"/>
      <c r="H91" s="29"/>
      <c r="I91" s="29"/>
      <c r="J91" s="29"/>
      <c r="K91" s="29"/>
      <c r="L91" s="29"/>
      <c r="M91" s="29"/>
      <c r="N91" s="29"/>
      <c r="O91" s="29"/>
      <c r="P91" s="29"/>
      <c r="Q91" s="29"/>
      <c r="R91" s="29"/>
      <c r="S91" s="29"/>
      <c r="T91" s="29"/>
      <c r="U91" s="29"/>
      <c r="V91" s="29"/>
      <c r="W91" s="29"/>
      <c r="X91" s="29"/>
      <c r="Y91" s="29"/>
      <c r="Z91" s="29"/>
      <c r="AA91" s="29"/>
      <c r="AB91" s="29"/>
      <c r="AC91" s="29"/>
      <c r="AD91" s="29"/>
      <c r="AE91" s="29"/>
      <c r="AF91" s="29"/>
      <c r="AG91" s="109">
        <v>0</v>
      </c>
      <c r="AH91" s="109"/>
      <c r="AI91" s="109"/>
      <c r="AJ91" s="109"/>
      <c r="AK91" s="109"/>
      <c r="AL91" s="109"/>
      <c r="AM91" s="109"/>
      <c r="AN91" s="109">
        <v>0</v>
      </c>
      <c r="AO91" s="109"/>
      <c r="AP91" s="109"/>
      <c r="AQ91" s="30"/>
      <c r="AS91" s="68" t="s">
        <v>86</v>
      </c>
      <c r="AT91" s="69" t="s">
        <v>87</v>
      </c>
      <c r="AU91" s="69" t="s">
        <v>38</v>
      </c>
      <c r="AV91" s="70" t="s">
        <v>61</v>
      </c>
      <c r="BG91" s="104"/>
    </row>
    <row r="92" spans="1:76" s="1" customFormat="1" ht="10.8" customHeight="1" x14ac:dyDescent="0.35">
      <c r="B92" s="28"/>
      <c r="C92" s="29"/>
      <c r="D92" s="29"/>
      <c r="E92" s="29"/>
      <c r="F92" s="29"/>
      <c r="G92" s="29"/>
      <c r="H92" s="29"/>
      <c r="I92" s="29"/>
      <c r="J92" s="29"/>
      <c r="K92" s="29"/>
      <c r="L92" s="29"/>
      <c r="M92" s="29"/>
      <c r="N92" s="29"/>
      <c r="O92" s="29"/>
      <c r="P92" s="29"/>
      <c r="Q92" s="29"/>
      <c r="R92" s="29"/>
      <c r="S92" s="29"/>
      <c r="T92" s="29"/>
      <c r="U92" s="29"/>
      <c r="V92" s="29"/>
      <c r="W92" s="29"/>
      <c r="X92" s="29"/>
      <c r="Y92" s="29"/>
      <c r="Z92" s="29"/>
      <c r="AA92" s="29"/>
      <c r="AB92" s="29"/>
      <c r="AC92" s="29"/>
      <c r="AD92" s="29"/>
      <c r="AE92" s="29"/>
      <c r="AF92" s="29"/>
      <c r="AG92" s="29"/>
      <c r="AH92" s="29"/>
      <c r="AI92" s="29"/>
      <c r="AJ92" s="29"/>
      <c r="AK92" s="29"/>
      <c r="AL92" s="29"/>
      <c r="AM92" s="29"/>
      <c r="AN92" s="29"/>
      <c r="AO92" s="29"/>
      <c r="AP92" s="29"/>
      <c r="AQ92" s="30"/>
      <c r="AS92" s="98"/>
      <c r="AT92" s="48"/>
      <c r="AU92" s="48"/>
      <c r="AV92" s="50"/>
    </row>
    <row r="93" spans="1:76" s="1" customFormat="1" ht="29.95" customHeight="1" x14ac:dyDescent="0.35">
      <c r="B93" s="28"/>
      <c r="C93" s="99" t="s">
        <v>88</v>
      </c>
      <c r="D93" s="100"/>
      <c r="E93" s="100"/>
      <c r="F93" s="100"/>
      <c r="G93" s="100"/>
      <c r="H93" s="100"/>
      <c r="I93" s="100"/>
      <c r="J93" s="100"/>
      <c r="K93" s="100"/>
      <c r="L93" s="100"/>
      <c r="M93" s="100"/>
      <c r="N93" s="100"/>
      <c r="O93" s="100"/>
      <c r="P93" s="100"/>
      <c r="Q93" s="100"/>
      <c r="R93" s="100"/>
      <c r="S93" s="100"/>
      <c r="T93" s="100"/>
      <c r="U93" s="100"/>
      <c r="V93" s="100"/>
      <c r="W93" s="100"/>
      <c r="X93" s="100"/>
      <c r="Y93" s="100"/>
      <c r="Z93" s="100"/>
      <c r="AA93" s="100"/>
      <c r="AB93" s="100"/>
      <c r="AC93" s="100"/>
      <c r="AD93" s="100"/>
      <c r="AE93" s="100"/>
      <c r="AF93" s="100"/>
      <c r="AG93" s="122">
        <f>ROUND(AG87+AG91,2)</f>
        <v>0</v>
      </c>
      <c r="AH93" s="122"/>
      <c r="AI93" s="122"/>
      <c r="AJ93" s="122"/>
      <c r="AK93" s="122"/>
      <c r="AL93" s="122"/>
      <c r="AM93" s="122"/>
      <c r="AN93" s="122">
        <f>AN87+AN91</f>
        <v>0</v>
      </c>
      <c r="AO93" s="122"/>
      <c r="AP93" s="122"/>
      <c r="AQ93" s="30"/>
    </row>
    <row r="94" spans="1:76" s="1" customFormat="1" ht="6.9" customHeight="1" x14ac:dyDescent="0.35">
      <c r="B94" s="51"/>
      <c r="C94" s="52"/>
      <c r="D94" s="52"/>
      <c r="E94" s="52"/>
      <c r="F94" s="52"/>
      <c r="G94" s="52"/>
      <c r="H94" s="52"/>
      <c r="I94" s="52"/>
      <c r="J94" s="52"/>
      <c r="K94" s="52"/>
      <c r="L94" s="52"/>
      <c r="M94" s="52"/>
      <c r="N94" s="52"/>
      <c r="O94" s="52"/>
      <c r="P94" s="52"/>
      <c r="Q94" s="52"/>
      <c r="R94" s="52"/>
      <c r="S94" s="52"/>
      <c r="T94" s="52"/>
      <c r="U94" s="52"/>
      <c r="V94" s="52"/>
      <c r="W94" s="52"/>
      <c r="X94" s="52"/>
      <c r="Y94" s="52"/>
      <c r="Z94" s="52"/>
      <c r="AA94" s="52"/>
      <c r="AB94" s="52"/>
      <c r="AC94" s="52"/>
      <c r="AD94" s="52"/>
      <c r="AE94" s="52"/>
      <c r="AF94" s="52"/>
      <c r="AG94" s="52"/>
      <c r="AH94" s="52"/>
      <c r="AI94" s="52"/>
      <c r="AJ94" s="52"/>
      <c r="AK94" s="52"/>
      <c r="AL94" s="52"/>
      <c r="AM94" s="52"/>
      <c r="AN94" s="52"/>
      <c r="AO94" s="52"/>
      <c r="AP94" s="52"/>
      <c r="AQ94" s="53"/>
    </row>
  </sheetData>
  <sheetProtection algorithmName="SHA-512" hashValue="w6IeyEXcxch3ur4XN+ChxBc6gNqsI4JLGHZeqdg8zcVPGvlIT/HppG1cSP7LV+KMcxhXZ3FdF9SntLn+0CWegg==" saltValue="Bf5gn9Vy+qyh3SkyYkYXtw==" spinCount="100000" sheet="1" objects="1" scenarios="1"/>
  <protectedRanges>
    <protectedRange sqref="AN8 E14 AN13 AN14" name="Oblast1"/>
  </protectedRanges>
  <mergeCells count="49">
    <mergeCell ref="L31:O31"/>
    <mergeCell ref="W31:AE31"/>
    <mergeCell ref="AK31:AO31"/>
    <mergeCell ref="C2:AP2"/>
    <mergeCell ref="C4:AP4"/>
    <mergeCell ref="K5:AO5"/>
    <mergeCell ref="K6:AO6"/>
    <mergeCell ref="E23:AN23"/>
    <mergeCell ref="L32:O32"/>
    <mergeCell ref="W32:AE32"/>
    <mergeCell ref="AK32:AO32"/>
    <mergeCell ref="L33:O33"/>
    <mergeCell ref="W33:AE33"/>
    <mergeCell ref="AK33:AO33"/>
    <mergeCell ref="L34:O34"/>
    <mergeCell ref="W34:AE34"/>
    <mergeCell ref="AK34:AO34"/>
    <mergeCell ref="L35:O35"/>
    <mergeCell ref="W35:AE35"/>
    <mergeCell ref="AK35:AO35"/>
    <mergeCell ref="C85:G85"/>
    <mergeCell ref="I85:AF85"/>
    <mergeCell ref="AG85:AM85"/>
    <mergeCell ref="AN85:AP85"/>
    <mergeCell ref="X37:AB37"/>
    <mergeCell ref="AK37:AO37"/>
    <mergeCell ref="C76:AP76"/>
    <mergeCell ref="L78:AO78"/>
    <mergeCell ref="AM82:AP82"/>
    <mergeCell ref="AG93:AM93"/>
    <mergeCell ref="AN93:AP93"/>
    <mergeCell ref="D88:H88"/>
    <mergeCell ref="J88:AF88"/>
    <mergeCell ref="AN89:AP89"/>
    <mergeCell ref="AG89:AM89"/>
    <mergeCell ref="E89:I89"/>
    <mergeCell ref="K89:AF89"/>
    <mergeCell ref="AR2:BE2"/>
    <mergeCell ref="AG87:AM87"/>
    <mergeCell ref="AN87:AP87"/>
    <mergeCell ref="AG91:AM91"/>
    <mergeCell ref="AN91:AP91"/>
    <mergeCell ref="AN88:AP88"/>
    <mergeCell ref="AG88:AM88"/>
    <mergeCell ref="AS82:AT84"/>
    <mergeCell ref="AM83:AP83"/>
    <mergeCell ref="AK26:AO26"/>
    <mergeCell ref="AK27:AO27"/>
    <mergeCell ref="AK29:AO29"/>
  </mergeCells>
  <hyperlinks>
    <hyperlink ref="K1:S1" location="C2" display="1) Souhrnný list stavby"/>
    <hyperlink ref="W1:AF1" location="C87" display="2) Rekapitulace objektů"/>
    <hyperlink ref="A89" location="'17-SO006-01.1 - D.1.1 Arc...'!C2" display="/"/>
  </hyperlinks>
  <pageMargins left="0.58333330000000005" right="0.58333330000000005" top="0.5" bottom="0.46666669999999999" header="0" footer="0"/>
  <pageSetup paperSize="9" scale="92" fitToHeight="100" orientation="portrait" blackAndWhite="1" r:id="rId1"/>
  <headerFooter>
    <oddFooter>&amp;CStrana &amp;P z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O171"/>
  <sheetViews>
    <sheetView showGridLines="0" tabSelected="1" workbookViewId="0">
      <pane ySplit="1" topLeftCell="A101" activePane="bottomLeft" state="frozen"/>
      <selection pane="bottomLeft" activeCell="L114" sqref="L114:M114"/>
    </sheetView>
  </sheetViews>
  <sheetFormatPr defaultRowHeight="13.1" x14ac:dyDescent="0.35"/>
  <cols>
    <col min="1" max="1" width="8.33203125" style="148" customWidth="1"/>
    <col min="2" max="2" width="1.6640625" style="148" customWidth="1"/>
    <col min="3" max="3" width="4.1640625" style="148" customWidth="1"/>
    <col min="4" max="4" width="4.33203125" style="148" customWidth="1"/>
    <col min="5" max="5" width="17.1640625" style="148" customWidth="1"/>
    <col min="6" max="7" width="11.1640625" style="148" customWidth="1"/>
    <col min="8" max="8" width="12.5" style="148" customWidth="1"/>
    <col min="9" max="9" width="7" style="148" customWidth="1"/>
    <col min="10" max="10" width="5.1640625" style="148" customWidth="1"/>
    <col min="11" max="11" width="11.5" style="148" customWidth="1"/>
    <col min="12" max="12" width="12" style="148" customWidth="1"/>
    <col min="13" max="14" width="6" style="148" customWidth="1"/>
    <col min="15" max="15" width="2" style="148" customWidth="1"/>
    <col min="16" max="16" width="12.5" style="148" customWidth="1"/>
    <col min="17" max="17" width="4.1640625" style="148" customWidth="1"/>
    <col min="18" max="18" width="15.83203125" style="148" customWidth="1"/>
    <col min="19" max="19" width="1.6640625" style="148" customWidth="1"/>
    <col min="20" max="20" width="8.1640625" style="148" customWidth="1"/>
    <col min="21" max="21" width="29.6640625" style="148" hidden="1" customWidth="1"/>
    <col min="22" max="22" width="16.33203125" style="148" hidden="1" customWidth="1"/>
    <col min="23" max="23" width="12.33203125" style="148" hidden="1" customWidth="1"/>
    <col min="24" max="24" width="16.33203125" style="148" hidden="1" customWidth="1"/>
    <col min="25" max="25" width="12.1640625" style="148" hidden="1" customWidth="1"/>
    <col min="26" max="26" width="15" style="148" hidden="1" customWidth="1"/>
    <col min="27" max="27" width="11" style="148" hidden="1" customWidth="1"/>
    <col min="28" max="28" width="15" style="148" hidden="1" customWidth="1"/>
    <col min="29" max="29" width="16.33203125" style="148" hidden="1" customWidth="1"/>
    <col min="30" max="30" width="11" style="148" customWidth="1"/>
    <col min="31" max="31" width="15" style="148" hidden="1" customWidth="1"/>
    <col min="32" max="32" width="16.33203125" style="148" hidden="1" customWidth="1"/>
    <col min="33" max="63" width="9.33203125" style="148" hidden="1" customWidth="1"/>
    <col min="64" max="64" width="15.5" style="148" hidden="1" customWidth="1"/>
    <col min="65" max="67" width="9.33203125" style="148" hidden="1" customWidth="1"/>
    <col min="68" max="16384" width="9.33203125" style="148"/>
  </cols>
  <sheetData>
    <row r="1" spans="1:67" ht="21.8" customHeight="1" x14ac:dyDescent="0.35">
      <c r="A1" s="101"/>
      <c r="B1" s="8"/>
      <c r="C1" s="8"/>
      <c r="D1" s="9" t="s">
        <v>1</v>
      </c>
      <c r="E1" s="8"/>
      <c r="F1" s="10" t="s">
        <v>89</v>
      </c>
      <c r="G1" s="10"/>
      <c r="H1" s="147" t="s">
        <v>90</v>
      </c>
      <c r="I1" s="147"/>
      <c r="J1" s="147"/>
      <c r="K1" s="147"/>
      <c r="L1" s="10" t="s">
        <v>91</v>
      </c>
      <c r="M1" s="8"/>
      <c r="N1" s="8"/>
      <c r="O1" s="9" t="s">
        <v>92</v>
      </c>
      <c r="P1" s="8"/>
      <c r="Q1" s="8"/>
      <c r="R1" s="8"/>
      <c r="S1" s="8"/>
      <c r="T1" s="10" t="s">
        <v>93</v>
      </c>
      <c r="U1" s="10"/>
      <c r="V1" s="101"/>
      <c r="W1" s="101"/>
      <c r="X1" s="101"/>
      <c r="Y1" s="101"/>
      <c r="Z1" s="101"/>
      <c r="AA1" s="101"/>
      <c r="AB1" s="101"/>
      <c r="AC1" s="101"/>
      <c r="AD1" s="101"/>
      <c r="AE1" s="101"/>
      <c r="AF1" s="101"/>
      <c r="AG1" s="101"/>
      <c r="AH1" s="101"/>
      <c r="AI1" s="101"/>
      <c r="AJ1" s="101"/>
      <c r="AK1" s="101"/>
      <c r="AL1" s="101"/>
      <c r="AM1" s="101"/>
      <c r="AN1" s="101"/>
      <c r="AO1" s="101"/>
      <c r="AP1" s="101"/>
      <c r="AQ1" s="101"/>
      <c r="AR1" s="101"/>
      <c r="AS1" s="101"/>
      <c r="AT1" s="101"/>
      <c r="AU1" s="101"/>
      <c r="AV1" s="101"/>
      <c r="AW1" s="101"/>
      <c r="AX1" s="101"/>
      <c r="AY1" s="101"/>
      <c r="AZ1" s="101"/>
      <c r="BA1" s="101"/>
      <c r="BB1" s="101"/>
      <c r="BC1" s="101"/>
      <c r="BD1" s="101"/>
      <c r="BE1" s="101"/>
      <c r="BF1" s="101"/>
      <c r="BG1" s="101"/>
      <c r="BH1" s="101"/>
      <c r="BI1" s="101"/>
      <c r="BJ1" s="101"/>
      <c r="BK1" s="101"/>
      <c r="BL1" s="101"/>
      <c r="BM1" s="101"/>
      <c r="BN1" s="101"/>
      <c r="BO1" s="101"/>
    </row>
    <row r="2" spans="1:67" ht="37" customHeight="1" x14ac:dyDescent="0.35">
      <c r="C2" s="149" t="s">
        <v>7</v>
      </c>
      <c r="D2" s="150"/>
      <c r="E2" s="150"/>
      <c r="F2" s="150"/>
      <c r="G2" s="150"/>
      <c r="H2" s="150"/>
      <c r="I2" s="150"/>
      <c r="J2" s="150"/>
      <c r="K2" s="150"/>
      <c r="L2" s="150"/>
      <c r="M2" s="150"/>
      <c r="N2" s="150"/>
      <c r="O2" s="150"/>
      <c r="P2" s="150"/>
      <c r="Q2" s="150"/>
      <c r="R2" s="151"/>
      <c r="T2" s="152" t="s">
        <v>8</v>
      </c>
      <c r="U2" s="153"/>
      <c r="V2" s="153"/>
      <c r="W2" s="153"/>
      <c r="X2" s="153"/>
      <c r="Y2" s="153"/>
      <c r="Z2" s="153"/>
      <c r="AA2" s="153"/>
      <c r="AB2" s="153"/>
      <c r="AC2" s="153"/>
      <c r="AD2" s="153"/>
      <c r="AU2" s="154" t="s">
        <v>84</v>
      </c>
    </row>
    <row r="3" spans="1:67" ht="6.9" customHeight="1" x14ac:dyDescent="0.35">
      <c r="B3" s="155"/>
      <c r="C3" s="156"/>
      <c r="D3" s="156"/>
      <c r="E3" s="156"/>
      <c r="F3" s="156"/>
      <c r="G3" s="156"/>
      <c r="H3" s="156"/>
      <c r="I3" s="156"/>
      <c r="J3" s="156"/>
      <c r="K3" s="156"/>
      <c r="L3" s="156"/>
      <c r="M3" s="156"/>
      <c r="N3" s="156"/>
      <c r="O3" s="156"/>
      <c r="P3" s="156"/>
      <c r="Q3" s="156"/>
      <c r="R3" s="156"/>
      <c r="S3" s="157"/>
      <c r="AU3" s="154" t="s">
        <v>83</v>
      </c>
    </row>
    <row r="4" spans="1:67" ht="37" customHeight="1" x14ac:dyDescent="0.35">
      <c r="B4" s="158"/>
      <c r="C4" s="159" t="s">
        <v>94</v>
      </c>
      <c r="D4" s="160"/>
      <c r="E4" s="160"/>
      <c r="F4" s="160"/>
      <c r="G4" s="160"/>
      <c r="H4" s="160"/>
      <c r="I4" s="160"/>
      <c r="J4" s="160"/>
      <c r="K4" s="160"/>
      <c r="L4" s="160"/>
      <c r="M4" s="160"/>
      <c r="N4" s="160"/>
      <c r="O4" s="160"/>
      <c r="P4" s="160"/>
      <c r="Q4" s="160"/>
      <c r="R4" s="161"/>
      <c r="S4" s="162"/>
      <c r="U4" s="163" t="s">
        <v>13</v>
      </c>
      <c r="AU4" s="154" t="s">
        <v>6</v>
      </c>
    </row>
    <row r="5" spans="1:67" ht="6.9" customHeight="1" x14ac:dyDescent="0.35">
      <c r="B5" s="158"/>
      <c r="C5" s="164"/>
      <c r="D5" s="164"/>
      <c r="E5" s="164"/>
      <c r="F5" s="164"/>
      <c r="G5" s="164"/>
      <c r="H5" s="164"/>
      <c r="I5" s="164"/>
      <c r="J5" s="164"/>
      <c r="K5" s="164"/>
      <c r="L5" s="164"/>
      <c r="M5" s="164"/>
      <c r="N5" s="164"/>
      <c r="O5" s="164"/>
      <c r="P5" s="164"/>
      <c r="Q5" s="164"/>
      <c r="R5" s="164"/>
      <c r="S5" s="162"/>
    </row>
    <row r="6" spans="1:67" ht="25.4" customHeight="1" x14ac:dyDescent="0.35">
      <c r="B6" s="158"/>
      <c r="C6" s="164"/>
      <c r="D6" s="165" t="s">
        <v>17</v>
      </c>
      <c r="E6" s="164"/>
      <c r="F6" s="166" t="str">
        <f>'Rekapitulace stavby'!K6</f>
        <v>Modernizace střediska praktického vyučování v Chlumci nad Cidlinou</v>
      </c>
      <c r="G6" s="167"/>
      <c r="H6" s="167"/>
      <c r="I6" s="167"/>
      <c r="J6" s="167"/>
      <c r="K6" s="167"/>
      <c r="L6" s="167"/>
      <c r="M6" s="167"/>
      <c r="N6" s="167"/>
      <c r="O6" s="167"/>
      <c r="P6" s="167"/>
      <c r="Q6" s="164"/>
      <c r="R6" s="164"/>
      <c r="S6" s="162"/>
    </row>
    <row r="7" spans="1:67" ht="25.4" customHeight="1" x14ac:dyDescent="0.35">
      <c r="B7" s="158"/>
      <c r="C7" s="164"/>
      <c r="D7" s="165" t="s">
        <v>95</v>
      </c>
      <c r="E7" s="164"/>
      <c r="F7" s="166" t="s">
        <v>191</v>
      </c>
      <c r="G7" s="168"/>
      <c r="H7" s="168"/>
      <c r="I7" s="168"/>
      <c r="J7" s="168"/>
      <c r="K7" s="168"/>
      <c r="L7" s="168"/>
      <c r="M7" s="168"/>
      <c r="N7" s="168"/>
      <c r="O7" s="168"/>
      <c r="P7" s="168"/>
      <c r="Q7" s="164"/>
      <c r="R7" s="164"/>
      <c r="S7" s="162"/>
    </row>
    <row r="8" spans="1:67" s="169" customFormat="1" ht="25.05" customHeight="1" x14ac:dyDescent="0.35">
      <c r="B8" s="170"/>
      <c r="C8" s="171"/>
      <c r="D8" s="172" t="s">
        <v>96</v>
      </c>
      <c r="E8" s="171"/>
      <c r="F8" s="173" t="s">
        <v>192</v>
      </c>
      <c r="G8" s="174"/>
      <c r="H8" s="174"/>
      <c r="I8" s="174"/>
      <c r="J8" s="174"/>
      <c r="K8" s="174"/>
      <c r="L8" s="174"/>
      <c r="M8" s="174"/>
      <c r="N8" s="174"/>
      <c r="O8" s="174"/>
      <c r="P8" s="174"/>
      <c r="Q8" s="171"/>
      <c r="R8" s="171"/>
      <c r="S8" s="175"/>
    </row>
    <row r="9" spans="1:67" s="169" customFormat="1" ht="14.4" customHeight="1" x14ac:dyDescent="0.35">
      <c r="B9" s="170"/>
      <c r="C9" s="171"/>
      <c r="D9" s="165" t="s">
        <v>19</v>
      </c>
      <c r="E9" s="171"/>
      <c r="F9" s="176" t="s">
        <v>5</v>
      </c>
      <c r="G9" s="171"/>
      <c r="H9" s="171"/>
      <c r="I9" s="171"/>
      <c r="J9" s="171"/>
      <c r="K9" s="171"/>
      <c r="L9" s="171"/>
      <c r="M9" s="165" t="s">
        <v>20</v>
      </c>
      <c r="N9" s="171"/>
      <c r="O9" s="176" t="s">
        <v>5</v>
      </c>
      <c r="P9" s="171"/>
      <c r="Q9" s="171"/>
      <c r="R9" s="171"/>
      <c r="S9" s="175"/>
    </row>
    <row r="10" spans="1:67" s="169" customFormat="1" ht="14.4" customHeight="1" x14ac:dyDescent="0.35">
      <c r="B10" s="170"/>
      <c r="C10" s="171"/>
      <c r="D10" s="165" t="s">
        <v>21</v>
      </c>
      <c r="E10" s="171"/>
      <c r="F10" s="176" t="s">
        <v>22</v>
      </c>
      <c r="G10" s="171"/>
      <c r="H10" s="171"/>
      <c r="I10" s="171"/>
      <c r="J10" s="171"/>
      <c r="K10" s="171"/>
      <c r="L10" s="171"/>
      <c r="M10" s="165" t="s">
        <v>23</v>
      </c>
      <c r="N10" s="171"/>
      <c r="O10" s="177">
        <f>'Rekapitulace stavby'!AN8</f>
        <v>0</v>
      </c>
      <c r="P10" s="177"/>
      <c r="Q10" s="171"/>
      <c r="R10" s="171"/>
      <c r="S10" s="175"/>
    </row>
    <row r="11" spans="1:67" s="169" customFormat="1" ht="10.8" customHeight="1" x14ac:dyDescent="0.35">
      <c r="B11" s="170"/>
      <c r="C11" s="171"/>
      <c r="D11" s="171"/>
      <c r="E11" s="171"/>
      <c r="F11" s="171"/>
      <c r="G11" s="171"/>
      <c r="H11" s="171"/>
      <c r="I11" s="171"/>
      <c r="J11" s="171"/>
      <c r="K11" s="171"/>
      <c r="L11" s="171"/>
      <c r="M11" s="171"/>
      <c r="N11" s="171"/>
      <c r="O11" s="171"/>
      <c r="P11" s="171"/>
      <c r="Q11" s="171"/>
      <c r="R11" s="171"/>
      <c r="S11" s="175"/>
    </row>
    <row r="12" spans="1:67" s="169" customFormat="1" ht="14.4" customHeight="1" x14ac:dyDescent="0.35">
      <c r="B12" s="170"/>
      <c r="C12" s="171"/>
      <c r="D12" s="165" t="s">
        <v>24</v>
      </c>
      <c r="E12" s="171"/>
      <c r="F12" s="171"/>
      <c r="G12" s="171"/>
      <c r="H12" s="171"/>
      <c r="I12" s="171"/>
      <c r="J12" s="171"/>
      <c r="K12" s="171"/>
      <c r="L12" s="171"/>
      <c r="M12" s="165" t="s">
        <v>25</v>
      </c>
      <c r="N12" s="171"/>
      <c r="O12" s="178" t="s">
        <v>5</v>
      </c>
      <c r="P12" s="178"/>
      <c r="Q12" s="171"/>
      <c r="R12" s="171"/>
      <c r="S12" s="175"/>
    </row>
    <row r="13" spans="1:67" s="169" customFormat="1" ht="18" customHeight="1" x14ac:dyDescent="0.35">
      <c r="B13" s="170"/>
      <c r="C13" s="171"/>
      <c r="D13" s="171"/>
      <c r="E13" s="176" t="s">
        <v>26</v>
      </c>
      <c r="F13" s="171"/>
      <c r="G13" s="171"/>
      <c r="H13" s="171"/>
      <c r="I13" s="171"/>
      <c r="J13" s="171"/>
      <c r="K13" s="171"/>
      <c r="L13" s="171"/>
      <c r="M13" s="165" t="s">
        <v>27</v>
      </c>
      <c r="N13" s="171"/>
      <c r="O13" s="178" t="s">
        <v>5</v>
      </c>
      <c r="P13" s="178"/>
      <c r="Q13" s="171"/>
      <c r="R13" s="171"/>
      <c r="S13" s="175"/>
    </row>
    <row r="14" spans="1:67" s="169" customFormat="1" ht="6.9" customHeight="1" x14ac:dyDescent="0.35">
      <c r="B14" s="170"/>
      <c r="C14" s="171"/>
      <c r="D14" s="171"/>
      <c r="E14" s="171"/>
      <c r="F14" s="171"/>
      <c r="G14" s="171"/>
      <c r="H14" s="171"/>
      <c r="I14" s="171"/>
      <c r="J14" s="171"/>
      <c r="K14" s="171"/>
      <c r="L14" s="171"/>
      <c r="M14" s="171"/>
      <c r="N14" s="171"/>
      <c r="O14" s="171"/>
      <c r="P14" s="171"/>
      <c r="Q14" s="171"/>
      <c r="R14" s="171"/>
      <c r="S14" s="175"/>
    </row>
    <row r="15" spans="1:67" s="169" customFormat="1" ht="14.4" customHeight="1" x14ac:dyDescent="0.35">
      <c r="B15" s="170"/>
      <c r="C15" s="171"/>
      <c r="D15" s="165" t="s">
        <v>28</v>
      </c>
      <c r="E15" s="171"/>
      <c r="F15" s="171"/>
      <c r="G15" s="171"/>
      <c r="H15" s="171"/>
      <c r="I15" s="171"/>
      <c r="J15" s="171"/>
      <c r="K15" s="171"/>
      <c r="L15" s="171"/>
      <c r="M15" s="165" t="s">
        <v>25</v>
      </c>
      <c r="N15" s="171"/>
      <c r="O15" s="178" t="str">
        <f>+'Rekapitulace stavby'!AN13</f>
        <v/>
      </c>
      <c r="P15" s="178"/>
      <c r="Q15" s="171"/>
      <c r="R15" s="171"/>
      <c r="S15" s="175"/>
    </row>
    <row r="16" spans="1:67" s="169" customFormat="1" ht="18" customHeight="1" x14ac:dyDescent="0.35">
      <c r="B16" s="170"/>
      <c r="C16" s="171"/>
      <c r="D16" s="171"/>
      <c r="E16" s="176">
        <f>+'Rekapitulace stavby'!E14</f>
        <v>0</v>
      </c>
      <c r="F16" s="171"/>
      <c r="G16" s="171"/>
      <c r="H16" s="171"/>
      <c r="I16" s="171"/>
      <c r="J16" s="171"/>
      <c r="K16" s="171"/>
      <c r="L16" s="171"/>
      <c r="M16" s="165" t="s">
        <v>27</v>
      </c>
      <c r="N16" s="171"/>
      <c r="O16" s="178" t="str">
        <f>+'Rekapitulace stavby'!AN14</f>
        <v/>
      </c>
      <c r="P16" s="178"/>
      <c r="Q16" s="171"/>
      <c r="R16" s="171"/>
      <c r="S16" s="175"/>
    </row>
    <row r="17" spans="2:19" s="169" customFormat="1" ht="6.9" customHeight="1" x14ac:dyDescent="0.35">
      <c r="B17" s="170"/>
      <c r="C17" s="171"/>
      <c r="D17" s="171"/>
      <c r="E17" s="171"/>
      <c r="F17" s="171"/>
      <c r="G17" s="171"/>
      <c r="H17" s="171"/>
      <c r="I17" s="171"/>
      <c r="J17" s="171"/>
      <c r="K17" s="171"/>
      <c r="L17" s="171"/>
      <c r="M17" s="171"/>
      <c r="N17" s="171"/>
      <c r="O17" s="171"/>
      <c r="P17" s="171"/>
      <c r="Q17" s="171"/>
      <c r="R17" s="171"/>
      <c r="S17" s="175"/>
    </row>
    <row r="18" spans="2:19" s="169" customFormat="1" ht="14.4" customHeight="1" x14ac:dyDescent="0.35">
      <c r="B18" s="170"/>
      <c r="C18" s="171"/>
      <c r="D18" s="165" t="s">
        <v>29</v>
      </c>
      <c r="E18" s="171"/>
      <c r="F18" s="171"/>
      <c r="G18" s="171"/>
      <c r="H18" s="171"/>
      <c r="I18" s="171"/>
      <c r="J18" s="171"/>
      <c r="K18" s="171"/>
      <c r="L18" s="171"/>
      <c r="M18" s="165" t="s">
        <v>25</v>
      </c>
      <c r="N18" s="171"/>
      <c r="O18" s="178" t="s">
        <v>5</v>
      </c>
      <c r="P18" s="178"/>
      <c r="Q18" s="171"/>
      <c r="R18" s="171"/>
      <c r="S18" s="175"/>
    </row>
    <row r="19" spans="2:19" s="169" customFormat="1" ht="18" customHeight="1" x14ac:dyDescent="0.35">
      <c r="B19" s="170"/>
      <c r="C19" s="171"/>
      <c r="D19" s="171"/>
      <c r="E19" s="176" t="s">
        <v>30</v>
      </c>
      <c r="F19" s="171"/>
      <c r="G19" s="171"/>
      <c r="H19" s="171"/>
      <c r="I19" s="171"/>
      <c r="J19" s="171"/>
      <c r="K19" s="171"/>
      <c r="L19" s="171"/>
      <c r="M19" s="165" t="s">
        <v>27</v>
      </c>
      <c r="N19" s="171"/>
      <c r="O19" s="178" t="s">
        <v>5</v>
      </c>
      <c r="P19" s="178"/>
      <c r="Q19" s="171"/>
      <c r="R19" s="171"/>
      <c r="S19" s="175"/>
    </row>
    <row r="20" spans="2:19" s="169" customFormat="1" ht="6.9" customHeight="1" x14ac:dyDescent="0.35">
      <c r="B20" s="170"/>
      <c r="C20" s="171"/>
      <c r="D20" s="171"/>
      <c r="E20" s="171"/>
      <c r="F20" s="171"/>
      <c r="G20" s="171"/>
      <c r="H20" s="171"/>
      <c r="I20" s="171"/>
      <c r="J20" s="171"/>
      <c r="K20" s="171"/>
      <c r="L20" s="171"/>
      <c r="M20" s="171"/>
      <c r="N20" s="171"/>
      <c r="O20" s="171"/>
      <c r="P20" s="171"/>
      <c r="Q20" s="171"/>
      <c r="R20" s="171"/>
      <c r="S20" s="175"/>
    </row>
    <row r="21" spans="2:19" s="169" customFormat="1" ht="14.4" customHeight="1" x14ac:dyDescent="0.35">
      <c r="B21" s="170"/>
      <c r="C21" s="171"/>
      <c r="D21" s="165" t="s">
        <v>32</v>
      </c>
      <c r="E21" s="171"/>
      <c r="F21" s="171"/>
      <c r="G21" s="171"/>
      <c r="H21" s="171"/>
      <c r="I21" s="171"/>
      <c r="J21" s="171"/>
      <c r="K21" s="171"/>
      <c r="L21" s="171"/>
      <c r="M21" s="165" t="s">
        <v>25</v>
      </c>
      <c r="N21" s="171"/>
      <c r="O21" s="178" t="str">
        <f>IF('Rekapitulace stavby'!AN19="","",'Rekapitulace stavby'!AN19)</f>
        <v/>
      </c>
      <c r="P21" s="178"/>
      <c r="Q21" s="171"/>
      <c r="R21" s="171"/>
      <c r="S21" s="175"/>
    </row>
    <row r="22" spans="2:19" s="169" customFormat="1" ht="15.05" customHeight="1" x14ac:dyDescent="0.35">
      <c r="B22" s="170"/>
      <c r="C22" s="171"/>
      <c r="D22" s="171"/>
      <c r="E22" s="176" t="str">
        <f>IF('Rekapitulace stavby'!E20="","",'Rekapitulace stavby'!E20)</f>
        <v xml:space="preserve"> </v>
      </c>
      <c r="F22" s="171"/>
      <c r="G22" s="171"/>
      <c r="H22" s="171"/>
      <c r="I22" s="171"/>
      <c r="J22" s="171"/>
      <c r="K22" s="171"/>
      <c r="L22" s="171"/>
      <c r="M22" s="165" t="s">
        <v>27</v>
      </c>
      <c r="N22" s="171"/>
      <c r="O22" s="178" t="str">
        <f>IF('Rekapitulace stavby'!AN20="","",'Rekapitulace stavby'!AN20)</f>
        <v/>
      </c>
      <c r="P22" s="178"/>
      <c r="Q22" s="171"/>
      <c r="R22" s="171"/>
      <c r="S22" s="175"/>
    </row>
    <row r="23" spans="2:19" s="169" customFormat="1" ht="6.9" customHeight="1" x14ac:dyDescent="0.35">
      <c r="B23" s="170"/>
      <c r="C23" s="171"/>
      <c r="D23" s="171"/>
      <c r="E23" s="171"/>
      <c r="F23" s="171"/>
      <c r="G23" s="171"/>
      <c r="H23" s="171"/>
      <c r="I23" s="171"/>
      <c r="J23" s="171"/>
      <c r="K23" s="171"/>
      <c r="L23" s="171"/>
      <c r="M23" s="171"/>
      <c r="N23" s="171"/>
      <c r="O23" s="171"/>
      <c r="P23" s="171"/>
      <c r="Q23" s="171"/>
      <c r="R23" s="171"/>
      <c r="S23" s="175"/>
    </row>
    <row r="24" spans="2:19" s="169" customFormat="1" ht="14.4" customHeight="1" x14ac:dyDescent="0.35">
      <c r="B24" s="170"/>
      <c r="C24" s="171"/>
      <c r="D24" s="165" t="s">
        <v>34</v>
      </c>
      <c r="E24" s="171"/>
      <c r="F24" s="171"/>
      <c r="G24" s="171"/>
      <c r="H24" s="171"/>
      <c r="I24" s="171"/>
      <c r="J24" s="171"/>
      <c r="K24" s="171"/>
      <c r="L24" s="171"/>
      <c r="M24" s="171"/>
      <c r="N24" s="171"/>
      <c r="O24" s="171"/>
      <c r="P24" s="171"/>
      <c r="Q24" s="171"/>
      <c r="R24" s="171"/>
      <c r="S24" s="175"/>
    </row>
    <row r="25" spans="2:19" s="169" customFormat="1" ht="90" customHeight="1" x14ac:dyDescent="0.35">
      <c r="B25" s="170"/>
      <c r="C25" s="171"/>
      <c r="D25" s="171"/>
      <c r="E25" s="179" t="s">
        <v>196</v>
      </c>
      <c r="F25" s="179"/>
      <c r="G25" s="179"/>
      <c r="H25" s="179"/>
      <c r="I25" s="179"/>
      <c r="J25" s="179"/>
      <c r="K25" s="179"/>
      <c r="L25" s="179"/>
      <c r="M25" s="171"/>
      <c r="N25" s="171"/>
      <c r="O25" s="171"/>
      <c r="P25" s="171"/>
      <c r="Q25" s="171"/>
      <c r="R25" s="171"/>
      <c r="S25" s="175"/>
    </row>
    <row r="26" spans="2:19" s="169" customFormat="1" ht="6.9" customHeight="1" x14ac:dyDescent="0.35">
      <c r="B26" s="170"/>
      <c r="C26" s="171"/>
      <c r="D26" s="171"/>
      <c r="E26" s="171"/>
      <c r="F26" s="171"/>
      <c r="G26" s="171"/>
      <c r="H26" s="171"/>
      <c r="I26" s="171"/>
      <c r="J26" s="171"/>
      <c r="K26" s="171"/>
      <c r="L26" s="171"/>
      <c r="M26" s="171"/>
      <c r="N26" s="171"/>
      <c r="O26" s="171"/>
      <c r="P26" s="171"/>
      <c r="Q26" s="171"/>
      <c r="R26" s="171"/>
      <c r="S26" s="175"/>
    </row>
    <row r="27" spans="2:19" s="169" customFormat="1" ht="6.9" customHeight="1" x14ac:dyDescent="0.35">
      <c r="B27" s="170"/>
      <c r="C27" s="171"/>
      <c r="D27" s="180"/>
      <c r="E27" s="180"/>
      <c r="F27" s="180"/>
      <c r="G27" s="180"/>
      <c r="H27" s="180"/>
      <c r="I27" s="180"/>
      <c r="J27" s="180"/>
      <c r="K27" s="180"/>
      <c r="L27" s="180"/>
      <c r="M27" s="180"/>
      <c r="N27" s="180"/>
      <c r="O27" s="180"/>
      <c r="P27" s="180"/>
      <c r="Q27" s="171"/>
      <c r="R27" s="171"/>
      <c r="S27" s="175"/>
    </row>
    <row r="28" spans="2:19" s="169" customFormat="1" ht="14.4" customHeight="1" x14ac:dyDescent="0.35">
      <c r="B28" s="170"/>
      <c r="C28" s="171"/>
      <c r="D28" s="181" t="s">
        <v>97</v>
      </c>
      <c r="E28" s="171"/>
      <c r="F28" s="171"/>
      <c r="G28" s="171"/>
      <c r="H28" s="171"/>
      <c r="I28" s="171"/>
      <c r="J28" s="171"/>
      <c r="K28" s="171"/>
      <c r="L28" s="171"/>
      <c r="M28" s="182">
        <f>N89</f>
        <v>0</v>
      </c>
      <c r="N28" s="182"/>
      <c r="O28" s="182"/>
      <c r="P28" s="182"/>
      <c r="Q28" s="171"/>
      <c r="R28" s="171"/>
      <c r="S28" s="175"/>
    </row>
    <row r="29" spans="2:19" s="169" customFormat="1" ht="14.4" customHeight="1" x14ac:dyDescent="0.35">
      <c r="B29" s="170"/>
      <c r="C29" s="171"/>
      <c r="D29" s="183" t="s">
        <v>98</v>
      </c>
      <c r="E29" s="171"/>
      <c r="F29" s="171"/>
      <c r="G29" s="171"/>
      <c r="H29" s="171"/>
      <c r="I29" s="171"/>
      <c r="J29" s="171"/>
      <c r="K29" s="171"/>
      <c r="L29" s="171"/>
      <c r="M29" s="182">
        <f>N92</f>
        <v>0</v>
      </c>
      <c r="N29" s="182"/>
      <c r="O29" s="182"/>
      <c r="P29" s="182"/>
      <c r="Q29" s="171"/>
      <c r="R29" s="171"/>
      <c r="S29" s="175"/>
    </row>
    <row r="30" spans="2:19" s="169" customFormat="1" ht="6.9" customHeight="1" x14ac:dyDescent="0.35">
      <c r="B30" s="170"/>
      <c r="C30" s="171"/>
      <c r="D30" s="171"/>
      <c r="E30" s="171"/>
      <c r="F30" s="171"/>
      <c r="G30" s="171"/>
      <c r="H30" s="171"/>
      <c r="I30" s="171"/>
      <c r="J30" s="171"/>
      <c r="K30" s="171"/>
      <c r="L30" s="171"/>
      <c r="M30" s="171"/>
      <c r="N30" s="171"/>
      <c r="O30" s="171"/>
      <c r="P30" s="171"/>
      <c r="Q30" s="171"/>
      <c r="R30" s="171"/>
      <c r="S30" s="175"/>
    </row>
    <row r="31" spans="2:19" s="169" customFormat="1" ht="25.4" customHeight="1" x14ac:dyDescent="0.35">
      <c r="B31" s="170"/>
      <c r="C31" s="171"/>
      <c r="D31" s="184" t="s">
        <v>37</v>
      </c>
      <c r="E31" s="171"/>
      <c r="F31" s="171"/>
      <c r="G31" s="171"/>
      <c r="H31" s="171"/>
      <c r="I31" s="171"/>
      <c r="J31" s="171"/>
      <c r="K31" s="171"/>
      <c r="L31" s="171"/>
      <c r="M31" s="185">
        <f>ROUND(M28+M29,2)</f>
        <v>0</v>
      </c>
      <c r="N31" s="174"/>
      <c r="O31" s="174"/>
      <c r="P31" s="174"/>
      <c r="Q31" s="171"/>
      <c r="R31" s="171"/>
      <c r="S31" s="175"/>
    </row>
    <row r="32" spans="2:19" s="169" customFormat="1" ht="6.9" customHeight="1" x14ac:dyDescent="0.35">
      <c r="B32" s="170"/>
      <c r="C32" s="171"/>
      <c r="D32" s="180"/>
      <c r="E32" s="180"/>
      <c r="F32" s="180"/>
      <c r="G32" s="180"/>
      <c r="H32" s="180"/>
      <c r="I32" s="180"/>
      <c r="J32" s="180"/>
      <c r="K32" s="180"/>
      <c r="L32" s="180"/>
      <c r="M32" s="180"/>
      <c r="N32" s="180"/>
      <c r="O32" s="180"/>
      <c r="P32" s="180"/>
      <c r="Q32" s="171"/>
      <c r="R32" s="171"/>
      <c r="S32" s="175"/>
    </row>
    <row r="33" spans="2:19" s="169" customFormat="1" ht="14.4" customHeight="1" x14ac:dyDescent="0.35">
      <c r="B33" s="170"/>
      <c r="C33" s="171"/>
      <c r="D33" s="186" t="s">
        <v>38</v>
      </c>
      <c r="E33" s="186" t="s">
        <v>39</v>
      </c>
      <c r="F33" s="187">
        <v>0.21</v>
      </c>
      <c r="G33" s="188" t="s">
        <v>40</v>
      </c>
      <c r="H33" s="189">
        <f>ROUND((SUM(BF92:BF93)+SUM(BF112:BF170)), 2)</f>
        <v>0</v>
      </c>
      <c r="I33" s="174"/>
      <c r="J33" s="174"/>
      <c r="K33" s="171"/>
      <c r="L33" s="171"/>
      <c r="M33" s="189">
        <f>ROUND(ROUND((SUM(BF92:BF93)+SUM(BF112:BF170)), 2)*F33, 2)</f>
        <v>0</v>
      </c>
      <c r="N33" s="174"/>
      <c r="O33" s="174"/>
      <c r="P33" s="174"/>
      <c r="Q33" s="171"/>
      <c r="R33" s="171"/>
      <c r="S33" s="175"/>
    </row>
    <row r="34" spans="2:19" s="169" customFormat="1" ht="14.4" customHeight="1" x14ac:dyDescent="0.35">
      <c r="B34" s="170"/>
      <c r="C34" s="171"/>
      <c r="D34" s="171"/>
      <c r="E34" s="186" t="s">
        <v>41</v>
      </c>
      <c r="F34" s="187">
        <v>0.15</v>
      </c>
      <c r="G34" s="188" t="s">
        <v>40</v>
      </c>
      <c r="H34" s="189">
        <f>ROUND((SUM(BG92:BG93)+SUM(BG112:BG170)), 2)</f>
        <v>0</v>
      </c>
      <c r="I34" s="174"/>
      <c r="J34" s="174"/>
      <c r="K34" s="171"/>
      <c r="L34" s="171"/>
      <c r="M34" s="189">
        <f>ROUND(ROUND((SUM(BG92:BG93)+SUM(BG112:BG170)), 2)*F34, 2)</f>
        <v>0</v>
      </c>
      <c r="N34" s="174"/>
      <c r="O34" s="174"/>
      <c r="P34" s="174"/>
      <c r="Q34" s="171"/>
      <c r="R34" s="171"/>
      <c r="S34" s="175"/>
    </row>
    <row r="35" spans="2:19" s="169" customFormat="1" ht="14.4" hidden="1" customHeight="1" x14ac:dyDescent="0.35">
      <c r="B35" s="170"/>
      <c r="C35" s="171"/>
      <c r="D35" s="171"/>
      <c r="E35" s="186" t="s">
        <v>42</v>
      </c>
      <c r="F35" s="187">
        <v>0.21</v>
      </c>
      <c r="G35" s="188" t="s">
        <v>40</v>
      </c>
      <c r="H35" s="189">
        <f>ROUND((SUM(BH92:BH93)+SUM(BH112:BH170)), 2)</f>
        <v>0</v>
      </c>
      <c r="I35" s="174"/>
      <c r="J35" s="174"/>
      <c r="K35" s="171"/>
      <c r="L35" s="171"/>
      <c r="M35" s="189">
        <v>0</v>
      </c>
      <c r="N35" s="174"/>
      <c r="O35" s="174"/>
      <c r="P35" s="174"/>
      <c r="Q35" s="171"/>
      <c r="R35" s="171"/>
      <c r="S35" s="175"/>
    </row>
    <row r="36" spans="2:19" s="169" customFormat="1" ht="14.4" hidden="1" customHeight="1" x14ac:dyDescent="0.35">
      <c r="B36" s="170"/>
      <c r="C36" s="171"/>
      <c r="D36" s="171"/>
      <c r="E36" s="186" t="s">
        <v>43</v>
      </c>
      <c r="F36" s="187">
        <v>0.15</v>
      </c>
      <c r="G36" s="188" t="s">
        <v>40</v>
      </c>
      <c r="H36" s="189">
        <f>ROUND((SUM(BI92:BI93)+SUM(BI112:BI170)), 2)</f>
        <v>0</v>
      </c>
      <c r="I36" s="174"/>
      <c r="J36" s="174"/>
      <c r="K36" s="171"/>
      <c r="L36" s="171"/>
      <c r="M36" s="189">
        <v>0</v>
      </c>
      <c r="N36" s="174"/>
      <c r="O36" s="174"/>
      <c r="P36" s="174"/>
      <c r="Q36" s="171"/>
      <c r="R36" s="171"/>
      <c r="S36" s="175"/>
    </row>
    <row r="37" spans="2:19" s="169" customFormat="1" ht="14.4" hidden="1" customHeight="1" x14ac:dyDescent="0.35">
      <c r="B37" s="170"/>
      <c r="C37" s="171"/>
      <c r="D37" s="171"/>
      <c r="E37" s="186" t="s">
        <v>44</v>
      </c>
      <c r="F37" s="187">
        <v>0</v>
      </c>
      <c r="G37" s="188" t="s">
        <v>40</v>
      </c>
      <c r="H37" s="189">
        <f>ROUND((SUM(BJ92:BJ93)+SUM(BJ112:BJ170)), 2)</f>
        <v>0</v>
      </c>
      <c r="I37" s="174"/>
      <c r="J37" s="174"/>
      <c r="K37" s="171"/>
      <c r="L37" s="171"/>
      <c r="M37" s="189">
        <v>0</v>
      </c>
      <c r="N37" s="174"/>
      <c r="O37" s="174"/>
      <c r="P37" s="174"/>
      <c r="Q37" s="171"/>
      <c r="R37" s="171"/>
      <c r="S37" s="175"/>
    </row>
    <row r="38" spans="2:19" s="169" customFormat="1" ht="6.9" customHeight="1" x14ac:dyDescent="0.35">
      <c r="B38" s="170"/>
      <c r="C38" s="171"/>
      <c r="D38" s="171"/>
      <c r="E38" s="171"/>
      <c r="F38" s="171"/>
      <c r="G38" s="171"/>
      <c r="H38" s="171"/>
      <c r="I38" s="171"/>
      <c r="J38" s="171"/>
      <c r="K38" s="171"/>
      <c r="L38" s="171"/>
      <c r="M38" s="171"/>
      <c r="N38" s="171"/>
      <c r="O38" s="171"/>
      <c r="P38" s="171"/>
      <c r="Q38" s="171"/>
      <c r="R38" s="171"/>
      <c r="S38" s="175"/>
    </row>
    <row r="39" spans="2:19" s="169" customFormat="1" ht="25.4" customHeight="1" x14ac:dyDescent="0.35">
      <c r="B39" s="170"/>
      <c r="C39" s="190"/>
      <c r="D39" s="191" t="s">
        <v>45</v>
      </c>
      <c r="E39" s="192"/>
      <c r="F39" s="192"/>
      <c r="G39" s="193" t="s">
        <v>46</v>
      </c>
      <c r="H39" s="194" t="s">
        <v>47</v>
      </c>
      <c r="I39" s="192"/>
      <c r="J39" s="192"/>
      <c r="K39" s="192"/>
      <c r="L39" s="195">
        <f>SUM(M31:M37)</f>
        <v>0</v>
      </c>
      <c r="M39" s="195"/>
      <c r="N39" s="195"/>
      <c r="O39" s="195"/>
      <c r="P39" s="196"/>
      <c r="Q39" s="190"/>
      <c r="R39" s="190"/>
      <c r="S39" s="175"/>
    </row>
    <row r="40" spans="2:19" s="169" customFormat="1" ht="14.4" hidden="1" customHeight="1" x14ac:dyDescent="0.35">
      <c r="B40" s="170"/>
      <c r="C40" s="171"/>
      <c r="D40" s="171"/>
      <c r="E40" s="171"/>
      <c r="F40" s="171"/>
      <c r="G40" s="171"/>
      <c r="H40" s="171"/>
      <c r="I40" s="171"/>
      <c r="J40" s="171"/>
      <c r="K40" s="171"/>
      <c r="L40" s="171"/>
      <c r="M40" s="171"/>
      <c r="N40" s="171"/>
      <c r="O40" s="171"/>
      <c r="P40" s="171"/>
      <c r="Q40" s="171"/>
      <c r="R40" s="171"/>
      <c r="S40" s="175"/>
    </row>
    <row r="41" spans="2:19" s="169" customFormat="1" ht="14.4" hidden="1" customHeight="1" x14ac:dyDescent="0.35">
      <c r="B41" s="170"/>
      <c r="C41" s="171"/>
      <c r="D41" s="171"/>
      <c r="E41" s="171"/>
      <c r="F41" s="171"/>
      <c r="G41" s="171"/>
      <c r="H41" s="171"/>
      <c r="I41" s="171"/>
      <c r="J41" s="171"/>
      <c r="K41" s="171"/>
      <c r="L41" s="171"/>
      <c r="M41" s="171"/>
      <c r="N41" s="171"/>
      <c r="O41" s="171"/>
      <c r="P41" s="171"/>
      <c r="Q41" s="171"/>
      <c r="R41" s="171"/>
      <c r="S41" s="175"/>
    </row>
    <row r="42" spans="2:19" hidden="1" x14ac:dyDescent="0.35">
      <c r="B42" s="158"/>
      <c r="C42" s="164"/>
      <c r="D42" s="164"/>
      <c r="E42" s="164"/>
      <c r="F42" s="164"/>
      <c r="G42" s="164"/>
      <c r="H42" s="164"/>
      <c r="I42" s="164"/>
      <c r="J42" s="164"/>
      <c r="K42" s="164"/>
      <c r="L42" s="164"/>
      <c r="M42" s="164"/>
      <c r="N42" s="164"/>
      <c r="O42" s="164"/>
      <c r="P42" s="164"/>
      <c r="Q42" s="164"/>
      <c r="R42" s="164"/>
      <c r="S42" s="162"/>
    </row>
    <row r="43" spans="2:19" hidden="1" x14ac:dyDescent="0.35">
      <c r="B43" s="158"/>
      <c r="C43" s="164"/>
      <c r="D43" s="164"/>
      <c r="E43" s="164"/>
      <c r="F43" s="164"/>
      <c r="G43" s="164"/>
      <c r="H43" s="164"/>
      <c r="I43" s="164"/>
      <c r="J43" s="164"/>
      <c r="K43" s="164"/>
      <c r="L43" s="164"/>
      <c r="M43" s="164"/>
      <c r="N43" s="164"/>
      <c r="O43" s="164"/>
      <c r="P43" s="164"/>
      <c r="Q43" s="164"/>
      <c r="R43" s="164"/>
      <c r="S43" s="162"/>
    </row>
    <row r="44" spans="2:19" hidden="1" x14ac:dyDescent="0.35">
      <c r="B44" s="158"/>
      <c r="C44" s="164"/>
      <c r="D44" s="164"/>
      <c r="E44" s="164"/>
      <c r="F44" s="164"/>
      <c r="G44" s="164"/>
      <c r="H44" s="164"/>
      <c r="I44" s="164"/>
      <c r="J44" s="164"/>
      <c r="K44" s="164"/>
      <c r="L44" s="164"/>
      <c r="M44" s="164"/>
      <c r="N44" s="164"/>
      <c r="O44" s="164"/>
      <c r="P44" s="164"/>
      <c r="Q44" s="164"/>
      <c r="R44" s="164"/>
      <c r="S44" s="162"/>
    </row>
    <row r="45" spans="2:19" hidden="1" x14ac:dyDescent="0.35">
      <c r="B45" s="158"/>
      <c r="C45" s="164"/>
      <c r="D45" s="164"/>
      <c r="E45" s="164"/>
      <c r="F45" s="164"/>
      <c r="G45" s="164"/>
      <c r="H45" s="164"/>
      <c r="I45" s="164"/>
      <c r="J45" s="164"/>
      <c r="K45" s="164"/>
      <c r="L45" s="164"/>
      <c r="M45" s="164"/>
      <c r="N45" s="164"/>
      <c r="O45" s="164"/>
      <c r="P45" s="164"/>
      <c r="Q45" s="164"/>
      <c r="R45" s="164"/>
      <c r="S45" s="162"/>
    </row>
    <row r="46" spans="2:19" hidden="1" x14ac:dyDescent="0.35">
      <c r="B46" s="158"/>
      <c r="C46" s="164"/>
      <c r="D46" s="164"/>
      <c r="E46" s="164"/>
      <c r="F46" s="164"/>
      <c r="G46" s="164"/>
      <c r="H46" s="164"/>
      <c r="I46" s="164"/>
      <c r="J46" s="164"/>
      <c r="K46" s="164"/>
      <c r="L46" s="164"/>
      <c r="M46" s="164"/>
      <c r="N46" s="164"/>
      <c r="O46" s="164"/>
      <c r="P46" s="164"/>
      <c r="Q46" s="164"/>
      <c r="R46" s="164"/>
      <c r="S46" s="162"/>
    </row>
    <row r="47" spans="2:19" x14ac:dyDescent="0.35">
      <c r="B47" s="158"/>
      <c r="C47" s="164"/>
      <c r="D47" s="164"/>
      <c r="E47" s="164"/>
      <c r="F47" s="164"/>
      <c r="G47" s="164"/>
      <c r="H47" s="164"/>
      <c r="I47" s="164"/>
      <c r="J47" s="164"/>
      <c r="K47" s="164"/>
      <c r="L47" s="164"/>
      <c r="M47" s="164"/>
      <c r="N47" s="164"/>
      <c r="O47" s="164"/>
      <c r="P47" s="164"/>
      <c r="Q47" s="164"/>
      <c r="R47" s="164"/>
      <c r="S47" s="162"/>
    </row>
    <row r="48" spans="2:19" x14ac:dyDescent="0.35">
      <c r="B48" s="158"/>
      <c r="C48" s="164"/>
      <c r="D48" s="164"/>
      <c r="E48" s="164"/>
      <c r="F48" s="164"/>
      <c r="G48" s="164"/>
      <c r="H48" s="164"/>
      <c r="I48" s="164"/>
      <c r="J48" s="164"/>
      <c r="K48" s="164"/>
      <c r="L48" s="164"/>
      <c r="M48" s="164"/>
      <c r="N48" s="164"/>
      <c r="O48" s="164"/>
      <c r="P48" s="164"/>
      <c r="Q48" s="164"/>
      <c r="R48" s="164"/>
      <c r="S48" s="162"/>
    </row>
    <row r="49" spans="2:19" x14ac:dyDescent="0.35">
      <c r="B49" s="158"/>
      <c r="C49" s="164"/>
      <c r="D49" s="164"/>
      <c r="E49" s="164"/>
      <c r="F49" s="164"/>
      <c r="G49" s="164"/>
      <c r="H49" s="164"/>
      <c r="I49" s="164"/>
      <c r="J49" s="164"/>
      <c r="K49" s="164"/>
      <c r="L49" s="164"/>
      <c r="M49" s="164"/>
      <c r="N49" s="164"/>
      <c r="O49" s="164"/>
      <c r="P49" s="164"/>
      <c r="Q49" s="164"/>
      <c r="R49" s="164"/>
      <c r="S49" s="162"/>
    </row>
    <row r="50" spans="2:19" s="169" customFormat="1" ht="14.4" x14ac:dyDescent="0.35">
      <c r="B50" s="170"/>
      <c r="C50" s="171"/>
      <c r="D50" s="197" t="s">
        <v>48</v>
      </c>
      <c r="E50" s="180"/>
      <c r="F50" s="180"/>
      <c r="G50" s="180"/>
      <c r="H50" s="198"/>
      <c r="I50" s="171"/>
      <c r="J50" s="197" t="s">
        <v>49</v>
      </c>
      <c r="K50" s="180"/>
      <c r="L50" s="180"/>
      <c r="M50" s="180"/>
      <c r="N50" s="180"/>
      <c r="O50" s="180"/>
      <c r="P50" s="198"/>
      <c r="Q50" s="171"/>
      <c r="R50" s="171"/>
      <c r="S50" s="175"/>
    </row>
    <row r="51" spans="2:19" x14ac:dyDescent="0.35">
      <c r="B51" s="158"/>
      <c r="C51" s="164"/>
      <c r="D51" s="199"/>
      <c r="E51" s="164"/>
      <c r="F51" s="164"/>
      <c r="G51" s="164"/>
      <c r="H51" s="200"/>
      <c r="I51" s="164"/>
      <c r="J51" s="199"/>
      <c r="K51" s="164"/>
      <c r="L51" s="164"/>
      <c r="M51" s="164"/>
      <c r="N51" s="164"/>
      <c r="O51" s="164"/>
      <c r="P51" s="200"/>
      <c r="Q51" s="164"/>
      <c r="R51" s="164"/>
      <c r="S51" s="162"/>
    </row>
    <row r="52" spans="2:19" x14ac:dyDescent="0.35">
      <c r="B52" s="158"/>
      <c r="C52" s="164"/>
      <c r="D52" s="199"/>
      <c r="E52" s="164"/>
      <c r="F52" s="164"/>
      <c r="G52" s="164"/>
      <c r="H52" s="200"/>
      <c r="I52" s="164"/>
      <c r="J52" s="199"/>
      <c r="K52" s="164"/>
      <c r="L52" s="164"/>
      <c r="M52" s="164"/>
      <c r="N52" s="164"/>
      <c r="O52" s="164"/>
      <c r="P52" s="200"/>
      <c r="Q52" s="164"/>
      <c r="R52" s="164"/>
      <c r="S52" s="162"/>
    </row>
    <row r="53" spans="2:19" x14ac:dyDescent="0.35">
      <c r="B53" s="158"/>
      <c r="C53" s="164"/>
      <c r="D53" s="199"/>
      <c r="E53" s="164"/>
      <c r="F53" s="164"/>
      <c r="G53" s="164"/>
      <c r="H53" s="200"/>
      <c r="I53" s="164"/>
      <c r="J53" s="199"/>
      <c r="K53" s="164"/>
      <c r="L53" s="164"/>
      <c r="M53" s="164"/>
      <c r="N53" s="164"/>
      <c r="O53" s="164"/>
      <c r="P53" s="200"/>
      <c r="Q53" s="164"/>
      <c r="R53" s="164"/>
      <c r="S53" s="162"/>
    </row>
    <row r="54" spans="2:19" x14ac:dyDescent="0.35">
      <c r="B54" s="158"/>
      <c r="C54" s="164"/>
      <c r="D54" s="199"/>
      <c r="E54" s="164"/>
      <c r="F54" s="164"/>
      <c r="G54" s="164"/>
      <c r="H54" s="200"/>
      <c r="I54" s="164"/>
      <c r="J54" s="199"/>
      <c r="K54" s="164"/>
      <c r="L54" s="164"/>
      <c r="M54" s="164"/>
      <c r="N54" s="164"/>
      <c r="O54" s="164"/>
      <c r="P54" s="200"/>
      <c r="Q54" s="164"/>
      <c r="R54" s="164"/>
      <c r="S54" s="162"/>
    </row>
    <row r="55" spans="2:19" x14ac:dyDescent="0.35">
      <c r="B55" s="158"/>
      <c r="C55" s="164"/>
      <c r="D55" s="199"/>
      <c r="E55" s="164"/>
      <c r="F55" s="164"/>
      <c r="G55" s="164"/>
      <c r="H55" s="200"/>
      <c r="I55" s="164"/>
      <c r="J55" s="199"/>
      <c r="K55" s="164"/>
      <c r="L55" s="164"/>
      <c r="M55" s="164"/>
      <c r="N55" s="164"/>
      <c r="O55" s="164"/>
      <c r="P55" s="200"/>
      <c r="Q55" s="164"/>
      <c r="R55" s="164"/>
      <c r="S55" s="162"/>
    </row>
    <row r="56" spans="2:19" x14ac:dyDescent="0.35">
      <c r="B56" s="158"/>
      <c r="C56" s="164"/>
      <c r="D56" s="199"/>
      <c r="E56" s="164"/>
      <c r="F56" s="164"/>
      <c r="G56" s="164"/>
      <c r="H56" s="200"/>
      <c r="I56" s="164"/>
      <c r="J56" s="199"/>
      <c r="K56" s="164"/>
      <c r="L56" s="164"/>
      <c r="M56" s="164"/>
      <c r="N56" s="164"/>
      <c r="O56" s="164"/>
      <c r="P56" s="200"/>
      <c r="Q56" s="164"/>
      <c r="R56" s="164"/>
      <c r="S56" s="162"/>
    </row>
    <row r="57" spans="2:19" x14ac:dyDescent="0.35">
      <c r="B57" s="158"/>
      <c r="C57" s="164"/>
      <c r="D57" s="199"/>
      <c r="E57" s="164"/>
      <c r="F57" s="164"/>
      <c r="G57" s="164"/>
      <c r="H57" s="200"/>
      <c r="I57" s="164"/>
      <c r="J57" s="199"/>
      <c r="K57" s="164"/>
      <c r="L57" s="164"/>
      <c r="M57" s="164"/>
      <c r="N57" s="164"/>
      <c r="O57" s="164"/>
      <c r="P57" s="200"/>
      <c r="Q57" s="164"/>
      <c r="R57" s="164"/>
      <c r="S57" s="162"/>
    </row>
    <row r="58" spans="2:19" x14ac:dyDescent="0.35">
      <c r="B58" s="158"/>
      <c r="C58" s="164"/>
      <c r="D58" s="199"/>
      <c r="E58" s="164"/>
      <c r="F58" s="164"/>
      <c r="G58" s="164"/>
      <c r="H58" s="200"/>
      <c r="I58" s="164"/>
      <c r="J58" s="199"/>
      <c r="K58" s="164"/>
      <c r="L58" s="164"/>
      <c r="M58" s="164"/>
      <c r="N58" s="164"/>
      <c r="O58" s="164"/>
      <c r="P58" s="200"/>
      <c r="Q58" s="164"/>
      <c r="R58" s="164"/>
      <c r="S58" s="162"/>
    </row>
    <row r="59" spans="2:19" s="169" customFormat="1" ht="14.4" x14ac:dyDescent="0.35">
      <c r="B59" s="170"/>
      <c r="C59" s="171"/>
      <c r="D59" s="201" t="s">
        <v>50</v>
      </c>
      <c r="E59" s="202"/>
      <c r="F59" s="202"/>
      <c r="G59" s="203" t="s">
        <v>51</v>
      </c>
      <c r="H59" s="204"/>
      <c r="I59" s="171"/>
      <c r="J59" s="201" t="s">
        <v>50</v>
      </c>
      <c r="K59" s="202"/>
      <c r="L59" s="202"/>
      <c r="M59" s="202"/>
      <c r="N59" s="203" t="s">
        <v>51</v>
      </c>
      <c r="O59" s="202"/>
      <c r="P59" s="204"/>
      <c r="Q59" s="171"/>
      <c r="R59" s="171"/>
      <c r="S59" s="175"/>
    </row>
    <row r="60" spans="2:19" x14ac:dyDescent="0.35">
      <c r="B60" s="158"/>
      <c r="C60" s="164"/>
      <c r="D60" s="164"/>
      <c r="E60" s="164"/>
      <c r="F60" s="164"/>
      <c r="G60" s="164"/>
      <c r="H60" s="164"/>
      <c r="I60" s="164"/>
      <c r="J60" s="164"/>
      <c r="K60" s="164"/>
      <c r="L60" s="164"/>
      <c r="M60" s="164"/>
      <c r="N60" s="164"/>
      <c r="O60" s="164"/>
      <c r="P60" s="164"/>
      <c r="Q60" s="164"/>
      <c r="R60" s="164"/>
      <c r="S60" s="162"/>
    </row>
    <row r="61" spans="2:19" s="169" customFormat="1" ht="14.4" x14ac:dyDescent="0.35">
      <c r="B61" s="170"/>
      <c r="C61" s="171"/>
      <c r="D61" s="197" t="s">
        <v>52</v>
      </c>
      <c r="E61" s="180"/>
      <c r="F61" s="180"/>
      <c r="G61" s="180"/>
      <c r="H61" s="198"/>
      <c r="I61" s="171"/>
      <c r="J61" s="197" t="s">
        <v>53</v>
      </c>
      <c r="K61" s="180"/>
      <c r="L61" s="180"/>
      <c r="M61" s="180"/>
      <c r="N61" s="180"/>
      <c r="O61" s="180"/>
      <c r="P61" s="198"/>
      <c r="Q61" s="171"/>
      <c r="R61" s="171"/>
      <c r="S61" s="175"/>
    </row>
    <row r="62" spans="2:19" x14ac:dyDescent="0.35">
      <c r="B62" s="158"/>
      <c r="C62" s="164"/>
      <c r="D62" s="199"/>
      <c r="E62" s="164"/>
      <c r="F62" s="164"/>
      <c r="G62" s="164"/>
      <c r="H62" s="200"/>
      <c r="I62" s="164"/>
      <c r="J62" s="199"/>
      <c r="K62" s="164"/>
      <c r="L62" s="164"/>
      <c r="M62" s="164"/>
      <c r="N62" s="164"/>
      <c r="O62" s="164"/>
      <c r="P62" s="200"/>
      <c r="Q62" s="164"/>
      <c r="R62" s="164"/>
      <c r="S62" s="162"/>
    </row>
    <row r="63" spans="2:19" x14ac:dyDescent="0.35">
      <c r="B63" s="158"/>
      <c r="C63" s="164"/>
      <c r="D63" s="199"/>
      <c r="E63" s="164"/>
      <c r="F63" s="164"/>
      <c r="G63" s="164"/>
      <c r="H63" s="200"/>
      <c r="I63" s="164"/>
      <c r="J63" s="199"/>
      <c r="K63" s="164"/>
      <c r="L63" s="164"/>
      <c r="M63" s="164"/>
      <c r="N63" s="164"/>
      <c r="O63" s="164"/>
      <c r="P63" s="200"/>
      <c r="Q63" s="164"/>
      <c r="R63" s="164"/>
      <c r="S63" s="162"/>
    </row>
    <row r="64" spans="2:19" x14ac:dyDescent="0.35">
      <c r="B64" s="158"/>
      <c r="C64" s="164"/>
      <c r="D64" s="199"/>
      <c r="E64" s="164"/>
      <c r="F64" s="164"/>
      <c r="G64" s="164"/>
      <c r="H64" s="200"/>
      <c r="I64" s="164"/>
      <c r="J64" s="199"/>
      <c r="K64" s="164"/>
      <c r="L64" s="164"/>
      <c r="M64" s="164"/>
      <c r="N64" s="164"/>
      <c r="O64" s="164"/>
      <c r="P64" s="200"/>
      <c r="Q64" s="164"/>
      <c r="R64" s="164"/>
      <c r="S64" s="162"/>
    </row>
    <row r="65" spans="2:19" x14ac:dyDescent="0.35">
      <c r="B65" s="158"/>
      <c r="C65" s="164"/>
      <c r="D65" s="199"/>
      <c r="E65" s="164"/>
      <c r="F65" s="164"/>
      <c r="G65" s="164"/>
      <c r="H65" s="200"/>
      <c r="I65" s="164"/>
      <c r="J65" s="199"/>
      <c r="K65" s="164"/>
      <c r="L65" s="164"/>
      <c r="M65" s="164"/>
      <c r="N65" s="164"/>
      <c r="O65" s="164"/>
      <c r="P65" s="200"/>
      <c r="Q65" s="164"/>
      <c r="R65" s="164"/>
      <c r="S65" s="162"/>
    </row>
    <row r="66" spans="2:19" x14ac:dyDescent="0.35">
      <c r="B66" s="158"/>
      <c r="C66" s="164"/>
      <c r="D66" s="199"/>
      <c r="E66" s="164"/>
      <c r="F66" s="164"/>
      <c r="G66" s="164"/>
      <c r="H66" s="200"/>
      <c r="I66" s="164"/>
      <c r="J66" s="199"/>
      <c r="K66" s="164"/>
      <c r="L66" s="164"/>
      <c r="M66" s="164"/>
      <c r="N66" s="164"/>
      <c r="O66" s="164"/>
      <c r="P66" s="200"/>
      <c r="Q66" s="164"/>
      <c r="R66" s="164"/>
      <c r="S66" s="162"/>
    </row>
    <row r="67" spans="2:19" x14ac:dyDescent="0.35">
      <c r="B67" s="158"/>
      <c r="C67" s="164"/>
      <c r="D67" s="199"/>
      <c r="E67" s="164"/>
      <c r="F67" s="164"/>
      <c r="G67" s="164"/>
      <c r="H67" s="200"/>
      <c r="I67" s="164"/>
      <c r="J67" s="199"/>
      <c r="K67" s="164"/>
      <c r="L67" s="164"/>
      <c r="M67" s="164"/>
      <c r="N67" s="164"/>
      <c r="O67" s="164"/>
      <c r="P67" s="200"/>
      <c r="Q67" s="164"/>
      <c r="R67" s="164"/>
      <c r="S67" s="162"/>
    </row>
    <row r="68" spans="2:19" x14ac:dyDescent="0.35">
      <c r="B68" s="158"/>
      <c r="C68" s="164"/>
      <c r="D68" s="199"/>
      <c r="E68" s="164"/>
      <c r="F68" s="164"/>
      <c r="G68" s="164"/>
      <c r="H68" s="200"/>
      <c r="I68" s="164"/>
      <c r="J68" s="199"/>
      <c r="K68" s="164"/>
      <c r="L68" s="164"/>
      <c r="M68" s="164"/>
      <c r="N68" s="164"/>
      <c r="O68" s="164"/>
      <c r="P68" s="200"/>
      <c r="Q68" s="164"/>
      <c r="R68" s="164"/>
      <c r="S68" s="162"/>
    </row>
    <row r="69" spans="2:19" x14ac:dyDescent="0.35">
      <c r="B69" s="158"/>
      <c r="C69" s="164"/>
      <c r="D69" s="199"/>
      <c r="E69" s="164"/>
      <c r="F69" s="164"/>
      <c r="G69" s="164"/>
      <c r="H69" s="200"/>
      <c r="I69" s="164"/>
      <c r="J69" s="199"/>
      <c r="K69" s="164"/>
      <c r="L69" s="164"/>
      <c r="M69" s="164"/>
      <c r="N69" s="164"/>
      <c r="O69" s="164"/>
      <c r="P69" s="200"/>
      <c r="Q69" s="164"/>
      <c r="R69" s="164"/>
      <c r="S69" s="162"/>
    </row>
    <row r="70" spans="2:19" s="169" customFormat="1" ht="14.4" x14ac:dyDescent="0.35">
      <c r="B70" s="170"/>
      <c r="C70" s="171"/>
      <c r="D70" s="201" t="s">
        <v>50</v>
      </c>
      <c r="E70" s="202"/>
      <c r="F70" s="202"/>
      <c r="G70" s="203" t="s">
        <v>51</v>
      </c>
      <c r="H70" s="204"/>
      <c r="I70" s="171"/>
      <c r="J70" s="201" t="s">
        <v>50</v>
      </c>
      <c r="K70" s="202"/>
      <c r="L70" s="202"/>
      <c r="M70" s="202"/>
      <c r="N70" s="203" t="s">
        <v>51</v>
      </c>
      <c r="O70" s="202"/>
      <c r="P70" s="204"/>
      <c r="Q70" s="171"/>
      <c r="R70" s="171"/>
      <c r="S70" s="175"/>
    </row>
    <row r="71" spans="2:19" s="169" customFormat="1" ht="14.4" customHeight="1" x14ac:dyDescent="0.35">
      <c r="B71" s="205"/>
      <c r="C71" s="206"/>
      <c r="D71" s="206"/>
      <c r="E71" s="206"/>
      <c r="F71" s="206"/>
      <c r="G71" s="206"/>
      <c r="H71" s="206"/>
      <c r="I71" s="206"/>
      <c r="J71" s="206"/>
      <c r="K71" s="206"/>
      <c r="L71" s="206"/>
      <c r="M71" s="206"/>
      <c r="N71" s="206"/>
      <c r="O71" s="206"/>
      <c r="P71" s="206"/>
      <c r="Q71" s="206"/>
      <c r="R71" s="206"/>
      <c r="S71" s="207"/>
    </row>
    <row r="75" spans="2:19" s="169" customFormat="1" ht="6.9" customHeight="1" x14ac:dyDescent="0.35">
      <c r="B75" s="208"/>
      <c r="C75" s="209"/>
      <c r="D75" s="209"/>
      <c r="E75" s="209"/>
      <c r="F75" s="209"/>
      <c r="G75" s="209"/>
      <c r="H75" s="209"/>
      <c r="I75" s="209"/>
      <c r="J75" s="209"/>
      <c r="K75" s="209"/>
      <c r="L75" s="209"/>
      <c r="M75" s="209"/>
      <c r="N75" s="209"/>
      <c r="O75" s="209"/>
      <c r="P75" s="209"/>
      <c r="Q75" s="209"/>
      <c r="R75" s="209"/>
      <c r="S75" s="210"/>
    </row>
    <row r="76" spans="2:19" s="169" customFormat="1" ht="37" customHeight="1" x14ac:dyDescent="0.35">
      <c r="B76" s="170"/>
      <c r="C76" s="159" t="s">
        <v>99</v>
      </c>
      <c r="D76" s="160"/>
      <c r="E76" s="160"/>
      <c r="F76" s="160"/>
      <c r="G76" s="160"/>
      <c r="H76" s="160"/>
      <c r="I76" s="160"/>
      <c r="J76" s="160"/>
      <c r="K76" s="160"/>
      <c r="L76" s="160"/>
      <c r="M76" s="160"/>
      <c r="N76" s="160"/>
      <c r="O76" s="160"/>
      <c r="P76" s="160"/>
      <c r="Q76" s="160"/>
      <c r="R76" s="161"/>
      <c r="S76" s="175"/>
    </row>
    <row r="77" spans="2:19" s="169" customFormat="1" ht="6.9" customHeight="1" x14ac:dyDescent="0.35">
      <c r="B77" s="170"/>
      <c r="C77" s="171"/>
      <c r="D77" s="171"/>
      <c r="E77" s="171"/>
      <c r="F77" s="171"/>
      <c r="G77" s="171"/>
      <c r="H77" s="171"/>
      <c r="I77" s="171"/>
      <c r="J77" s="171"/>
      <c r="K77" s="171"/>
      <c r="L77" s="171"/>
      <c r="M77" s="171"/>
      <c r="N77" s="171"/>
      <c r="O77" s="171"/>
      <c r="P77" s="171"/>
      <c r="Q77" s="171"/>
      <c r="R77" s="171"/>
      <c r="S77" s="175"/>
    </row>
    <row r="78" spans="2:19" s="169" customFormat="1" ht="29.95" customHeight="1" x14ac:dyDescent="0.35">
      <c r="B78" s="170"/>
      <c r="C78" s="165" t="s">
        <v>17</v>
      </c>
      <c r="D78" s="171"/>
      <c r="E78" s="171"/>
      <c r="F78" s="166" t="str">
        <f>F6</f>
        <v>Modernizace střediska praktického vyučování v Chlumci nad Cidlinou</v>
      </c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71"/>
      <c r="R78" s="171"/>
      <c r="S78" s="175"/>
    </row>
    <row r="79" spans="2:19" ht="29.95" customHeight="1" x14ac:dyDescent="0.35">
      <c r="B79" s="158"/>
      <c r="C79" s="165" t="s">
        <v>95</v>
      </c>
      <c r="D79" s="164"/>
      <c r="E79" s="164"/>
      <c r="F79" s="166" t="s">
        <v>195</v>
      </c>
      <c r="G79" s="168"/>
      <c r="H79" s="168"/>
      <c r="I79" s="168"/>
      <c r="J79" s="168"/>
      <c r="K79" s="168"/>
      <c r="L79" s="168"/>
      <c r="M79" s="168"/>
      <c r="N79" s="168"/>
      <c r="O79" s="168"/>
      <c r="P79" s="168"/>
      <c r="Q79" s="164"/>
      <c r="R79" s="164"/>
      <c r="S79" s="162"/>
    </row>
    <row r="80" spans="2:19" s="169" customFormat="1" ht="37" customHeight="1" x14ac:dyDescent="0.35">
      <c r="B80" s="170"/>
      <c r="C80" s="211" t="s">
        <v>96</v>
      </c>
      <c r="D80" s="171"/>
      <c r="E80" s="171"/>
      <c r="F80" s="212" t="str">
        <f>F8</f>
        <v>17-SO006-01.1 - Vybavení (nábytek)</v>
      </c>
      <c r="G80" s="174"/>
      <c r="H80" s="174"/>
      <c r="I80" s="174"/>
      <c r="J80" s="174"/>
      <c r="K80" s="174"/>
      <c r="L80" s="174"/>
      <c r="M80" s="174"/>
      <c r="N80" s="174"/>
      <c r="O80" s="174"/>
      <c r="P80" s="174"/>
      <c r="Q80" s="171"/>
      <c r="R80" s="171"/>
      <c r="S80" s="175"/>
    </row>
    <row r="81" spans="2:48" s="169" customFormat="1" ht="6.9" customHeight="1" x14ac:dyDescent="0.35">
      <c r="B81" s="170"/>
      <c r="C81" s="171"/>
      <c r="D81" s="171"/>
      <c r="E81" s="171"/>
      <c r="F81" s="171"/>
      <c r="G81" s="171"/>
      <c r="H81" s="171"/>
      <c r="I81" s="171"/>
      <c r="J81" s="171"/>
      <c r="K81" s="171"/>
      <c r="L81" s="171"/>
      <c r="M81" s="171"/>
      <c r="N81" s="171"/>
      <c r="O81" s="171"/>
      <c r="P81" s="171"/>
      <c r="Q81" s="171"/>
      <c r="R81" s="171"/>
      <c r="S81" s="175"/>
    </row>
    <row r="82" spans="2:48" s="169" customFormat="1" ht="18" customHeight="1" x14ac:dyDescent="0.35">
      <c r="B82" s="170"/>
      <c r="C82" s="165" t="s">
        <v>21</v>
      </c>
      <c r="D82" s="171"/>
      <c r="E82" s="171"/>
      <c r="F82" s="176" t="str">
        <f>F10</f>
        <v>Chlumec nad Cidlinou</v>
      </c>
      <c r="G82" s="171"/>
      <c r="H82" s="171"/>
      <c r="I82" s="171"/>
      <c r="J82" s="171"/>
      <c r="K82" s="165" t="s">
        <v>23</v>
      </c>
      <c r="L82" s="171"/>
      <c r="M82" s="177">
        <f>IF(O10="","",O10)</f>
        <v>0</v>
      </c>
      <c r="N82" s="177"/>
      <c r="O82" s="177"/>
      <c r="P82" s="177"/>
      <c r="Q82" s="171"/>
      <c r="R82" s="171"/>
      <c r="S82" s="175"/>
    </row>
    <row r="83" spans="2:48" s="169" customFormat="1" ht="6.9" customHeight="1" x14ac:dyDescent="0.35">
      <c r="B83" s="170"/>
      <c r="C83" s="171"/>
      <c r="D83" s="171"/>
      <c r="E83" s="171"/>
      <c r="F83" s="171"/>
      <c r="G83" s="171"/>
      <c r="H83" s="171"/>
      <c r="I83" s="171"/>
      <c r="J83" s="171"/>
      <c r="K83" s="171"/>
      <c r="L83" s="171"/>
      <c r="M83" s="171"/>
      <c r="N83" s="171"/>
      <c r="O83" s="171"/>
      <c r="P83" s="171"/>
      <c r="Q83" s="171"/>
      <c r="R83" s="171"/>
      <c r="S83" s="175"/>
    </row>
    <row r="84" spans="2:48" s="169" customFormat="1" x14ac:dyDescent="0.35">
      <c r="B84" s="170"/>
      <c r="C84" s="165" t="s">
        <v>24</v>
      </c>
      <c r="D84" s="171"/>
      <c r="E84" s="171"/>
      <c r="F84" s="176" t="str">
        <f>E13</f>
        <v>Královéhradecký kraj</v>
      </c>
      <c r="G84" s="171"/>
      <c r="H84" s="171"/>
      <c r="I84" s="171"/>
      <c r="J84" s="171"/>
      <c r="K84" s="165" t="s">
        <v>29</v>
      </c>
      <c r="L84" s="171"/>
      <c r="M84" s="178" t="str">
        <f>E19</f>
        <v>PROMED Brno spol.s.r.o</v>
      </c>
      <c r="N84" s="178"/>
      <c r="O84" s="178"/>
      <c r="P84" s="178"/>
      <c r="Q84" s="178"/>
      <c r="R84" s="176"/>
      <c r="S84" s="175"/>
    </row>
    <row r="85" spans="2:48" s="169" customFormat="1" ht="14.4" customHeight="1" x14ac:dyDescent="0.35">
      <c r="B85" s="170"/>
      <c r="C85" s="165" t="s">
        <v>28</v>
      </c>
      <c r="D85" s="171"/>
      <c r="E85" s="171"/>
      <c r="F85" s="176">
        <f>IF(E16="","",E16)</f>
        <v>0</v>
      </c>
      <c r="G85" s="171"/>
      <c r="H85" s="171"/>
      <c r="I85" s="171"/>
      <c r="J85" s="171"/>
      <c r="K85" s="165" t="s">
        <v>32</v>
      </c>
      <c r="L85" s="171"/>
      <c r="M85" s="178" t="str">
        <f>E22</f>
        <v xml:space="preserve"> </v>
      </c>
      <c r="N85" s="178"/>
      <c r="O85" s="178"/>
      <c r="P85" s="178"/>
      <c r="Q85" s="178"/>
      <c r="R85" s="176"/>
      <c r="S85" s="175"/>
    </row>
    <row r="86" spans="2:48" s="169" customFormat="1" ht="10.35" customHeight="1" x14ac:dyDescent="0.35">
      <c r="B86" s="170"/>
      <c r="C86" s="171"/>
      <c r="D86" s="171"/>
      <c r="E86" s="171"/>
      <c r="F86" s="171"/>
      <c r="G86" s="171"/>
      <c r="H86" s="171"/>
      <c r="I86" s="171"/>
      <c r="J86" s="171"/>
      <c r="K86" s="171"/>
      <c r="L86" s="171"/>
      <c r="M86" s="171"/>
      <c r="N86" s="171"/>
      <c r="O86" s="171"/>
      <c r="P86" s="171"/>
      <c r="Q86" s="171"/>
      <c r="R86" s="171"/>
      <c r="S86" s="175"/>
    </row>
    <row r="87" spans="2:48" s="169" customFormat="1" ht="29.3" customHeight="1" x14ac:dyDescent="0.35">
      <c r="B87" s="170"/>
      <c r="C87" s="213" t="s">
        <v>100</v>
      </c>
      <c r="D87" s="214"/>
      <c r="E87" s="214"/>
      <c r="F87" s="214"/>
      <c r="G87" s="214"/>
      <c r="H87" s="190"/>
      <c r="I87" s="190"/>
      <c r="J87" s="190"/>
      <c r="K87" s="190"/>
      <c r="L87" s="190"/>
      <c r="M87" s="190"/>
      <c r="N87" s="213" t="s">
        <v>101</v>
      </c>
      <c r="O87" s="214"/>
      <c r="P87" s="214"/>
      <c r="Q87" s="214"/>
      <c r="R87" s="190"/>
      <c r="S87" s="175"/>
    </row>
    <row r="88" spans="2:48" s="169" customFormat="1" ht="10.35" customHeight="1" x14ac:dyDescent="0.35">
      <c r="B88" s="170"/>
      <c r="C88" s="171"/>
      <c r="D88" s="171"/>
      <c r="E88" s="171"/>
      <c r="F88" s="171"/>
      <c r="G88" s="171"/>
      <c r="H88" s="171"/>
      <c r="I88" s="171"/>
      <c r="J88" s="171"/>
      <c r="K88" s="171"/>
      <c r="L88" s="171"/>
      <c r="M88" s="171"/>
      <c r="N88" s="171"/>
      <c r="O88" s="171"/>
      <c r="P88" s="171"/>
      <c r="Q88" s="171"/>
      <c r="R88" s="171"/>
      <c r="S88" s="175"/>
    </row>
    <row r="89" spans="2:48" s="169" customFormat="1" ht="29.3" customHeight="1" x14ac:dyDescent="0.35">
      <c r="B89" s="170"/>
      <c r="C89" s="215" t="s">
        <v>102</v>
      </c>
      <c r="D89" s="171"/>
      <c r="E89" s="171"/>
      <c r="F89" s="171"/>
      <c r="G89" s="171"/>
      <c r="H89" s="171"/>
      <c r="I89" s="171"/>
      <c r="J89" s="171"/>
      <c r="K89" s="171"/>
      <c r="L89" s="171"/>
      <c r="M89" s="171"/>
      <c r="N89" s="216">
        <f>N112</f>
        <v>0</v>
      </c>
      <c r="O89" s="217"/>
      <c r="P89" s="217"/>
      <c r="Q89" s="217"/>
      <c r="R89" s="218"/>
      <c r="S89" s="175"/>
      <c r="AV89" s="154" t="s">
        <v>103</v>
      </c>
    </row>
    <row r="90" spans="2:48" s="225" customFormat="1" ht="24.9" customHeight="1" x14ac:dyDescent="0.35">
      <c r="B90" s="219"/>
      <c r="C90" s="220"/>
      <c r="D90" s="221" t="s">
        <v>104</v>
      </c>
      <c r="E90" s="220"/>
      <c r="F90" s="220"/>
      <c r="G90" s="220"/>
      <c r="H90" s="220"/>
      <c r="I90" s="220"/>
      <c r="J90" s="220"/>
      <c r="K90" s="220"/>
      <c r="L90" s="220"/>
      <c r="M90" s="220"/>
      <c r="N90" s="222">
        <f>N113</f>
        <v>0</v>
      </c>
      <c r="O90" s="223"/>
      <c r="P90" s="223"/>
      <c r="Q90" s="223"/>
      <c r="R90" s="220"/>
      <c r="S90" s="224"/>
    </row>
    <row r="91" spans="2:48" s="169" customFormat="1" ht="21.8" customHeight="1" x14ac:dyDescent="0.35">
      <c r="B91" s="170"/>
      <c r="C91" s="171"/>
      <c r="D91" s="171"/>
      <c r="E91" s="171"/>
      <c r="F91" s="171"/>
      <c r="G91" s="171"/>
      <c r="H91" s="171"/>
      <c r="I91" s="171"/>
      <c r="J91" s="171"/>
      <c r="K91" s="171"/>
      <c r="L91" s="171"/>
      <c r="M91" s="171"/>
      <c r="N91" s="171"/>
      <c r="O91" s="171"/>
      <c r="P91" s="171"/>
      <c r="Q91" s="171"/>
      <c r="R91" s="171"/>
      <c r="S91" s="175"/>
    </row>
    <row r="92" spans="2:48" s="169" customFormat="1" ht="29.3" customHeight="1" x14ac:dyDescent="0.35">
      <c r="B92" s="170"/>
      <c r="C92" s="215" t="s">
        <v>105</v>
      </c>
      <c r="D92" s="171"/>
      <c r="E92" s="171"/>
      <c r="F92" s="171"/>
      <c r="G92" s="171"/>
      <c r="H92" s="171"/>
      <c r="I92" s="171"/>
      <c r="J92" s="171"/>
      <c r="K92" s="171"/>
      <c r="L92" s="171"/>
      <c r="M92" s="171"/>
      <c r="N92" s="217">
        <v>0</v>
      </c>
      <c r="O92" s="226"/>
      <c r="P92" s="226"/>
      <c r="Q92" s="226"/>
      <c r="R92" s="227"/>
      <c r="S92" s="175"/>
      <c r="U92" s="228"/>
      <c r="V92" s="229" t="s">
        <v>38</v>
      </c>
    </row>
    <row r="93" spans="2:48" s="169" customFormat="1" ht="18" customHeight="1" x14ac:dyDescent="0.35">
      <c r="B93" s="170"/>
      <c r="C93" s="171"/>
      <c r="D93" s="171"/>
      <c r="E93" s="171"/>
      <c r="F93" s="171"/>
      <c r="G93" s="171"/>
      <c r="H93" s="171"/>
      <c r="I93" s="171"/>
      <c r="J93" s="171"/>
      <c r="K93" s="171"/>
      <c r="L93" s="171"/>
      <c r="M93" s="171"/>
      <c r="N93" s="171"/>
      <c r="O93" s="171"/>
      <c r="P93" s="171"/>
      <c r="Q93" s="171"/>
      <c r="R93" s="171"/>
      <c r="S93" s="175"/>
    </row>
    <row r="94" spans="2:48" s="169" customFormat="1" ht="29.3" customHeight="1" x14ac:dyDescent="0.35">
      <c r="B94" s="170"/>
      <c r="C94" s="230" t="s">
        <v>88</v>
      </c>
      <c r="D94" s="190"/>
      <c r="E94" s="190"/>
      <c r="F94" s="190"/>
      <c r="G94" s="190"/>
      <c r="H94" s="190"/>
      <c r="I94" s="190"/>
      <c r="J94" s="190"/>
      <c r="K94" s="190"/>
      <c r="L94" s="231">
        <f>ROUND(SUM(N89+N92),2)</f>
        <v>0</v>
      </c>
      <c r="M94" s="231"/>
      <c r="N94" s="231"/>
      <c r="O94" s="231"/>
      <c r="P94" s="231"/>
      <c r="Q94" s="231"/>
      <c r="R94" s="232"/>
      <c r="S94" s="175"/>
    </row>
    <row r="95" spans="2:48" s="169" customFormat="1" ht="6.9" customHeight="1" x14ac:dyDescent="0.35">
      <c r="B95" s="205"/>
      <c r="C95" s="206"/>
      <c r="D95" s="206"/>
      <c r="E95" s="206"/>
      <c r="F95" s="206"/>
      <c r="G95" s="206"/>
      <c r="H95" s="206"/>
      <c r="I95" s="206"/>
      <c r="J95" s="206"/>
      <c r="K95" s="206"/>
      <c r="L95" s="206"/>
      <c r="M95" s="206"/>
      <c r="N95" s="206"/>
      <c r="O95" s="206"/>
      <c r="P95" s="206"/>
      <c r="Q95" s="206"/>
      <c r="R95" s="206"/>
      <c r="S95" s="207"/>
    </row>
    <row r="99" spans="2:64" s="169" customFormat="1" ht="6.9" customHeight="1" x14ac:dyDescent="0.35">
      <c r="B99" s="208"/>
      <c r="C99" s="209"/>
      <c r="D99" s="209"/>
      <c r="E99" s="209"/>
      <c r="F99" s="209"/>
      <c r="G99" s="209"/>
      <c r="H99" s="209"/>
      <c r="I99" s="209"/>
      <c r="J99" s="209"/>
      <c r="K99" s="209"/>
      <c r="L99" s="209"/>
      <c r="M99" s="209"/>
      <c r="N99" s="209"/>
      <c r="O99" s="209"/>
      <c r="P99" s="209"/>
      <c r="Q99" s="209"/>
      <c r="R99" s="209"/>
      <c r="S99" s="210"/>
    </row>
    <row r="100" spans="2:64" s="169" customFormat="1" ht="37" customHeight="1" x14ac:dyDescent="0.35">
      <c r="B100" s="170"/>
      <c r="C100" s="159" t="s">
        <v>106</v>
      </c>
      <c r="D100" s="174"/>
      <c r="E100" s="174"/>
      <c r="F100" s="174"/>
      <c r="G100" s="174"/>
      <c r="H100" s="174"/>
      <c r="I100" s="174"/>
      <c r="J100" s="174"/>
      <c r="K100" s="174"/>
      <c r="L100" s="174"/>
      <c r="M100" s="174"/>
      <c r="N100" s="174"/>
      <c r="O100" s="174"/>
      <c r="P100" s="174"/>
      <c r="Q100" s="174"/>
      <c r="R100" s="171"/>
      <c r="S100" s="175"/>
    </row>
    <row r="101" spans="2:64" s="169" customFormat="1" ht="6.9" customHeight="1" x14ac:dyDescent="0.35">
      <c r="B101" s="170"/>
      <c r="C101" s="171"/>
      <c r="D101" s="171"/>
      <c r="E101" s="171"/>
      <c r="F101" s="171"/>
      <c r="G101" s="171"/>
      <c r="H101" s="171"/>
      <c r="I101" s="171"/>
      <c r="J101" s="171"/>
      <c r="K101" s="171"/>
      <c r="L101" s="171"/>
      <c r="M101" s="171"/>
      <c r="N101" s="171"/>
      <c r="O101" s="171"/>
      <c r="P101" s="171"/>
      <c r="Q101" s="171"/>
      <c r="R101" s="171"/>
      <c r="S101" s="175"/>
    </row>
    <row r="102" spans="2:64" s="169" customFormat="1" ht="29.95" customHeight="1" x14ac:dyDescent="0.35">
      <c r="B102" s="170"/>
      <c r="C102" s="165" t="s">
        <v>17</v>
      </c>
      <c r="D102" s="171"/>
      <c r="E102" s="171"/>
      <c r="F102" s="166" t="str">
        <f>F6</f>
        <v>Modernizace střediska praktického vyučování v Chlumci nad Cidlinou</v>
      </c>
      <c r="G102" s="167"/>
      <c r="H102" s="167"/>
      <c r="I102" s="167"/>
      <c r="J102" s="167"/>
      <c r="K102" s="167"/>
      <c r="L102" s="167"/>
      <c r="M102" s="167"/>
      <c r="N102" s="167"/>
      <c r="O102" s="167"/>
      <c r="P102" s="167"/>
      <c r="Q102" s="171"/>
      <c r="R102" s="171"/>
      <c r="S102" s="175"/>
    </row>
    <row r="103" spans="2:64" ht="29.95" customHeight="1" x14ac:dyDescent="0.35">
      <c r="B103" s="158"/>
      <c r="C103" s="165" t="s">
        <v>95</v>
      </c>
      <c r="D103" s="164"/>
      <c r="E103" s="164"/>
      <c r="F103" s="166" t="s">
        <v>195</v>
      </c>
      <c r="G103" s="168"/>
      <c r="H103" s="168"/>
      <c r="I103" s="168"/>
      <c r="J103" s="168"/>
      <c r="K103" s="168"/>
      <c r="L103" s="168"/>
      <c r="M103" s="168"/>
      <c r="N103" s="168"/>
      <c r="O103" s="168"/>
      <c r="P103" s="168"/>
      <c r="Q103" s="164"/>
      <c r="R103" s="164"/>
      <c r="S103" s="162"/>
    </row>
    <row r="104" spans="2:64" s="169" customFormat="1" ht="37" customHeight="1" x14ac:dyDescent="0.35">
      <c r="B104" s="170"/>
      <c r="C104" s="211" t="s">
        <v>96</v>
      </c>
      <c r="D104" s="171"/>
      <c r="E104" s="171"/>
      <c r="F104" s="212" t="str">
        <f>F8</f>
        <v>17-SO006-01.1 - Vybavení (nábytek)</v>
      </c>
      <c r="G104" s="174"/>
      <c r="H104" s="174"/>
      <c r="I104" s="174"/>
      <c r="J104" s="174"/>
      <c r="K104" s="174"/>
      <c r="L104" s="174"/>
      <c r="M104" s="174"/>
      <c r="N104" s="174"/>
      <c r="O104" s="174"/>
      <c r="P104" s="174"/>
      <c r="Q104" s="171"/>
      <c r="R104" s="171"/>
      <c r="S104" s="175"/>
    </row>
    <row r="105" spans="2:64" s="169" customFormat="1" ht="6.9" customHeight="1" x14ac:dyDescent="0.35">
      <c r="B105" s="170"/>
      <c r="C105" s="171"/>
      <c r="D105" s="171"/>
      <c r="E105" s="171"/>
      <c r="F105" s="171"/>
      <c r="G105" s="171"/>
      <c r="H105" s="171"/>
      <c r="I105" s="171"/>
      <c r="J105" s="171"/>
      <c r="K105" s="171"/>
      <c r="L105" s="171"/>
      <c r="M105" s="171"/>
      <c r="N105" s="171"/>
      <c r="O105" s="171"/>
      <c r="P105" s="171"/>
      <c r="Q105" s="171"/>
      <c r="R105" s="171"/>
      <c r="S105" s="175"/>
    </row>
    <row r="106" spans="2:64" s="169" customFormat="1" ht="18" customHeight="1" x14ac:dyDescent="0.35">
      <c r="B106" s="170"/>
      <c r="C106" s="165" t="s">
        <v>21</v>
      </c>
      <c r="D106" s="171"/>
      <c r="E106" s="171"/>
      <c r="F106" s="176" t="str">
        <f>F10</f>
        <v>Chlumec nad Cidlinou</v>
      </c>
      <c r="G106" s="171"/>
      <c r="H106" s="171"/>
      <c r="I106" s="171"/>
      <c r="J106" s="171"/>
      <c r="K106" s="165" t="s">
        <v>23</v>
      </c>
      <c r="L106" s="171"/>
      <c r="M106" s="177">
        <f>IF(O10="","",O10)</f>
        <v>0</v>
      </c>
      <c r="N106" s="177"/>
      <c r="O106" s="177"/>
      <c r="P106" s="177"/>
      <c r="Q106" s="171"/>
      <c r="R106" s="171"/>
      <c r="S106" s="175"/>
    </row>
    <row r="107" spans="2:64" s="169" customFormat="1" ht="6.9" customHeight="1" x14ac:dyDescent="0.35">
      <c r="B107" s="170"/>
      <c r="C107" s="171"/>
      <c r="D107" s="171"/>
      <c r="E107" s="171"/>
      <c r="F107" s="171"/>
      <c r="G107" s="171"/>
      <c r="H107" s="171"/>
      <c r="I107" s="171"/>
      <c r="J107" s="171"/>
      <c r="K107" s="171"/>
      <c r="L107" s="171"/>
      <c r="M107" s="171"/>
      <c r="N107" s="171"/>
      <c r="O107" s="171"/>
      <c r="P107" s="171"/>
      <c r="Q107" s="171"/>
      <c r="R107" s="171"/>
      <c r="S107" s="175"/>
    </row>
    <row r="108" spans="2:64" s="169" customFormat="1" x14ac:dyDescent="0.35">
      <c r="B108" s="170"/>
      <c r="C108" s="165" t="s">
        <v>24</v>
      </c>
      <c r="D108" s="171"/>
      <c r="E108" s="171"/>
      <c r="F108" s="176" t="str">
        <f>E13</f>
        <v>Královéhradecký kraj</v>
      </c>
      <c r="G108" s="171"/>
      <c r="H108" s="171"/>
      <c r="I108" s="171"/>
      <c r="J108" s="171"/>
      <c r="K108" s="165" t="s">
        <v>29</v>
      </c>
      <c r="L108" s="171"/>
      <c r="M108" s="178" t="str">
        <f>E19</f>
        <v>PROMED Brno spol.s.r.o</v>
      </c>
      <c r="N108" s="178"/>
      <c r="O108" s="178"/>
      <c r="P108" s="178"/>
      <c r="Q108" s="178"/>
      <c r="R108" s="176"/>
      <c r="S108" s="175"/>
    </row>
    <row r="109" spans="2:64" s="169" customFormat="1" ht="14.4" customHeight="1" x14ac:dyDescent="0.35">
      <c r="B109" s="170"/>
      <c r="C109" s="165" t="s">
        <v>28</v>
      </c>
      <c r="D109" s="171"/>
      <c r="E109" s="171"/>
      <c r="F109" s="176">
        <f>IF(E16="","",E16)</f>
        <v>0</v>
      </c>
      <c r="G109" s="171"/>
      <c r="H109" s="171"/>
      <c r="I109" s="171"/>
      <c r="J109" s="171"/>
      <c r="K109" s="165" t="s">
        <v>32</v>
      </c>
      <c r="L109" s="171"/>
      <c r="M109" s="178" t="str">
        <f>E22</f>
        <v xml:space="preserve"> </v>
      </c>
      <c r="N109" s="178"/>
      <c r="O109" s="178"/>
      <c r="P109" s="178"/>
      <c r="Q109" s="178"/>
      <c r="R109" s="176"/>
      <c r="S109" s="175"/>
    </row>
    <row r="110" spans="2:64" s="169" customFormat="1" ht="10.35" customHeight="1" x14ac:dyDescent="0.35">
      <c r="B110" s="170"/>
      <c r="C110" s="171"/>
      <c r="D110" s="171"/>
      <c r="E110" s="171"/>
      <c r="F110" s="171"/>
      <c r="G110" s="171"/>
      <c r="H110" s="171"/>
      <c r="I110" s="171"/>
      <c r="J110" s="171"/>
      <c r="K110" s="171"/>
      <c r="L110" s="171"/>
      <c r="M110" s="171"/>
      <c r="N110" s="171"/>
      <c r="O110" s="171"/>
      <c r="P110" s="171"/>
      <c r="Q110" s="171"/>
      <c r="R110" s="171"/>
      <c r="S110" s="175"/>
    </row>
    <row r="111" spans="2:64" s="240" customFormat="1" ht="29.3" customHeight="1" x14ac:dyDescent="0.35">
      <c r="B111" s="233"/>
      <c r="C111" s="234" t="s">
        <v>107</v>
      </c>
      <c r="D111" s="235" t="s">
        <v>108</v>
      </c>
      <c r="E111" s="235" t="s">
        <v>56</v>
      </c>
      <c r="F111" s="236" t="s">
        <v>109</v>
      </c>
      <c r="G111" s="236"/>
      <c r="H111" s="236"/>
      <c r="I111" s="236"/>
      <c r="J111" s="235" t="s">
        <v>110</v>
      </c>
      <c r="K111" s="235" t="s">
        <v>111</v>
      </c>
      <c r="L111" s="237" t="s">
        <v>112</v>
      </c>
      <c r="M111" s="237"/>
      <c r="N111" s="236" t="s">
        <v>101</v>
      </c>
      <c r="O111" s="236"/>
      <c r="P111" s="236"/>
      <c r="Q111" s="236"/>
      <c r="R111" s="238" t="s">
        <v>197</v>
      </c>
      <c r="S111" s="239"/>
      <c r="U111" s="241" t="s">
        <v>113</v>
      </c>
      <c r="V111" s="242" t="s">
        <v>38</v>
      </c>
      <c r="W111" s="242" t="s">
        <v>114</v>
      </c>
      <c r="X111" s="242" t="s">
        <v>115</v>
      </c>
      <c r="Y111" s="242" t="s">
        <v>116</v>
      </c>
      <c r="Z111" s="242" t="s">
        <v>117</v>
      </c>
      <c r="AA111" s="242" t="s">
        <v>118</v>
      </c>
      <c r="AB111" s="243" t="s">
        <v>119</v>
      </c>
    </row>
    <row r="112" spans="2:64" s="169" customFormat="1" ht="29.3" customHeight="1" x14ac:dyDescent="0.35">
      <c r="B112" s="170"/>
      <c r="C112" s="244" t="s">
        <v>97</v>
      </c>
      <c r="D112" s="171"/>
      <c r="E112" s="171"/>
      <c r="F112" s="171"/>
      <c r="G112" s="171"/>
      <c r="H112" s="171"/>
      <c r="I112" s="171"/>
      <c r="J112" s="171"/>
      <c r="K112" s="171"/>
      <c r="L112" s="171"/>
      <c r="M112" s="171"/>
      <c r="N112" s="245">
        <f>BL112</f>
        <v>0</v>
      </c>
      <c r="O112" s="246"/>
      <c r="P112" s="246"/>
      <c r="Q112" s="246"/>
      <c r="R112" s="247"/>
      <c r="S112" s="175"/>
      <c r="U112" s="248"/>
      <c r="V112" s="180"/>
      <c r="W112" s="180"/>
      <c r="X112" s="249" t="e">
        <f>#REF!+#REF!+X113+#REF!</f>
        <v>#REF!</v>
      </c>
      <c r="Y112" s="180"/>
      <c r="Z112" s="249" t="e">
        <f>#REF!+#REF!+Z113+#REF!</f>
        <v>#REF!</v>
      </c>
      <c r="AA112" s="180"/>
      <c r="AB112" s="250" t="e">
        <f>#REF!+#REF!+AB113+#REF!</f>
        <v>#REF!</v>
      </c>
      <c r="AU112" s="154" t="s">
        <v>73</v>
      </c>
      <c r="AV112" s="154" t="s">
        <v>103</v>
      </c>
      <c r="BL112" s="251">
        <f>BL113</f>
        <v>0</v>
      </c>
    </row>
    <row r="113" spans="2:66" s="259" customFormat="1" ht="37.35" customHeight="1" x14ac:dyDescent="0.35">
      <c r="B113" s="252"/>
      <c r="C113" s="253"/>
      <c r="D113" s="254" t="s">
        <v>104</v>
      </c>
      <c r="E113" s="254"/>
      <c r="F113" s="254"/>
      <c r="G113" s="254"/>
      <c r="H113" s="254"/>
      <c r="I113" s="254"/>
      <c r="J113" s="254"/>
      <c r="K113" s="254"/>
      <c r="L113" s="254"/>
      <c r="M113" s="254"/>
      <c r="N113" s="255">
        <f>BL113</f>
        <v>0</v>
      </c>
      <c r="O113" s="256"/>
      <c r="P113" s="256"/>
      <c r="Q113" s="256"/>
      <c r="R113" s="257"/>
      <c r="S113" s="258"/>
      <c r="U113" s="260"/>
      <c r="V113" s="253"/>
      <c r="W113" s="253"/>
      <c r="X113" s="261">
        <f>SUM(X114:X170)</f>
        <v>0</v>
      </c>
      <c r="Y113" s="253"/>
      <c r="Z113" s="261">
        <f>SUM(Z114:Z170)</f>
        <v>0</v>
      </c>
      <c r="AA113" s="253"/>
      <c r="AB113" s="262">
        <f>SUM(AB114:AB170)</f>
        <v>0</v>
      </c>
      <c r="AS113" s="263" t="s">
        <v>122</v>
      </c>
      <c r="AU113" s="264" t="s">
        <v>73</v>
      </c>
      <c r="AV113" s="264" t="s">
        <v>74</v>
      </c>
      <c r="AZ113" s="263" t="s">
        <v>120</v>
      </c>
      <c r="BL113" s="265">
        <f>SUM(BL114:BL170)</f>
        <v>0</v>
      </c>
    </row>
    <row r="114" spans="2:66" s="169" customFormat="1" ht="31.6" customHeight="1" x14ac:dyDescent="0.35">
      <c r="B114" s="170"/>
      <c r="C114" s="266">
        <v>1</v>
      </c>
      <c r="D114" s="266" t="s">
        <v>121</v>
      </c>
      <c r="E114" s="267" t="s">
        <v>133</v>
      </c>
      <c r="F114" s="268" t="s">
        <v>134</v>
      </c>
      <c r="G114" s="268"/>
      <c r="H114" s="268"/>
      <c r="I114" s="268"/>
      <c r="J114" s="269" t="s">
        <v>128</v>
      </c>
      <c r="K114" s="270">
        <v>6</v>
      </c>
      <c r="L114" s="301"/>
      <c r="M114" s="301"/>
      <c r="N114" s="271">
        <f>ROUND(L114*K114,2)</f>
        <v>0</v>
      </c>
      <c r="O114" s="271"/>
      <c r="P114" s="271"/>
      <c r="Q114" s="271"/>
      <c r="R114" s="270"/>
      <c r="S114" s="175"/>
      <c r="U114" s="272" t="s">
        <v>5</v>
      </c>
      <c r="V114" s="273" t="s">
        <v>39</v>
      </c>
      <c r="W114" s="274">
        <v>0</v>
      </c>
      <c r="X114" s="274">
        <f>W114*K114</f>
        <v>0</v>
      </c>
      <c r="Y114" s="274">
        <v>0</v>
      </c>
      <c r="Z114" s="274">
        <f>Y114*K114</f>
        <v>0</v>
      </c>
      <c r="AA114" s="274">
        <v>0</v>
      </c>
      <c r="AB114" s="275">
        <f>AA114*K114</f>
        <v>0</v>
      </c>
      <c r="AS114" s="154" t="s">
        <v>135</v>
      </c>
      <c r="AU114" s="154" t="s">
        <v>121</v>
      </c>
      <c r="AV114" s="154" t="s">
        <v>80</v>
      </c>
      <c r="AZ114" s="154" t="s">
        <v>120</v>
      </c>
      <c r="BF114" s="276">
        <f>IF(V114="základní",N114,0)</f>
        <v>0</v>
      </c>
      <c r="BG114" s="276">
        <f>IF(V114="snížená",N114,0)</f>
        <v>0</v>
      </c>
      <c r="BH114" s="276">
        <f>IF(V114="zákl. přenesená",N114,0)</f>
        <v>0</v>
      </c>
      <c r="BI114" s="276">
        <f>IF(V114="sníž. přenesená",N114,0)</f>
        <v>0</v>
      </c>
      <c r="BJ114" s="276">
        <f>IF(V114="nulová",N114,0)</f>
        <v>0</v>
      </c>
      <c r="BK114" s="154" t="s">
        <v>80</v>
      </c>
      <c r="BL114" s="276">
        <f>ROUND(L114*K114,2)</f>
        <v>0</v>
      </c>
      <c r="BM114" s="154" t="s">
        <v>135</v>
      </c>
      <c r="BN114" s="154" t="s">
        <v>136</v>
      </c>
    </row>
    <row r="115" spans="2:66" s="284" customFormat="1" ht="22.6" customHeight="1" x14ac:dyDescent="0.35">
      <c r="B115" s="277"/>
      <c r="C115" s="278"/>
      <c r="D115" s="278"/>
      <c r="E115" s="279" t="s">
        <v>5</v>
      </c>
      <c r="F115" s="280" t="s">
        <v>137</v>
      </c>
      <c r="G115" s="281"/>
      <c r="H115" s="281"/>
      <c r="I115" s="281"/>
      <c r="J115" s="278"/>
      <c r="K115" s="282" t="s">
        <v>5</v>
      </c>
      <c r="L115" s="278"/>
      <c r="M115" s="278"/>
      <c r="N115" s="278"/>
      <c r="O115" s="278"/>
      <c r="P115" s="278"/>
      <c r="Q115" s="278"/>
      <c r="R115" s="282"/>
      <c r="S115" s="283"/>
      <c r="U115" s="285"/>
      <c r="V115" s="278"/>
      <c r="W115" s="278"/>
      <c r="X115" s="278"/>
      <c r="Y115" s="278"/>
      <c r="Z115" s="278"/>
      <c r="AA115" s="278"/>
      <c r="AB115" s="286"/>
      <c r="AU115" s="287" t="s">
        <v>123</v>
      </c>
      <c r="AV115" s="287" t="s">
        <v>80</v>
      </c>
      <c r="AW115" s="284" t="s">
        <v>80</v>
      </c>
      <c r="AX115" s="284" t="s">
        <v>31</v>
      </c>
      <c r="AY115" s="284" t="s">
        <v>74</v>
      </c>
      <c r="AZ115" s="287" t="s">
        <v>120</v>
      </c>
    </row>
    <row r="116" spans="2:66" s="295" customFormat="1" ht="22.6" customHeight="1" x14ac:dyDescent="0.35">
      <c r="B116" s="288"/>
      <c r="C116" s="289"/>
      <c r="D116" s="289"/>
      <c r="E116" s="290" t="s">
        <v>5</v>
      </c>
      <c r="F116" s="291" t="s">
        <v>126</v>
      </c>
      <c r="G116" s="292"/>
      <c r="H116" s="292"/>
      <c r="I116" s="292"/>
      <c r="J116" s="289"/>
      <c r="K116" s="293">
        <v>6</v>
      </c>
      <c r="L116" s="289"/>
      <c r="M116" s="289"/>
      <c r="N116" s="289"/>
      <c r="O116" s="289"/>
      <c r="P116" s="289"/>
      <c r="Q116" s="289"/>
      <c r="R116" s="293"/>
      <c r="S116" s="294"/>
      <c r="U116" s="296"/>
      <c r="V116" s="289"/>
      <c r="W116" s="289"/>
      <c r="X116" s="289"/>
      <c r="Y116" s="289"/>
      <c r="Z116" s="289"/>
      <c r="AA116" s="289"/>
      <c r="AB116" s="297"/>
      <c r="AU116" s="298" t="s">
        <v>123</v>
      </c>
      <c r="AV116" s="298" t="s">
        <v>80</v>
      </c>
      <c r="AW116" s="295" t="s">
        <v>83</v>
      </c>
      <c r="AX116" s="295" t="s">
        <v>31</v>
      </c>
      <c r="AY116" s="295" t="s">
        <v>80</v>
      </c>
      <c r="AZ116" s="298" t="s">
        <v>120</v>
      </c>
    </row>
    <row r="117" spans="2:66" s="169" customFormat="1" ht="22.6" customHeight="1" x14ac:dyDescent="0.35">
      <c r="B117" s="170"/>
      <c r="C117" s="266">
        <v>2</v>
      </c>
      <c r="D117" s="266" t="s">
        <v>121</v>
      </c>
      <c r="E117" s="267" t="s">
        <v>138</v>
      </c>
      <c r="F117" s="268" t="s">
        <v>139</v>
      </c>
      <c r="G117" s="268"/>
      <c r="H117" s="268"/>
      <c r="I117" s="268"/>
      <c r="J117" s="269" t="s">
        <v>128</v>
      </c>
      <c r="K117" s="270">
        <v>5</v>
      </c>
      <c r="L117" s="301"/>
      <c r="M117" s="301"/>
      <c r="N117" s="271">
        <f>ROUND(L117*K117,2)</f>
        <v>0</v>
      </c>
      <c r="O117" s="271"/>
      <c r="P117" s="271"/>
      <c r="Q117" s="271"/>
      <c r="R117" s="270"/>
      <c r="S117" s="175"/>
      <c r="U117" s="272" t="s">
        <v>5</v>
      </c>
      <c r="V117" s="273" t="s">
        <v>39</v>
      </c>
      <c r="W117" s="274">
        <v>0</v>
      </c>
      <c r="X117" s="274">
        <f>W117*K117</f>
        <v>0</v>
      </c>
      <c r="Y117" s="274">
        <v>0</v>
      </c>
      <c r="Z117" s="274">
        <f>Y117*K117</f>
        <v>0</v>
      </c>
      <c r="AA117" s="274">
        <v>0</v>
      </c>
      <c r="AB117" s="275">
        <f>AA117*K117</f>
        <v>0</v>
      </c>
      <c r="AS117" s="154" t="s">
        <v>135</v>
      </c>
      <c r="AU117" s="154" t="s">
        <v>121</v>
      </c>
      <c r="AV117" s="154" t="s">
        <v>80</v>
      </c>
      <c r="AZ117" s="154" t="s">
        <v>120</v>
      </c>
      <c r="BF117" s="276">
        <f>IF(V117="základní",N117,0)</f>
        <v>0</v>
      </c>
      <c r="BG117" s="276">
        <f>IF(V117="snížená",N117,0)</f>
        <v>0</v>
      </c>
      <c r="BH117" s="276">
        <f>IF(V117="zákl. přenesená",N117,0)</f>
        <v>0</v>
      </c>
      <c r="BI117" s="276">
        <f>IF(V117="sníž. přenesená",N117,0)</f>
        <v>0</v>
      </c>
      <c r="BJ117" s="276">
        <f>IF(V117="nulová",N117,0)</f>
        <v>0</v>
      </c>
      <c r="BK117" s="154" t="s">
        <v>80</v>
      </c>
      <c r="BL117" s="276">
        <f>ROUND(L117*K117,2)</f>
        <v>0</v>
      </c>
      <c r="BM117" s="154" t="s">
        <v>135</v>
      </c>
      <c r="BN117" s="154" t="s">
        <v>140</v>
      </c>
    </row>
    <row r="118" spans="2:66" s="284" customFormat="1" ht="22.6" customHeight="1" x14ac:dyDescent="0.35">
      <c r="B118" s="277"/>
      <c r="C118" s="278"/>
      <c r="D118" s="278"/>
      <c r="E118" s="279" t="s">
        <v>5</v>
      </c>
      <c r="F118" s="280" t="s">
        <v>137</v>
      </c>
      <c r="G118" s="281"/>
      <c r="H118" s="281"/>
      <c r="I118" s="281"/>
      <c r="J118" s="278"/>
      <c r="K118" s="282" t="s">
        <v>5</v>
      </c>
      <c r="L118" s="278"/>
      <c r="M118" s="278"/>
      <c r="N118" s="278"/>
      <c r="O118" s="278"/>
      <c r="P118" s="278"/>
      <c r="Q118" s="278"/>
      <c r="R118" s="282"/>
      <c r="S118" s="283"/>
      <c r="U118" s="285"/>
      <c r="V118" s="278"/>
      <c r="W118" s="278"/>
      <c r="X118" s="278"/>
      <c r="Y118" s="278"/>
      <c r="Z118" s="278"/>
      <c r="AA118" s="278"/>
      <c r="AB118" s="286"/>
      <c r="AU118" s="287" t="s">
        <v>123</v>
      </c>
      <c r="AV118" s="287" t="s">
        <v>80</v>
      </c>
      <c r="AW118" s="284" t="s">
        <v>80</v>
      </c>
      <c r="AX118" s="284" t="s">
        <v>31</v>
      </c>
      <c r="AY118" s="284" t="s">
        <v>74</v>
      </c>
      <c r="AZ118" s="287" t="s">
        <v>120</v>
      </c>
    </row>
    <row r="119" spans="2:66" s="295" customFormat="1" ht="22.6" customHeight="1" x14ac:dyDescent="0.35">
      <c r="B119" s="288"/>
      <c r="C119" s="289"/>
      <c r="D119" s="289"/>
      <c r="E119" s="290" t="s">
        <v>5</v>
      </c>
      <c r="F119" s="291" t="s">
        <v>125</v>
      </c>
      <c r="G119" s="292"/>
      <c r="H119" s="292"/>
      <c r="I119" s="292"/>
      <c r="J119" s="289"/>
      <c r="K119" s="293">
        <v>5</v>
      </c>
      <c r="L119" s="289"/>
      <c r="M119" s="289"/>
      <c r="N119" s="289"/>
      <c r="O119" s="289"/>
      <c r="P119" s="289"/>
      <c r="Q119" s="289"/>
      <c r="R119" s="293"/>
      <c r="S119" s="294"/>
      <c r="U119" s="296"/>
      <c r="V119" s="289"/>
      <c r="W119" s="289"/>
      <c r="X119" s="289"/>
      <c r="Y119" s="289"/>
      <c r="Z119" s="289"/>
      <c r="AA119" s="289"/>
      <c r="AB119" s="297"/>
      <c r="AU119" s="298" t="s">
        <v>123</v>
      </c>
      <c r="AV119" s="298" t="s">
        <v>80</v>
      </c>
      <c r="AW119" s="295" t="s">
        <v>83</v>
      </c>
      <c r="AX119" s="295" t="s">
        <v>31</v>
      </c>
      <c r="AY119" s="295" t="s">
        <v>80</v>
      </c>
      <c r="AZ119" s="298" t="s">
        <v>120</v>
      </c>
    </row>
    <row r="120" spans="2:66" s="169" customFormat="1" ht="31.6" customHeight="1" x14ac:dyDescent="0.35">
      <c r="B120" s="170"/>
      <c r="C120" s="266">
        <v>3</v>
      </c>
      <c r="D120" s="266" t="s">
        <v>121</v>
      </c>
      <c r="E120" s="267" t="s">
        <v>141</v>
      </c>
      <c r="F120" s="268" t="s">
        <v>142</v>
      </c>
      <c r="G120" s="268"/>
      <c r="H120" s="268"/>
      <c r="I120" s="268"/>
      <c r="J120" s="269" t="s">
        <v>128</v>
      </c>
      <c r="K120" s="270">
        <v>30</v>
      </c>
      <c r="L120" s="301"/>
      <c r="M120" s="301"/>
      <c r="N120" s="271">
        <f>ROUND(L120*K120,2)</f>
        <v>0</v>
      </c>
      <c r="O120" s="271"/>
      <c r="P120" s="271"/>
      <c r="Q120" s="271"/>
      <c r="R120" s="270"/>
      <c r="S120" s="175"/>
      <c r="U120" s="272" t="s">
        <v>5</v>
      </c>
      <c r="V120" s="273" t="s">
        <v>39</v>
      </c>
      <c r="W120" s="274">
        <v>0</v>
      </c>
      <c r="X120" s="274">
        <f>W120*K120</f>
        <v>0</v>
      </c>
      <c r="Y120" s="274">
        <v>0</v>
      </c>
      <c r="Z120" s="274">
        <f>Y120*K120</f>
        <v>0</v>
      </c>
      <c r="AA120" s="274">
        <v>0</v>
      </c>
      <c r="AB120" s="275">
        <f>AA120*K120</f>
        <v>0</v>
      </c>
      <c r="AS120" s="154" t="s">
        <v>135</v>
      </c>
      <c r="AU120" s="154" t="s">
        <v>121</v>
      </c>
      <c r="AV120" s="154" t="s">
        <v>80</v>
      </c>
      <c r="AZ120" s="154" t="s">
        <v>120</v>
      </c>
      <c r="BF120" s="276">
        <f>IF(V120="základní",N120,0)</f>
        <v>0</v>
      </c>
      <c r="BG120" s="276">
        <f>IF(V120="snížená",N120,0)</f>
        <v>0</v>
      </c>
      <c r="BH120" s="276">
        <f>IF(V120="zákl. přenesená",N120,0)</f>
        <v>0</v>
      </c>
      <c r="BI120" s="276">
        <f>IF(V120="sníž. přenesená",N120,0)</f>
        <v>0</v>
      </c>
      <c r="BJ120" s="276">
        <f>IF(V120="nulová",N120,0)</f>
        <v>0</v>
      </c>
      <c r="BK120" s="154" t="s">
        <v>80</v>
      </c>
      <c r="BL120" s="276">
        <f>ROUND(L120*K120,2)</f>
        <v>0</v>
      </c>
      <c r="BM120" s="154" t="s">
        <v>135</v>
      </c>
      <c r="BN120" s="154" t="s">
        <v>143</v>
      </c>
    </row>
    <row r="121" spans="2:66" s="284" customFormat="1" ht="22.6" customHeight="1" x14ac:dyDescent="0.35">
      <c r="B121" s="277"/>
      <c r="C121" s="278"/>
      <c r="D121" s="278"/>
      <c r="E121" s="279" t="s">
        <v>5</v>
      </c>
      <c r="F121" s="280" t="s">
        <v>137</v>
      </c>
      <c r="G121" s="281"/>
      <c r="H121" s="281"/>
      <c r="I121" s="281"/>
      <c r="J121" s="278"/>
      <c r="K121" s="282" t="s">
        <v>5</v>
      </c>
      <c r="L121" s="278"/>
      <c r="M121" s="278"/>
      <c r="N121" s="278"/>
      <c r="O121" s="278"/>
      <c r="P121" s="278"/>
      <c r="Q121" s="278"/>
      <c r="R121" s="282"/>
      <c r="S121" s="283"/>
      <c r="U121" s="285"/>
      <c r="V121" s="278"/>
      <c r="W121" s="278"/>
      <c r="X121" s="278"/>
      <c r="Y121" s="278"/>
      <c r="Z121" s="278"/>
      <c r="AA121" s="278"/>
      <c r="AB121" s="286"/>
      <c r="AU121" s="287" t="s">
        <v>123</v>
      </c>
      <c r="AV121" s="287" t="s">
        <v>80</v>
      </c>
      <c r="AW121" s="284" t="s">
        <v>80</v>
      </c>
      <c r="AX121" s="284" t="s">
        <v>31</v>
      </c>
      <c r="AY121" s="284" t="s">
        <v>74</v>
      </c>
      <c r="AZ121" s="287" t="s">
        <v>120</v>
      </c>
    </row>
    <row r="122" spans="2:66" s="295" customFormat="1" ht="22.6" customHeight="1" x14ac:dyDescent="0.35">
      <c r="B122" s="288"/>
      <c r="C122" s="289"/>
      <c r="D122" s="289"/>
      <c r="E122" s="290" t="s">
        <v>5</v>
      </c>
      <c r="F122" s="291" t="s">
        <v>130</v>
      </c>
      <c r="G122" s="292"/>
      <c r="H122" s="292"/>
      <c r="I122" s="292"/>
      <c r="J122" s="289"/>
      <c r="K122" s="293">
        <v>30</v>
      </c>
      <c r="L122" s="289"/>
      <c r="M122" s="289"/>
      <c r="N122" s="289"/>
      <c r="O122" s="289"/>
      <c r="P122" s="289"/>
      <c r="Q122" s="289"/>
      <c r="R122" s="293"/>
      <c r="S122" s="294"/>
      <c r="U122" s="296"/>
      <c r="V122" s="289"/>
      <c r="W122" s="289"/>
      <c r="X122" s="289"/>
      <c r="Y122" s="289"/>
      <c r="Z122" s="289"/>
      <c r="AA122" s="289"/>
      <c r="AB122" s="297"/>
      <c r="AU122" s="298" t="s">
        <v>123</v>
      </c>
      <c r="AV122" s="298" t="s">
        <v>80</v>
      </c>
      <c r="AW122" s="295" t="s">
        <v>83</v>
      </c>
      <c r="AX122" s="295" t="s">
        <v>31</v>
      </c>
      <c r="AY122" s="295" t="s">
        <v>80</v>
      </c>
      <c r="AZ122" s="298" t="s">
        <v>120</v>
      </c>
    </row>
    <row r="123" spans="2:66" s="169" customFormat="1" ht="31.6" customHeight="1" x14ac:dyDescent="0.35">
      <c r="B123" s="170"/>
      <c r="C123" s="266">
        <v>4</v>
      </c>
      <c r="D123" s="266" t="s">
        <v>121</v>
      </c>
      <c r="E123" s="267" t="s">
        <v>144</v>
      </c>
      <c r="F123" s="268" t="s">
        <v>145</v>
      </c>
      <c r="G123" s="268"/>
      <c r="H123" s="268"/>
      <c r="I123" s="268"/>
      <c r="J123" s="269" t="s">
        <v>128</v>
      </c>
      <c r="K123" s="270">
        <v>4</v>
      </c>
      <c r="L123" s="301"/>
      <c r="M123" s="301"/>
      <c r="N123" s="271">
        <f>ROUND(L123*K123,2)</f>
        <v>0</v>
      </c>
      <c r="O123" s="271"/>
      <c r="P123" s="271"/>
      <c r="Q123" s="271"/>
      <c r="R123" s="270"/>
      <c r="S123" s="175"/>
      <c r="U123" s="272" t="s">
        <v>5</v>
      </c>
      <c r="V123" s="273" t="s">
        <v>39</v>
      </c>
      <c r="W123" s="274">
        <v>0</v>
      </c>
      <c r="X123" s="274">
        <f>W123*K123</f>
        <v>0</v>
      </c>
      <c r="Y123" s="274">
        <v>0</v>
      </c>
      <c r="Z123" s="274">
        <f>Y123*K123</f>
        <v>0</v>
      </c>
      <c r="AA123" s="274">
        <v>0</v>
      </c>
      <c r="AB123" s="275">
        <f>AA123*K123</f>
        <v>0</v>
      </c>
      <c r="AS123" s="154" t="s">
        <v>135</v>
      </c>
      <c r="AU123" s="154" t="s">
        <v>121</v>
      </c>
      <c r="AV123" s="154" t="s">
        <v>80</v>
      </c>
      <c r="AZ123" s="154" t="s">
        <v>120</v>
      </c>
      <c r="BF123" s="276">
        <f>IF(V123="základní",N123,0)</f>
        <v>0</v>
      </c>
      <c r="BG123" s="276">
        <f>IF(V123="snížená",N123,0)</f>
        <v>0</v>
      </c>
      <c r="BH123" s="276">
        <f>IF(V123="zákl. přenesená",N123,0)</f>
        <v>0</v>
      </c>
      <c r="BI123" s="276">
        <f>IF(V123="sníž. přenesená",N123,0)</f>
        <v>0</v>
      </c>
      <c r="BJ123" s="276">
        <f>IF(V123="nulová",N123,0)</f>
        <v>0</v>
      </c>
      <c r="BK123" s="154" t="s">
        <v>80</v>
      </c>
      <c r="BL123" s="276">
        <f>ROUND(L123*K123,2)</f>
        <v>0</v>
      </c>
      <c r="BM123" s="154" t="s">
        <v>135</v>
      </c>
      <c r="BN123" s="154" t="s">
        <v>146</v>
      </c>
    </row>
    <row r="124" spans="2:66" s="284" customFormat="1" ht="22.6" customHeight="1" x14ac:dyDescent="0.35">
      <c r="B124" s="277"/>
      <c r="C124" s="278"/>
      <c r="D124" s="278"/>
      <c r="E124" s="279" t="s">
        <v>5</v>
      </c>
      <c r="F124" s="280" t="s">
        <v>137</v>
      </c>
      <c r="G124" s="281"/>
      <c r="H124" s="281"/>
      <c r="I124" s="281"/>
      <c r="J124" s="278"/>
      <c r="K124" s="282" t="s">
        <v>5</v>
      </c>
      <c r="L124" s="278"/>
      <c r="M124" s="278"/>
      <c r="N124" s="278"/>
      <c r="O124" s="278"/>
      <c r="P124" s="278"/>
      <c r="Q124" s="278"/>
      <c r="R124" s="282"/>
      <c r="S124" s="283"/>
      <c r="U124" s="285"/>
      <c r="V124" s="278"/>
      <c r="W124" s="278"/>
      <c r="X124" s="278"/>
      <c r="Y124" s="278"/>
      <c r="Z124" s="278"/>
      <c r="AA124" s="278"/>
      <c r="AB124" s="286"/>
      <c r="AU124" s="287" t="s">
        <v>123</v>
      </c>
      <c r="AV124" s="287" t="s">
        <v>80</v>
      </c>
      <c r="AW124" s="284" t="s">
        <v>80</v>
      </c>
      <c r="AX124" s="284" t="s">
        <v>31</v>
      </c>
      <c r="AY124" s="284" t="s">
        <v>74</v>
      </c>
      <c r="AZ124" s="287" t="s">
        <v>120</v>
      </c>
    </row>
    <row r="125" spans="2:66" s="295" customFormat="1" ht="22.6" customHeight="1" x14ac:dyDescent="0.35">
      <c r="B125" s="288"/>
      <c r="C125" s="289"/>
      <c r="D125" s="289"/>
      <c r="E125" s="290" t="s">
        <v>5</v>
      </c>
      <c r="F125" s="291" t="s">
        <v>122</v>
      </c>
      <c r="G125" s="292"/>
      <c r="H125" s="292"/>
      <c r="I125" s="292"/>
      <c r="J125" s="289"/>
      <c r="K125" s="293">
        <v>4</v>
      </c>
      <c r="L125" s="289"/>
      <c r="M125" s="289"/>
      <c r="N125" s="289"/>
      <c r="O125" s="289"/>
      <c r="P125" s="289"/>
      <c r="Q125" s="289"/>
      <c r="R125" s="293"/>
      <c r="S125" s="294"/>
      <c r="U125" s="296"/>
      <c r="V125" s="289"/>
      <c r="W125" s="289"/>
      <c r="X125" s="289"/>
      <c r="Y125" s="289"/>
      <c r="Z125" s="289"/>
      <c r="AA125" s="289"/>
      <c r="AB125" s="297"/>
      <c r="AU125" s="298" t="s">
        <v>123</v>
      </c>
      <c r="AV125" s="298" t="s">
        <v>80</v>
      </c>
      <c r="AW125" s="295" t="s">
        <v>83</v>
      </c>
      <c r="AX125" s="295" t="s">
        <v>31</v>
      </c>
      <c r="AY125" s="295" t="s">
        <v>80</v>
      </c>
      <c r="AZ125" s="298" t="s">
        <v>120</v>
      </c>
    </row>
    <row r="126" spans="2:66" s="169" customFormat="1" ht="22.6" customHeight="1" x14ac:dyDescent="0.35">
      <c r="B126" s="170"/>
      <c r="C126" s="266">
        <v>5</v>
      </c>
      <c r="D126" s="266" t="s">
        <v>121</v>
      </c>
      <c r="E126" s="267" t="s">
        <v>147</v>
      </c>
      <c r="F126" s="268" t="s">
        <v>148</v>
      </c>
      <c r="G126" s="268"/>
      <c r="H126" s="268"/>
      <c r="I126" s="268"/>
      <c r="J126" s="269" t="s">
        <v>128</v>
      </c>
      <c r="K126" s="270">
        <v>5</v>
      </c>
      <c r="L126" s="301"/>
      <c r="M126" s="301"/>
      <c r="N126" s="271">
        <f>ROUND(L126*K126,2)</f>
        <v>0</v>
      </c>
      <c r="O126" s="271"/>
      <c r="P126" s="271"/>
      <c r="Q126" s="271"/>
      <c r="R126" s="270"/>
      <c r="S126" s="175"/>
      <c r="U126" s="272" t="s">
        <v>5</v>
      </c>
      <c r="V126" s="273" t="s">
        <v>39</v>
      </c>
      <c r="W126" s="274">
        <v>0</v>
      </c>
      <c r="X126" s="274">
        <f>W126*K126</f>
        <v>0</v>
      </c>
      <c r="Y126" s="274">
        <v>0</v>
      </c>
      <c r="Z126" s="274">
        <f>Y126*K126</f>
        <v>0</v>
      </c>
      <c r="AA126" s="274">
        <v>0</v>
      </c>
      <c r="AB126" s="275">
        <f>AA126*K126</f>
        <v>0</v>
      </c>
      <c r="AS126" s="154" t="s">
        <v>135</v>
      </c>
      <c r="AU126" s="154" t="s">
        <v>121</v>
      </c>
      <c r="AV126" s="154" t="s">
        <v>80</v>
      </c>
      <c r="AZ126" s="154" t="s">
        <v>120</v>
      </c>
      <c r="BF126" s="276">
        <f>IF(V126="základní",N126,0)</f>
        <v>0</v>
      </c>
      <c r="BG126" s="276">
        <f>IF(V126="snížená",N126,0)</f>
        <v>0</v>
      </c>
      <c r="BH126" s="276">
        <f>IF(V126="zákl. přenesená",N126,0)</f>
        <v>0</v>
      </c>
      <c r="BI126" s="276">
        <f>IF(V126="sníž. přenesená",N126,0)</f>
        <v>0</v>
      </c>
      <c r="BJ126" s="276">
        <f>IF(V126="nulová",N126,0)</f>
        <v>0</v>
      </c>
      <c r="BK126" s="154" t="s">
        <v>80</v>
      </c>
      <c r="BL126" s="276">
        <f>ROUND(L126*K126,2)</f>
        <v>0</v>
      </c>
      <c r="BM126" s="154" t="s">
        <v>135</v>
      </c>
      <c r="BN126" s="154" t="s">
        <v>149</v>
      </c>
    </row>
    <row r="127" spans="2:66" s="284" customFormat="1" ht="22.6" customHeight="1" x14ac:dyDescent="0.35">
      <c r="B127" s="277"/>
      <c r="C127" s="278"/>
      <c r="D127" s="278"/>
      <c r="E127" s="279" t="s">
        <v>5</v>
      </c>
      <c r="F127" s="280" t="s">
        <v>137</v>
      </c>
      <c r="G127" s="281"/>
      <c r="H127" s="281"/>
      <c r="I127" s="281"/>
      <c r="J127" s="278"/>
      <c r="K127" s="282" t="s">
        <v>5</v>
      </c>
      <c r="L127" s="278"/>
      <c r="M127" s="278"/>
      <c r="N127" s="278"/>
      <c r="O127" s="278"/>
      <c r="P127" s="278"/>
      <c r="Q127" s="278"/>
      <c r="R127" s="282"/>
      <c r="S127" s="283"/>
      <c r="U127" s="285"/>
      <c r="V127" s="278"/>
      <c r="W127" s="278"/>
      <c r="X127" s="278"/>
      <c r="Y127" s="278"/>
      <c r="Z127" s="278"/>
      <c r="AA127" s="278"/>
      <c r="AB127" s="286"/>
      <c r="AU127" s="287" t="s">
        <v>123</v>
      </c>
      <c r="AV127" s="287" t="s">
        <v>80</v>
      </c>
      <c r="AW127" s="284" t="s">
        <v>80</v>
      </c>
      <c r="AX127" s="284" t="s">
        <v>31</v>
      </c>
      <c r="AY127" s="284" t="s">
        <v>74</v>
      </c>
      <c r="AZ127" s="287" t="s">
        <v>120</v>
      </c>
    </row>
    <row r="128" spans="2:66" s="295" customFormat="1" ht="22.6" customHeight="1" x14ac:dyDescent="0.35">
      <c r="B128" s="288"/>
      <c r="C128" s="289"/>
      <c r="D128" s="289"/>
      <c r="E128" s="290" t="s">
        <v>5</v>
      </c>
      <c r="F128" s="291" t="s">
        <v>125</v>
      </c>
      <c r="G128" s="292"/>
      <c r="H128" s="292"/>
      <c r="I128" s="292"/>
      <c r="J128" s="289"/>
      <c r="K128" s="293">
        <v>5</v>
      </c>
      <c r="L128" s="289"/>
      <c r="M128" s="289"/>
      <c r="N128" s="289"/>
      <c r="O128" s="289"/>
      <c r="P128" s="289"/>
      <c r="Q128" s="289"/>
      <c r="R128" s="293"/>
      <c r="S128" s="294"/>
      <c r="U128" s="296"/>
      <c r="V128" s="289"/>
      <c r="W128" s="289"/>
      <c r="X128" s="289"/>
      <c r="Y128" s="289"/>
      <c r="Z128" s="289"/>
      <c r="AA128" s="289"/>
      <c r="AB128" s="297"/>
      <c r="AU128" s="298" t="s">
        <v>123</v>
      </c>
      <c r="AV128" s="298" t="s">
        <v>80</v>
      </c>
      <c r="AW128" s="295" t="s">
        <v>83</v>
      </c>
      <c r="AX128" s="295" t="s">
        <v>31</v>
      </c>
      <c r="AY128" s="295" t="s">
        <v>80</v>
      </c>
      <c r="AZ128" s="298" t="s">
        <v>120</v>
      </c>
    </row>
    <row r="129" spans="2:66" s="169" customFormat="1" ht="22.6" customHeight="1" x14ac:dyDescent="0.35">
      <c r="B129" s="170"/>
      <c r="C129" s="266">
        <v>6</v>
      </c>
      <c r="D129" s="266" t="s">
        <v>121</v>
      </c>
      <c r="E129" s="267" t="s">
        <v>150</v>
      </c>
      <c r="F129" s="268" t="s">
        <v>151</v>
      </c>
      <c r="G129" s="268"/>
      <c r="H129" s="268"/>
      <c r="I129" s="268"/>
      <c r="J129" s="269" t="s">
        <v>128</v>
      </c>
      <c r="K129" s="270">
        <v>1</v>
      </c>
      <c r="L129" s="301"/>
      <c r="M129" s="301"/>
      <c r="N129" s="271">
        <f>ROUND(L129*K129,2)</f>
        <v>0</v>
      </c>
      <c r="O129" s="271"/>
      <c r="P129" s="271"/>
      <c r="Q129" s="271"/>
      <c r="R129" s="270"/>
      <c r="S129" s="175"/>
      <c r="U129" s="272" t="s">
        <v>5</v>
      </c>
      <c r="V129" s="273" t="s">
        <v>39</v>
      </c>
      <c r="W129" s="274">
        <v>0</v>
      </c>
      <c r="X129" s="274">
        <f>W129*K129</f>
        <v>0</v>
      </c>
      <c r="Y129" s="274">
        <v>0</v>
      </c>
      <c r="Z129" s="274">
        <f>Y129*K129</f>
        <v>0</v>
      </c>
      <c r="AA129" s="274">
        <v>0</v>
      </c>
      <c r="AB129" s="275">
        <f>AA129*K129</f>
        <v>0</v>
      </c>
      <c r="AS129" s="154" t="s">
        <v>135</v>
      </c>
      <c r="AU129" s="154" t="s">
        <v>121</v>
      </c>
      <c r="AV129" s="154" t="s">
        <v>80</v>
      </c>
      <c r="AZ129" s="154" t="s">
        <v>120</v>
      </c>
      <c r="BF129" s="276">
        <f>IF(V129="základní",N129,0)</f>
        <v>0</v>
      </c>
      <c r="BG129" s="276">
        <f>IF(V129="snížená",N129,0)</f>
        <v>0</v>
      </c>
      <c r="BH129" s="276">
        <f>IF(V129="zákl. přenesená",N129,0)</f>
        <v>0</v>
      </c>
      <c r="BI129" s="276">
        <f>IF(V129="sníž. přenesená",N129,0)</f>
        <v>0</v>
      </c>
      <c r="BJ129" s="276">
        <f>IF(V129="nulová",N129,0)</f>
        <v>0</v>
      </c>
      <c r="BK129" s="154" t="s">
        <v>80</v>
      </c>
      <c r="BL129" s="276">
        <f>ROUND(L129*K129,2)</f>
        <v>0</v>
      </c>
      <c r="BM129" s="154" t="s">
        <v>135</v>
      </c>
      <c r="BN129" s="154" t="s">
        <v>152</v>
      </c>
    </row>
    <row r="130" spans="2:66" s="284" customFormat="1" ht="22.6" customHeight="1" x14ac:dyDescent="0.35">
      <c r="B130" s="277"/>
      <c r="C130" s="278"/>
      <c r="D130" s="278"/>
      <c r="E130" s="279" t="s">
        <v>5</v>
      </c>
      <c r="F130" s="280" t="s">
        <v>137</v>
      </c>
      <c r="G130" s="281"/>
      <c r="H130" s="281"/>
      <c r="I130" s="281"/>
      <c r="J130" s="278"/>
      <c r="K130" s="282" t="s">
        <v>5</v>
      </c>
      <c r="L130" s="278"/>
      <c r="M130" s="278"/>
      <c r="N130" s="278"/>
      <c r="O130" s="278"/>
      <c r="P130" s="278"/>
      <c r="Q130" s="278"/>
      <c r="R130" s="282"/>
      <c r="S130" s="283"/>
      <c r="U130" s="285"/>
      <c r="V130" s="278"/>
      <c r="W130" s="278"/>
      <c r="X130" s="278"/>
      <c r="Y130" s="278"/>
      <c r="Z130" s="278"/>
      <c r="AA130" s="278"/>
      <c r="AB130" s="286"/>
      <c r="AU130" s="287" t="s">
        <v>123</v>
      </c>
      <c r="AV130" s="287" t="s">
        <v>80</v>
      </c>
      <c r="AW130" s="284" t="s">
        <v>80</v>
      </c>
      <c r="AX130" s="284" t="s">
        <v>31</v>
      </c>
      <c r="AY130" s="284" t="s">
        <v>74</v>
      </c>
      <c r="AZ130" s="287" t="s">
        <v>120</v>
      </c>
    </row>
    <row r="131" spans="2:66" s="295" customFormat="1" ht="22.6" customHeight="1" x14ac:dyDescent="0.35">
      <c r="B131" s="288"/>
      <c r="C131" s="289"/>
      <c r="D131" s="289"/>
      <c r="E131" s="290" t="s">
        <v>5</v>
      </c>
      <c r="F131" s="291" t="s">
        <v>80</v>
      </c>
      <c r="G131" s="292"/>
      <c r="H131" s="292"/>
      <c r="I131" s="292"/>
      <c r="J131" s="289"/>
      <c r="K131" s="293">
        <v>1</v>
      </c>
      <c r="L131" s="289"/>
      <c r="M131" s="289"/>
      <c r="N131" s="289"/>
      <c r="O131" s="289"/>
      <c r="P131" s="289"/>
      <c r="Q131" s="289"/>
      <c r="R131" s="293"/>
      <c r="S131" s="294"/>
      <c r="U131" s="296"/>
      <c r="V131" s="289"/>
      <c r="W131" s="289"/>
      <c r="X131" s="289"/>
      <c r="Y131" s="289"/>
      <c r="Z131" s="289"/>
      <c r="AA131" s="289"/>
      <c r="AB131" s="297"/>
      <c r="AU131" s="298" t="s">
        <v>123</v>
      </c>
      <c r="AV131" s="298" t="s">
        <v>80</v>
      </c>
      <c r="AW131" s="295" t="s">
        <v>83</v>
      </c>
      <c r="AX131" s="295" t="s">
        <v>31</v>
      </c>
      <c r="AY131" s="295" t="s">
        <v>80</v>
      </c>
      <c r="AZ131" s="298" t="s">
        <v>120</v>
      </c>
    </row>
    <row r="132" spans="2:66" s="169" customFormat="1" ht="31.6" customHeight="1" x14ac:dyDescent="0.35">
      <c r="B132" s="170"/>
      <c r="C132" s="266">
        <v>7</v>
      </c>
      <c r="D132" s="266" t="s">
        <v>121</v>
      </c>
      <c r="E132" s="267" t="s">
        <v>153</v>
      </c>
      <c r="F132" s="268" t="s">
        <v>154</v>
      </c>
      <c r="G132" s="268"/>
      <c r="H132" s="268"/>
      <c r="I132" s="268"/>
      <c r="J132" s="269" t="s">
        <v>128</v>
      </c>
      <c r="K132" s="270">
        <v>4</v>
      </c>
      <c r="L132" s="301"/>
      <c r="M132" s="301"/>
      <c r="N132" s="271">
        <f>ROUND(L132*K132,2)</f>
        <v>0</v>
      </c>
      <c r="O132" s="271"/>
      <c r="P132" s="271"/>
      <c r="Q132" s="271"/>
      <c r="R132" s="270"/>
      <c r="S132" s="175"/>
      <c r="U132" s="272" t="s">
        <v>5</v>
      </c>
      <c r="V132" s="273" t="s">
        <v>39</v>
      </c>
      <c r="W132" s="274">
        <v>0</v>
      </c>
      <c r="X132" s="274">
        <f>W132*K132</f>
        <v>0</v>
      </c>
      <c r="Y132" s="274">
        <v>0</v>
      </c>
      <c r="Z132" s="274">
        <f>Y132*K132</f>
        <v>0</v>
      </c>
      <c r="AA132" s="274">
        <v>0</v>
      </c>
      <c r="AB132" s="275">
        <f>AA132*K132</f>
        <v>0</v>
      </c>
      <c r="AS132" s="154" t="s">
        <v>135</v>
      </c>
      <c r="AU132" s="154" t="s">
        <v>121</v>
      </c>
      <c r="AV132" s="154" t="s">
        <v>80</v>
      </c>
      <c r="AZ132" s="154" t="s">
        <v>120</v>
      </c>
      <c r="BF132" s="276">
        <f>IF(V132="základní",N132,0)</f>
        <v>0</v>
      </c>
      <c r="BG132" s="276">
        <f>IF(V132="snížená",N132,0)</f>
        <v>0</v>
      </c>
      <c r="BH132" s="276">
        <f>IF(V132="zákl. přenesená",N132,0)</f>
        <v>0</v>
      </c>
      <c r="BI132" s="276">
        <f>IF(V132="sníž. přenesená",N132,0)</f>
        <v>0</v>
      </c>
      <c r="BJ132" s="276">
        <f>IF(V132="nulová",N132,0)</f>
        <v>0</v>
      </c>
      <c r="BK132" s="154" t="s">
        <v>80</v>
      </c>
      <c r="BL132" s="276">
        <f>ROUND(L132*K132,2)</f>
        <v>0</v>
      </c>
      <c r="BM132" s="154" t="s">
        <v>135</v>
      </c>
      <c r="BN132" s="154" t="s">
        <v>155</v>
      </c>
    </row>
    <row r="133" spans="2:66" s="284" customFormat="1" ht="22.6" customHeight="1" x14ac:dyDescent="0.35">
      <c r="B133" s="277"/>
      <c r="C133" s="278"/>
      <c r="D133" s="278"/>
      <c r="E133" s="279" t="s">
        <v>5</v>
      </c>
      <c r="F133" s="280" t="s">
        <v>137</v>
      </c>
      <c r="G133" s="281"/>
      <c r="H133" s="281"/>
      <c r="I133" s="281"/>
      <c r="J133" s="278"/>
      <c r="K133" s="282" t="s">
        <v>5</v>
      </c>
      <c r="L133" s="278"/>
      <c r="M133" s="278"/>
      <c r="N133" s="278"/>
      <c r="O133" s="278"/>
      <c r="P133" s="278"/>
      <c r="Q133" s="278"/>
      <c r="R133" s="282"/>
      <c r="S133" s="283"/>
      <c r="U133" s="285"/>
      <c r="V133" s="278"/>
      <c r="W133" s="278"/>
      <c r="X133" s="278"/>
      <c r="Y133" s="278"/>
      <c r="Z133" s="278"/>
      <c r="AA133" s="278"/>
      <c r="AB133" s="286"/>
      <c r="AU133" s="287" t="s">
        <v>123</v>
      </c>
      <c r="AV133" s="287" t="s">
        <v>80</v>
      </c>
      <c r="AW133" s="284" t="s">
        <v>80</v>
      </c>
      <c r="AX133" s="284" t="s">
        <v>31</v>
      </c>
      <c r="AY133" s="284" t="s">
        <v>74</v>
      </c>
      <c r="AZ133" s="287" t="s">
        <v>120</v>
      </c>
    </row>
    <row r="134" spans="2:66" s="295" customFormat="1" ht="22.6" customHeight="1" x14ac:dyDescent="0.35">
      <c r="B134" s="288"/>
      <c r="C134" s="289"/>
      <c r="D134" s="289"/>
      <c r="E134" s="290" t="s">
        <v>5</v>
      </c>
      <c r="F134" s="291" t="s">
        <v>122</v>
      </c>
      <c r="G134" s="292"/>
      <c r="H134" s="292"/>
      <c r="I134" s="292"/>
      <c r="J134" s="289"/>
      <c r="K134" s="293">
        <v>4</v>
      </c>
      <c r="L134" s="289"/>
      <c r="M134" s="289"/>
      <c r="N134" s="289"/>
      <c r="O134" s="289"/>
      <c r="P134" s="289"/>
      <c r="Q134" s="289"/>
      <c r="R134" s="293"/>
      <c r="S134" s="294"/>
      <c r="U134" s="296"/>
      <c r="V134" s="289"/>
      <c r="W134" s="289"/>
      <c r="X134" s="289"/>
      <c r="Y134" s="289"/>
      <c r="Z134" s="289"/>
      <c r="AA134" s="289"/>
      <c r="AB134" s="297"/>
      <c r="AU134" s="298" t="s">
        <v>123</v>
      </c>
      <c r="AV134" s="298" t="s">
        <v>80</v>
      </c>
      <c r="AW134" s="295" t="s">
        <v>83</v>
      </c>
      <c r="AX134" s="295" t="s">
        <v>31</v>
      </c>
      <c r="AY134" s="295" t="s">
        <v>80</v>
      </c>
      <c r="AZ134" s="298" t="s">
        <v>120</v>
      </c>
    </row>
    <row r="135" spans="2:66" s="169" customFormat="1" ht="31.6" customHeight="1" x14ac:dyDescent="0.35">
      <c r="B135" s="170"/>
      <c r="C135" s="266">
        <v>8</v>
      </c>
      <c r="D135" s="266" t="s">
        <v>121</v>
      </c>
      <c r="E135" s="267" t="s">
        <v>156</v>
      </c>
      <c r="F135" s="268" t="s">
        <v>157</v>
      </c>
      <c r="G135" s="268"/>
      <c r="H135" s="268"/>
      <c r="I135" s="268"/>
      <c r="J135" s="269" t="s">
        <v>128</v>
      </c>
      <c r="K135" s="270">
        <v>3</v>
      </c>
      <c r="L135" s="301"/>
      <c r="M135" s="301"/>
      <c r="N135" s="271">
        <f>ROUND(L135*K135,2)</f>
        <v>0</v>
      </c>
      <c r="O135" s="271"/>
      <c r="P135" s="271"/>
      <c r="Q135" s="271"/>
      <c r="R135" s="270"/>
      <c r="S135" s="175"/>
      <c r="U135" s="272" t="s">
        <v>5</v>
      </c>
      <c r="V135" s="273" t="s">
        <v>39</v>
      </c>
      <c r="W135" s="274">
        <v>0</v>
      </c>
      <c r="X135" s="274">
        <f>W135*K135</f>
        <v>0</v>
      </c>
      <c r="Y135" s="274">
        <v>0</v>
      </c>
      <c r="Z135" s="274">
        <f>Y135*K135</f>
        <v>0</v>
      </c>
      <c r="AA135" s="274">
        <v>0</v>
      </c>
      <c r="AB135" s="275">
        <f>AA135*K135</f>
        <v>0</v>
      </c>
      <c r="AS135" s="154" t="s">
        <v>135</v>
      </c>
      <c r="AU135" s="154" t="s">
        <v>121</v>
      </c>
      <c r="AV135" s="154" t="s">
        <v>80</v>
      </c>
      <c r="AZ135" s="154" t="s">
        <v>120</v>
      </c>
      <c r="BF135" s="276">
        <f>IF(V135="základní",N135,0)</f>
        <v>0</v>
      </c>
      <c r="BG135" s="276">
        <f>IF(V135="snížená",N135,0)</f>
        <v>0</v>
      </c>
      <c r="BH135" s="276">
        <f>IF(V135="zákl. přenesená",N135,0)</f>
        <v>0</v>
      </c>
      <c r="BI135" s="276">
        <f>IF(V135="sníž. přenesená",N135,0)</f>
        <v>0</v>
      </c>
      <c r="BJ135" s="276">
        <f>IF(V135="nulová",N135,0)</f>
        <v>0</v>
      </c>
      <c r="BK135" s="154" t="s">
        <v>80</v>
      </c>
      <c r="BL135" s="276">
        <f>ROUND(L135*K135,2)</f>
        <v>0</v>
      </c>
      <c r="BM135" s="154" t="s">
        <v>135</v>
      </c>
      <c r="BN135" s="154" t="s">
        <v>158</v>
      </c>
    </row>
    <row r="136" spans="2:66" s="284" customFormat="1" ht="22.6" customHeight="1" x14ac:dyDescent="0.35">
      <c r="B136" s="277"/>
      <c r="C136" s="278"/>
      <c r="D136" s="278"/>
      <c r="E136" s="279" t="s">
        <v>5</v>
      </c>
      <c r="F136" s="280" t="s">
        <v>137</v>
      </c>
      <c r="G136" s="281"/>
      <c r="H136" s="281"/>
      <c r="I136" s="281"/>
      <c r="J136" s="278"/>
      <c r="K136" s="282" t="s">
        <v>5</v>
      </c>
      <c r="L136" s="278"/>
      <c r="M136" s="278"/>
      <c r="N136" s="278"/>
      <c r="O136" s="278"/>
      <c r="P136" s="278"/>
      <c r="Q136" s="278"/>
      <c r="R136" s="282"/>
      <c r="S136" s="283"/>
      <c r="U136" s="285"/>
      <c r="V136" s="278"/>
      <c r="W136" s="278"/>
      <c r="X136" s="278"/>
      <c r="Y136" s="278"/>
      <c r="Z136" s="278"/>
      <c r="AA136" s="278"/>
      <c r="AB136" s="286"/>
      <c r="AU136" s="287" t="s">
        <v>123</v>
      </c>
      <c r="AV136" s="287" t="s">
        <v>80</v>
      </c>
      <c r="AW136" s="284" t="s">
        <v>80</v>
      </c>
      <c r="AX136" s="284" t="s">
        <v>31</v>
      </c>
      <c r="AY136" s="284" t="s">
        <v>74</v>
      </c>
      <c r="AZ136" s="287" t="s">
        <v>120</v>
      </c>
    </row>
    <row r="137" spans="2:66" s="295" customFormat="1" ht="22.6" customHeight="1" x14ac:dyDescent="0.35">
      <c r="B137" s="288"/>
      <c r="C137" s="289"/>
      <c r="D137" s="289"/>
      <c r="E137" s="290" t="s">
        <v>5</v>
      </c>
      <c r="F137" s="291" t="s">
        <v>124</v>
      </c>
      <c r="G137" s="292"/>
      <c r="H137" s="292"/>
      <c r="I137" s="292"/>
      <c r="J137" s="289"/>
      <c r="K137" s="293">
        <v>3</v>
      </c>
      <c r="L137" s="289"/>
      <c r="M137" s="289"/>
      <c r="N137" s="289"/>
      <c r="O137" s="289"/>
      <c r="P137" s="289"/>
      <c r="Q137" s="289"/>
      <c r="R137" s="293"/>
      <c r="S137" s="294"/>
      <c r="U137" s="296"/>
      <c r="V137" s="289"/>
      <c r="W137" s="289"/>
      <c r="X137" s="289"/>
      <c r="Y137" s="289"/>
      <c r="Z137" s="289"/>
      <c r="AA137" s="289"/>
      <c r="AB137" s="297"/>
      <c r="AU137" s="298" t="s">
        <v>123</v>
      </c>
      <c r="AV137" s="298" t="s">
        <v>80</v>
      </c>
      <c r="AW137" s="295" t="s">
        <v>83</v>
      </c>
      <c r="AX137" s="295" t="s">
        <v>31</v>
      </c>
      <c r="AY137" s="295" t="s">
        <v>80</v>
      </c>
      <c r="AZ137" s="298" t="s">
        <v>120</v>
      </c>
    </row>
    <row r="138" spans="2:66" s="169" customFormat="1" ht="44.2" customHeight="1" x14ac:dyDescent="0.35">
      <c r="B138" s="170"/>
      <c r="C138" s="266">
        <v>9</v>
      </c>
      <c r="D138" s="266" t="s">
        <v>121</v>
      </c>
      <c r="E138" s="267" t="s">
        <v>159</v>
      </c>
      <c r="F138" s="268" t="s">
        <v>160</v>
      </c>
      <c r="G138" s="268"/>
      <c r="H138" s="268"/>
      <c r="I138" s="268"/>
      <c r="J138" s="269" t="s">
        <v>128</v>
      </c>
      <c r="K138" s="270">
        <v>2</v>
      </c>
      <c r="L138" s="301"/>
      <c r="M138" s="301"/>
      <c r="N138" s="271">
        <f>ROUND(L138*K138,2)</f>
        <v>0</v>
      </c>
      <c r="O138" s="271"/>
      <c r="P138" s="271"/>
      <c r="Q138" s="271"/>
      <c r="R138" s="270"/>
      <c r="S138" s="175"/>
      <c r="U138" s="272" t="s">
        <v>5</v>
      </c>
      <c r="V138" s="273" t="s">
        <v>39</v>
      </c>
      <c r="W138" s="274">
        <v>0</v>
      </c>
      <c r="X138" s="274">
        <f>W138*K138</f>
        <v>0</v>
      </c>
      <c r="Y138" s="274">
        <v>0</v>
      </c>
      <c r="Z138" s="274">
        <f>Y138*K138</f>
        <v>0</v>
      </c>
      <c r="AA138" s="274">
        <v>0</v>
      </c>
      <c r="AB138" s="275">
        <f>AA138*K138</f>
        <v>0</v>
      </c>
      <c r="AS138" s="154" t="s">
        <v>135</v>
      </c>
      <c r="AU138" s="154" t="s">
        <v>121</v>
      </c>
      <c r="AV138" s="154" t="s">
        <v>80</v>
      </c>
      <c r="AZ138" s="154" t="s">
        <v>120</v>
      </c>
      <c r="BF138" s="276">
        <f>IF(V138="základní",N138,0)</f>
        <v>0</v>
      </c>
      <c r="BG138" s="276">
        <f>IF(V138="snížená",N138,0)</f>
        <v>0</v>
      </c>
      <c r="BH138" s="276">
        <f>IF(V138="zákl. přenesená",N138,0)</f>
        <v>0</v>
      </c>
      <c r="BI138" s="276">
        <f>IF(V138="sníž. přenesená",N138,0)</f>
        <v>0</v>
      </c>
      <c r="BJ138" s="276">
        <f>IF(V138="nulová",N138,0)</f>
        <v>0</v>
      </c>
      <c r="BK138" s="154" t="s">
        <v>80</v>
      </c>
      <c r="BL138" s="276">
        <f>ROUND(L138*K138,2)</f>
        <v>0</v>
      </c>
      <c r="BM138" s="154" t="s">
        <v>135</v>
      </c>
      <c r="BN138" s="154" t="s">
        <v>161</v>
      </c>
    </row>
    <row r="139" spans="2:66" s="284" customFormat="1" ht="22.6" customHeight="1" x14ac:dyDescent="0.35">
      <c r="B139" s="277"/>
      <c r="C139" s="278"/>
      <c r="D139" s="278"/>
      <c r="E139" s="279" t="s">
        <v>5</v>
      </c>
      <c r="F139" s="280" t="s">
        <v>137</v>
      </c>
      <c r="G139" s="281"/>
      <c r="H139" s="281"/>
      <c r="I139" s="281"/>
      <c r="J139" s="278"/>
      <c r="K139" s="282" t="s">
        <v>5</v>
      </c>
      <c r="L139" s="278"/>
      <c r="M139" s="278"/>
      <c r="N139" s="278"/>
      <c r="O139" s="278"/>
      <c r="P139" s="278"/>
      <c r="Q139" s="278"/>
      <c r="R139" s="282"/>
      <c r="S139" s="283"/>
      <c r="U139" s="285"/>
      <c r="V139" s="278"/>
      <c r="W139" s="278"/>
      <c r="X139" s="278"/>
      <c r="Y139" s="278"/>
      <c r="Z139" s="278"/>
      <c r="AA139" s="278"/>
      <c r="AB139" s="286"/>
      <c r="AU139" s="287" t="s">
        <v>123</v>
      </c>
      <c r="AV139" s="287" t="s">
        <v>80</v>
      </c>
      <c r="AW139" s="284" t="s">
        <v>80</v>
      </c>
      <c r="AX139" s="284" t="s">
        <v>31</v>
      </c>
      <c r="AY139" s="284" t="s">
        <v>74</v>
      </c>
      <c r="AZ139" s="287" t="s">
        <v>120</v>
      </c>
    </row>
    <row r="140" spans="2:66" s="295" customFormat="1" ht="22.6" customHeight="1" x14ac:dyDescent="0.35">
      <c r="B140" s="288"/>
      <c r="C140" s="289"/>
      <c r="D140" s="289"/>
      <c r="E140" s="290" t="s">
        <v>5</v>
      </c>
      <c r="F140" s="291" t="s">
        <v>83</v>
      </c>
      <c r="G140" s="292"/>
      <c r="H140" s="292"/>
      <c r="I140" s="292"/>
      <c r="J140" s="289"/>
      <c r="K140" s="293">
        <v>2</v>
      </c>
      <c r="L140" s="289"/>
      <c r="M140" s="289"/>
      <c r="N140" s="289"/>
      <c r="O140" s="289"/>
      <c r="P140" s="289"/>
      <c r="Q140" s="289"/>
      <c r="R140" s="293"/>
      <c r="S140" s="294"/>
      <c r="U140" s="296"/>
      <c r="V140" s="289"/>
      <c r="W140" s="289"/>
      <c r="X140" s="289"/>
      <c r="Y140" s="289"/>
      <c r="Z140" s="289"/>
      <c r="AA140" s="289"/>
      <c r="AB140" s="297"/>
      <c r="AU140" s="298" t="s">
        <v>123</v>
      </c>
      <c r="AV140" s="298" t="s">
        <v>80</v>
      </c>
      <c r="AW140" s="295" t="s">
        <v>83</v>
      </c>
      <c r="AX140" s="295" t="s">
        <v>31</v>
      </c>
      <c r="AY140" s="295" t="s">
        <v>80</v>
      </c>
      <c r="AZ140" s="298" t="s">
        <v>120</v>
      </c>
    </row>
    <row r="141" spans="2:66" s="169" customFormat="1" ht="44.2" customHeight="1" x14ac:dyDescent="0.35">
      <c r="B141" s="170"/>
      <c r="C141" s="266">
        <v>10</v>
      </c>
      <c r="D141" s="266" t="s">
        <v>121</v>
      </c>
      <c r="E141" s="267" t="s">
        <v>162</v>
      </c>
      <c r="F141" s="268" t="s">
        <v>163</v>
      </c>
      <c r="G141" s="268"/>
      <c r="H141" s="268"/>
      <c r="I141" s="268"/>
      <c r="J141" s="269" t="s">
        <v>128</v>
      </c>
      <c r="K141" s="270">
        <v>3</v>
      </c>
      <c r="L141" s="301"/>
      <c r="M141" s="301"/>
      <c r="N141" s="271">
        <f>ROUND(L141*K141,2)</f>
        <v>0</v>
      </c>
      <c r="O141" s="271"/>
      <c r="P141" s="271"/>
      <c r="Q141" s="271"/>
      <c r="R141" s="270"/>
      <c r="S141" s="175"/>
      <c r="U141" s="272" t="s">
        <v>5</v>
      </c>
      <c r="V141" s="273" t="s">
        <v>39</v>
      </c>
      <c r="W141" s="274">
        <v>0</v>
      </c>
      <c r="X141" s="274">
        <f>W141*K141</f>
        <v>0</v>
      </c>
      <c r="Y141" s="274">
        <v>0</v>
      </c>
      <c r="Z141" s="274">
        <f>Y141*K141</f>
        <v>0</v>
      </c>
      <c r="AA141" s="274">
        <v>0</v>
      </c>
      <c r="AB141" s="275">
        <f>AA141*K141</f>
        <v>0</v>
      </c>
      <c r="AS141" s="154" t="s">
        <v>135</v>
      </c>
      <c r="AU141" s="154" t="s">
        <v>121</v>
      </c>
      <c r="AV141" s="154" t="s">
        <v>80</v>
      </c>
      <c r="AZ141" s="154" t="s">
        <v>120</v>
      </c>
      <c r="BF141" s="276">
        <f>IF(V141="základní",N141,0)</f>
        <v>0</v>
      </c>
      <c r="BG141" s="276">
        <f>IF(V141="snížená",N141,0)</f>
        <v>0</v>
      </c>
      <c r="BH141" s="276">
        <f>IF(V141="zákl. přenesená",N141,0)</f>
        <v>0</v>
      </c>
      <c r="BI141" s="276">
        <f>IF(V141="sníž. přenesená",N141,0)</f>
        <v>0</v>
      </c>
      <c r="BJ141" s="276">
        <f>IF(V141="nulová",N141,0)</f>
        <v>0</v>
      </c>
      <c r="BK141" s="154" t="s">
        <v>80</v>
      </c>
      <c r="BL141" s="276">
        <f>ROUND(L141*K141,2)</f>
        <v>0</v>
      </c>
      <c r="BM141" s="154" t="s">
        <v>135</v>
      </c>
      <c r="BN141" s="154" t="s">
        <v>164</v>
      </c>
    </row>
    <row r="142" spans="2:66" s="284" customFormat="1" ht="22.6" customHeight="1" x14ac:dyDescent="0.35">
      <c r="B142" s="277"/>
      <c r="C142" s="278"/>
      <c r="D142" s="278"/>
      <c r="E142" s="279" t="s">
        <v>5</v>
      </c>
      <c r="F142" s="280" t="s">
        <v>137</v>
      </c>
      <c r="G142" s="281"/>
      <c r="H142" s="281"/>
      <c r="I142" s="281"/>
      <c r="J142" s="278"/>
      <c r="K142" s="282" t="s">
        <v>5</v>
      </c>
      <c r="L142" s="278"/>
      <c r="M142" s="278"/>
      <c r="N142" s="278"/>
      <c r="O142" s="278"/>
      <c r="P142" s="278"/>
      <c r="Q142" s="278"/>
      <c r="R142" s="282"/>
      <c r="S142" s="283"/>
      <c r="U142" s="285"/>
      <c r="V142" s="278"/>
      <c r="W142" s="278"/>
      <c r="X142" s="278"/>
      <c r="Y142" s="278"/>
      <c r="Z142" s="278"/>
      <c r="AA142" s="278"/>
      <c r="AB142" s="286"/>
      <c r="AU142" s="287" t="s">
        <v>123</v>
      </c>
      <c r="AV142" s="287" t="s">
        <v>80</v>
      </c>
      <c r="AW142" s="284" t="s">
        <v>80</v>
      </c>
      <c r="AX142" s="284" t="s">
        <v>31</v>
      </c>
      <c r="AY142" s="284" t="s">
        <v>74</v>
      </c>
      <c r="AZ142" s="287" t="s">
        <v>120</v>
      </c>
    </row>
    <row r="143" spans="2:66" s="295" customFormat="1" ht="22.6" customHeight="1" x14ac:dyDescent="0.35">
      <c r="B143" s="288"/>
      <c r="C143" s="289"/>
      <c r="D143" s="289"/>
      <c r="E143" s="290" t="s">
        <v>5</v>
      </c>
      <c r="F143" s="291" t="s">
        <v>124</v>
      </c>
      <c r="G143" s="292"/>
      <c r="H143" s="292"/>
      <c r="I143" s="292"/>
      <c r="J143" s="289"/>
      <c r="K143" s="293">
        <v>3</v>
      </c>
      <c r="L143" s="289"/>
      <c r="M143" s="289"/>
      <c r="N143" s="289"/>
      <c r="O143" s="289"/>
      <c r="P143" s="289"/>
      <c r="Q143" s="289"/>
      <c r="R143" s="293"/>
      <c r="S143" s="294"/>
      <c r="U143" s="296"/>
      <c r="V143" s="289"/>
      <c r="W143" s="289"/>
      <c r="X143" s="289"/>
      <c r="Y143" s="289"/>
      <c r="Z143" s="289"/>
      <c r="AA143" s="289"/>
      <c r="AB143" s="297"/>
      <c r="AU143" s="298" t="s">
        <v>123</v>
      </c>
      <c r="AV143" s="298" t="s">
        <v>80</v>
      </c>
      <c r="AW143" s="295" t="s">
        <v>83</v>
      </c>
      <c r="AX143" s="295" t="s">
        <v>31</v>
      </c>
      <c r="AY143" s="295" t="s">
        <v>80</v>
      </c>
      <c r="AZ143" s="298" t="s">
        <v>120</v>
      </c>
    </row>
    <row r="144" spans="2:66" s="169" customFormat="1" ht="31.6" customHeight="1" x14ac:dyDescent="0.35">
      <c r="B144" s="170"/>
      <c r="C144" s="266">
        <v>11</v>
      </c>
      <c r="D144" s="266" t="s">
        <v>121</v>
      </c>
      <c r="E144" s="267" t="s">
        <v>165</v>
      </c>
      <c r="F144" s="268" t="s">
        <v>166</v>
      </c>
      <c r="G144" s="268"/>
      <c r="H144" s="268"/>
      <c r="I144" s="268"/>
      <c r="J144" s="269" t="s">
        <v>128</v>
      </c>
      <c r="K144" s="270">
        <v>4</v>
      </c>
      <c r="L144" s="301"/>
      <c r="M144" s="301"/>
      <c r="N144" s="271">
        <f>ROUND(L144*K144,2)</f>
        <v>0</v>
      </c>
      <c r="O144" s="271"/>
      <c r="P144" s="271"/>
      <c r="Q144" s="271"/>
      <c r="R144" s="270"/>
      <c r="S144" s="175"/>
      <c r="U144" s="272" t="s">
        <v>5</v>
      </c>
      <c r="V144" s="273" t="s">
        <v>39</v>
      </c>
      <c r="W144" s="274">
        <v>0</v>
      </c>
      <c r="X144" s="274">
        <f>W144*K144</f>
        <v>0</v>
      </c>
      <c r="Y144" s="274">
        <v>0</v>
      </c>
      <c r="Z144" s="274">
        <f>Y144*K144</f>
        <v>0</v>
      </c>
      <c r="AA144" s="274">
        <v>0</v>
      </c>
      <c r="AB144" s="275">
        <f>AA144*K144</f>
        <v>0</v>
      </c>
      <c r="AS144" s="154" t="s">
        <v>135</v>
      </c>
      <c r="AU144" s="154" t="s">
        <v>121</v>
      </c>
      <c r="AV144" s="154" t="s">
        <v>80</v>
      </c>
      <c r="AZ144" s="154" t="s">
        <v>120</v>
      </c>
      <c r="BF144" s="276">
        <f>IF(V144="základní",N144,0)</f>
        <v>0</v>
      </c>
      <c r="BG144" s="276">
        <f>IF(V144="snížená",N144,0)</f>
        <v>0</v>
      </c>
      <c r="BH144" s="276">
        <f>IF(V144="zákl. přenesená",N144,0)</f>
        <v>0</v>
      </c>
      <c r="BI144" s="276">
        <f>IF(V144="sníž. přenesená",N144,0)</f>
        <v>0</v>
      </c>
      <c r="BJ144" s="276">
        <f>IF(V144="nulová",N144,0)</f>
        <v>0</v>
      </c>
      <c r="BK144" s="154" t="s">
        <v>80</v>
      </c>
      <c r="BL144" s="276">
        <f>ROUND(L144*K144,2)</f>
        <v>0</v>
      </c>
      <c r="BM144" s="154" t="s">
        <v>135</v>
      </c>
      <c r="BN144" s="154" t="s">
        <v>167</v>
      </c>
    </row>
    <row r="145" spans="2:66" s="284" customFormat="1" ht="22.6" customHeight="1" x14ac:dyDescent="0.35">
      <c r="B145" s="277"/>
      <c r="C145" s="278"/>
      <c r="D145" s="278"/>
      <c r="E145" s="279" t="s">
        <v>5</v>
      </c>
      <c r="F145" s="280" t="s">
        <v>137</v>
      </c>
      <c r="G145" s="281"/>
      <c r="H145" s="281"/>
      <c r="I145" s="281"/>
      <c r="J145" s="278"/>
      <c r="K145" s="282" t="s">
        <v>5</v>
      </c>
      <c r="L145" s="278"/>
      <c r="M145" s="278"/>
      <c r="N145" s="278"/>
      <c r="O145" s="278"/>
      <c r="P145" s="278"/>
      <c r="Q145" s="278"/>
      <c r="R145" s="282"/>
      <c r="S145" s="283"/>
      <c r="U145" s="285"/>
      <c r="V145" s="278"/>
      <c r="W145" s="278"/>
      <c r="X145" s="278"/>
      <c r="Y145" s="278"/>
      <c r="Z145" s="278"/>
      <c r="AA145" s="278"/>
      <c r="AB145" s="286"/>
      <c r="AU145" s="287" t="s">
        <v>123</v>
      </c>
      <c r="AV145" s="287" t="s">
        <v>80</v>
      </c>
      <c r="AW145" s="284" t="s">
        <v>80</v>
      </c>
      <c r="AX145" s="284" t="s">
        <v>31</v>
      </c>
      <c r="AY145" s="284" t="s">
        <v>74</v>
      </c>
      <c r="AZ145" s="287" t="s">
        <v>120</v>
      </c>
    </row>
    <row r="146" spans="2:66" s="295" customFormat="1" ht="22.6" customHeight="1" x14ac:dyDescent="0.35">
      <c r="B146" s="288"/>
      <c r="C146" s="289"/>
      <c r="D146" s="289"/>
      <c r="E146" s="290" t="s">
        <v>5</v>
      </c>
      <c r="F146" s="291" t="s">
        <v>122</v>
      </c>
      <c r="G146" s="292"/>
      <c r="H146" s="292"/>
      <c r="I146" s="292"/>
      <c r="J146" s="289"/>
      <c r="K146" s="293">
        <v>4</v>
      </c>
      <c r="L146" s="289"/>
      <c r="M146" s="289"/>
      <c r="N146" s="289"/>
      <c r="O146" s="289"/>
      <c r="P146" s="289"/>
      <c r="Q146" s="289"/>
      <c r="R146" s="293"/>
      <c r="S146" s="294"/>
      <c r="U146" s="296"/>
      <c r="V146" s="289"/>
      <c r="W146" s="289"/>
      <c r="X146" s="289"/>
      <c r="Y146" s="289"/>
      <c r="Z146" s="289"/>
      <c r="AA146" s="289"/>
      <c r="AB146" s="297"/>
      <c r="AU146" s="298" t="s">
        <v>123</v>
      </c>
      <c r="AV146" s="298" t="s">
        <v>80</v>
      </c>
      <c r="AW146" s="295" t="s">
        <v>83</v>
      </c>
      <c r="AX146" s="295" t="s">
        <v>31</v>
      </c>
      <c r="AY146" s="295" t="s">
        <v>80</v>
      </c>
      <c r="AZ146" s="298" t="s">
        <v>120</v>
      </c>
    </row>
    <row r="147" spans="2:66" s="169" customFormat="1" ht="31.6" customHeight="1" x14ac:dyDescent="0.35">
      <c r="B147" s="170"/>
      <c r="C147" s="266">
        <v>12</v>
      </c>
      <c r="D147" s="266" t="s">
        <v>121</v>
      </c>
      <c r="E147" s="267" t="s">
        <v>168</v>
      </c>
      <c r="F147" s="268" t="s">
        <v>169</v>
      </c>
      <c r="G147" s="268"/>
      <c r="H147" s="268"/>
      <c r="I147" s="268"/>
      <c r="J147" s="269" t="s">
        <v>128</v>
      </c>
      <c r="K147" s="270">
        <v>35</v>
      </c>
      <c r="L147" s="301"/>
      <c r="M147" s="301"/>
      <c r="N147" s="271">
        <f>ROUND(L147*K147,2)</f>
        <v>0</v>
      </c>
      <c r="O147" s="271"/>
      <c r="P147" s="271"/>
      <c r="Q147" s="271"/>
      <c r="R147" s="270"/>
      <c r="S147" s="175"/>
      <c r="U147" s="272" t="s">
        <v>5</v>
      </c>
      <c r="V147" s="273" t="s">
        <v>39</v>
      </c>
      <c r="W147" s="274">
        <v>0</v>
      </c>
      <c r="X147" s="274">
        <f>W147*K147</f>
        <v>0</v>
      </c>
      <c r="Y147" s="274">
        <v>0</v>
      </c>
      <c r="Z147" s="274">
        <f>Y147*K147</f>
        <v>0</v>
      </c>
      <c r="AA147" s="274">
        <v>0</v>
      </c>
      <c r="AB147" s="275">
        <f>AA147*K147</f>
        <v>0</v>
      </c>
      <c r="AS147" s="154" t="s">
        <v>135</v>
      </c>
      <c r="AU147" s="154" t="s">
        <v>121</v>
      </c>
      <c r="AV147" s="154" t="s">
        <v>80</v>
      </c>
      <c r="AZ147" s="154" t="s">
        <v>120</v>
      </c>
      <c r="BF147" s="276">
        <f>IF(V147="základní",N147,0)</f>
        <v>0</v>
      </c>
      <c r="BG147" s="276">
        <f>IF(V147="snížená",N147,0)</f>
        <v>0</v>
      </c>
      <c r="BH147" s="276">
        <f>IF(V147="zákl. přenesená",N147,0)</f>
        <v>0</v>
      </c>
      <c r="BI147" s="276">
        <f>IF(V147="sníž. přenesená",N147,0)</f>
        <v>0</v>
      </c>
      <c r="BJ147" s="276">
        <f>IF(V147="nulová",N147,0)</f>
        <v>0</v>
      </c>
      <c r="BK147" s="154" t="s">
        <v>80</v>
      </c>
      <c r="BL147" s="276">
        <f>ROUND(L147*K147,2)</f>
        <v>0</v>
      </c>
      <c r="BM147" s="154" t="s">
        <v>135</v>
      </c>
      <c r="BN147" s="154" t="s">
        <v>170</v>
      </c>
    </row>
    <row r="148" spans="2:66" s="284" customFormat="1" ht="22.6" customHeight="1" x14ac:dyDescent="0.35">
      <c r="B148" s="277"/>
      <c r="C148" s="278"/>
      <c r="D148" s="278"/>
      <c r="E148" s="279" t="s">
        <v>5</v>
      </c>
      <c r="F148" s="280" t="s">
        <v>137</v>
      </c>
      <c r="G148" s="281"/>
      <c r="H148" s="281"/>
      <c r="I148" s="281"/>
      <c r="J148" s="278"/>
      <c r="K148" s="282" t="s">
        <v>5</v>
      </c>
      <c r="L148" s="278"/>
      <c r="M148" s="278"/>
      <c r="N148" s="278"/>
      <c r="O148" s="278"/>
      <c r="P148" s="278"/>
      <c r="Q148" s="278"/>
      <c r="R148" s="282"/>
      <c r="S148" s="283"/>
      <c r="U148" s="285"/>
      <c r="V148" s="278"/>
      <c r="W148" s="278"/>
      <c r="X148" s="278"/>
      <c r="Y148" s="278"/>
      <c r="Z148" s="278"/>
      <c r="AA148" s="278"/>
      <c r="AB148" s="286"/>
      <c r="AU148" s="287" t="s">
        <v>123</v>
      </c>
      <c r="AV148" s="287" t="s">
        <v>80</v>
      </c>
      <c r="AW148" s="284" t="s">
        <v>80</v>
      </c>
      <c r="AX148" s="284" t="s">
        <v>31</v>
      </c>
      <c r="AY148" s="284" t="s">
        <v>74</v>
      </c>
      <c r="AZ148" s="287" t="s">
        <v>120</v>
      </c>
    </row>
    <row r="149" spans="2:66" s="295" customFormat="1" ht="22.6" customHeight="1" x14ac:dyDescent="0.35">
      <c r="B149" s="288"/>
      <c r="C149" s="289"/>
      <c r="D149" s="289"/>
      <c r="E149" s="290" t="s">
        <v>5</v>
      </c>
      <c r="F149" s="291" t="s">
        <v>131</v>
      </c>
      <c r="G149" s="292"/>
      <c r="H149" s="292"/>
      <c r="I149" s="292"/>
      <c r="J149" s="289"/>
      <c r="K149" s="293">
        <v>35</v>
      </c>
      <c r="L149" s="289"/>
      <c r="M149" s="289"/>
      <c r="N149" s="289"/>
      <c r="O149" s="289"/>
      <c r="P149" s="289"/>
      <c r="Q149" s="289"/>
      <c r="R149" s="293"/>
      <c r="S149" s="294"/>
      <c r="U149" s="296"/>
      <c r="V149" s="289"/>
      <c r="W149" s="289"/>
      <c r="X149" s="289"/>
      <c r="Y149" s="289"/>
      <c r="Z149" s="289"/>
      <c r="AA149" s="289"/>
      <c r="AB149" s="297"/>
      <c r="AU149" s="298" t="s">
        <v>123</v>
      </c>
      <c r="AV149" s="298" t="s">
        <v>80</v>
      </c>
      <c r="AW149" s="295" t="s">
        <v>83</v>
      </c>
      <c r="AX149" s="295" t="s">
        <v>31</v>
      </c>
      <c r="AY149" s="295" t="s">
        <v>80</v>
      </c>
      <c r="AZ149" s="298" t="s">
        <v>120</v>
      </c>
    </row>
    <row r="150" spans="2:66" s="169" customFormat="1" ht="31.6" customHeight="1" x14ac:dyDescent="0.35">
      <c r="B150" s="170"/>
      <c r="C150" s="266">
        <v>13</v>
      </c>
      <c r="D150" s="266" t="s">
        <v>121</v>
      </c>
      <c r="E150" s="267" t="s">
        <v>171</v>
      </c>
      <c r="F150" s="268" t="s">
        <v>172</v>
      </c>
      <c r="G150" s="268"/>
      <c r="H150" s="268"/>
      <c r="I150" s="268"/>
      <c r="J150" s="269" t="s">
        <v>128</v>
      </c>
      <c r="K150" s="270">
        <v>8</v>
      </c>
      <c r="L150" s="301"/>
      <c r="M150" s="301"/>
      <c r="N150" s="271">
        <f>ROUND(L150*K150,2)</f>
        <v>0</v>
      </c>
      <c r="O150" s="271"/>
      <c r="P150" s="271"/>
      <c r="Q150" s="271"/>
      <c r="R150" s="270"/>
      <c r="S150" s="175"/>
      <c r="U150" s="272" t="s">
        <v>5</v>
      </c>
      <c r="V150" s="273" t="s">
        <v>39</v>
      </c>
      <c r="W150" s="274">
        <v>0</v>
      </c>
      <c r="X150" s="274">
        <f>W150*K150</f>
        <v>0</v>
      </c>
      <c r="Y150" s="274">
        <v>0</v>
      </c>
      <c r="Z150" s="274">
        <f>Y150*K150</f>
        <v>0</v>
      </c>
      <c r="AA150" s="274">
        <v>0</v>
      </c>
      <c r="AB150" s="275">
        <f>AA150*K150</f>
        <v>0</v>
      </c>
      <c r="AS150" s="154" t="s">
        <v>135</v>
      </c>
      <c r="AU150" s="154" t="s">
        <v>121</v>
      </c>
      <c r="AV150" s="154" t="s">
        <v>80</v>
      </c>
      <c r="AZ150" s="154" t="s">
        <v>120</v>
      </c>
      <c r="BF150" s="276">
        <f>IF(V150="základní",N150,0)</f>
        <v>0</v>
      </c>
      <c r="BG150" s="276">
        <f>IF(V150="snížená",N150,0)</f>
        <v>0</v>
      </c>
      <c r="BH150" s="276">
        <f>IF(V150="zákl. přenesená",N150,0)</f>
        <v>0</v>
      </c>
      <c r="BI150" s="276">
        <f>IF(V150="sníž. přenesená",N150,0)</f>
        <v>0</v>
      </c>
      <c r="BJ150" s="276">
        <f>IF(V150="nulová",N150,0)</f>
        <v>0</v>
      </c>
      <c r="BK150" s="154" t="s">
        <v>80</v>
      </c>
      <c r="BL150" s="276">
        <f>ROUND(L150*K150,2)</f>
        <v>0</v>
      </c>
      <c r="BM150" s="154" t="s">
        <v>135</v>
      </c>
      <c r="BN150" s="154" t="s">
        <v>173</v>
      </c>
    </row>
    <row r="151" spans="2:66" s="284" customFormat="1" ht="22.6" customHeight="1" x14ac:dyDescent="0.35">
      <c r="B151" s="277"/>
      <c r="C151" s="278"/>
      <c r="D151" s="278"/>
      <c r="E151" s="279" t="s">
        <v>5</v>
      </c>
      <c r="F151" s="280" t="s">
        <v>137</v>
      </c>
      <c r="G151" s="281"/>
      <c r="H151" s="281"/>
      <c r="I151" s="281"/>
      <c r="J151" s="278"/>
      <c r="K151" s="282" t="s">
        <v>5</v>
      </c>
      <c r="L151" s="278"/>
      <c r="M151" s="278"/>
      <c r="N151" s="278"/>
      <c r="O151" s="278"/>
      <c r="P151" s="278"/>
      <c r="Q151" s="278"/>
      <c r="R151" s="282"/>
      <c r="S151" s="283"/>
      <c r="U151" s="285"/>
      <c r="V151" s="278"/>
      <c r="W151" s="278"/>
      <c r="X151" s="278"/>
      <c r="Y151" s="278"/>
      <c r="Z151" s="278"/>
      <c r="AA151" s="278"/>
      <c r="AB151" s="286"/>
      <c r="AU151" s="287" t="s">
        <v>123</v>
      </c>
      <c r="AV151" s="287" t="s">
        <v>80</v>
      </c>
      <c r="AW151" s="284" t="s">
        <v>80</v>
      </c>
      <c r="AX151" s="284" t="s">
        <v>31</v>
      </c>
      <c r="AY151" s="284" t="s">
        <v>74</v>
      </c>
      <c r="AZ151" s="287" t="s">
        <v>120</v>
      </c>
    </row>
    <row r="152" spans="2:66" s="295" customFormat="1" ht="22.6" customHeight="1" x14ac:dyDescent="0.35">
      <c r="B152" s="288"/>
      <c r="C152" s="289"/>
      <c r="D152" s="289"/>
      <c r="E152" s="290" t="s">
        <v>5</v>
      </c>
      <c r="F152" s="291" t="s">
        <v>127</v>
      </c>
      <c r="G152" s="292"/>
      <c r="H152" s="292"/>
      <c r="I152" s="292"/>
      <c r="J152" s="289"/>
      <c r="K152" s="293">
        <v>8</v>
      </c>
      <c r="L152" s="289"/>
      <c r="M152" s="289"/>
      <c r="N152" s="289"/>
      <c r="O152" s="289"/>
      <c r="P152" s="289"/>
      <c r="Q152" s="289"/>
      <c r="R152" s="293"/>
      <c r="S152" s="294"/>
      <c r="U152" s="296"/>
      <c r="V152" s="289"/>
      <c r="W152" s="289"/>
      <c r="X152" s="289"/>
      <c r="Y152" s="289"/>
      <c r="Z152" s="289"/>
      <c r="AA152" s="289"/>
      <c r="AB152" s="297"/>
      <c r="AU152" s="298" t="s">
        <v>123</v>
      </c>
      <c r="AV152" s="298" t="s">
        <v>80</v>
      </c>
      <c r="AW152" s="295" t="s">
        <v>83</v>
      </c>
      <c r="AX152" s="295" t="s">
        <v>31</v>
      </c>
      <c r="AY152" s="295" t="s">
        <v>80</v>
      </c>
      <c r="AZ152" s="298" t="s">
        <v>120</v>
      </c>
    </row>
    <row r="153" spans="2:66" s="169" customFormat="1" ht="22.6" customHeight="1" x14ac:dyDescent="0.35">
      <c r="B153" s="170"/>
      <c r="C153" s="266">
        <v>14</v>
      </c>
      <c r="D153" s="266" t="s">
        <v>121</v>
      </c>
      <c r="E153" s="267" t="s">
        <v>174</v>
      </c>
      <c r="F153" s="268" t="s">
        <v>175</v>
      </c>
      <c r="G153" s="268"/>
      <c r="H153" s="268"/>
      <c r="I153" s="268"/>
      <c r="J153" s="269" t="s">
        <v>128</v>
      </c>
      <c r="K153" s="270">
        <v>4</v>
      </c>
      <c r="L153" s="301"/>
      <c r="M153" s="301"/>
      <c r="N153" s="271">
        <f>ROUND(L153*K153,2)</f>
        <v>0</v>
      </c>
      <c r="O153" s="271"/>
      <c r="P153" s="271"/>
      <c r="Q153" s="271"/>
      <c r="R153" s="270"/>
      <c r="S153" s="175"/>
      <c r="U153" s="272" t="s">
        <v>5</v>
      </c>
      <c r="V153" s="273" t="s">
        <v>39</v>
      </c>
      <c r="W153" s="274">
        <v>0</v>
      </c>
      <c r="X153" s="274">
        <f>W153*K153</f>
        <v>0</v>
      </c>
      <c r="Y153" s="274">
        <v>0</v>
      </c>
      <c r="Z153" s="274">
        <f>Y153*K153</f>
        <v>0</v>
      </c>
      <c r="AA153" s="274">
        <v>0</v>
      </c>
      <c r="AB153" s="275">
        <f>AA153*K153</f>
        <v>0</v>
      </c>
      <c r="AS153" s="154" t="s">
        <v>135</v>
      </c>
      <c r="AU153" s="154" t="s">
        <v>121</v>
      </c>
      <c r="AV153" s="154" t="s">
        <v>80</v>
      </c>
      <c r="AZ153" s="154" t="s">
        <v>120</v>
      </c>
      <c r="BF153" s="276">
        <f>IF(V153="základní",N153,0)</f>
        <v>0</v>
      </c>
      <c r="BG153" s="276">
        <f>IF(V153="snížená",N153,0)</f>
        <v>0</v>
      </c>
      <c r="BH153" s="276">
        <f>IF(V153="zákl. přenesená",N153,0)</f>
        <v>0</v>
      </c>
      <c r="BI153" s="276">
        <f>IF(V153="sníž. přenesená",N153,0)</f>
        <v>0</v>
      </c>
      <c r="BJ153" s="276">
        <f>IF(V153="nulová",N153,0)</f>
        <v>0</v>
      </c>
      <c r="BK153" s="154" t="s">
        <v>80</v>
      </c>
      <c r="BL153" s="276">
        <f>ROUND(L153*K153,2)</f>
        <v>0</v>
      </c>
      <c r="BM153" s="154" t="s">
        <v>135</v>
      </c>
      <c r="BN153" s="154" t="s">
        <v>176</v>
      </c>
    </row>
    <row r="154" spans="2:66" s="284" customFormat="1" ht="22.6" customHeight="1" x14ac:dyDescent="0.35">
      <c r="B154" s="277"/>
      <c r="C154" s="278"/>
      <c r="D154" s="278"/>
      <c r="E154" s="279" t="s">
        <v>5</v>
      </c>
      <c r="F154" s="280" t="s">
        <v>137</v>
      </c>
      <c r="G154" s="281"/>
      <c r="H154" s="281"/>
      <c r="I154" s="281"/>
      <c r="J154" s="278"/>
      <c r="K154" s="282" t="s">
        <v>5</v>
      </c>
      <c r="L154" s="278"/>
      <c r="M154" s="278"/>
      <c r="N154" s="278"/>
      <c r="O154" s="278"/>
      <c r="P154" s="278"/>
      <c r="Q154" s="278"/>
      <c r="R154" s="282"/>
      <c r="S154" s="283"/>
      <c r="U154" s="285"/>
      <c r="V154" s="278"/>
      <c r="W154" s="278"/>
      <c r="X154" s="278"/>
      <c r="Y154" s="278"/>
      <c r="Z154" s="278"/>
      <c r="AA154" s="278"/>
      <c r="AB154" s="286"/>
      <c r="AU154" s="287" t="s">
        <v>123</v>
      </c>
      <c r="AV154" s="287" t="s">
        <v>80</v>
      </c>
      <c r="AW154" s="284" t="s">
        <v>80</v>
      </c>
      <c r="AX154" s="284" t="s">
        <v>31</v>
      </c>
      <c r="AY154" s="284" t="s">
        <v>74</v>
      </c>
      <c r="AZ154" s="287" t="s">
        <v>120</v>
      </c>
    </row>
    <row r="155" spans="2:66" s="295" customFormat="1" ht="22.6" customHeight="1" x14ac:dyDescent="0.35">
      <c r="B155" s="288"/>
      <c r="C155" s="289"/>
      <c r="D155" s="289"/>
      <c r="E155" s="290" t="s">
        <v>5</v>
      </c>
      <c r="F155" s="291" t="s">
        <v>122</v>
      </c>
      <c r="G155" s="292"/>
      <c r="H155" s="292"/>
      <c r="I155" s="292"/>
      <c r="J155" s="289"/>
      <c r="K155" s="293">
        <v>4</v>
      </c>
      <c r="L155" s="289"/>
      <c r="M155" s="289"/>
      <c r="N155" s="289"/>
      <c r="O155" s="289"/>
      <c r="P155" s="289"/>
      <c r="Q155" s="289"/>
      <c r="R155" s="293"/>
      <c r="S155" s="294"/>
      <c r="U155" s="296"/>
      <c r="V155" s="289"/>
      <c r="W155" s="289"/>
      <c r="X155" s="289"/>
      <c r="Y155" s="289"/>
      <c r="Z155" s="289"/>
      <c r="AA155" s="289"/>
      <c r="AB155" s="297"/>
      <c r="AU155" s="298" t="s">
        <v>123</v>
      </c>
      <c r="AV155" s="298" t="s">
        <v>80</v>
      </c>
      <c r="AW155" s="295" t="s">
        <v>83</v>
      </c>
      <c r="AX155" s="295" t="s">
        <v>31</v>
      </c>
      <c r="AY155" s="295" t="s">
        <v>80</v>
      </c>
      <c r="AZ155" s="298" t="s">
        <v>120</v>
      </c>
    </row>
    <row r="156" spans="2:66" s="169" customFormat="1" ht="31.6" customHeight="1" x14ac:dyDescent="0.35">
      <c r="B156" s="170"/>
      <c r="C156" s="266">
        <v>15</v>
      </c>
      <c r="D156" s="266" t="s">
        <v>121</v>
      </c>
      <c r="E156" s="267" t="s">
        <v>177</v>
      </c>
      <c r="F156" s="268" t="s">
        <v>178</v>
      </c>
      <c r="G156" s="268"/>
      <c r="H156" s="268"/>
      <c r="I156" s="268"/>
      <c r="J156" s="269" t="s">
        <v>128</v>
      </c>
      <c r="K156" s="270">
        <v>60</v>
      </c>
      <c r="L156" s="301"/>
      <c r="M156" s="301"/>
      <c r="N156" s="271">
        <f>ROUND(L156*K156,2)</f>
        <v>0</v>
      </c>
      <c r="O156" s="271"/>
      <c r="P156" s="271"/>
      <c r="Q156" s="271"/>
      <c r="R156" s="270"/>
      <c r="S156" s="175"/>
      <c r="U156" s="272" t="s">
        <v>5</v>
      </c>
      <c r="V156" s="273" t="s">
        <v>39</v>
      </c>
      <c r="W156" s="274">
        <v>0</v>
      </c>
      <c r="X156" s="274">
        <f>W156*K156</f>
        <v>0</v>
      </c>
      <c r="Y156" s="274">
        <v>0</v>
      </c>
      <c r="Z156" s="274">
        <f>Y156*K156</f>
        <v>0</v>
      </c>
      <c r="AA156" s="274">
        <v>0</v>
      </c>
      <c r="AB156" s="275">
        <f>AA156*K156</f>
        <v>0</v>
      </c>
      <c r="AS156" s="154" t="s">
        <v>135</v>
      </c>
      <c r="AU156" s="154" t="s">
        <v>121</v>
      </c>
      <c r="AV156" s="154" t="s">
        <v>80</v>
      </c>
      <c r="AZ156" s="154" t="s">
        <v>120</v>
      </c>
      <c r="BF156" s="276">
        <f>IF(V156="základní",N156,0)</f>
        <v>0</v>
      </c>
      <c r="BG156" s="276">
        <f>IF(V156="snížená",N156,0)</f>
        <v>0</v>
      </c>
      <c r="BH156" s="276">
        <f>IF(V156="zákl. přenesená",N156,0)</f>
        <v>0</v>
      </c>
      <c r="BI156" s="276">
        <f>IF(V156="sníž. přenesená",N156,0)</f>
        <v>0</v>
      </c>
      <c r="BJ156" s="276">
        <f>IF(V156="nulová",N156,0)</f>
        <v>0</v>
      </c>
      <c r="BK156" s="154" t="s">
        <v>80</v>
      </c>
      <c r="BL156" s="276">
        <f>ROUND(L156*K156,2)</f>
        <v>0</v>
      </c>
      <c r="BM156" s="154" t="s">
        <v>135</v>
      </c>
      <c r="BN156" s="154" t="s">
        <v>179</v>
      </c>
    </row>
    <row r="157" spans="2:66" s="284" customFormat="1" ht="22.6" customHeight="1" x14ac:dyDescent="0.35">
      <c r="B157" s="277"/>
      <c r="C157" s="278"/>
      <c r="D157" s="278"/>
      <c r="E157" s="279" t="s">
        <v>5</v>
      </c>
      <c r="F157" s="280" t="s">
        <v>137</v>
      </c>
      <c r="G157" s="281"/>
      <c r="H157" s="281"/>
      <c r="I157" s="281"/>
      <c r="J157" s="278"/>
      <c r="K157" s="282" t="s">
        <v>5</v>
      </c>
      <c r="L157" s="278"/>
      <c r="M157" s="278"/>
      <c r="N157" s="278"/>
      <c r="O157" s="278"/>
      <c r="P157" s="278"/>
      <c r="Q157" s="278"/>
      <c r="R157" s="282"/>
      <c r="S157" s="283"/>
      <c r="U157" s="285"/>
      <c r="V157" s="278"/>
      <c r="W157" s="278"/>
      <c r="X157" s="278"/>
      <c r="Y157" s="278"/>
      <c r="Z157" s="278"/>
      <c r="AA157" s="278"/>
      <c r="AB157" s="286"/>
      <c r="AU157" s="287" t="s">
        <v>123</v>
      </c>
      <c r="AV157" s="287" t="s">
        <v>80</v>
      </c>
      <c r="AW157" s="284" t="s">
        <v>80</v>
      </c>
      <c r="AX157" s="284" t="s">
        <v>31</v>
      </c>
      <c r="AY157" s="284" t="s">
        <v>74</v>
      </c>
      <c r="AZ157" s="287" t="s">
        <v>120</v>
      </c>
    </row>
    <row r="158" spans="2:66" s="295" customFormat="1" ht="22.6" customHeight="1" x14ac:dyDescent="0.35">
      <c r="B158" s="288"/>
      <c r="C158" s="289"/>
      <c r="D158" s="289"/>
      <c r="E158" s="290" t="s">
        <v>5</v>
      </c>
      <c r="F158" s="291" t="s">
        <v>132</v>
      </c>
      <c r="G158" s="292"/>
      <c r="H158" s="292"/>
      <c r="I158" s="292"/>
      <c r="J158" s="289"/>
      <c r="K158" s="293">
        <v>60</v>
      </c>
      <c r="L158" s="289"/>
      <c r="M158" s="289"/>
      <c r="N158" s="289"/>
      <c r="O158" s="289"/>
      <c r="P158" s="289"/>
      <c r="Q158" s="289"/>
      <c r="R158" s="293"/>
      <c r="S158" s="294"/>
      <c r="U158" s="296"/>
      <c r="V158" s="289"/>
      <c r="W158" s="289"/>
      <c r="X158" s="289"/>
      <c r="Y158" s="289"/>
      <c r="Z158" s="289"/>
      <c r="AA158" s="289"/>
      <c r="AB158" s="297"/>
      <c r="AU158" s="298" t="s">
        <v>123</v>
      </c>
      <c r="AV158" s="298" t="s">
        <v>80</v>
      </c>
      <c r="AW158" s="295" t="s">
        <v>83</v>
      </c>
      <c r="AX158" s="295" t="s">
        <v>31</v>
      </c>
      <c r="AY158" s="295" t="s">
        <v>80</v>
      </c>
      <c r="AZ158" s="298" t="s">
        <v>120</v>
      </c>
    </row>
    <row r="159" spans="2:66" s="169" customFormat="1" ht="31.6" customHeight="1" x14ac:dyDescent="0.35">
      <c r="B159" s="170"/>
      <c r="C159" s="266">
        <v>16</v>
      </c>
      <c r="D159" s="266" t="s">
        <v>121</v>
      </c>
      <c r="E159" s="267" t="s">
        <v>180</v>
      </c>
      <c r="F159" s="268" t="s">
        <v>181</v>
      </c>
      <c r="G159" s="268"/>
      <c r="H159" s="268"/>
      <c r="I159" s="268"/>
      <c r="J159" s="269" t="s">
        <v>128</v>
      </c>
      <c r="K159" s="270">
        <v>4</v>
      </c>
      <c r="L159" s="301"/>
      <c r="M159" s="301"/>
      <c r="N159" s="271">
        <f>ROUND(L159*K159,2)</f>
        <v>0</v>
      </c>
      <c r="O159" s="271"/>
      <c r="P159" s="271"/>
      <c r="Q159" s="271"/>
      <c r="R159" s="270"/>
      <c r="S159" s="175"/>
      <c r="U159" s="272" t="s">
        <v>5</v>
      </c>
      <c r="V159" s="273" t="s">
        <v>39</v>
      </c>
      <c r="W159" s="274">
        <v>0</v>
      </c>
      <c r="X159" s="274">
        <f>W159*K159</f>
        <v>0</v>
      </c>
      <c r="Y159" s="274">
        <v>0</v>
      </c>
      <c r="Z159" s="274">
        <f>Y159*K159</f>
        <v>0</v>
      </c>
      <c r="AA159" s="274">
        <v>0</v>
      </c>
      <c r="AB159" s="275">
        <f>AA159*K159</f>
        <v>0</v>
      </c>
      <c r="AS159" s="154" t="s">
        <v>135</v>
      </c>
      <c r="AU159" s="154" t="s">
        <v>121</v>
      </c>
      <c r="AV159" s="154" t="s">
        <v>80</v>
      </c>
      <c r="AZ159" s="154" t="s">
        <v>120</v>
      </c>
      <c r="BF159" s="276">
        <f>IF(V159="základní",N159,0)</f>
        <v>0</v>
      </c>
      <c r="BG159" s="276">
        <f>IF(V159="snížená",N159,0)</f>
        <v>0</v>
      </c>
      <c r="BH159" s="276">
        <f>IF(V159="zákl. přenesená",N159,0)</f>
        <v>0</v>
      </c>
      <c r="BI159" s="276">
        <f>IF(V159="sníž. přenesená",N159,0)</f>
        <v>0</v>
      </c>
      <c r="BJ159" s="276">
        <f>IF(V159="nulová",N159,0)</f>
        <v>0</v>
      </c>
      <c r="BK159" s="154" t="s">
        <v>80</v>
      </c>
      <c r="BL159" s="276">
        <f>ROUND(L159*K159,2)</f>
        <v>0</v>
      </c>
      <c r="BM159" s="154" t="s">
        <v>135</v>
      </c>
      <c r="BN159" s="154" t="s">
        <v>182</v>
      </c>
    </row>
    <row r="160" spans="2:66" s="284" customFormat="1" ht="22.6" customHeight="1" x14ac:dyDescent="0.35">
      <c r="B160" s="277"/>
      <c r="C160" s="278"/>
      <c r="D160" s="278"/>
      <c r="E160" s="279" t="s">
        <v>5</v>
      </c>
      <c r="F160" s="280" t="s">
        <v>137</v>
      </c>
      <c r="G160" s="281"/>
      <c r="H160" s="281"/>
      <c r="I160" s="281"/>
      <c r="J160" s="278"/>
      <c r="K160" s="282" t="s">
        <v>5</v>
      </c>
      <c r="L160" s="278"/>
      <c r="M160" s="278"/>
      <c r="N160" s="278"/>
      <c r="O160" s="278"/>
      <c r="P160" s="278"/>
      <c r="Q160" s="278"/>
      <c r="R160" s="282"/>
      <c r="S160" s="283"/>
      <c r="U160" s="285"/>
      <c r="V160" s="278"/>
      <c r="W160" s="278"/>
      <c r="X160" s="278"/>
      <c r="Y160" s="278"/>
      <c r="Z160" s="278"/>
      <c r="AA160" s="278"/>
      <c r="AB160" s="286"/>
      <c r="AU160" s="287" t="s">
        <v>123</v>
      </c>
      <c r="AV160" s="287" t="s">
        <v>80</v>
      </c>
      <c r="AW160" s="284" t="s">
        <v>80</v>
      </c>
      <c r="AX160" s="284" t="s">
        <v>31</v>
      </c>
      <c r="AY160" s="284" t="s">
        <v>74</v>
      </c>
      <c r="AZ160" s="287" t="s">
        <v>120</v>
      </c>
    </row>
    <row r="161" spans="2:66" s="295" customFormat="1" ht="22.6" customHeight="1" x14ac:dyDescent="0.35">
      <c r="B161" s="288"/>
      <c r="C161" s="289"/>
      <c r="D161" s="289"/>
      <c r="E161" s="290" t="s">
        <v>5</v>
      </c>
      <c r="F161" s="291" t="s">
        <v>122</v>
      </c>
      <c r="G161" s="292"/>
      <c r="H161" s="292"/>
      <c r="I161" s="292"/>
      <c r="J161" s="289"/>
      <c r="K161" s="293">
        <v>4</v>
      </c>
      <c r="L161" s="289"/>
      <c r="M161" s="289"/>
      <c r="N161" s="289"/>
      <c r="O161" s="289"/>
      <c r="P161" s="289"/>
      <c r="Q161" s="289"/>
      <c r="R161" s="293"/>
      <c r="S161" s="294"/>
      <c r="U161" s="296"/>
      <c r="V161" s="289"/>
      <c r="W161" s="289"/>
      <c r="X161" s="289"/>
      <c r="Y161" s="289"/>
      <c r="Z161" s="289"/>
      <c r="AA161" s="289"/>
      <c r="AB161" s="297"/>
      <c r="AU161" s="298" t="s">
        <v>123</v>
      </c>
      <c r="AV161" s="298" t="s">
        <v>80</v>
      </c>
      <c r="AW161" s="295" t="s">
        <v>83</v>
      </c>
      <c r="AX161" s="295" t="s">
        <v>31</v>
      </c>
      <c r="AY161" s="295" t="s">
        <v>80</v>
      </c>
      <c r="AZ161" s="298" t="s">
        <v>120</v>
      </c>
    </row>
    <row r="162" spans="2:66" s="169" customFormat="1" ht="22.6" customHeight="1" x14ac:dyDescent="0.35">
      <c r="B162" s="170"/>
      <c r="C162" s="266">
        <v>17</v>
      </c>
      <c r="D162" s="266" t="s">
        <v>121</v>
      </c>
      <c r="E162" s="267" t="s">
        <v>183</v>
      </c>
      <c r="F162" s="268" t="s">
        <v>184</v>
      </c>
      <c r="G162" s="268"/>
      <c r="H162" s="268"/>
      <c r="I162" s="268"/>
      <c r="J162" s="269" t="s">
        <v>128</v>
      </c>
      <c r="K162" s="270">
        <v>6</v>
      </c>
      <c r="L162" s="301"/>
      <c r="M162" s="301"/>
      <c r="N162" s="271">
        <f>ROUND(L162*K162,2)</f>
        <v>0</v>
      </c>
      <c r="O162" s="271"/>
      <c r="P162" s="271"/>
      <c r="Q162" s="271"/>
      <c r="R162" s="270"/>
      <c r="S162" s="175"/>
      <c r="U162" s="272" t="s">
        <v>5</v>
      </c>
      <c r="V162" s="273" t="s">
        <v>39</v>
      </c>
      <c r="W162" s="274">
        <v>0</v>
      </c>
      <c r="X162" s="274">
        <f>W162*K162</f>
        <v>0</v>
      </c>
      <c r="Y162" s="274">
        <v>0</v>
      </c>
      <c r="Z162" s="274">
        <f>Y162*K162</f>
        <v>0</v>
      </c>
      <c r="AA162" s="274">
        <v>0</v>
      </c>
      <c r="AB162" s="275">
        <f>AA162*K162</f>
        <v>0</v>
      </c>
      <c r="AS162" s="154" t="s">
        <v>135</v>
      </c>
      <c r="AU162" s="154" t="s">
        <v>121</v>
      </c>
      <c r="AV162" s="154" t="s">
        <v>80</v>
      </c>
      <c r="AZ162" s="154" t="s">
        <v>120</v>
      </c>
      <c r="BF162" s="276">
        <f>IF(V162="základní",N162,0)</f>
        <v>0</v>
      </c>
      <c r="BG162" s="276">
        <f>IF(V162="snížená",N162,0)</f>
        <v>0</v>
      </c>
      <c r="BH162" s="276">
        <f>IF(V162="zákl. přenesená",N162,0)</f>
        <v>0</v>
      </c>
      <c r="BI162" s="276">
        <f>IF(V162="sníž. přenesená",N162,0)</f>
        <v>0</v>
      </c>
      <c r="BJ162" s="276">
        <f>IF(V162="nulová",N162,0)</f>
        <v>0</v>
      </c>
      <c r="BK162" s="154" t="s">
        <v>80</v>
      </c>
      <c r="BL162" s="276">
        <f>ROUND(L162*K162,2)</f>
        <v>0</v>
      </c>
      <c r="BM162" s="154" t="s">
        <v>135</v>
      </c>
      <c r="BN162" s="154" t="s">
        <v>185</v>
      </c>
    </row>
    <row r="163" spans="2:66" s="284" customFormat="1" ht="22.6" customHeight="1" x14ac:dyDescent="0.35">
      <c r="B163" s="277"/>
      <c r="C163" s="278"/>
      <c r="D163" s="278"/>
      <c r="E163" s="279" t="s">
        <v>5</v>
      </c>
      <c r="F163" s="280" t="s">
        <v>137</v>
      </c>
      <c r="G163" s="281"/>
      <c r="H163" s="281"/>
      <c r="I163" s="281"/>
      <c r="J163" s="278"/>
      <c r="K163" s="282" t="s">
        <v>5</v>
      </c>
      <c r="L163" s="278"/>
      <c r="M163" s="278"/>
      <c r="N163" s="278"/>
      <c r="O163" s="278"/>
      <c r="P163" s="278"/>
      <c r="Q163" s="278"/>
      <c r="R163" s="282"/>
      <c r="S163" s="283"/>
      <c r="U163" s="285"/>
      <c r="V163" s="278"/>
      <c r="W163" s="278"/>
      <c r="X163" s="278"/>
      <c r="Y163" s="278"/>
      <c r="Z163" s="278"/>
      <c r="AA163" s="278"/>
      <c r="AB163" s="286"/>
      <c r="AU163" s="287" t="s">
        <v>123</v>
      </c>
      <c r="AV163" s="287" t="s">
        <v>80</v>
      </c>
      <c r="AW163" s="284" t="s">
        <v>80</v>
      </c>
      <c r="AX163" s="284" t="s">
        <v>31</v>
      </c>
      <c r="AY163" s="284" t="s">
        <v>74</v>
      </c>
      <c r="AZ163" s="287" t="s">
        <v>120</v>
      </c>
    </row>
    <row r="164" spans="2:66" s="295" customFormat="1" ht="22.6" customHeight="1" x14ac:dyDescent="0.35">
      <c r="B164" s="288"/>
      <c r="C164" s="289"/>
      <c r="D164" s="289"/>
      <c r="E164" s="290" t="s">
        <v>5</v>
      </c>
      <c r="F164" s="291" t="s">
        <v>126</v>
      </c>
      <c r="G164" s="292"/>
      <c r="H164" s="292"/>
      <c r="I164" s="292"/>
      <c r="J164" s="289"/>
      <c r="K164" s="293">
        <v>6</v>
      </c>
      <c r="L164" s="289"/>
      <c r="M164" s="289"/>
      <c r="N164" s="289"/>
      <c r="O164" s="289"/>
      <c r="P164" s="289"/>
      <c r="Q164" s="289"/>
      <c r="R164" s="293"/>
      <c r="S164" s="294"/>
      <c r="U164" s="296"/>
      <c r="V164" s="289"/>
      <c r="W164" s="289"/>
      <c r="X164" s="289"/>
      <c r="Y164" s="289"/>
      <c r="Z164" s="289"/>
      <c r="AA164" s="289"/>
      <c r="AB164" s="297"/>
      <c r="AU164" s="298" t="s">
        <v>123</v>
      </c>
      <c r="AV164" s="298" t="s">
        <v>80</v>
      </c>
      <c r="AW164" s="295" t="s">
        <v>83</v>
      </c>
      <c r="AX164" s="295" t="s">
        <v>31</v>
      </c>
      <c r="AY164" s="295" t="s">
        <v>80</v>
      </c>
      <c r="AZ164" s="298" t="s">
        <v>120</v>
      </c>
    </row>
    <row r="165" spans="2:66" s="169" customFormat="1" ht="31.6" customHeight="1" x14ac:dyDescent="0.35">
      <c r="B165" s="170"/>
      <c r="C165" s="266">
        <v>18</v>
      </c>
      <c r="D165" s="266" t="s">
        <v>121</v>
      </c>
      <c r="E165" s="267" t="s">
        <v>186</v>
      </c>
      <c r="F165" s="268" t="s">
        <v>178</v>
      </c>
      <c r="G165" s="268"/>
      <c r="H165" s="268"/>
      <c r="I165" s="268"/>
      <c r="J165" s="269" t="s">
        <v>128</v>
      </c>
      <c r="K165" s="270">
        <v>8</v>
      </c>
      <c r="L165" s="301"/>
      <c r="M165" s="301"/>
      <c r="N165" s="271">
        <f>ROUND(L165*K165,2)</f>
        <v>0</v>
      </c>
      <c r="O165" s="271"/>
      <c r="P165" s="271"/>
      <c r="Q165" s="271"/>
      <c r="R165" s="270"/>
      <c r="S165" s="175"/>
      <c r="U165" s="272" t="s">
        <v>5</v>
      </c>
      <c r="V165" s="273" t="s">
        <v>39</v>
      </c>
      <c r="W165" s="274">
        <v>0</v>
      </c>
      <c r="X165" s="274">
        <f>W165*K165</f>
        <v>0</v>
      </c>
      <c r="Y165" s="274">
        <v>0</v>
      </c>
      <c r="Z165" s="274">
        <f>Y165*K165</f>
        <v>0</v>
      </c>
      <c r="AA165" s="274">
        <v>0</v>
      </c>
      <c r="AB165" s="275">
        <f>AA165*K165</f>
        <v>0</v>
      </c>
      <c r="AS165" s="154" t="s">
        <v>135</v>
      </c>
      <c r="AU165" s="154" t="s">
        <v>121</v>
      </c>
      <c r="AV165" s="154" t="s">
        <v>80</v>
      </c>
      <c r="AZ165" s="154" t="s">
        <v>120</v>
      </c>
      <c r="BF165" s="276">
        <f>IF(V165="základní",N165,0)</f>
        <v>0</v>
      </c>
      <c r="BG165" s="276">
        <f>IF(V165="snížená",N165,0)</f>
        <v>0</v>
      </c>
      <c r="BH165" s="276">
        <f>IF(V165="zákl. přenesená",N165,0)</f>
        <v>0</v>
      </c>
      <c r="BI165" s="276">
        <f>IF(V165="sníž. přenesená",N165,0)</f>
        <v>0</v>
      </c>
      <c r="BJ165" s="276">
        <f>IF(V165="nulová",N165,0)</f>
        <v>0</v>
      </c>
      <c r="BK165" s="154" t="s">
        <v>80</v>
      </c>
      <c r="BL165" s="276">
        <f>ROUND(L165*K165,2)</f>
        <v>0</v>
      </c>
      <c r="BM165" s="154" t="s">
        <v>135</v>
      </c>
      <c r="BN165" s="154" t="s">
        <v>187</v>
      </c>
    </row>
    <row r="166" spans="2:66" s="284" customFormat="1" ht="22.6" customHeight="1" x14ac:dyDescent="0.35">
      <c r="B166" s="277"/>
      <c r="C166" s="278"/>
      <c r="D166" s="278"/>
      <c r="E166" s="279" t="s">
        <v>5</v>
      </c>
      <c r="F166" s="280" t="s">
        <v>137</v>
      </c>
      <c r="G166" s="281"/>
      <c r="H166" s="281"/>
      <c r="I166" s="281"/>
      <c r="J166" s="278"/>
      <c r="K166" s="282" t="s">
        <v>5</v>
      </c>
      <c r="L166" s="278"/>
      <c r="M166" s="278"/>
      <c r="N166" s="278"/>
      <c r="O166" s="278"/>
      <c r="P166" s="278"/>
      <c r="Q166" s="278"/>
      <c r="R166" s="282"/>
      <c r="S166" s="283"/>
      <c r="U166" s="285"/>
      <c r="V166" s="278"/>
      <c r="W166" s="278"/>
      <c r="X166" s="278"/>
      <c r="Y166" s="278"/>
      <c r="Z166" s="278"/>
      <c r="AA166" s="278"/>
      <c r="AB166" s="286"/>
      <c r="AU166" s="287" t="s">
        <v>123</v>
      </c>
      <c r="AV166" s="287" t="s">
        <v>80</v>
      </c>
      <c r="AW166" s="284" t="s">
        <v>80</v>
      </c>
      <c r="AX166" s="284" t="s">
        <v>31</v>
      </c>
      <c r="AY166" s="284" t="s">
        <v>74</v>
      </c>
      <c r="AZ166" s="287" t="s">
        <v>120</v>
      </c>
    </row>
    <row r="167" spans="2:66" s="295" customFormat="1" ht="22.6" customHeight="1" x14ac:dyDescent="0.35">
      <c r="B167" s="288"/>
      <c r="C167" s="289"/>
      <c r="D167" s="289"/>
      <c r="E167" s="290" t="s">
        <v>5</v>
      </c>
      <c r="F167" s="291" t="s">
        <v>127</v>
      </c>
      <c r="G167" s="292"/>
      <c r="H167" s="292"/>
      <c r="I167" s="292"/>
      <c r="J167" s="289"/>
      <c r="K167" s="293">
        <v>8</v>
      </c>
      <c r="L167" s="289"/>
      <c r="M167" s="289"/>
      <c r="N167" s="289"/>
      <c r="O167" s="289"/>
      <c r="P167" s="289"/>
      <c r="Q167" s="289"/>
      <c r="R167" s="293"/>
      <c r="S167" s="294"/>
      <c r="U167" s="296"/>
      <c r="V167" s="289"/>
      <c r="W167" s="289"/>
      <c r="X167" s="289"/>
      <c r="Y167" s="289"/>
      <c r="Z167" s="289"/>
      <c r="AA167" s="289"/>
      <c r="AB167" s="297"/>
      <c r="AU167" s="298" t="s">
        <v>123</v>
      </c>
      <c r="AV167" s="298" t="s">
        <v>80</v>
      </c>
      <c r="AW167" s="295" t="s">
        <v>83</v>
      </c>
      <c r="AX167" s="295" t="s">
        <v>31</v>
      </c>
      <c r="AY167" s="295" t="s">
        <v>80</v>
      </c>
      <c r="AZ167" s="298" t="s">
        <v>120</v>
      </c>
    </row>
    <row r="168" spans="2:66" s="169" customFormat="1" ht="31.6" customHeight="1" x14ac:dyDescent="0.35">
      <c r="B168" s="170"/>
      <c r="C168" s="266">
        <v>19</v>
      </c>
      <c r="D168" s="266" t="s">
        <v>121</v>
      </c>
      <c r="E168" s="267" t="s">
        <v>188</v>
      </c>
      <c r="F168" s="268" t="s">
        <v>189</v>
      </c>
      <c r="G168" s="268"/>
      <c r="H168" s="268"/>
      <c r="I168" s="268"/>
      <c r="J168" s="269" t="s">
        <v>128</v>
      </c>
      <c r="K168" s="270">
        <v>20</v>
      </c>
      <c r="L168" s="301"/>
      <c r="M168" s="301"/>
      <c r="N168" s="271">
        <f>ROUND(L168*K168,2)</f>
        <v>0</v>
      </c>
      <c r="O168" s="271"/>
      <c r="P168" s="271"/>
      <c r="Q168" s="271"/>
      <c r="R168" s="270"/>
      <c r="S168" s="175"/>
      <c r="U168" s="272" t="s">
        <v>5</v>
      </c>
      <c r="V168" s="273" t="s">
        <v>39</v>
      </c>
      <c r="W168" s="274">
        <v>0</v>
      </c>
      <c r="X168" s="274">
        <f>W168*K168</f>
        <v>0</v>
      </c>
      <c r="Y168" s="274">
        <v>0</v>
      </c>
      <c r="Z168" s="274">
        <f>Y168*K168</f>
        <v>0</v>
      </c>
      <c r="AA168" s="274">
        <v>0</v>
      </c>
      <c r="AB168" s="275">
        <f>AA168*K168</f>
        <v>0</v>
      </c>
      <c r="AS168" s="154" t="s">
        <v>135</v>
      </c>
      <c r="AU168" s="154" t="s">
        <v>121</v>
      </c>
      <c r="AV168" s="154" t="s">
        <v>80</v>
      </c>
      <c r="AZ168" s="154" t="s">
        <v>120</v>
      </c>
      <c r="BF168" s="276">
        <f>IF(V168="základní",N168,0)</f>
        <v>0</v>
      </c>
      <c r="BG168" s="276">
        <f>IF(V168="snížená",N168,0)</f>
        <v>0</v>
      </c>
      <c r="BH168" s="276">
        <f>IF(V168="zákl. přenesená",N168,0)</f>
        <v>0</v>
      </c>
      <c r="BI168" s="276">
        <f>IF(V168="sníž. přenesená",N168,0)</f>
        <v>0</v>
      </c>
      <c r="BJ168" s="276">
        <f>IF(V168="nulová",N168,0)</f>
        <v>0</v>
      </c>
      <c r="BK168" s="154" t="s">
        <v>80</v>
      </c>
      <c r="BL168" s="276">
        <f>ROUND(L168*K168,2)</f>
        <v>0</v>
      </c>
      <c r="BM168" s="154" t="s">
        <v>135</v>
      </c>
      <c r="BN168" s="154" t="s">
        <v>190</v>
      </c>
    </row>
    <row r="169" spans="2:66" s="284" customFormat="1" ht="22.6" customHeight="1" x14ac:dyDescent="0.35">
      <c r="B169" s="277"/>
      <c r="C169" s="278"/>
      <c r="D169" s="278"/>
      <c r="E169" s="279" t="s">
        <v>5</v>
      </c>
      <c r="F169" s="280" t="s">
        <v>137</v>
      </c>
      <c r="G169" s="281"/>
      <c r="H169" s="281"/>
      <c r="I169" s="281"/>
      <c r="J169" s="278"/>
      <c r="K169" s="282" t="s">
        <v>5</v>
      </c>
      <c r="L169" s="278"/>
      <c r="M169" s="278"/>
      <c r="N169" s="278"/>
      <c r="O169" s="278"/>
      <c r="P169" s="278"/>
      <c r="Q169" s="278"/>
      <c r="R169" s="282"/>
      <c r="S169" s="283"/>
      <c r="U169" s="285"/>
      <c r="V169" s="278"/>
      <c r="W169" s="278"/>
      <c r="X169" s="278"/>
      <c r="Y169" s="278"/>
      <c r="Z169" s="278"/>
      <c r="AA169" s="278"/>
      <c r="AB169" s="286"/>
      <c r="AU169" s="287" t="s">
        <v>123</v>
      </c>
      <c r="AV169" s="287" t="s">
        <v>80</v>
      </c>
      <c r="AW169" s="284" t="s">
        <v>80</v>
      </c>
      <c r="AX169" s="284" t="s">
        <v>31</v>
      </c>
      <c r="AY169" s="284" t="s">
        <v>74</v>
      </c>
      <c r="AZ169" s="287" t="s">
        <v>120</v>
      </c>
    </row>
    <row r="170" spans="2:66" s="295" customFormat="1" ht="22.6" customHeight="1" x14ac:dyDescent="0.35">
      <c r="B170" s="288"/>
      <c r="C170" s="289"/>
      <c r="D170" s="289"/>
      <c r="E170" s="290" t="s">
        <v>5</v>
      </c>
      <c r="F170" s="291" t="s">
        <v>129</v>
      </c>
      <c r="G170" s="292"/>
      <c r="H170" s="292"/>
      <c r="I170" s="292"/>
      <c r="J170" s="289"/>
      <c r="K170" s="293">
        <v>20</v>
      </c>
      <c r="L170" s="289"/>
      <c r="M170" s="289"/>
      <c r="N170" s="289"/>
      <c r="O170" s="289"/>
      <c r="P170" s="289"/>
      <c r="Q170" s="289"/>
      <c r="R170" s="293"/>
      <c r="S170" s="294"/>
      <c r="U170" s="296"/>
      <c r="V170" s="289"/>
      <c r="W170" s="289"/>
      <c r="X170" s="289"/>
      <c r="Y170" s="289"/>
      <c r="Z170" s="289"/>
      <c r="AA170" s="289"/>
      <c r="AB170" s="297"/>
      <c r="AU170" s="298" t="s">
        <v>123</v>
      </c>
      <c r="AV170" s="298" t="s">
        <v>80</v>
      </c>
      <c r="AW170" s="295" t="s">
        <v>83</v>
      </c>
      <c r="AX170" s="295" t="s">
        <v>31</v>
      </c>
      <c r="AY170" s="295" t="s">
        <v>80</v>
      </c>
      <c r="AZ170" s="298" t="s">
        <v>120</v>
      </c>
    </row>
    <row r="171" spans="2:66" s="169" customFormat="1" ht="6.9" customHeight="1" x14ac:dyDescent="0.35">
      <c r="B171" s="205"/>
      <c r="C171" s="206"/>
      <c r="D171" s="206"/>
      <c r="E171" s="206"/>
      <c r="F171" s="206"/>
      <c r="G171" s="206"/>
      <c r="H171" s="206"/>
      <c r="I171" s="206"/>
      <c r="J171" s="206"/>
      <c r="K171" s="206"/>
      <c r="L171" s="206"/>
      <c r="M171" s="206"/>
      <c r="N171" s="206"/>
      <c r="O171" s="206"/>
      <c r="P171" s="206"/>
      <c r="Q171" s="206"/>
      <c r="R171" s="206"/>
      <c r="S171" s="207"/>
    </row>
  </sheetData>
  <sheetProtection algorithmName="SHA-512" hashValue="m8Wa9N6SegRR+lkM+K9+s2yQ+Bg8W5XeQDTcF44Rif/h2UmG5xt23Jw4XQIl2Qxdum9Zl06sGG/Hb1u0mUKvLA==" saltValue="ydtBG9PzltOHMzRTj6n5uw==" spinCount="100000" sheet="1" objects="1" scenarios="1"/>
  <protectedRanges>
    <protectedRange sqref="L114:M114 L117:M117 L120:M120 L123:M123 L126:M126 L129:M129 L132:M132 L135:M135 L138:M138 L141:M141 L144:M144 L147:M147 L150:M150 L153:M153 L156:M156 L159:M159 L162:M162 L165:M165" name="Oblast1"/>
  </protectedRanges>
  <mergeCells count="151">
    <mergeCell ref="O16:P16"/>
    <mergeCell ref="O18:P18"/>
    <mergeCell ref="O19:P19"/>
    <mergeCell ref="O21:P21"/>
    <mergeCell ref="O22:P22"/>
    <mergeCell ref="E25:L25"/>
    <mergeCell ref="M28:P28"/>
    <mergeCell ref="M29:P29"/>
    <mergeCell ref="C2:Q2"/>
    <mergeCell ref="C4:Q4"/>
    <mergeCell ref="F6:P6"/>
    <mergeCell ref="F7:P7"/>
    <mergeCell ref="F8:P8"/>
    <mergeCell ref="O10:P10"/>
    <mergeCell ref="O12:P12"/>
    <mergeCell ref="O13:P13"/>
    <mergeCell ref="O15:P15"/>
    <mergeCell ref="M84:Q84"/>
    <mergeCell ref="M85:Q85"/>
    <mergeCell ref="C87:G87"/>
    <mergeCell ref="N87:Q87"/>
    <mergeCell ref="N89:Q89"/>
    <mergeCell ref="M31:P31"/>
    <mergeCell ref="H33:J33"/>
    <mergeCell ref="M33:P33"/>
    <mergeCell ref="H34:J34"/>
    <mergeCell ref="M34:P34"/>
    <mergeCell ref="H35:J35"/>
    <mergeCell ref="M35:P35"/>
    <mergeCell ref="H36:J36"/>
    <mergeCell ref="M36:P36"/>
    <mergeCell ref="H37:J37"/>
    <mergeCell ref="M37:P37"/>
    <mergeCell ref="L39:P39"/>
    <mergeCell ref="C76:Q76"/>
    <mergeCell ref="F78:P78"/>
    <mergeCell ref="F79:P79"/>
    <mergeCell ref="F80:P80"/>
    <mergeCell ref="M82:P82"/>
    <mergeCell ref="F119:I119"/>
    <mergeCell ref="M106:P106"/>
    <mergeCell ref="M108:Q108"/>
    <mergeCell ref="M109:Q109"/>
    <mergeCell ref="F111:I111"/>
    <mergeCell ref="L111:M111"/>
    <mergeCell ref="N111:Q111"/>
    <mergeCell ref="N90:Q90"/>
    <mergeCell ref="N92:Q92"/>
    <mergeCell ref="L94:Q94"/>
    <mergeCell ref="C100:Q100"/>
    <mergeCell ref="F102:P102"/>
    <mergeCell ref="F103:P103"/>
    <mergeCell ref="F104:P104"/>
    <mergeCell ref="F114:I114"/>
    <mergeCell ref="L114:M114"/>
    <mergeCell ref="N114:Q114"/>
    <mergeCell ref="F115:I115"/>
    <mergeCell ref="F116:I116"/>
    <mergeCell ref="F117:I117"/>
    <mergeCell ref="L117:M117"/>
    <mergeCell ref="N117:Q117"/>
    <mergeCell ref="F118:I118"/>
    <mergeCell ref="F127:I127"/>
    <mergeCell ref="F128:I128"/>
    <mergeCell ref="F129:I129"/>
    <mergeCell ref="L129:M129"/>
    <mergeCell ref="N129:Q129"/>
    <mergeCell ref="F130:I130"/>
    <mergeCell ref="F131:I131"/>
    <mergeCell ref="F120:I120"/>
    <mergeCell ref="L120:M120"/>
    <mergeCell ref="N120:Q120"/>
    <mergeCell ref="F121:I121"/>
    <mergeCell ref="F122:I122"/>
    <mergeCell ref="F123:I123"/>
    <mergeCell ref="L123:M123"/>
    <mergeCell ref="N123:Q123"/>
    <mergeCell ref="F124:I124"/>
    <mergeCell ref="F125:I125"/>
    <mergeCell ref="F126:I126"/>
    <mergeCell ref="L126:M126"/>
    <mergeCell ref="N126:Q126"/>
    <mergeCell ref="N159:Q159"/>
    <mergeCell ref="F151:I151"/>
    <mergeCell ref="F152:I152"/>
    <mergeCell ref="F132:I132"/>
    <mergeCell ref="L132:M132"/>
    <mergeCell ref="N132:Q132"/>
    <mergeCell ref="F133:I133"/>
    <mergeCell ref="F134:I134"/>
    <mergeCell ref="F135:I135"/>
    <mergeCell ref="L135:M135"/>
    <mergeCell ref="N135:Q135"/>
    <mergeCell ref="F136:I136"/>
    <mergeCell ref="F137:I137"/>
    <mergeCell ref="F138:I138"/>
    <mergeCell ref="L138:M138"/>
    <mergeCell ref="N138:Q138"/>
    <mergeCell ref="F139:I139"/>
    <mergeCell ref="F140:I140"/>
    <mergeCell ref="F141:I141"/>
    <mergeCell ref="L141:M141"/>
    <mergeCell ref="N141:Q141"/>
    <mergeCell ref="T2:AD2"/>
    <mergeCell ref="N112:Q112"/>
    <mergeCell ref="N113:Q113"/>
    <mergeCell ref="F163:I163"/>
    <mergeCell ref="F142:I142"/>
    <mergeCell ref="F143:I143"/>
    <mergeCell ref="F144:I144"/>
    <mergeCell ref="L144:M144"/>
    <mergeCell ref="N144:Q144"/>
    <mergeCell ref="F145:I145"/>
    <mergeCell ref="F146:I146"/>
    <mergeCell ref="F147:I147"/>
    <mergeCell ref="L147:M147"/>
    <mergeCell ref="N147:Q147"/>
    <mergeCell ref="F148:I148"/>
    <mergeCell ref="F149:I149"/>
    <mergeCell ref="F150:I150"/>
    <mergeCell ref="L150:M150"/>
    <mergeCell ref="N150:Q150"/>
    <mergeCell ref="F155:I155"/>
    <mergeCell ref="F156:I156"/>
    <mergeCell ref="L156:M156"/>
    <mergeCell ref="N156:Q156"/>
    <mergeCell ref="F157:I157"/>
    <mergeCell ref="F169:I169"/>
    <mergeCell ref="F170:I170"/>
    <mergeCell ref="F153:I153"/>
    <mergeCell ref="L153:M153"/>
    <mergeCell ref="N153:Q153"/>
    <mergeCell ref="F154:I154"/>
    <mergeCell ref="H1:K1"/>
    <mergeCell ref="F164:I164"/>
    <mergeCell ref="F165:I165"/>
    <mergeCell ref="L165:M165"/>
    <mergeCell ref="N165:Q165"/>
    <mergeCell ref="F166:I166"/>
    <mergeCell ref="F167:I167"/>
    <mergeCell ref="F168:I168"/>
    <mergeCell ref="L168:M168"/>
    <mergeCell ref="N168:Q168"/>
    <mergeCell ref="F160:I160"/>
    <mergeCell ref="F161:I161"/>
    <mergeCell ref="F162:I162"/>
    <mergeCell ref="L162:M162"/>
    <mergeCell ref="N162:Q162"/>
    <mergeCell ref="F158:I158"/>
    <mergeCell ref="F159:I159"/>
    <mergeCell ref="L159:M159"/>
  </mergeCells>
  <hyperlinks>
    <hyperlink ref="F1:G1" location="C2" display="1) Krycí list rozpočtu"/>
    <hyperlink ref="H1:K1" location="C87" display="2) Rekapitulace rozpočtu"/>
    <hyperlink ref="L1" location="C133" display="3) Rozpočet"/>
    <hyperlink ref="T1:U1" location="'Rekapitulace stavby'!C2" display="Rekapitulace stavby"/>
  </hyperlinks>
  <pageMargins left="0.59055118110236227" right="0.59055118110236227" top="0.51181102362204722" bottom="0.47244094488188981" header="0" footer="0"/>
  <pageSetup paperSize="9" scale="95" fitToHeight="100" orientation="portrait" blackAndWhite="1" r:id="rId1"/>
  <headerFooter>
    <oddFooter>&amp;CStrana &amp;P z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4</vt:i4>
      </vt:variant>
    </vt:vector>
  </HeadingPairs>
  <TitlesOfParts>
    <vt:vector size="6" baseType="lpstr">
      <vt:lpstr>Rekapitulace stavby</vt:lpstr>
      <vt:lpstr>Vybavení (nábytek)</vt:lpstr>
      <vt:lpstr>'Rekapitulace stavby'!Názvy_tisku</vt:lpstr>
      <vt:lpstr>'Vybavení (nábytek)'!Názvy_tisku</vt:lpstr>
      <vt:lpstr>'Rekapitulace stavby'!Oblast_tisku</vt:lpstr>
      <vt:lpstr>'Vybavení (nábytek)'!Oblast_tisku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PC\Votavová</dc:creator>
  <cp:lastModifiedBy>Karel</cp:lastModifiedBy>
  <cp:lastPrinted>2017-02-06T13:32:14Z</cp:lastPrinted>
  <dcterms:created xsi:type="dcterms:W3CDTF">2017-02-06T13:27:38Z</dcterms:created>
  <dcterms:modified xsi:type="dcterms:W3CDTF">2017-03-15T19:54:40Z</dcterms:modified>
</cp:coreProperties>
</file>