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bookViews>
    <workbookView xWindow="0" yWindow="0" windowWidth="15795" windowHeight="10785" activeTab="0"/>
  </bookViews>
  <sheets>
    <sheet name="Rekapitulace stavby" sheetId="1" r:id="rId1"/>
    <sheet name="01 - Zateplení objektu" sheetId="2" r:id="rId2"/>
    <sheet name="Vytápění" sheetId="5" r:id="rId3"/>
    <sheet name="Elektro" sheetId="6" r:id="rId4"/>
    <sheet name="Hromy" sheetId="7" r:id="rId5"/>
    <sheet name="02 - Vedlejší a ostatní n..." sheetId="3" r:id="rId6"/>
    <sheet name="Pokyny pro vyplnění" sheetId="4" r:id="rId7"/>
  </sheets>
  <definedNames>
    <definedName name="_xlnm._FilterDatabase" localSheetId="1" hidden="1">'01 - Zateplení objektu'!$C$93:$K$346</definedName>
    <definedName name="_xlnm._FilterDatabase" localSheetId="5" hidden="1">'02 - Vedlejší a ostatní n...'!$C$76:$K$81</definedName>
    <definedName name="DATABASE">'Vytápění'!$A$21:$L$45</definedName>
    <definedName name="_xlnm.Print_Area" localSheetId="1">'01 - Zateplení objektu'!$C$4:$J$36,'01 - Zateplení objektu'!$C$42:$J$75,'01 - Zateplení objektu'!$C$81:$K$346</definedName>
    <definedName name="_xlnm.Print_Area" localSheetId="5">'02 - Vedlejší a ostatní n...'!$C$4:$J$36,'02 - Vedlejší a ostatní n...'!$C$42:$J$58,'02 - Vedlejší a ostatní n...'!$C$64:$K$81</definedName>
    <definedName name="_xlnm.Print_Area" localSheetId="3">'Elektro'!$A:$F</definedName>
    <definedName name="_xlnm.Print_Area" localSheetId="4">'Hromy'!$A:$F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Zateplení objektu'!$93:$93</definedName>
    <definedName name="_xlnm.Print_Titles" localSheetId="3">'Elektro'!$1:$4</definedName>
    <definedName name="_xlnm.Print_Titles" localSheetId="4">'Hromy'!$1:$4</definedName>
    <definedName name="_xlnm.Print_Titles" localSheetId="5">'02 - Vedlejší a ostatní n...'!$76:$76</definedName>
  </definedNames>
  <calcPr calcId="162913"/>
</workbook>
</file>

<file path=xl/sharedStrings.xml><?xml version="1.0" encoding="utf-8"?>
<sst xmlns="http://schemas.openxmlformats.org/spreadsheetml/2006/main" count="3835" uniqueCount="940">
  <si>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</si>
  <si>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</si>
  <si>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</si>
  <si>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</si>
  <si>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</si>
  <si>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</si>
  <si>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</si>
  <si>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{94ec3f52-7ce4-489a-a9ed-880db7f123d8}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</si>
  <si>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</si>
  <si>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</si>
  <si>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</si>
  <si>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</si>
  <si>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</si>
  <si>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</si>
  <si>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</si>
  <si>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</si>
  <si>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D94SUDM333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</si>
  <si>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</si>
  <si>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</si>
  <si>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objektu DOMOVA MLÁDAŽE,  Červený Kostelec - Lhota 333</t>
  </si>
  <si>
    <t>0,1</t>
  </si>
  <si>
    <t>KSO:</t>
  </si>
  <si>
    <t/>
  </si>
  <si>
    <t>CC-CZ:</t>
  </si>
  <si>
    <t>Místo:</t>
  </si>
  <si>
    <t>Červený Kostelec - Lhota</t>
  </si>
  <si>
    <t>Datum:</t>
  </si>
  <si>
    <t>9.3.2017</t>
  </si>
  <si>
    <t>Zadavatel:</t>
  </si>
  <si>
    <t>IČ:</t>
  </si>
  <si>
    <t xml:space="preserve">Stř.škola oděvní,služeb a ekonomiky, Čer.Kostelec </t>
  </si>
  <si>
    <t>DIČ:</t>
  </si>
  <si>
    <t>Uchazeč:</t>
  </si>
  <si>
    <t>Vyplň údaj</t>
  </si>
  <si>
    <t>Projektant:</t>
  </si>
  <si>
    <t>13541056</t>
  </si>
  <si>
    <t>Ing. Josef Dusil, Příkopy 1207, Náchod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</si>
  <si>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</si>
  <si>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</si>
  <si>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</si>
  <si>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</si>
  <si>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</si>
  <si>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</si>
  <si>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</si>
  <si>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</si>
  <si>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</si>
  <si>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</si>
  <si>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</si>
  <si>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</si>
  <si>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</si>
  <si>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</si>
  <si>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</si>
  <si>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</si>
  <si>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</si>
  <si>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</si>
  <si>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</si>
  <si>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</si>
  <si>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</si>
  <si>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</si>
  <si>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</si>
  <si>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</si>
  <si>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</si>
  <si>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</si>
  <si>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</si>
  <si>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</si>
  <si>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</si>
  <si>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</si>
  <si>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</si>
  <si>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</si>
  <si>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</si>
  <si>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</si>
  <si>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</si>
  <si>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</si>
  <si>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</si>
  <si>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</si>
  <si>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</si>
  <si>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</si>
  <si>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</si>
  <si>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</si>
  <si>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objektu</t>
  </si>
  <si>
    <t>STA</t>
  </si>
  <si>
    <t>1</t>
  </si>
  <si>
    <t>{9defed16-cd6b-4b94-aca4-5d77e77c4b9f}</t>
  </si>
  <si>
    <t>2</t>
  </si>
  <si>
    <t>02</t>
  </si>
  <si>
    <t>Vedlejší a ostatní náklady</t>
  </si>
  <si>
    <t>VON</t>
  </si>
  <si>
    <t>{e069ccf7-8b33-456b-a3a3-c5b8ffaf8d46}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</si>
  <si>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</si>
  <si>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</si>
  <si>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</si>
  <si>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</si>
  <si>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</si>
  <si>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</si>
  <si>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</si>
  <si>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Zateplení objektu</t>
  </si>
  <si>
    <t xml:space="preserve">        Soupis dalších položek, které musí zcela pokrývat nabídková cena
01/ veškeré náklady pro zhotovení bezvadného funkčně způsobilého díla, které je předmětem smlouvy.
02/ náklady na ochranu lícních ploch stěn, podlah, oken, dveří,parapetů a zařízení uživatele před poškozením a znečištěním.
03/ náklady na protiprašná opatření a soustavný úklid prostor dotčených stavební činností a trvalý úklid veřejných komunikací znečištěných v průběhu stavby
04/ náklady na případné zvětšené přesuny hmot a skládkovné.
05/ náklady na dodání a provedení veškerých kotevních prvků, spojovacích prvků, pomocných konstrukcí vč. stavebních přípomocí s tím spojených (tzn.vč.prací bouracích s následným uvedením povrchů do původního stavu) a provedení prací nespecifikovaných v projektu.
06/ náklady na veškeré údržbářské a opravárenské práce nutné pro zhotovení díla.
07/ náklady na zhotovení výkresů, výpočtů a dalších výkonů potřebných pro detailní rozpracování projektů předaných objednatelem, které jsou potřebné pro realizaci díla.
08/ náklady na veškeré potřebné  lešení  v rozsahu i nad rámec lešení, které je v rozpočtech popsáno.
09/ v rámci pol. „Zařízení staveniště“ provést též provizorní oplocení a napojení (s vlastním měřením) na elektro a vodovod.
10/  do položky „Provoz investora, třetích osob“ zahrnout veškeré náklady pro zajištění bezpečného provozu investora a zvýšené náklady, které pro provádění stavby vyplývají z titulu provozu investora. Tzn., že některé práce se budou provádět po předchozí dohodě a koordinaci s investorem.
11/  nabídkové ceny musí vycházet nejen ze slepého rozpočtu, ale i ze znalosti projektové dokumentace a znalosti místa stavby.
        Ostatní
01/  rozměry uvedené v rozpočtu jsou orientační a před započetím výroby je třeba je upřesnit měřením na stavbě.
02/  popis kvality provedení KZS : polystyren samozhášivý, stabilizovaný se sníženou hořlavostí. Stupeň hořlavosti KZS = B, index šíření plamene po povrchu systému is = 0. Desky lepeny tmelem, provedení vč. armovací sítě s přestěrkováním a kompletním systémovým řešením ETICS - kvalitativní třída A. Do jednotkových cen kalkulovat lišty zakládací, rohové, parapetní, přechodové, dilatační, začišťovací u oken, nadokenní a další systémové doplňky.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</si>
  <si>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</si>
  <si>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</si>
  <si>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</si>
  <si>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</si>
  <si>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</si>
  <si>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</si>
  <si>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5 - Komunikace pozemní</t>
  </si>
  <si>
    <t xml:space="preserve">    6 - Úpravy povrchů, podlahy a osazování výplní</t>
  </si>
  <si>
    <t xml:space="preserve">    90 - Doplňující konstrukce a práce </t>
  </si>
  <si>
    <t xml:space="preserve">    94 - Lešení a stavební výtahy</t>
  </si>
  <si>
    <t xml:space="preserve">    96 - Bourání konstrukcí</t>
  </si>
  <si>
    <t xml:space="preserve">    99 -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</si>
  <si>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</si>
  <si>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</si>
  <si>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</si>
  <si>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</t>
  </si>
  <si>
    <t xml:space="preserve">    732 - Ústřední vytápění 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</si>
  <si>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</si>
  <si>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</si>
  <si>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</si>
  <si>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777 - Podlahy lité</t>
  </si>
  <si>
    <t>M - Práce a dodávky M</t>
  </si>
  <si>
    <t xml:space="preserve">    21-M05 - Silnoproudé rozvody, osvětlení a hromosvody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</si>
  <si>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</si>
  <si>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</si>
  <si>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</si>
  <si>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</si>
  <si>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</si>
  <si>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</si>
  <si>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</si>
  <si>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</si>
  <si>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</si>
  <si>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</si>
  <si>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</si>
  <si>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</si>
  <si>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</si>
  <si>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</si>
  <si>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</si>
  <si>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</si>
  <si>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</si>
  <si>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5</t>
  </si>
  <si>
    <t>Komunikace pozemní</t>
  </si>
  <si>
    <t>K</t>
  </si>
  <si>
    <t>11310602x</t>
  </si>
  <si>
    <t>Rozebrání dlažeb okapového chodníku z betonových dlaždic pro opětovné použití</t>
  </si>
  <si>
    <t>m2</t>
  </si>
  <si>
    <t>4</t>
  </si>
  <si>
    <t>-1688072519</t>
  </si>
  <si>
    <t>979054441</t>
  </si>
  <si>
    <t>Očištění vybouraných z desek nebo dlaždic s původním spárováním z kameniva těženého</t>
  </si>
  <si>
    <t>CS ÚRS 2016 01</t>
  </si>
  <si>
    <t>-1419780321</t>
  </si>
  <si>
    <t>3</t>
  </si>
  <si>
    <t>451577777</t>
  </si>
  <si>
    <t>Podklad nebo lože pod dlažbu vodorovný nebo do sklonu 1:5 z kameniva těženého tl. od 30 do 100 mm</t>
  </si>
  <si>
    <t>-919402978</t>
  </si>
  <si>
    <t>596811220</t>
  </si>
  <si>
    <t>Kladení betonové dlažby komunikací pro pěší do lože z kameniva vel do 0,25 m2 plochy do 50 m2</t>
  </si>
  <si>
    <t>783017731</t>
  </si>
  <si>
    <t>VV</t>
  </si>
  <si>
    <t>"Z pohled"         (29,55+2*0,23-3,15)*0,5</t>
  </si>
  <si>
    <t>True</t>
  </si>
  <si>
    <t>"V pohled"         (29,55+2*0,23)*0,5</t>
  </si>
  <si>
    <t>"S pohled"         (1,85+2,9+2*0,5)*0,5</t>
  </si>
  <si>
    <t>"J pohled"         (4,95+2*0,5)*0,5</t>
  </si>
  <si>
    <t>Součet</t>
  </si>
  <si>
    <t>6</t>
  </si>
  <si>
    <t>Úpravy povrchů, podlahy a osazování výplní</t>
  </si>
  <si>
    <t>621131121</t>
  </si>
  <si>
    <t>Penetrace akrylát-silikon vnějších podhledů nanášená ručně</t>
  </si>
  <si>
    <t>-794517380</t>
  </si>
  <si>
    <t>621142001</t>
  </si>
  <si>
    <t>Potažení vnějších podhledů sklovláknitým pletivem vtlačeným do tenkovrstvé hmoty</t>
  </si>
  <si>
    <t>-674704974</t>
  </si>
  <si>
    <t>"V balkony"       3,6*0,18*2+3,15*0,77</t>
  </si>
  <si>
    <t>7</t>
  </si>
  <si>
    <t>621131101x</t>
  </si>
  <si>
    <t>Penetrace vnějších podhledů nanášený celoplošně ručně před prováděním KZS</t>
  </si>
  <si>
    <t>-1722394792</t>
  </si>
  <si>
    <t>3,722+33,296</t>
  </si>
  <si>
    <t>8</t>
  </si>
  <si>
    <t>621211011</t>
  </si>
  <si>
    <t>Montáž zateplení vnějších podhledů z polystyrénových desek tl do 80 mm</t>
  </si>
  <si>
    <t>1671107623</t>
  </si>
  <si>
    <t>"V pohled"         3,15*(0,87+0,15)</t>
  </si>
  <si>
    <t>9</t>
  </si>
  <si>
    <t>M</t>
  </si>
  <si>
    <t>283759340</t>
  </si>
  <si>
    <t>Dod. deska fasádní polystyrénová EPS 70 F 1000 x 500 x 60 mm</t>
  </si>
  <si>
    <t>1662704252</t>
  </si>
  <si>
    <t>3,213*1,02</t>
  </si>
  <si>
    <t>10</t>
  </si>
  <si>
    <t>621211021</t>
  </si>
  <si>
    <t xml:space="preserve">Montáž zateplení vnějších podhledů z polystyrénových desek tl do 120 mm </t>
  </si>
  <si>
    <t>1505358997</t>
  </si>
  <si>
    <t>"Z pohled - vchod"         3,15*(0,1+0,425)+1,8*0,16</t>
  </si>
  <si>
    <t>11</t>
  </si>
  <si>
    <t>283759380</t>
  </si>
  <si>
    <t>Dod. deska fasádní polystyrénová EPS 70 F 1000 x 500 x 100 mm</t>
  </si>
  <si>
    <t>1438356079</t>
  </si>
  <si>
    <t>1,942*1,02</t>
  </si>
  <si>
    <t>12</t>
  </si>
  <si>
    <t>621521021x</t>
  </si>
  <si>
    <t>Tenkovrstvá silikátová zrnitá omítka tl. 2,0 mm vnějších podhledů vč. penetrace podkladu. Omítka probarvená viz. PD, příslušný barevný tón bude přetažen přes hranu na ostění nebo lodžii.</t>
  </si>
  <si>
    <t>2028387601</t>
  </si>
  <si>
    <t>"Z pohled - vchod"         3,05*(0,12+0,1+0,425-0,06)+1,72*0,2</t>
  </si>
  <si>
    <t>"Z pohled - nadpraží"    (2,1*(8*3-2)+0,9*2)*0,25</t>
  </si>
  <si>
    <t>"V pohled - nadpraží"    (2,1*7*3)*0,25+2,1*0,12*2</t>
  </si>
  <si>
    <t>"V pohled - balkony"     2,95*0,77*2+3,6*0,18*2</t>
  </si>
  <si>
    <t>"S pohled - nadpraží"    1,2*2*0,25</t>
  </si>
  <si>
    <t>"J pohled - nadpraží"    1,2*2*2*0,25</t>
  </si>
  <si>
    <t>13</t>
  </si>
  <si>
    <t>622125101x</t>
  </si>
  <si>
    <t>Vyplnění spár prasklin a odloupaných části betonu cementovou maltou vnějších stěn</t>
  </si>
  <si>
    <t>-1655307651</t>
  </si>
  <si>
    <t>"dle projektanta cca"                    4,0</t>
  </si>
  <si>
    <t>14</t>
  </si>
  <si>
    <t>622135002</t>
  </si>
  <si>
    <t>Vyrovnání podkladu vnějších stěn maltou cementovou tl do 10 mm vč.spojovacího můstku</t>
  </si>
  <si>
    <t>-1354662724</t>
  </si>
  <si>
    <t>sokl</t>
  </si>
  <si>
    <t>"Z pohled"         (29,35+0,25*2-3,6)*0,2</t>
  </si>
  <si>
    <t>"V pohled"         (29,35+0,25*2)*0,6</t>
  </si>
  <si>
    <t>"S pohled"         (13,0-8,4)*0,6</t>
  </si>
  <si>
    <t>"J pohled"         (13,0-8,1)*0,6</t>
  </si>
  <si>
    <t>622142001</t>
  </si>
  <si>
    <t>Potažení vnějších stěn sklovláknitým pletivem vtlačeným do tenkovrstvé hmoty</t>
  </si>
  <si>
    <t>1561316916</t>
  </si>
  <si>
    <t>"V balkony"       (3,6+0,18*2)*0,15*2</t>
  </si>
  <si>
    <t>16</t>
  </si>
  <si>
    <t>622211001</t>
  </si>
  <si>
    <t xml:space="preserve">Montáž zateplení vnějších stěn z polystyrénových desek tl do 40 mm </t>
  </si>
  <si>
    <t>45301827</t>
  </si>
  <si>
    <t>"Z pohled - vchod"         (0,2+0,7)*2,325</t>
  </si>
  <si>
    <t>"V pohled - prahy"         2,1*0,1*2</t>
  </si>
  <si>
    <t>17</t>
  </si>
  <si>
    <t>283759320</t>
  </si>
  <si>
    <t>Dod. deska fasádní polystyrénová EPS 70 F 1000 x 500 x 40 mm</t>
  </si>
  <si>
    <t>1492997383</t>
  </si>
  <si>
    <t>2,513*1,02</t>
  </si>
  <si>
    <t>18</t>
  </si>
  <si>
    <t>622211011</t>
  </si>
  <si>
    <t>Montáž zateplení vnějších stěn z polystyrénových desek tl do 80 mm</t>
  </si>
  <si>
    <t>249077833</t>
  </si>
  <si>
    <t>"Z pohled"         (0,1+0,425+1,35)*2,325</t>
  </si>
  <si>
    <t>Mezisoučet tl.60mm</t>
  </si>
  <si>
    <t>"Z pohled"         (29,55+0,25*2-3,6)*0,2</t>
  </si>
  <si>
    <t>"V pohled"         (29,55+0,25*2)*0,6</t>
  </si>
  <si>
    <t>Mezisoučet tl.80 sokl</t>
  </si>
  <si>
    <t>19</t>
  </si>
  <si>
    <t>1485346652</t>
  </si>
  <si>
    <t>4,359*1,02</t>
  </si>
  <si>
    <t>20</t>
  </si>
  <si>
    <t>283760160x</t>
  </si>
  <si>
    <t>Dod. deska fasádní polystyrénová soklová 1000 x 500 x 80 mm</t>
  </si>
  <si>
    <t>782906504</t>
  </si>
  <si>
    <t>29,02*1,02</t>
  </si>
  <si>
    <t>622211021</t>
  </si>
  <si>
    <t>Montáž zateplení vnějších stěn z polystyrénových desek tl do 120 mm</t>
  </si>
  <si>
    <t>1958323663</t>
  </si>
  <si>
    <t>"Z pohled"         (29,35-0,275*2)*9,285-(2,1*1,6*(8*3-2)+0,9*1,2*2+3,05*2,325)</t>
  </si>
  <si>
    <t>"V pohled"         (29,35-0,275*2)*9,285-(2,1*1,6*7*3+(2,1+0,425*2)*(0,15+2,65+0,15+2,48))</t>
  </si>
  <si>
    <t>"S pohled"         (13,0+0,1*2-1,8)*9,285-((8,4-1,8)*4,1+1,2*1,6+1,2*1,2)</t>
  </si>
  <si>
    <t>"J pohled"         (13,0+0,1*2)*9,285-(8,1*3,45+1,2*1,6*2*2)</t>
  </si>
  <si>
    <t>Mezisoučet tl.120mm</t>
  </si>
  <si>
    <t>"Z pohled"         (0,275+0,25)*2*9,285</t>
  </si>
  <si>
    <t>"V pohled"         (0,275+0,25)*2*9,285+(0,425+0,77)*2*2,62*2</t>
  </si>
  <si>
    <t>Mezisoučet tl.100mm</t>
  </si>
  <si>
    <t>22</t>
  </si>
  <si>
    <t>-1988698415</t>
  </si>
  <si>
    <t>32,022*1,02</t>
  </si>
  <si>
    <t>23</t>
  </si>
  <si>
    <t>283759390</t>
  </si>
  <si>
    <t>Dod. deska fasádní polystyrénová EPS 70 F 1000 x 500 x 120 mm</t>
  </si>
  <si>
    <t>-953789584</t>
  </si>
  <si>
    <t>527,432*1,02</t>
  </si>
  <si>
    <t>24</t>
  </si>
  <si>
    <t>622212001</t>
  </si>
  <si>
    <t>Montáž zateplení vnějšího ostění hl. špalety do 200 mm z polystyrénových desek tl do 40 mm</t>
  </si>
  <si>
    <t>m</t>
  </si>
  <si>
    <t>-1002211311</t>
  </si>
  <si>
    <t>"V pohled"         2,6*2*2</t>
  </si>
  <si>
    <t>25</t>
  </si>
  <si>
    <t>622212051</t>
  </si>
  <si>
    <t>Montáž zateplení vnějšího ostění hl. špalety do 400 mm z polystyrénových desek tl do 40 mm</t>
  </si>
  <si>
    <t>1377375114</t>
  </si>
  <si>
    <t>"Z pohled"         (2,1+1,6*2)*(8*3-2)+(0,9+1,2*2)*2</t>
  </si>
  <si>
    <t>"V pohled"         (2,1+1,6*2)*7*3</t>
  </si>
  <si>
    <t>"S pohled"         (1,2+1,6*2)+(1,2+1,2*2)</t>
  </si>
  <si>
    <t>"J pohled"         (1,2+1,6*2)*2*2</t>
  </si>
  <si>
    <t>26</t>
  </si>
  <si>
    <t>283759300</t>
  </si>
  <si>
    <t>Dod. deska fasádní polystyrénová EPS 70 F 1000 x 500 x 20 mm</t>
  </si>
  <si>
    <t>318331466</t>
  </si>
  <si>
    <t>(10,4*0,12+260,1*0,25)*1,02</t>
  </si>
  <si>
    <t>27</t>
  </si>
  <si>
    <t>622221211</t>
  </si>
  <si>
    <t>Montáž kontaktního zateplení  z desek z minerální vlny ve 2 vrstvách celkové tloušťky do 240 mm  (mezi okny pod EPS)</t>
  </si>
  <si>
    <t>1423187396</t>
  </si>
  <si>
    <t>"Z pohled - mezi okny"         ((29,35-0,275*2-2,1*8)*3-3,6)*1,6+0,225*2*2,42</t>
  </si>
  <si>
    <t>"V pohled - mezi okny"         (29,35-0,275*2-2,1*7-3,6)*3*1,6+0,225*2,6*2*2</t>
  </si>
  <si>
    <t>28</t>
  </si>
  <si>
    <t>631515270</t>
  </si>
  <si>
    <t>Dod. deska minerální izolační fasádní TF  tl. 100 mm</t>
  </si>
  <si>
    <t>1164710613</t>
  </si>
  <si>
    <t>105,669*1,02</t>
  </si>
  <si>
    <t>29</t>
  </si>
  <si>
    <t>62240-01</t>
  </si>
  <si>
    <t>Zateplení  pod venkovní parapetní plech z tvrzeného polystyrenu vč.tmelu a perlinky</t>
  </si>
  <si>
    <t>-1422433051</t>
  </si>
  <si>
    <t>"Z pohled"         2,1*(8*3-2)+0,9*2</t>
  </si>
  <si>
    <t>"V pohled"         2,1*7*3</t>
  </si>
  <si>
    <t>"S pohled"         1,2*2</t>
  </si>
  <si>
    <t>"J pohled"         1,2*2*2</t>
  </si>
  <si>
    <t>30</t>
  </si>
  <si>
    <t>622511111</t>
  </si>
  <si>
    <t>Tenkovrstvá akrylátová mozaiková střednězrnná omítka vnějších stěn vč.penetrace podkladu</t>
  </si>
  <si>
    <t>850063109</t>
  </si>
  <si>
    <t>31</t>
  </si>
  <si>
    <t>622131121x</t>
  </si>
  <si>
    <t>Penetrace vnějších stěn nanášená ručně před prováděním KZS</t>
  </si>
  <si>
    <t>268919181</t>
  </si>
  <si>
    <t>32</t>
  </si>
  <si>
    <t>622521021x</t>
  </si>
  <si>
    <t>Tenkovrstvá silikátová zrnitá omítka tl. 2,0 mm vnějších stěn vč.penetrace podkladu. Omítka probarvená viz. PD, příslušný barevný tón bude přetažen přes hranu na ostění nebo lodžii.</t>
  </si>
  <si>
    <t>-13489260</t>
  </si>
  <si>
    <t>"Z pohled"         (29,55+0,25*2)*9,285-(2,1*1,6*(8*3-2)+0,9*1,2*2+1,72*2,325)</t>
  </si>
  <si>
    <t>"dtto vstup"        (0,12+0,1+0,425+0,16)*2*2,325</t>
  </si>
  <si>
    <t>"V pohled"         (29,55+0,25*2)*9,285-(2,1*1,6*7*3+2,1*2,6)</t>
  </si>
  <si>
    <t>"balkony"          2,95*0,2+0,77*2*2,6*2+0,18*0,15*2*2</t>
  </si>
  <si>
    <t xml:space="preserve">"ostění"              10,4*0,12+260,1*0,25  </t>
  </si>
  <si>
    <t>"navýšení atiky o 80mm"     (29,59+2*0,23+13,2)*2*0,08</t>
  </si>
  <si>
    <t>33</t>
  </si>
  <si>
    <t>629995101</t>
  </si>
  <si>
    <t>Očištění vnějších ploch tlakovou vodou</t>
  </si>
  <si>
    <t>546777081</t>
  </si>
  <si>
    <t>"Z pohled"         (29,35+0,25*2)*(0,2+9,285)+0,52*2*2,625-(2,1*1,6*(8*3-2)+0,9*1,2*2+1,8*2,425)</t>
  </si>
  <si>
    <t>"V pohled"         (29,35+0,25*2)*(0,6+9,285)+0,75*2*2*2,62-(2,1*1,6*7*3+2,1*2,6)</t>
  </si>
  <si>
    <t>"S pohled"         (13,0-1,8)*(0,6+9,285)-((8,4-1,8)*(0,6+4,1)+1,2*1,6+1,2*1,2)</t>
  </si>
  <si>
    <t>"J pohled"         13,0*(0,6+9,285)-(8,1*(0,6+3,45)+1,2*1,6*2*2)</t>
  </si>
  <si>
    <t>"ostění"             10,4*0,05+260,1*0,12</t>
  </si>
  <si>
    <t xml:space="preserve">"podhledy"        33,296  </t>
  </si>
  <si>
    <t>90</t>
  </si>
  <si>
    <t xml:space="preserve">Doplňující konstrukce a práce </t>
  </si>
  <si>
    <t>34</t>
  </si>
  <si>
    <t>93335 01</t>
  </si>
  <si>
    <t>Dod+mtž uzavření štěrbin 30x250x300mm pro odvětrání střechy PUR pěnou</t>
  </si>
  <si>
    <t>kus</t>
  </si>
  <si>
    <t>722172472</t>
  </si>
  <si>
    <t>"Z+V pohled"        8*6*2</t>
  </si>
  <si>
    <t>35</t>
  </si>
  <si>
    <t>98900 01</t>
  </si>
  <si>
    <t>Demontáž a opětovná montáž antény v průběhu prací na zateplení střechy</t>
  </si>
  <si>
    <t>kplt</t>
  </si>
  <si>
    <t>-977562680</t>
  </si>
  <si>
    <t>36</t>
  </si>
  <si>
    <t>98900 02</t>
  </si>
  <si>
    <t xml:space="preserve">Demontáž a opětovná montáž 2ks plechových tabulek při provádění zateplené fasády - na fasádě u vstupu </t>
  </si>
  <si>
    <t>453449424</t>
  </si>
  <si>
    <t>37</t>
  </si>
  <si>
    <t>98900 03</t>
  </si>
  <si>
    <t>Odstranění a likvidace keře u fasády a popínavých rostlin z fasády</t>
  </si>
  <si>
    <t>136544526</t>
  </si>
  <si>
    <t>38</t>
  </si>
  <si>
    <t>98900 04</t>
  </si>
  <si>
    <t>Stavební přípomoce, dozdívky a konstrukce k řádnému dokončení díla. Množství bude účtováno na základě předem odsouhlasených skutečně provedených prací.</t>
  </si>
  <si>
    <t>HZS</t>
  </si>
  <si>
    <t>-1258898044</t>
  </si>
  <si>
    <t>"předpoklad"       50,0</t>
  </si>
  <si>
    <t>94</t>
  </si>
  <si>
    <t>Lešení a stavební výtahy</t>
  </si>
  <si>
    <t>39</t>
  </si>
  <si>
    <t>94191 01a.1</t>
  </si>
  <si>
    <t>Montáž, pronájem a demontáž lešení systémového s podlahami pro provedení KZS. Do ceny kalkulovat dovoz, provozování a odvoz lešení, vč.zasíťování, sklopných žebříkových průlezů, ochranných stříšek nad vstupy do objektu a okopových lišt. Výměra je pohledová plocha fasády bez odečtení otvorů.</t>
  </si>
  <si>
    <t>1180582270</t>
  </si>
  <si>
    <t>"Z pohled"         29,55*(0,2+9,285)</t>
  </si>
  <si>
    <t>"V pohled"         29,55*(0,6+9,285)</t>
  </si>
  <si>
    <t>"S pohled"         13,2*(0,6+9,285)-8,4*(0,6+4,1)</t>
  </si>
  <si>
    <t>"J pohled"         13,2*(0,6+9,285)-8,1*(0,6+3,45)</t>
  </si>
  <si>
    <t>40</t>
  </si>
  <si>
    <t>949101111</t>
  </si>
  <si>
    <t>Lešení pomocné pro objekty pozemních staveb s lešeňovou podlahou v do 1,9 m zatížení do 150 kg/m2</t>
  </si>
  <si>
    <t>291594629</t>
  </si>
  <si>
    <t>pro úpravu podhledu</t>
  </si>
  <si>
    <t>"V pohled - balkony"     2,95*0,77*2+3,6*0,18</t>
  </si>
  <si>
    <t>96</t>
  </si>
  <si>
    <t>Bourání konstrukcí</t>
  </si>
  <si>
    <t>41</t>
  </si>
  <si>
    <t>721210822</t>
  </si>
  <si>
    <t>Demontáž vpustí střešních DN 100</t>
  </si>
  <si>
    <t>-629841909</t>
  </si>
  <si>
    <t>"střecha"                  2</t>
  </si>
  <si>
    <t>42</t>
  </si>
  <si>
    <t>764002851</t>
  </si>
  <si>
    <t>Demontáž oplechování parapetů do suti</t>
  </si>
  <si>
    <t>-1000645881</t>
  </si>
  <si>
    <t>"Z pohled"         (29,35-0,275*2)*3-3,6+0,95*2</t>
  </si>
  <si>
    <t>"V pohled"         (29,35-0,275*2-3,6)*3+1,25*2+2,15*2</t>
  </si>
  <si>
    <t>"S pohled"         1,25*2</t>
  </si>
  <si>
    <t>"J pohled"         1,25*4</t>
  </si>
  <si>
    <t>43</t>
  </si>
  <si>
    <t>76400380x</t>
  </si>
  <si>
    <t>Demontáž ventilačních nástavců a jiných kusových prvků do suti</t>
  </si>
  <si>
    <t>1460625787</t>
  </si>
  <si>
    <t>"střecha"    5+4</t>
  </si>
  <si>
    <t>44</t>
  </si>
  <si>
    <t>764002871</t>
  </si>
  <si>
    <t>Demontáž lemování zdí do suti</t>
  </si>
  <si>
    <t>982301121</t>
  </si>
  <si>
    <t>"balkony dle K2"                       4,2*2</t>
  </si>
  <si>
    <t>"u komína dle K5"                     1,85</t>
  </si>
  <si>
    <t>45</t>
  </si>
  <si>
    <t>764002841</t>
  </si>
  <si>
    <t>Demontáž oplechování horních ploch zdí a nadezdívek do suti</t>
  </si>
  <si>
    <t>1577604410</t>
  </si>
  <si>
    <t>"atika"                     (29,0+13,50)*2</t>
  </si>
  <si>
    <t>46</t>
  </si>
  <si>
    <t>76400282x</t>
  </si>
  <si>
    <t>Demontáž poklopu střešního výlezu do suti</t>
  </si>
  <si>
    <t>1210485374</t>
  </si>
  <si>
    <t>47</t>
  </si>
  <si>
    <t>965042131</t>
  </si>
  <si>
    <t>Bourání podkladů pod dlažby nebo mazanin betonových tl do 100 mm pl do 4 m2</t>
  </si>
  <si>
    <t>m3</t>
  </si>
  <si>
    <t>-1080110575</t>
  </si>
  <si>
    <t>"předpoklad maltové lože pod bouranou keramickou dlažbou"          6,975*0,02</t>
  </si>
  <si>
    <t>48</t>
  </si>
  <si>
    <t>965081213</t>
  </si>
  <si>
    <t>Bourání podlah z dlaždic keramických tl do 10 mm pl přes 1 m2</t>
  </si>
  <si>
    <t>1840793610</t>
  </si>
  <si>
    <t>"balkony"                                             2*(3,15*0,65+3,6*0,4)</t>
  </si>
  <si>
    <t>49</t>
  </si>
  <si>
    <t>976071111</t>
  </si>
  <si>
    <t>Vybourání kovového zábradlí</t>
  </si>
  <si>
    <t>1397462918</t>
  </si>
  <si>
    <t>"V pohled balkon"             2*(3,6+0,4*2)</t>
  </si>
  <si>
    <t>50</t>
  </si>
  <si>
    <t>97908-01</t>
  </si>
  <si>
    <t>Svislá i vodorovná doprava kovové suti na stavbě, její dočasné uložení na stavbě a odvoz do výkupny druhotných surovin, do ceny kalkulovat výtěžnost ze získané kovové suti</t>
  </si>
  <si>
    <t>t</t>
  </si>
  <si>
    <t>1552873213</t>
  </si>
  <si>
    <t>"kovová suť"                   (0,292+0,018+0,162+0,326)*0,8</t>
  </si>
  <si>
    <t>51</t>
  </si>
  <si>
    <t>97908-02</t>
  </si>
  <si>
    <t>Svislá i vodorovná doprava ostatní suti na stavbě, její dočasné uložení na stavbě a  odvoz na řízenou skládku a skládkovné</t>
  </si>
  <si>
    <t>-1785779999</t>
  </si>
  <si>
    <t>"dle kpt.96"             1,410</t>
  </si>
  <si>
    <t>"odpočet kov."        -0,638</t>
  </si>
  <si>
    <t>99</t>
  </si>
  <si>
    <t>Přesun hmot</t>
  </si>
  <si>
    <t>52</t>
  </si>
  <si>
    <t>998017002</t>
  </si>
  <si>
    <t>Přesun hmot s omezením mechanizace pro budovy v. do 12 m</t>
  </si>
  <si>
    <t>-1491984143</t>
  </si>
  <si>
    <t>PSV</t>
  </si>
  <si>
    <t>Práce a dodávky PSV</t>
  </si>
  <si>
    <t>712</t>
  </si>
  <si>
    <t>Povlakové krytiny</t>
  </si>
  <si>
    <t>53</t>
  </si>
  <si>
    <t>71210-01</t>
  </si>
  <si>
    <t>Dod+mtž hydroizolační střešní fólie na bázi PVC-P vyztužená polyesterovou mrížkou tl.1,5mm, kotvení do nosné kce speciálními kotvami skrz nové i stáv. izolační vrstvy.  Vč. podkladní geotextílie 300g/m2 a všech syst. doplňků, spoj. a kotevních prostředků. Výměra je rozvinutá plocha vč. vytažení na atiku a další k-ce.</t>
  </si>
  <si>
    <t>-1022981923</t>
  </si>
  <si>
    <t>"půdorysná plocha střechy"      29,55*12,5</t>
  </si>
  <si>
    <t>"vytažení na atiky"                    (28,7+11,9)*2*0,3</t>
  </si>
  <si>
    <t>"vytažení na výlez"                   (1,3+1,0)*2*0,25</t>
  </si>
  <si>
    <t>"vytažení na prostupy střechou"       (15+8)*0,25</t>
  </si>
  <si>
    <t>54</t>
  </si>
  <si>
    <t>71210-02</t>
  </si>
  <si>
    <t xml:space="preserve">Dod+mtž hydroizolační balkonové fólie tl. 2,5mm na bázi PVC-P se zabudovaným skleněným rounem. Vrchní strana fólie je opatřena speciálním protiskluzovým dezénem. Vč. podkladní geotextílie 300g/m2 a všech syst. doplňků, spoj. a kotevních prostředků. 
</t>
  </si>
  <si>
    <t>-1563846026</t>
  </si>
  <si>
    <t>"V balkony"       (2,1*0,06+2,95*0,77+3,6*0,18)*2</t>
  </si>
  <si>
    <t>55</t>
  </si>
  <si>
    <t>95050-01</t>
  </si>
  <si>
    <t>Očištění stáv. střešní krytiny před provedením dodateč. zateplení a nové střešní izolace od suti, ostat. nečistot a likvidace starého beton. anténího základu</t>
  </si>
  <si>
    <t>-1441716493</t>
  </si>
  <si>
    <t>"půdorysná plocha střechy"        29,55*12,5</t>
  </si>
  <si>
    <t>56</t>
  </si>
  <si>
    <t>998712102</t>
  </si>
  <si>
    <t>Přesun hmot tonážní pro krytiny povlakové v objektech v do 12 m</t>
  </si>
  <si>
    <t>-1125023468</t>
  </si>
  <si>
    <t>713</t>
  </si>
  <si>
    <t>Izolace tepelné</t>
  </si>
  <si>
    <t>57</t>
  </si>
  <si>
    <t>713131141</t>
  </si>
  <si>
    <t>Montáž izolace tepelné stěn a základů lepením celoplošně rohoží, pásů, dílců, desek</t>
  </si>
  <si>
    <t>-9640606</t>
  </si>
  <si>
    <t>"podél atiky"                (28,8+11,9)*2*0,4</t>
  </si>
  <si>
    <t>"výlez"                        (1,3+1,0)*2*0,4+1,3*1,0</t>
  </si>
  <si>
    <t>Mezisoučet</t>
  </si>
  <si>
    <t>"H.H. atiky"                 (28,6+13,2)*2*0,42</t>
  </si>
  <si>
    <t>58</t>
  </si>
  <si>
    <t>283758800</t>
  </si>
  <si>
    <t>Dod. deska z pěnového polystyrenu EPS 100 Z 1000 x 500 x 50 mm</t>
  </si>
  <si>
    <t>1713645318</t>
  </si>
  <si>
    <t>35,7*1,02</t>
  </si>
  <si>
    <t>59</t>
  </si>
  <si>
    <t>283723080</t>
  </si>
  <si>
    <t>Dod deska z pěnového polystyrenu EPS 100 S 1000 x 500 x 80 mm</t>
  </si>
  <si>
    <t>-1588422799</t>
  </si>
  <si>
    <t>"H.H. atiky"                 (28,6+13,2)*2*0,42*1,02</t>
  </si>
  <si>
    <t>60</t>
  </si>
  <si>
    <t>713141135</t>
  </si>
  <si>
    <t>Montáž izolace tepelné střech plochých lepené za studena bodově 1 vrstva rohoží, pásů, dílců, desek</t>
  </si>
  <si>
    <t>-519603825</t>
  </si>
  <si>
    <t>"půdorysná plocha střechy"   2*(28,7*11,9-1,2*0,9)</t>
  </si>
  <si>
    <t>61</t>
  </si>
  <si>
    <t>283758850</t>
  </si>
  <si>
    <t>Dod. deska z pěnového polystyrenu EPS 100 Z 1000 x 500 x 100 mm</t>
  </si>
  <si>
    <t>1721081356</t>
  </si>
  <si>
    <t>340,45*1,02</t>
  </si>
  <si>
    <t>62</t>
  </si>
  <si>
    <t>631515020</t>
  </si>
  <si>
    <t>Dod. deska minerální izolační střešní  tl.100 mm</t>
  </si>
  <si>
    <t>727337230</t>
  </si>
  <si>
    <t>63</t>
  </si>
  <si>
    <t>998713102</t>
  </si>
  <si>
    <t>Přesun hmot tonážní pro izolace tepelné v objektech v do 12 m</t>
  </si>
  <si>
    <t>1383457602</t>
  </si>
  <si>
    <t>721</t>
  </si>
  <si>
    <t>Zdravotechnika</t>
  </si>
  <si>
    <t>64</t>
  </si>
  <si>
    <t>721233213x</t>
  </si>
  <si>
    <t>Dod+mtž el. vyhřívaná  střešní vpust se samoregulačními kabely,  DN 100 vč. napojení na stávající kanalizaci a vč. všech syst. doplňků, kotevního materiálu a spoj. prostředků. Připojení viz. rozpočet elektro.</t>
  </si>
  <si>
    <t>-1842710290</t>
  </si>
  <si>
    <t>732</t>
  </si>
  <si>
    <t xml:space="preserve">Ústřední vytápění </t>
  </si>
  <si>
    <t>65</t>
  </si>
  <si>
    <t>73199-01</t>
  </si>
  <si>
    <t>Dod. a mtž oddílné měření spotřeby enerie pro DM a školní kuchyni - viz. samostaný rozpočet</t>
  </si>
  <si>
    <t>soub</t>
  </si>
  <si>
    <t>1330765157</t>
  </si>
  <si>
    <t>762</t>
  </si>
  <si>
    <t>Konstrukce tesařské</t>
  </si>
  <si>
    <t>66</t>
  </si>
  <si>
    <t>76234101x</t>
  </si>
  <si>
    <t>Bednění horní hrany atiky a výlezu z desek OSB tl 18 mm na sraz kotvených skrz tepel. izolaci do tělesa atiky</t>
  </si>
  <si>
    <t>-1081017115</t>
  </si>
  <si>
    <t>"H.H. výlezu"              1,3*1,0-0,9*0,6</t>
  </si>
  <si>
    <t>67</t>
  </si>
  <si>
    <t>7623410y</t>
  </si>
  <si>
    <t>Dod. a mtž. rámu výlezu na střechu z dřev. hranolu 100x50mm  kotveného do tělesa výlezu. odrobnosti viz. PD  "DETAIL STŘEŠNÍHO VÝLEZU" . Vč.všech doplňků, kotevních prvků a spojek.</t>
  </si>
  <si>
    <t>2116357196</t>
  </si>
  <si>
    <t>68</t>
  </si>
  <si>
    <t>998762102</t>
  </si>
  <si>
    <t>Přesun hmot tonážní pro kce tesařské v objektech v do 12 m</t>
  </si>
  <si>
    <t>-1691869879</t>
  </si>
  <si>
    <t>764</t>
  </si>
  <si>
    <t>Konstrukce klempířské</t>
  </si>
  <si>
    <t>69</t>
  </si>
  <si>
    <t>76421460x</t>
  </si>
  <si>
    <t>Oplechování horních ploch a atik bez rohů z Pz s povrch úpravou mechanicky kotvené rš 600 mm + podkladní plech</t>
  </si>
  <si>
    <t>-1774591658</t>
  </si>
  <si>
    <t>"dle výpisu K4"        58,0+27,0</t>
  </si>
  <si>
    <t>70</t>
  </si>
  <si>
    <t>764215646</t>
  </si>
  <si>
    <t>Příplatek za zvýšenou pracnost při oplechování rohů nadezdívek(atik)z Pz s povrch úprav rš přes400mm</t>
  </si>
  <si>
    <t>1109342883</t>
  </si>
  <si>
    <t>71</t>
  </si>
  <si>
    <t>764216601</t>
  </si>
  <si>
    <t>Oplechování rovných parapetů (prahu) mechanicky kotvené z Pz s povrchovou úpravou rš 150 mm - odstín bílá</t>
  </si>
  <si>
    <t>-302492144</t>
  </si>
  <si>
    <t>"dle výpisu K7"          2,15*2</t>
  </si>
  <si>
    <t>72</t>
  </si>
  <si>
    <t>764216604</t>
  </si>
  <si>
    <t>Oplechování rovných parapetů mechanicky kotvené z Pz s povrchovou úpravou rš 330 mm  - odstín bílá</t>
  </si>
  <si>
    <t>950646210</t>
  </si>
  <si>
    <t>"dle výpisu K1"          2,15*43+1,25*6+0,95*2</t>
  </si>
  <si>
    <t>73</t>
  </si>
  <si>
    <t>764212664</t>
  </si>
  <si>
    <t>Oplechování rovné okapové hrany z Pz s povrchovou úpravou rš 330 mm  (do žlb. upevněno hmoždinkami po 200mm ve 2 řadách)</t>
  </si>
  <si>
    <t>-448629972</t>
  </si>
  <si>
    <t>"dle výpisu K2"        4,2*2</t>
  </si>
  <si>
    <t>74</t>
  </si>
  <si>
    <t>764311614</t>
  </si>
  <si>
    <t>Lemování rovných zdí střech s krytinou skládanou z Pz s povrchovou úpravou rš 330 mm</t>
  </si>
  <si>
    <t>1331032716</t>
  </si>
  <si>
    <t>"dle výpisu K5"        1,85</t>
  </si>
  <si>
    <t>75</t>
  </si>
  <si>
    <t>764311615</t>
  </si>
  <si>
    <t>Lemování rovných zdí střech s krytinou skládanou z Pz s povrchovou úpravou rš 400 mm</t>
  </si>
  <si>
    <t>1049967796</t>
  </si>
  <si>
    <t>"dle výpisu K3"        5,5*2</t>
  </si>
  <si>
    <t>76</t>
  </si>
  <si>
    <t>764314612</t>
  </si>
  <si>
    <t>Lemování prostupů střech s krytinou skládanou nebo plechovou bez lišty z Pz s povrchovou úpravou-oplechování poklopu na střeše</t>
  </si>
  <si>
    <t>1566947520</t>
  </si>
  <si>
    <t>"dle výpisu K6"        1,5</t>
  </si>
  <si>
    <t>77</t>
  </si>
  <si>
    <t>998764102</t>
  </si>
  <si>
    <t>Přesun hmot tonážní pro konstrukce klempířské v objektech v do 12 m</t>
  </si>
  <si>
    <t>-959059357</t>
  </si>
  <si>
    <t>767</t>
  </si>
  <si>
    <t>Konstrukce zámečnické</t>
  </si>
  <si>
    <t>78</t>
  </si>
  <si>
    <t>76716 01</t>
  </si>
  <si>
    <t>Dod+mtž balkonového zábradlí dl.3,52m z tenkostěn. pr.40/40/2+tyč pr.14+závit.tyč.pr.16+matice M16+stavěcí šroub+plast.krytky, žárový pozink, hmotnost 58kg</t>
  </si>
  <si>
    <t>-582642814</t>
  </si>
  <si>
    <t>"V pohled dle výpisu ozn.Z4"        2</t>
  </si>
  <si>
    <t>79</t>
  </si>
  <si>
    <t>76716 02</t>
  </si>
  <si>
    <t xml:space="preserve">Dod+mtž záchytný systém s permanentním poddajným kotvícím vedením v proveden kotvících zařízení typu C dle ČSN EN 795 :  4 ks průběžných kotvících bodů, 4ks koncový/rohový bod, 68m poddajné nerezové lano pr.6mm vč.všech systémových doplňků, kotevních prvků a spojek. Do ceny kalkulovat náklady na  průchod stávajícím střešním souvrstvím, náklady na výchozí prohlídku instalovaného kotevního systému dle ČSN 732604 (vč. pořízení zápisu).
</t>
  </si>
  <si>
    <t>-1364258577</t>
  </si>
  <si>
    <t>"dle výkr.č. -D-01-54a + 54b"        1</t>
  </si>
  <si>
    <t>80</t>
  </si>
  <si>
    <t>76716 03</t>
  </si>
  <si>
    <t>Dod+mtž atypický zatepleny poklop na střešní výlez, vnější roz. cca 1400 x 1100mm, zateplení roz. cca 900x 600mm. Podrobnosti viz. PD  "DETAIL STŘEŠNÍHO VÝLEZU" . Vč.všech doplňků, kotevních prvků a spojek.</t>
  </si>
  <si>
    <t>-937388110</t>
  </si>
  <si>
    <t>81</t>
  </si>
  <si>
    <t>998767102</t>
  </si>
  <si>
    <t>Přesun hmot tonážní pro zámečnické konstrukce v objektech v do 12 m</t>
  </si>
  <si>
    <t>-1386842708</t>
  </si>
  <si>
    <t>777</t>
  </si>
  <si>
    <t>Podlahy lité</t>
  </si>
  <si>
    <t>82</t>
  </si>
  <si>
    <t>49000 01</t>
  </si>
  <si>
    <t>Sanace poškozeného betonového svislého čela balkonové desky  vysprávkovou maltou vč. penetrace - systémové řešení., v.= 150mm, dl. 3600 + 2 x 300mm</t>
  </si>
  <si>
    <t>-1771192543</t>
  </si>
  <si>
    <t>"V balkony"      2</t>
  </si>
  <si>
    <t>83</t>
  </si>
  <si>
    <t>77755 01</t>
  </si>
  <si>
    <t>Dod+mtž oprava poškozeného betonu a ochrana výztuže  na stávajících balkonových panelech vysprávkovou maltou vč. penetrace - systémové řešení.</t>
  </si>
  <si>
    <t>-665944356</t>
  </si>
  <si>
    <t>"V balkony - předpoklad z 20%"       (2,1*0,06+2,95*0,77+3,6*0,18)*2*0,2</t>
  </si>
  <si>
    <t>84</t>
  </si>
  <si>
    <t>998777102</t>
  </si>
  <si>
    <t>Přesun hmot tonážní pro podlahy lité v objektech v do 12 m</t>
  </si>
  <si>
    <t>1072051236</t>
  </si>
  <si>
    <t>Práce a dodávky M</t>
  </si>
  <si>
    <t>21-M05</t>
  </si>
  <si>
    <t>Silnoproudé rozvody, osvětlení a hromosvody</t>
  </si>
  <si>
    <t>85</t>
  </si>
  <si>
    <t>01el</t>
  </si>
  <si>
    <t>Kompl.dod+mtž Silnoproudé rozvody - viz. samostaný rozpočet</t>
  </si>
  <si>
    <t>-1117895818</t>
  </si>
  <si>
    <t>86</t>
  </si>
  <si>
    <t>01hrom</t>
  </si>
  <si>
    <t>Kompl.dod+mtž Hromosvody - viz. samostaný rozpočet</t>
  </si>
  <si>
    <t>451034504</t>
  </si>
  <si>
    <t>02 - Vedlejší a ostatní náklady</t>
  </si>
  <si>
    <t>VRN - Vedlejší a ostatní rozpočtové náklady</t>
  </si>
  <si>
    <t>VRN</t>
  </si>
  <si>
    <t>Vedlejší a ostatní rozpočtové náklady</t>
  </si>
  <si>
    <t>02000100x</t>
  </si>
  <si>
    <t>Zařízení staveniště:   zřízení a vybavení  v rozsahu dle velikosti stavby  vč. napojení na inž.sítě, oplocení, zabezpeční staveniště  a potřebného dopravníbho značení.  Náklady na provozování zařízení staveniště vč. nákladů na energie a jeho zrušení  po skončení stavby.</t>
  </si>
  <si>
    <t>1024</t>
  </si>
  <si>
    <t>1729031160</t>
  </si>
  <si>
    <t>07000100X</t>
  </si>
  <si>
    <t>Provoz investora, třetích osob</t>
  </si>
  <si>
    <t>119837821</t>
  </si>
  <si>
    <t>01325400X</t>
  </si>
  <si>
    <t>Dokumentace skutečného provedení stavby - 2x výtisk</t>
  </si>
  <si>
    <t>-2047211083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</si>
  <si>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</si>
  <si>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</si>
  <si>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</si>
  <si>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</si>
  <si>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</si>
  <si>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</si>
  <si>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</si>
  <si>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</si>
  <si>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</si>
  <si>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</si>
  <si>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</si>
  <si>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</si>
  <si>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</si>
  <si>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</si>
  <si>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</si>
  <si>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</si>
  <si>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</si>
  <si>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</si>
  <si>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</si>
  <si>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</si>
  <si>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</si>
  <si>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</si>
  <si>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</si>
  <si>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</si>
  <si>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</si>
  <si>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</si>
  <si>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</si>
  <si>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</si>
  <si>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</si>
  <si>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</si>
  <si>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</si>
  <si>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</si>
  <si>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</si>
  <si>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</si>
  <si>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</si>
  <si>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</si>
  <si>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</si>
  <si>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</si>
  <si>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</si>
  <si>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</si>
  <si>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</si>
  <si>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</si>
  <si>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</si>
  <si>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</si>
  <si>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</si>
  <si>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</si>
  <si>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</si>
  <si>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</si>
  <si>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</si>
  <si>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</si>
  <si>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</si>
  <si>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</si>
  <si>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</si>
  <si>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</si>
  <si>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</si>
  <si>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</si>
  <si>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</si>
  <si>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</si>
  <si>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</si>
  <si>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</si>
  <si>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</si>
  <si>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</si>
  <si>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</si>
  <si>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</si>
  <si>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</si>
  <si>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</si>
  <si>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</si>
  <si>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</si>
  <si>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</si>
  <si>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</si>
  <si>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</si>
  <si>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</si>
  <si>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</si>
  <si>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</si>
  <si>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</si>
  <si>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</si>
  <si>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</si>
  <si>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</si>
  <si>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</si>
  <si>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</si>
  <si>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</si>
  <si>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</si>
  <si>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</si>
  <si>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</si>
  <si>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</si>
  <si>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</si>
  <si>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</si>
  <si>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</si>
  <si>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</si>
  <si>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</si>
  <si>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</si>
  <si>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</si>
  <si>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</si>
  <si>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</si>
  <si>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</si>
  <si>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</si>
  <si>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</si>
  <si>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</si>
  <si>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</si>
  <si>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</si>
  <si>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</si>
  <si>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</si>
  <si>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</si>
  <si>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</si>
  <si>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</si>
  <si>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</si>
  <si>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</si>
  <si>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</si>
  <si>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</si>
  <si>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</si>
  <si>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</si>
  <si>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</si>
  <si>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</si>
  <si>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</si>
  <si>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</si>
  <si>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</si>
  <si>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</si>
  <si>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</si>
  <si>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</si>
  <si>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</si>
  <si>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</si>
  <si>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</si>
  <si>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</si>
  <si>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</si>
  <si>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</si>
  <si>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</si>
  <si>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</si>
  <si>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</si>
  <si>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</si>
  <si>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</si>
  <si>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</si>
  <si>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</si>
  <si>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</si>
  <si>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</si>
  <si>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</si>
  <si>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</si>
  <si>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</si>
  <si>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</si>
  <si>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</si>
  <si>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</si>
  <si>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</si>
  <si>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</si>
  <si>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</si>
  <si>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</si>
  <si>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</si>
  <si>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</si>
  <si>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</si>
  <si>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</si>
  <si>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</si>
  <si>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</si>
  <si>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</si>
  <si>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</si>
  <si>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</si>
  <si>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</si>
  <si>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</si>
  <si>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</si>
  <si>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</si>
  <si>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</si>
  <si>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</si>
  <si>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</si>
  <si>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</si>
  <si>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</si>
  <si>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</si>
  <si>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</si>
  <si>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</si>
  <si>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</si>
  <si>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</si>
  <si>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</si>
  <si>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</si>
  <si>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</si>
  <si>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</si>
  <si>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</si>
  <si>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</si>
  <si>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</si>
  <si>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</si>
  <si>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</si>
  <si>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</si>
  <si>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</si>
  <si>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</si>
  <si>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</si>
  <si>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</si>
  <si>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Kč</t>
  </si>
  <si>
    <t>KUS</t>
  </si>
  <si>
    <t>NÁVARKY M20X1,5 L-220MM</t>
  </si>
  <si>
    <t>734494121</t>
  </si>
  <si>
    <t>P</t>
  </si>
  <si>
    <t>REGUL ŠROUBENÍ PŘÍMÉ T29C G 1/2X15</t>
  </si>
  <si>
    <t>734261435</t>
  </si>
  <si>
    <t>SOU</t>
  </si>
  <si>
    <t>MĚŘIČ TEPLA  DN 15mm Q= 0,5m3/h + čidla</t>
  </si>
  <si>
    <t>FIL PŘÍ VNIT ZÁV PN16 -130°C G1"</t>
  </si>
  <si>
    <t>734291246</t>
  </si>
  <si>
    <t>KOHOUT PLNÍCÍ VYPOUŠ ČSN137061 G1/2</t>
  </si>
  <si>
    <t>734291113</t>
  </si>
  <si>
    <t>ŠOUPÁTKO UZAVÍRACÍ VE3040 G 1</t>
  </si>
  <si>
    <t>734271135</t>
  </si>
  <si>
    <t>ŠROUBENÍ PŘÍMÉ VE4300 G 1</t>
  </si>
  <si>
    <t>734261225</t>
  </si>
  <si>
    <t>731-A04 - Armatury</t>
  </si>
  <si>
    <t>PŘÍPL POTR PŘÍPOJKA</t>
  </si>
  <si>
    <t>733224225</t>
  </si>
  <si>
    <t>POTRU OCZÁV BĚŽNÉ BŠVÉ  KOTELNY DN 20</t>
  </si>
  <si>
    <t>731 - A03  - rozvod potrubí</t>
  </si>
  <si>
    <t>Celkem</t>
  </si>
  <si>
    <t>TRUBKOVÁ HRDLA BEZ PŘÍRUB DN 25</t>
  </si>
  <si>
    <t>732111314</t>
  </si>
  <si>
    <t>731 - A02  - strojovny</t>
  </si>
  <si>
    <t>MTZ TEPEL IZOL POTR SKRUZ PE DN 22MM NA SPONY</t>
  </si>
  <si>
    <t>713462114</t>
  </si>
  <si>
    <t xml:space="preserve"> </t>
  </si>
  <si>
    <t>713 - tepelné izolace potrubí</t>
  </si>
  <si>
    <t>MENA</t>
  </si>
  <si>
    <t>CENA CEL</t>
  </si>
  <si>
    <t>MNOŽSTVÍ</t>
  </si>
  <si>
    <t>TEXTPOL</t>
  </si>
  <si>
    <t>POLOZKA</t>
  </si>
  <si>
    <t>POŘ</t>
  </si>
  <si>
    <t>Součet objekt</t>
  </si>
  <si>
    <t>731 -  A04 - arnatury</t>
  </si>
  <si>
    <t>731 -  A03 - rozvod potrubí</t>
  </si>
  <si>
    <t>731 -  A02 - strojovny</t>
  </si>
  <si>
    <t>Rekapitulace objektů</t>
  </si>
  <si>
    <t>Oddílné měření spotřeby enerie pro DM a školní kuchyni</t>
  </si>
  <si>
    <t>Vytápění</t>
  </si>
  <si>
    <t>Díl:</t>
  </si>
  <si>
    <t>Akce:</t>
  </si>
  <si>
    <t>Střední škola oděvní, služeb a ekonomiky, 17. listopadu 1197, Červený Kostelec</t>
  </si>
  <si>
    <t>Investor:</t>
  </si>
  <si>
    <t>Popis ocenění prací a dodávek</t>
  </si>
  <si>
    <t>Rozpočet   elektroinstalace</t>
  </si>
  <si>
    <t xml:space="preserve">                       Soupis výkonů/ Leistungverzeichnis</t>
  </si>
  <si>
    <t>DM Červený Kostelec, 17. listopadu č.p. 1197</t>
  </si>
  <si>
    <t xml:space="preserve">090-elektroinstalace            </t>
  </si>
  <si>
    <t>katalogové ceny bez DPH</t>
  </si>
  <si>
    <t>Číslo pozice/Nr. Position</t>
  </si>
  <si>
    <t>POPIS VÝKONU/ Beschreibung der Leistungen</t>
  </si>
  <si>
    <t>Měrná jednotka/ Maßeinheit</t>
  </si>
  <si>
    <t>Množství/ Masse</t>
  </si>
  <si>
    <t>Jednotková cena/ Einheitpreis</t>
  </si>
  <si>
    <t>Cena / Betrag</t>
  </si>
  <si>
    <t>REKAPITULACE</t>
  </si>
  <si>
    <t>Dodávka</t>
  </si>
  <si>
    <t>CELKEM SOUPIS VÝKONŮ</t>
  </si>
  <si>
    <t>Nosný materiál</t>
  </si>
  <si>
    <t>1-CXKH-V180 (O) 3x1,5</t>
  </si>
  <si>
    <t>1-CXKH-V180 (J) 3x2,5</t>
  </si>
  <si>
    <t>Termostat 950-11 venkovní pro topení</t>
  </si>
  <si>
    <t>ks</t>
  </si>
  <si>
    <t xml:space="preserve">CELKEM </t>
  </si>
  <si>
    <t xml:space="preserve">podružný materiál      </t>
  </si>
  <si>
    <t>Montáž dle ceníku C 21 M</t>
  </si>
  <si>
    <t>kabel  do CYKY 5x2.5 VU</t>
  </si>
  <si>
    <t>připojení časových členů, pohybových senzorů, kouřových hlásičů, termostatů</t>
  </si>
  <si>
    <t>připojení střešní vpusti</t>
  </si>
  <si>
    <t xml:space="preserve">zednické přípomoce     </t>
  </si>
  <si>
    <t xml:space="preserve"> dozbrojení rozváděče RS 3</t>
  </si>
  <si>
    <t>jistič B6/1</t>
  </si>
  <si>
    <t>instalační relé s tlačítkem, 1/0 , 230V, 20A</t>
  </si>
  <si>
    <t>montáž</t>
  </si>
  <si>
    <t>CELKEM</t>
  </si>
  <si>
    <t>Rozpočet  hromosvod</t>
  </si>
  <si>
    <t>110-hromosvod</t>
  </si>
  <si>
    <t>Hromosvod</t>
  </si>
  <si>
    <t>Montáž hromosvodu</t>
  </si>
  <si>
    <t xml:space="preserve">AlMgSi drát pr.8mm   </t>
  </si>
  <si>
    <t>AlMgSi drát pr.8mm   s teflonovým povlakem</t>
  </si>
  <si>
    <t>drát zemnící  FeZn pr. 10</t>
  </si>
  <si>
    <t>svorka SJ 01</t>
  </si>
  <si>
    <t>ZT 2000 - FeZn zemnící tyč</t>
  </si>
  <si>
    <t>štítek označení</t>
  </si>
  <si>
    <t xml:space="preserve">SZ - svorka zkušební  </t>
  </si>
  <si>
    <t xml:space="preserve">podpěra vedení na svislé stěny </t>
  </si>
  <si>
    <t>podpěra vedení na ploché střechy  betonplast</t>
  </si>
  <si>
    <t xml:space="preserve">svorka univerzální  </t>
  </si>
  <si>
    <t xml:space="preserve">svorka k jímací tyči </t>
  </si>
  <si>
    <t>dilatace</t>
  </si>
  <si>
    <t xml:space="preserve">revizní krabice pod omítku </t>
  </si>
  <si>
    <t>sestava pomocného jímače 3,5 m na ocelovém podstavci, vč. 4ks  betonových zátěží 12 kg</t>
  </si>
  <si>
    <t>sestava pomocného jímače 2 m na betonovém podstavci 20 kg</t>
  </si>
  <si>
    <t>demontáž stávajícího hromosvodu</t>
  </si>
  <si>
    <t>KPL</t>
  </si>
  <si>
    <t>montáž AlMgSi drát 8mm</t>
  </si>
  <si>
    <t>montáž revizní krabice</t>
  </si>
  <si>
    <t>tvarování montážních dílů</t>
  </si>
  <si>
    <t>montáž svorky do 2 šroubů</t>
  </si>
  <si>
    <t>montáž zemnící tyče</t>
  </si>
  <si>
    <t>montáž setavy jímače</t>
  </si>
  <si>
    <t>označení svodů štítkem</t>
  </si>
  <si>
    <t>montážní práce z pevného žebříku</t>
  </si>
  <si>
    <t>montážní práce z lanové sedačky</t>
  </si>
  <si>
    <t>revize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</si>
</sst>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\ _K_č_-;\-* #,##0\ _K_č_-;_-* &quot;-&quot;\ _K_č_-;_-@_-"/>
    <numFmt numFmtId="164" formatCode="#,##0.00%"/>
    <numFmt numFmtId="165" formatCode="dd\.mm\.yyyy"/>
    <numFmt numFmtId="166" formatCode="#,##0.00000"/>
    <numFmt numFmtId="167" formatCode="#,##0.000"/>
    <numFmt numFmtId="168" formatCode="0.00000"/>
    <numFmt numFmtId="169" formatCode="0.000"/>
    <numFmt numFmtId="170" formatCode="#,##0.0\ _K_č"/>
    <numFmt numFmtId="171" formatCode="#,##0\ _K_č"/>
    <numFmt numFmtId="172" formatCode="#,##0.00;[Red]\-#,##0.00"/>
    <numFmt numFmtId="173" formatCode="0.0"/>
  </numFmts>
  <fonts count="7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2"/>
      <name val="formata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20"/>
      <name val="Arial Blac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formata"/>
      <family val="2"/>
    </font>
    <font>
      <b/>
      <sz val="10"/>
      <name val="Arial"/>
      <family val="2"/>
    </font>
    <font>
      <u val="single"/>
      <sz val="12"/>
      <color indexed="8"/>
      <name val="formata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indexed="5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i/>
      <sz val="14"/>
      <name val="Arial"/>
      <family val="2"/>
    </font>
    <font>
      <b/>
      <sz val="12"/>
      <color indexed="5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5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>
      <alignment/>
      <protection/>
    </xf>
    <xf numFmtId="0" fontId="50" fillId="0" borderId="0">
      <alignment/>
      <protection/>
    </xf>
    <xf numFmtId="0" fontId="60" fillId="0" borderId="0" applyNumberFormat="0" applyBorder="0">
      <alignment/>
      <protection locked="0"/>
    </xf>
    <xf numFmtId="0" fontId="50" fillId="0" borderId="0">
      <alignment/>
      <protection/>
    </xf>
    <xf numFmtId="172" fontId="50" fillId="0" borderId="0" applyFont="0" applyFill="0" applyBorder="0" applyAlignment="0" applyProtection="0"/>
  </cellStyleXfs>
  <cellXfs count="60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1" fillId="0" borderId="0" xfId="21">
      <alignment/>
      <protection/>
    </xf>
    <xf numFmtId="1" fontId="41" fillId="0" borderId="0" xfId="21" applyNumberFormat="1">
      <alignment/>
      <protection/>
    </xf>
    <xf numFmtId="168" fontId="41" fillId="0" borderId="0" xfId="21" applyNumberFormat="1">
      <alignment/>
      <protection/>
    </xf>
    <xf numFmtId="4" fontId="41" fillId="0" borderId="0" xfId="21" applyNumberFormat="1">
      <alignment/>
      <protection/>
    </xf>
    <xf numFmtId="2" fontId="41" fillId="0" borderId="0" xfId="21" applyNumberFormat="1">
      <alignment/>
      <protection/>
    </xf>
    <xf numFmtId="169" fontId="41" fillId="0" borderId="0" xfId="21" applyNumberFormat="1">
      <alignment/>
      <protection/>
    </xf>
    <xf numFmtId="2" fontId="42" fillId="0" borderId="0" xfId="21" applyNumberFormat="1" applyFont="1" applyBorder="1">
      <alignment/>
      <protection/>
    </xf>
    <xf numFmtId="4" fontId="42" fillId="0" borderId="0" xfId="21" applyNumberFormat="1" applyFont="1" applyBorder="1">
      <alignment/>
      <protection/>
    </xf>
    <xf numFmtId="169" fontId="41" fillId="0" borderId="0" xfId="21" applyNumberFormat="1" applyBorder="1">
      <alignment/>
      <protection/>
    </xf>
    <xf numFmtId="1" fontId="41" fillId="0" borderId="0" xfId="21" applyNumberFormat="1" applyBorder="1">
      <alignment/>
      <protection/>
    </xf>
    <xf numFmtId="1" fontId="41" fillId="0" borderId="0" xfId="21" applyNumberFormat="1" applyBorder="1" applyAlignment="1">
      <alignment horizontal="center"/>
      <protection/>
    </xf>
    <xf numFmtId="0" fontId="43" fillId="0" borderId="0" xfId="21" applyFont="1">
      <alignment/>
      <protection/>
    </xf>
    <xf numFmtId="2" fontId="41" fillId="0" borderId="0" xfId="21" applyNumberFormat="1" applyFont="1" applyBorder="1">
      <alignment/>
      <protection/>
    </xf>
    <xf numFmtId="4" fontId="41" fillId="0" borderId="0" xfId="21" applyNumberFormat="1" applyFont="1" applyBorder="1">
      <alignment/>
      <protection/>
    </xf>
    <xf numFmtId="2" fontId="43" fillId="0" borderId="0" xfId="21" applyNumberFormat="1" applyFont="1">
      <alignment/>
      <protection/>
    </xf>
    <xf numFmtId="1" fontId="43" fillId="0" borderId="0" xfId="21" applyNumberFormat="1" applyFont="1">
      <alignment/>
      <protection/>
    </xf>
    <xf numFmtId="1" fontId="43" fillId="0" borderId="0" xfId="21" applyNumberFormat="1" applyFont="1" applyAlignment="1">
      <alignment horizontal="center"/>
      <protection/>
    </xf>
    <xf numFmtId="1" fontId="44" fillId="0" borderId="0" xfId="21" applyNumberFormat="1" applyFont="1">
      <alignment/>
      <protection/>
    </xf>
    <xf numFmtId="4" fontId="45" fillId="0" borderId="0" xfId="21" applyNumberFormat="1" applyFont="1" applyBorder="1">
      <alignment/>
      <protection/>
    </xf>
    <xf numFmtId="2" fontId="43" fillId="0" borderId="0" xfId="21" applyNumberFormat="1" applyFont="1" applyProtection="1">
      <alignment/>
      <protection locked="0"/>
    </xf>
    <xf numFmtId="4" fontId="41" fillId="0" borderId="0" xfId="21" applyNumberFormat="1" applyBorder="1">
      <alignment/>
      <protection/>
    </xf>
    <xf numFmtId="2" fontId="41" fillId="0" borderId="0" xfId="21" applyNumberFormat="1" applyBorder="1" applyProtection="1">
      <alignment/>
      <protection locked="0"/>
    </xf>
    <xf numFmtId="2" fontId="41" fillId="0" borderId="0" xfId="21" applyNumberFormat="1" applyBorder="1">
      <alignment/>
      <protection/>
    </xf>
    <xf numFmtId="2" fontId="43" fillId="0" borderId="0" xfId="21" applyNumberFormat="1" applyFont="1" applyBorder="1">
      <alignment/>
      <protection/>
    </xf>
    <xf numFmtId="4" fontId="43" fillId="0" borderId="0" xfId="21" applyNumberFormat="1" applyFont="1">
      <alignment/>
      <protection/>
    </xf>
    <xf numFmtId="1" fontId="46" fillId="0" borderId="0" xfId="21" applyNumberFormat="1" applyFont="1">
      <alignment/>
      <protection/>
    </xf>
    <xf numFmtId="4" fontId="45" fillId="0" borderId="0" xfId="21" applyNumberFormat="1" applyFont="1" applyBorder="1">
      <alignment/>
      <protection/>
    </xf>
    <xf numFmtId="2" fontId="41" fillId="0" borderId="0" xfId="21" applyNumberFormat="1" applyProtection="1">
      <alignment/>
      <protection locked="0"/>
    </xf>
    <xf numFmtId="1" fontId="42" fillId="0" borderId="0" xfId="21" applyNumberFormat="1" applyFont="1">
      <alignment/>
      <protection/>
    </xf>
    <xf numFmtId="1" fontId="41" fillId="0" borderId="0" xfId="21" applyNumberFormat="1" applyAlignment="1">
      <alignment horizontal="center"/>
      <protection/>
    </xf>
    <xf numFmtId="1" fontId="41" fillId="0" borderId="0" xfId="21" applyNumberFormat="1" applyFont="1" applyBorder="1">
      <alignment/>
      <protection/>
    </xf>
    <xf numFmtId="4" fontId="44" fillId="0" borderId="0" xfId="21" applyNumberFormat="1" applyFont="1">
      <alignment/>
      <protection/>
    </xf>
    <xf numFmtId="1" fontId="42" fillId="0" borderId="0" xfId="21" applyNumberFormat="1" applyFont="1">
      <alignment/>
      <protection/>
    </xf>
    <xf numFmtId="1" fontId="42" fillId="0" borderId="0" xfId="21" applyNumberFormat="1" applyFont="1" applyBorder="1">
      <alignment/>
      <protection/>
    </xf>
    <xf numFmtId="168" fontId="41" fillId="0" borderId="0" xfId="21" applyNumberFormat="1" applyBorder="1">
      <alignment/>
      <protection/>
    </xf>
    <xf numFmtId="1" fontId="45" fillId="0" borderId="0" xfId="21" applyNumberFormat="1" applyFont="1" applyBorder="1">
      <alignment/>
      <protection/>
    </xf>
    <xf numFmtId="2" fontId="41" fillId="0" borderId="0" xfId="21" applyNumberFormat="1" applyFont="1">
      <alignment/>
      <protection/>
    </xf>
    <xf numFmtId="4" fontId="42" fillId="0" borderId="0" xfId="21" applyNumberFormat="1" applyFont="1">
      <alignment/>
      <protection/>
    </xf>
    <xf numFmtId="1" fontId="47" fillId="0" borderId="0" xfId="21" applyNumberFormat="1" applyFont="1">
      <alignment/>
      <protection/>
    </xf>
    <xf numFmtId="1" fontId="41" fillId="0" borderId="0" xfId="21" applyNumberFormat="1" applyFont="1">
      <alignment/>
      <protection/>
    </xf>
    <xf numFmtId="1" fontId="41" fillId="0" borderId="0" xfId="21" applyNumberFormat="1" applyFont="1" applyBorder="1">
      <alignment/>
      <protection/>
    </xf>
    <xf numFmtId="4" fontId="41" fillId="0" borderId="0" xfId="21" applyNumberFormat="1" applyFont="1" applyBorder="1">
      <alignment/>
      <protection/>
    </xf>
    <xf numFmtId="1" fontId="48" fillId="0" borderId="0" xfId="21" applyNumberFormat="1" applyFont="1">
      <alignment/>
      <protection/>
    </xf>
    <xf numFmtId="1" fontId="49" fillId="0" borderId="0" xfId="21" applyNumberFormat="1" applyFont="1">
      <alignment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51" fillId="0" borderId="36" xfId="22" applyFont="1" applyBorder="1" applyAlignment="1" applyProtection="1">
      <alignment horizontal="center" vertical="center"/>
      <protection/>
    </xf>
    <xf numFmtId="0" fontId="51" fillId="0" borderId="37" xfId="22" applyFont="1" applyBorder="1" applyAlignment="1" applyProtection="1">
      <alignment horizontal="left"/>
      <protection/>
    </xf>
    <xf numFmtId="0" fontId="52" fillId="0" borderId="37" xfId="22" applyFont="1" applyBorder="1" applyAlignment="1" applyProtection="1">
      <alignment horizontal="left"/>
      <protection/>
    </xf>
    <xf numFmtId="170" fontId="53" fillId="0" borderId="37" xfId="22" applyNumberFormat="1" applyFont="1" applyBorder="1" applyAlignment="1" applyProtection="1">
      <alignment horizontal="center"/>
      <protection/>
    </xf>
    <xf numFmtId="4" fontId="53" fillId="0" borderId="37" xfId="22" applyNumberFormat="1" applyFont="1" applyBorder="1" applyAlignment="1" applyProtection="1">
      <alignment horizontal="left"/>
      <protection/>
    </xf>
    <xf numFmtId="4" fontId="53" fillId="0" borderId="38" xfId="22" applyNumberFormat="1" applyFont="1" applyBorder="1" applyAlignment="1" applyProtection="1">
      <alignment horizontal="left"/>
      <protection/>
    </xf>
    <xf numFmtId="0" fontId="50" fillId="0" borderId="0" xfId="22" applyBorder="1" applyProtection="1">
      <alignment/>
      <protection/>
    </xf>
    <xf numFmtId="0" fontId="54" fillId="0" borderId="39" xfId="22" applyFont="1" applyBorder="1" applyAlignment="1" applyProtection="1">
      <alignment horizontal="center" vertical="center"/>
      <protection/>
    </xf>
    <xf numFmtId="0" fontId="55" fillId="0" borderId="0" xfId="22" applyFont="1" applyBorder="1" applyAlignment="1" applyProtection="1">
      <alignment horizontal="left"/>
      <protection/>
    </xf>
    <xf numFmtId="0" fontId="1" fillId="0" borderId="0" xfId="22" applyFont="1" applyBorder="1" applyAlignment="1" applyProtection="1">
      <alignment horizontal="center"/>
      <protection/>
    </xf>
    <xf numFmtId="170" fontId="1" fillId="0" borderId="0" xfId="22" applyNumberFormat="1" applyFont="1" applyBorder="1" applyAlignment="1" applyProtection="1">
      <alignment horizontal="center"/>
      <protection/>
    </xf>
    <xf numFmtId="4" fontId="56" fillId="0" borderId="0" xfId="22" applyNumberFormat="1" applyFont="1" applyBorder="1" applyAlignment="1" applyProtection="1">
      <alignment horizontal="left"/>
      <protection/>
    </xf>
    <xf numFmtId="3" fontId="1" fillId="0" borderId="40" xfId="22" applyNumberFormat="1" applyFont="1" applyBorder="1" applyAlignment="1" applyProtection="1">
      <alignment horizontal="left"/>
      <protection/>
    </xf>
    <xf numFmtId="0" fontId="57" fillId="0" borderId="0" xfId="22" applyFont="1" applyBorder="1" applyAlignment="1" applyProtection="1">
      <alignment horizontal="left"/>
      <protection/>
    </xf>
    <xf numFmtId="170" fontId="57" fillId="0" borderId="41" xfId="22" applyNumberFormat="1" applyFont="1" applyBorder="1" applyAlignment="1" applyProtection="1">
      <alignment horizontal="center"/>
      <protection/>
    </xf>
    <xf numFmtId="0" fontId="50" fillId="0" borderId="41" xfId="22" applyBorder="1" applyAlignment="1" applyProtection="1">
      <alignment/>
      <protection/>
    </xf>
    <xf numFmtId="14" fontId="58" fillId="0" borderId="42" xfId="22" applyNumberFormat="1" applyFont="1" applyBorder="1" applyAlignment="1" applyProtection="1">
      <alignment horizontal="center"/>
      <protection/>
    </xf>
    <xf numFmtId="0" fontId="56" fillId="0" borderId="43" xfId="22" applyFont="1" applyBorder="1" applyAlignment="1" applyProtection="1">
      <alignment horizontal="center" vertical="center" wrapText="1"/>
      <protection/>
    </xf>
    <xf numFmtId="0" fontId="59" fillId="0" borderId="44" xfId="22" applyFont="1" applyBorder="1" applyAlignment="1" applyProtection="1">
      <alignment horizontal="center" vertical="center" wrapText="1"/>
      <protection/>
    </xf>
    <xf numFmtId="0" fontId="56" fillId="0" borderId="44" xfId="22" applyFont="1" applyBorder="1" applyAlignment="1" applyProtection="1">
      <alignment horizontal="center" vertical="center" wrapText="1"/>
      <protection/>
    </xf>
    <xf numFmtId="170" fontId="56" fillId="0" borderId="44" xfId="22" applyNumberFormat="1" applyFont="1" applyBorder="1" applyAlignment="1" applyProtection="1">
      <alignment horizontal="center" vertical="center" wrapText="1"/>
      <protection/>
    </xf>
    <xf numFmtId="4" fontId="56" fillId="0" borderId="44" xfId="22" applyNumberFormat="1" applyFont="1" applyBorder="1" applyAlignment="1" applyProtection="1">
      <alignment horizontal="center" vertical="center" wrapText="1"/>
      <protection/>
    </xf>
    <xf numFmtId="4" fontId="56" fillId="0" borderId="45" xfId="22" applyNumberFormat="1" applyFont="1" applyBorder="1" applyAlignment="1" applyProtection="1">
      <alignment horizontal="center" vertical="center"/>
      <protection/>
    </xf>
    <xf numFmtId="0" fontId="56" fillId="0" borderId="46" xfId="22" applyFont="1" applyBorder="1" applyAlignment="1" applyProtection="1">
      <alignment horizontal="center" vertical="center" wrapText="1"/>
      <protection/>
    </xf>
    <xf numFmtId="0" fontId="51" fillId="0" borderId="47" xfId="22" applyFont="1" applyBorder="1" applyAlignment="1" applyProtection="1">
      <alignment wrapText="1"/>
      <protection/>
    </xf>
    <xf numFmtId="170" fontId="56" fillId="0" borderId="46" xfId="22" applyNumberFormat="1" applyFont="1" applyBorder="1" applyAlignment="1" applyProtection="1">
      <alignment horizontal="center" vertical="center" wrapText="1"/>
      <protection/>
    </xf>
    <xf numFmtId="171" fontId="56" fillId="0" borderId="46" xfId="22" applyNumberFormat="1" applyFont="1" applyBorder="1" applyAlignment="1" applyProtection="1">
      <alignment horizontal="center" vertical="center" wrapText="1"/>
      <protection/>
    </xf>
    <xf numFmtId="41" fontId="56" fillId="0" borderId="46" xfId="22" applyNumberFormat="1" applyFont="1" applyBorder="1" applyAlignment="1" applyProtection="1">
      <alignment horizontal="center" vertical="center"/>
      <protection/>
    </xf>
    <xf numFmtId="0" fontId="56" fillId="0" borderId="48" xfId="22" applyFont="1" applyBorder="1" applyAlignment="1" applyProtection="1">
      <alignment horizontal="center" vertical="center" wrapText="1"/>
      <protection/>
    </xf>
    <xf numFmtId="0" fontId="60" fillId="0" borderId="48" xfId="23" applyBorder="1" applyAlignment="1" applyProtection="1">
      <alignment wrapText="1"/>
      <protection/>
    </xf>
    <xf numFmtId="170" fontId="56" fillId="0" borderId="48" xfId="22" applyNumberFormat="1" applyFont="1" applyBorder="1" applyAlignment="1" applyProtection="1">
      <alignment horizontal="center" vertical="center" wrapText="1"/>
      <protection/>
    </xf>
    <xf numFmtId="171" fontId="56" fillId="0" borderId="48" xfId="22" applyNumberFormat="1" applyFont="1" applyBorder="1" applyAlignment="1" applyProtection="1">
      <alignment horizontal="center" vertical="center" wrapText="1"/>
      <protection/>
    </xf>
    <xf numFmtId="37" fontId="61" fillId="0" borderId="48" xfId="22" applyNumberFormat="1" applyFont="1" applyBorder="1" applyAlignment="1" applyProtection="1">
      <alignment horizontal="center" vertical="center"/>
      <protection/>
    </xf>
    <xf numFmtId="0" fontId="60" fillId="0" borderId="48" xfId="23" applyFont="1" applyBorder="1" applyAlignment="1" applyProtection="1">
      <alignment wrapText="1"/>
      <protection/>
    </xf>
    <xf numFmtId="171" fontId="61" fillId="0" borderId="48" xfId="22" applyNumberFormat="1" applyFont="1" applyBorder="1" applyAlignment="1" applyProtection="1">
      <alignment horizontal="center" vertical="center"/>
      <protection/>
    </xf>
    <xf numFmtId="0" fontId="1" fillId="0" borderId="49" xfId="22" applyFont="1" applyFill="1" applyBorder="1" applyAlignment="1" applyProtection="1">
      <alignment horizontal="center" vertical="center"/>
      <protection/>
    </xf>
    <xf numFmtId="0" fontId="62" fillId="0" borderId="49" xfId="22" applyFont="1" applyFill="1" applyBorder="1" applyAlignment="1" applyProtection="1">
      <alignment wrapText="1"/>
      <protection/>
    </xf>
    <xf numFmtId="170" fontId="1" fillId="0" borderId="49" xfId="22" applyNumberFormat="1" applyFont="1" applyFill="1" applyBorder="1" applyAlignment="1" applyProtection="1">
      <alignment horizontal="center" vertical="center"/>
      <protection/>
    </xf>
    <xf numFmtId="171" fontId="54" fillId="0" borderId="49" xfId="22" applyNumberFormat="1" applyFont="1" applyFill="1" applyBorder="1" applyAlignment="1" applyProtection="1">
      <alignment horizontal="center" vertical="center"/>
      <protection/>
    </xf>
    <xf numFmtId="171" fontId="63" fillId="0" borderId="49" xfId="22" applyNumberFormat="1" applyFont="1" applyFill="1" applyBorder="1" applyAlignment="1" applyProtection="1">
      <alignment horizontal="center" vertical="center"/>
      <protection/>
    </xf>
    <xf numFmtId="0" fontId="50" fillId="0" borderId="0" xfId="22" applyFill="1" applyBorder="1" applyProtection="1">
      <alignment/>
      <protection/>
    </xf>
    <xf numFmtId="0" fontId="56" fillId="0" borderId="50" xfId="22" applyFont="1" applyBorder="1" applyAlignment="1" applyProtection="1">
      <alignment horizontal="center" vertical="center" wrapText="1"/>
      <protection/>
    </xf>
    <xf numFmtId="0" fontId="59" fillId="0" borderId="50" xfId="22" applyFont="1" applyBorder="1" applyAlignment="1" applyProtection="1">
      <alignment horizontal="center" vertical="center" wrapText="1"/>
      <protection/>
    </xf>
    <xf numFmtId="170" fontId="56" fillId="0" borderId="50" xfId="22" applyNumberFormat="1" applyFont="1" applyBorder="1" applyAlignment="1" applyProtection="1">
      <alignment horizontal="center" vertical="center" wrapText="1"/>
      <protection/>
    </xf>
    <xf numFmtId="4" fontId="56" fillId="0" borderId="50" xfId="22" applyNumberFormat="1" applyFont="1" applyBorder="1" applyAlignment="1" applyProtection="1">
      <alignment horizontal="center" vertical="center" wrapText="1"/>
      <protection/>
    </xf>
    <xf numFmtId="4" fontId="56" fillId="0" borderId="50" xfId="22" applyNumberFormat="1" applyFont="1" applyBorder="1" applyAlignment="1" applyProtection="1">
      <alignment horizontal="center" vertical="center"/>
      <protection/>
    </xf>
    <xf numFmtId="0" fontId="1" fillId="0" borderId="49" xfId="22" applyFont="1" applyBorder="1" applyAlignment="1" applyProtection="1">
      <alignment horizontal="center" vertical="center"/>
      <protection/>
    </xf>
    <xf numFmtId="0" fontId="52" fillId="0" borderId="49" xfId="22" applyFont="1" applyBorder="1" applyAlignment="1" applyProtection="1">
      <alignment wrapText="1"/>
      <protection/>
    </xf>
    <xf numFmtId="170" fontId="1" fillId="0" borderId="49" xfId="22" applyNumberFormat="1" applyFont="1" applyBorder="1" applyAlignment="1" applyProtection="1">
      <alignment horizontal="center" vertical="center"/>
      <protection/>
    </xf>
    <xf numFmtId="0" fontId="52" fillId="0" borderId="49" xfId="22" applyFont="1" applyBorder="1" applyAlignment="1" applyProtection="1">
      <alignment horizontal="center" vertical="center"/>
      <protection/>
    </xf>
    <xf numFmtId="0" fontId="64" fillId="0" borderId="49" xfId="22" applyFont="1" applyFill="1" applyBorder="1" applyAlignment="1" applyProtection="1">
      <alignment horizontal="center" vertical="center"/>
      <protection/>
    </xf>
    <xf numFmtId="0" fontId="54" fillId="0" borderId="49" xfId="24" applyFont="1" applyBorder="1" applyAlignment="1" applyProtection="1">
      <alignment horizontal="left" wrapText="1"/>
      <protection/>
    </xf>
    <xf numFmtId="0" fontId="1" fillId="0" borderId="49" xfId="24" applyFont="1" applyBorder="1" applyAlignment="1" applyProtection="1">
      <alignment horizontal="center"/>
      <protection/>
    </xf>
    <xf numFmtId="0" fontId="54" fillId="0" borderId="49" xfId="24" applyFont="1" applyBorder="1" applyAlignment="1" applyProtection="1">
      <alignment horizontal="right"/>
      <protection/>
    </xf>
    <xf numFmtId="173" fontId="54" fillId="6" borderId="49" xfId="25" applyNumberFormat="1" applyFont="1" applyFill="1" applyBorder="1" applyAlignment="1" applyProtection="1">
      <alignment/>
      <protection locked="0"/>
    </xf>
    <xf numFmtId="173" fontId="54" fillId="0" borderId="49" xfId="24" applyNumberFormat="1" applyFont="1" applyBorder="1" applyAlignment="1" applyProtection="1">
      <alignment horizontal="right"/>
      <protection/>
    </xf>
    <xf numFmtId="0" fontId="50" fillId="0" borderId="0" xfId="22" applyBorder="1" applyAlignment="1" applyProtection="1">
      <alignment vertical="top" wrapText="1"/>
      <protection/>
    </xf>
    <xf numFmtId="0" fontId="54" fillId="0" borderId="49" xfId="22" applyFont="1" applyBorder="1" applyProtection="1">
      <alignment/>
      <protection/>
    </xf>
    <xf numFmtId="173" fontId="54" fillId="6" borderId="49" xfId="24" applyNumberFormat="1" applyFont="1" applyFill="1" applyBorder="1" applyAlignment="1" applyProtection="1">
      <alignment horizontal="right"/>
      <protection locked="0"/>
    </xf>
    <xf numFmtId="173" fontId="54" fillId="0" borderId="49" xfId="25" applyNumberFormat="1" applyFont="1" applyFill="1" applyBorder="1" applyAlignment="1" applyProtection="1">
      <alignment/>
      <protection locked="0"/>
    </xf>
    <xf numFmtId="173" fontId="65" fillId="0" borderId="49" xfId="24" applyNumberFormat="1" applyFont="1" applyBorder="1" applyAlignment="1" applyProtection="1">
      <alignment horizontal="right"/>
      <protection/>
    </xf>
    <xf numFmtId="0" fontId="54" fillId="0" borderId="49" xfId="24" applyFont="1" applyFill="1" applyBorder="1" applyAlignment="1" applyProtection="1">
      <alignment horizontal="left" wrapText="1"/>
      <protection/>
    </xf>
    <xf numFmtId="0" fontId="1" fillId="0" borderId="49" xfId="24" applyFont="1" applyFill="1" applyBorder="1" applyAlignment="1" applyProtection="1">
      <alignment horizontal="center"/>
      <protection/>
    </xf>
    <xf numFmtId="0" fontId="1" fillId="0" borderId="51" xfId="22" applyFont="1" applyFill="1" applyBorder="1" applyAlignment="1" applyProtection="1">
      <alignment horizontal="center" vertical="center"/>
      <protection/>
    </xf>
    <xf numFmtId="0" fontId="66" fillId="0" borderId="52" xfId="22" applyFont="1" applyFill="1" applyBorder="1" applyAlignment="1" applyProtection="1">
      <alignment wrapText="1"/>
      <protection/>
    </xf>
    <xf numFmtId="0" fontId="1" fillId="0" borderId="52" xfId="22" applyFont="1" applyFill="1" applyBorder="1" applyAlignment="1" applyProtection="1">
      <alignment horizontal="center" vertical="center"/>
      <protection/>
    </xf>
    <xf numFmtId="170" fontId="1" fillId="0" borderId="52" xfId="22" applyNumberFormat="1" applyFont="1" applyFill="1" applyBorder="1" applyAlignment="1" applyProtection="1">
      <alignment horizontal="center" vertical="center"/>
      <protection/>
    </xf>
    <xf numFmtId="171" fontId="54" fillId="0" borderId="52" xfId="22" applyNumberFormat="1" applyFont="1" applyFill="1" applyBorder="1" applyAlignment="1" applyProtection="1">
      <alignment horizontal="center" vertical="center"/>
      <protection locked="0"/>
    </xf>
    <xf numFmtId="171" fontId="67" fillId="0" borderId="53" xfId="22" applyNumberFormat="1" applyFont="1" applyFill="1" applyBorder="1" applyAlignment="1" applyProtection="1">
      <alignment horizontal="center" vertical="center"/>
      <protection/>
    </xf>
    <xf numFmtId="0" fontId="1" fillId="7" borderId="54" xfId="22" applyFont="1" applyFill="1" applyBorder="1" applyAlignment="1" applyProtection="1">
      <alignment horizontal="center" vertical="center"/>
      <protection/>
    </xf>
    <xf numFmtId="0" fontId="66" fillId="0" borderId="41" xfId="22" applyFont="1" applyFill="1" applyBorder="1" applyAlignment="1" applyProtection="1">
      <alignment wrapText="1"/>
      <protection/>
    </xf>
    <xf numFmtId="0" fontId="1" fillId="0" borderId="41" xfId="22" applyFont="1" applyFill="1" applyBorder="1" applyAlignment="1" applyProtection="1">
      <alignment horizontal="center" vertical="center"/>
      <protection/>
    </xf>
    <xf numFmtId="170" fontId="1" fillId="7" borderId="41" xfId="22" applyNumberFormat="1" applyFont="1" applyFill="1" applyBorder="1" applyAlignment="1" applyProtection="1">
      <alignment horizontal="center" vertical="center"/>
      <protection/>
    </xf>
    <xf numFmtId="0" fontId="54" fillId="7" borderId="41" xfId="22" applyFont="1" applyFill="1" applyBorder="1" applyAlignment="1" applyProtection="1">
      <alignment horizontal="center" vertical="center"/>
      <protection locked="0"/>
    </xf>
    <xf numFmtId="171" fontId="57" fillId="7" borderId="42" xfId="22" applyNumberFormat="1" applyFont="1" applyFill="1" applyBorder="1" applyAlignment="1" applyProtection="1">
      <alignment horizontal="center" vertical="center"/>
      <protection/>
    </xf>
    <xf numFmtId="0" fontId="1" fillId="0" borderId="51" xfId="22" applyFont="1" applyBorder="1" applyAlignment="1" applyProtection="1">
      <alignment horizontal="center" vertical="center"/>
      <protection/>
    </xf>
    <xf numFmtId="0" fontId="52" fillId="0" borderId="52" xfId="22" applyFont="1" applyFill="1" applyBorder="1" applyAlignment="1" applyProtection="1">
      <alignment wrapText="1"/>
      <protection/>
    </xf>
    <xf numFmtId="170" fontId="1" fillId="0" borderId="52" xfId="22" applyNumberFormat="1" applyFont="1" applyBorder="1" applyAlignment="1" applyProtection="1">
      <alignment horizontal="center" vertical="center"/>
      <protection/>
    </xf>
    <xf numFmtId="0" fontId="52" fillId="0" borderId="52" xfId="22" applyFont="1" applyBorder="1" applyAlignment="1" applyProtection="1">
      <alignment horizontal="center" vertical="center"/>
      <protection locked="0"/>
    </xf>
    <xf numFmtId="171" fontId="64" fillId="0" borderId="53" xfId="22" applyNumberFormat="1" applyFont="1" applyBorder="1" applyAlignment="1" applyProtection="1">
      <alignment horizontal="center" vertical="center"/>
      <protection/>
    </xf>
    <xf numFmtId="0" fontId="54" fillId="0" borderId="49" xfId="24" applyFont="1" applyFill="1" applyBorder="1" applyAlignment="1" applyProtection="1">
      <alignment horizontal="left" vertical="top" wrapText="1"/>
      <protection/>
    </xf>
    <xf numFmtId="0" fontId="1" fillId="0" borderId="49" xfId="24" applyFont="1" applyFill="1" applyBorder="1" applyAlignment="1" applyProtection="1">
      <alignment horizontal="center" vertical="top" wrapText="1"/>
      <protection/>
    </xf>
    <xf numFmtId="0" fontId="54" fillId="0" borderId="49" xfId="24" applyFont="1" applyFill="1" applyBorder="1" applyAlignment="1" applyProtection="1">
      <alignment horizontal="right" vertical="top" wrapText="1"/>
      <protection/>
    </xf>
    <xf numFmtId="173" fontId="54" fillId="6" borderId="49" xfId="25" applyNumberFormat="1" applyFont="1" applyFill="1" applyBorder="1" applyAlignment="1" applyProtection="1">
      <alignment horizontal="right" vertical="top" wrapText="1"/>
      <protection locked="0"/>
    </xf>
    <xf numFmtId="173" fontId="54" fillId="0" borderId="49" xfId="24" applyNumberFormat="1" applyFont="1" applyFill="1" applyBorder="1" applyAlignment="1" applyProtection="1">
      <alignment horizontal="right" vertical="top" wrapText="1"/>
      <protection/>
    </xf>
    <xf numFmtId="173" fontId="54" fillId="6" borderId="49" xfId="25" applyNumberFormat="1" applyFont="1" applyFill="1" applyBorder="1" applyAlignment="1" applyProtection="1">
      <alignment horizontal="right"/>
      <protection locked="0"/>
    </xf>
    <xf numFmtId="0" fontId="68" fillId="0" borderId="52" xfId="22" applyFont="1" applyFill="1" applyBorder="1" applyAlignment="1" applyProtection="1">
      <alignment wrapText="1"/>
      <protection/>
    </xf>
    <xf numFmtId="1" fontId="50" fillId="0" borderId="49" xfId="22" applyNumberFormat="1" applyFill="1" applyBorder="1" applyAlignment="1" applyProtection="1">
      <alignment horizontal="left" wrapText="1"/>
      <protection/>
    </xf>
    <xf numFmtId="0" fontId="68" fillId="7" borderId="41" xfId="22" applyFont="1" applyFill="1" applyBorder="1" applyAlignment="1" applyProtection="1">
      <alignment wrapText="1"/>
      <protection/>
    </xf>
    <xf numFmtId="0" fontId="1" fillId="7" borderId="41" xfId="22" applyFont="1" applyFill="1" applyBorder="1" applyAlignment="1" applyProtection="1">
      <alignment horizontal="center" vertical="center"/>
      <protection/>
    </xf>
    <xf numFmtId="0" fontId="54" fillId="0" borderId="51" xfId="22" applyFont="1" applyBorder="1" applyAlignment="1" applyProtection="1">
      <alignment horizontal="center" vertical="center"/>
      <protection/>
    </xf>
    <xf numFmtId="0" fontId="52" fillId="0" borderId="52" xfId="22" applyFont="1" applyBorder="1" applyAlignment="1" applyProtection="1">
      <alignment wrapText="1"/>
      <protection/>
    </xf>
    <xf numFmtId="0" fontId="1" fillId="0" borderId="52" xfId="22" applyFont="1" applyBorder="1" applyAlignment="1" applyProtection="1">
      <alignment horizontal="center" vertical="center"/>
      <protection/>
    </xf>
    <xf numFmtId="0" fontId="1" fillId="0" borderId="49" xfId="22" applyFont="1" applyBorder="1" applyAlignment="1" applyProtection="1">
      <alignment horizontal="center" vertical="center"/>
      <protection/>
    </xf>
    <xf numFmtId="0" fontId="57" fillId="0" borderId="49" xfId="22" applyFont="1" applyBorder="1" applyAlignment="1" applyProtection="1">
      <alignment horizontal="center" wrapText="1"/>
      <protection/>
    </xf>
    <xf numFmtId="0" fontId="1" fillId="0" borderId="49" xfId="22" applyFont="1" applyBorder="1" applyAlignment="1" applyProtection="1">
      <alignment horizontal="center"/>
      <protection/>
    </xf>
    <xf numFmtId="0" fontId="54" fillId="0" borderId="49" xfId="22" applyFont="1" applyBorder="1" applyAlignment="1" applyProtection="1">
      <alignment horizontal="right"/>
      <protection/>
    </xf>
    <xf numFmtId="173" fontId="54" fillId="0" borderId="49" xfId="22" applyNumberFormat="1" applyFont="1" applyBorder="1" applyAlignment="1" applyProtection="1">
      <alignment horizontal="right"/>
      <protection locked="0"/>
    </xf>
    <xf numFmtId="173" fontId="54" fillId="0" borderId="49" xfId="22" applyNumberFormat="1" applyFont="1" applyBorder="1" applyAlignment="1" applyProtection="1">
      <alignment horizontal="right"/>
      <protection/>
    </xf>
    <xf numFmtId="0" fontId="54" fillId="0" borderId="49" xfId="22" applyFont="1" applyBorder="1" applyAlignment="1" applyProtection="1">
      <alignment wrapText="1"/>
      <protection/>
    </xf>
    <xf numFmtId="173" fontId="54" fillId="6" borderId="49" xfId="22" applyNumberFormat="1" applyFont="1" applyFill="1" applyBorder="1" applyAlignment="1" applyProtection="1">
      <alignment horizontal="right"/>
      <protection locked="0"/>
    </xf>
    <xf numFmtId="0" fontId="54" fillId="0" borderId="36" xfId="22" applyFont="1" applyFill="1" applyBorder="1" applyAlignment="1" applyProtection="1">
      <alignment horizontal="center" vertical="center"/>
      <protection/>
    </xf>
    <xf numFmtId="0" fontId="68" fillId="0" borderId="37" xfId="22" applyFont="1" applyFill="1" applyBorder="1" applyAlignment="1" applyProtection="1">
      <alignment wrapText="1"/>
      <protection/>
    </xf>
    <xf numFmtId="0" fontId="54" fillId="0" borderId="37" xfId="22" applyFont="1" applyFill="1" applyBorder="1" applyAlignment="1" applyProtection="1">
      <alignment horizontal="center" vertical="center"/>
      <protection/>
    </xf>
    <xf numFmtId="170" fontId="54" fillId="0" borderId="37" xfId="22" applyNumberFormat="1" applyFont="1" applyFill="1" applyBorder="1" applyAlignment="1" applyProtection="1">
      <alignment horizontal="center" vertical="center"/>
      <protection/>
    </xf>
    <xf numFmtId="171" fontId="54" fillId="0" borderId="37" xfId="22" applyNumberFormat="1" applyFont="1" applyFill="1" applyBorder="1" applyAlignment="1" applyProtection="1">
      <alignment horizontal="center" vertical="center"/>
      <protection/>
    </xf>
    <xf numFmtId="171" fontId="67" fillId="0" borderId="38" xfId="22" applyNumberFormat="1" applyFont="1" applyFill="1" applyBorder="1" applyAlignment="1" applyProtection="1">
      <alignment horizontal="center" vertical="center"/>
      <protection/>
    </xf>
    <xf numFmtId="0" fontId="1" fillId="7" borderId="51" xfId="22" applyFont="1" applyFill="1" applyBorder="1" applyAlignment="1" applyProtection="1">
      <alignment horizontal="center" vertical="center"/>
      <protection/>
    </xf>
    <xf numFmtId="0" fontId="68" fillId="7" borderId="52" xfId="22" applyFont="1" applyFill="1" applyBorder="1" applyAlignment="1" applyProtection="1">
      <alignment wrapText="1"/>
      <protection/>
    </xf>
    <xf numFmtId="0" fontId="1" fillId="7" borderId="52" xfId="22" applyFont="1" applyFill="1" applyBorder="1" applyAlignment="1" applyProtection="1">
      <alignment horizontal="center" vertical="center"/>
      <protection/>
    </xf>
    <xf numFmtId="170" fontId="1" fillId="7" borderId="52" xfId="22" applyNumberFormat="1" applyFont="1" applyFill="1" applyBorder="1" applyAlignment="1" applyProtection="1">
      <alignment horizontal="center" vertical="center"/>
      <protection/>
    </xf>
    <xf numFmtId="0" fontId="54" fillId="7" borderId="52" xfId="22" applyFont="1" applyFill="1" applyBorder="1" applyAlignment="1" applyProtection="1">
      <alignment horizontal="center" vertical="center"/>
      <protection/>
    </xf>
    <xf numFmtId="171" fontId="57" fillId="7" borderId="53" xfId="22" applyNumberFormat="1" applyFont="1" applyFill="1" applyBorder="1" applyAlignment="1" applyProtection="1">
      <alignment horizontal="center" vertical="center"/>
      <protection/>
    </xf>
    <xf numFmtId="0" fontId="54" fillId="0" borderId="50" xfId="22" applyFont="1" applyFill="1" applyBorder="1" applyAlignment="1" applyProtection="1">
      <alignment horizontal="center" vertical="center"/>
      <protection/>
    </xf>
    <xf numFmtId="0" fontId="69" fillId="0" borderId="50" xfId="22" applyFont="1" applyFill="1" applyBorder="1" applyAlignment="1" applyProtection="1">
      <alignment vertical="center" wrapText="1"/>
      <protection/>
    </xf>
    <xf numFmtId="0" fontId="1" fillId="0" borderId="50" xfId="22" applyFont="1" applyFill="1" applyBorder="1" applyAlignment="1" applyProtection="1">
      <alignment horizontal="center" vertical="center"/>
      <protection/>
    </xf>
    <xf numFmtId="170" fontId="1" fillId="0" borderId="50" xfId="22" applyNumberFormat="1" applyFont="1" applyFill="1" applyBorder="1" applyAlignment="1" applyProtection="1">
      <alignment horizontal="center" vertical="center"/>
      <protection/>
    </xf>
    <xf numFmtId="41" fontId="70" fillId="0" borderId="54" xfId="22" applyNumberFormat="1" applyFont="1" applyFill="1" applyBorder="1" applyAlignment="1" applyProtection="1">
      <alignment horizontal="center" vertical="center"/>
      <protection/>
    </xf>
    <xf numFmtId="171" fontId="63" fillId="0" borderId="50" xfId="22" applyNumberFormat="1" applyFont="1" applyFill="1" applyBorder="1" applyAlignment="1" applyProtection="1">
      <alignment horizontal="center" vertical="center" wrapText="1"/>
      <protection/>
    </xf>
    <xf numFmtId="0" fontId="50" fillId="0" borderId="0" xfId="22" applyAlignment="1" applyProtection="1">
      <alignment horizontal="center" vertical="center"/>
      <protection/>
    </xf>
    <xf numFmtId="0" fontId="50" fillId="0" borderId="0" xfId="22" applyProtection="1">
      <alignment/>
      <protection/>
    </xf>
    <xf numFmtId="170" fontId="50" fillId="0" borderId="0" xfId="22" applyNumberFormat="1" applyProtection="1">
      <alignment/>
      <protection/>
    </xf>
    <xf numFmtId="0" fontId="54" fillId="7" borderId="36" xfId="22" applyFont="1" applyFill="1" applyBorder="1" applyAlignment="1" applyProtection="1">
      <alignment horizontal="center" vertical="center"/>
      <protection/>
    </xf>
    <xf numFmtId="0" fontId="68" fillId="7" borderId="37" xfId="22" applyFont="1" applyFill="1" applyBorder="1" applyAlignment="1" applyProtection="1">
      <alignment wrapText="1"/>
      <protection/>
    </xf>
    <xf numFmtId="0" fontId="54" fillId="7" borderId="37" xfId="22" applyFont="1" applyFill="1" applyBorder="1" applyAlignment="1" applyProtection="1">
      <alignment horizontal="center" vertical="center"/>
      <protection/>
    </xf>
    <xf numFmtId="170" fontId="54" fillId="7" borderId="37" xfId="22" applyNumberFormat="1" applyFont="1" applyFill="1" applyBorder="1" applyAlignment="1" applyProtection="1">
      <alignment horizontal="center" vertical="center"/>
      <protection/>
    </xf>
    <xf numFmtId="171" fontId="54" fillId="7" borderId="37" xfId="22" applyNumberFormat="1" applyFont="1" applyFill="1" applyBorder="1" applyAlignment="1" applyProtection="1">
      <alignment horizontal="center" vertical="center"/>
      <protection/>
    </xf>
    <xf numFmtId="171" fontId="67" fillId="7" borderId="38" xfId="22" applyNumberFormat="1" applyFont="1" applyFill="1" applyBorder="1" applyAlignment="1" applyProtection="1">
      <alignment horizontal="center" vertical="center"/>
      <protection/>
    </xf>
    <xf numFmtId="0" fontId="54" fillId="0" borderId="49" xfId="24" applyFont="1" applyBorder="1" applyAlignment="1" applyProtection="1">
      <alignment horizontal="center"/>
      <protection/>
    </xf>
    <xf numFmtId="0" fontId="52" fillId="0" borderId="49" xfId="24" applyFont="1" applyBorder="1" applyAlignment="1" applyProtection="1">
      <alignment horizontal="left" wrapText="1"/>
      <protection/>
    </xf>
    <xf numFmtId="173" fontId="54" fillId="0" borderId="49" xfId="25" applyNumberFormat="1" applyFont="1" applyBorder="1" applyAlignment="1" applyProtection="1">
      <alignment horizontal="right"/>
      <protection/>
    </xf>
    <xf numFmtId="0" fontId="71" fillId="0" borderId="49" xfId="24" applyFont="1" applyBorder="1" applyAlignment="1" applyProtection="1">
      <alignment horizontal="center"/>
      <protection/>
    </xf>
    <xf numFmtId="0" fontId="54" fillId="0" borderId="49" xfId="24" applyFont="1" applyFill="1" applyBorder="1" applyAlignment="1" applyProtection="1">
      <alignment horizontal="right"/>
      <protection/>
    </xf>
    <xf numFmtId="173" fontId="54" fillId="0" borderId="51" xfId="24" applyNumberFormat="1" applyFont="1" applyBorder="1" applyAlignment="1" applyProtection="1">
      <alignment horizontal="right"/>
      <protection/>
    </xf>
    <xf numFmtId="0" fontId="50" fillId="0" borderId="39" xfId="22" applyBorder="1" applyProtection="1">
      <alignment/>
      <protection/>
    </xf>
    <xf numFmtId="0" fontId="54" fillId="0" borderId="49" xfId="24" applyFont="1" applyFill="1" applyBorder="1" applyAlignment="1" applyProtection="1">
      <alignment horizontal="left" wrapText="1"/>
      <protection/>
    </xf>
    <xf numFmtId="0" fontId="54" fillId="8" borderId="49" xfId="24" applyFont="1" applyFill="1" applyBorder="1" applyAlignment="1" applyProtection="1">
      <alignment horizontal="right"/>
      <protection/>
    </xf>
    <xf numFmtId="0" fontId="71" fillId="0" borderId="49" xfId="22" applyFont="1" applyFill="1" applyBorder="1" applyAlignment="1" applyProtection="1">
      <alignment horizontal="center" vertical="center"/>
      <protection/>
    </xf>
    <xf numFmtId="0" fontId="68" fillId="0" borderId="49" xfId="22" applyFont="1" applyFill="1" applyBorder="1" applyAlignment="1" applyProtection="1">
      <alignment wrapText="1"/>
      <protection/>
    </xf>
    <xf numFmtId="0" fontId="1" fillId="0" borderId="49" xfId="22" applyFont="1" applyFill="1" applyBorder="1" applyAlignment="1" applyProtection="1">
      <alignment horizontal="center" vertical="center"/>
      <protection/>
    </xf>
    <xf numFmtId="170" fontId="54" fillId="0" borderId="49" xfId="22" applyNumberFormat="1" applyFont="1" applyFill="1" applyBorder="1" applyAlignment="1" applyProtection="1">
      <alignment horizontal="center" vertical="center"/>
      <protection/>
    </xf>
    <xf numFmtId="171" fontId="54" fillId="0" borderId="49" xfId="22" applyNumberFormat="1" applyFont="1" applyFill="1" applyBorder="1" applyAlignment="1" applyProtection="1">
      <alignment horizontal="center" vertical="center"/>
      <protection locked="0"/>
    </xf>
    <xf numFmtId="171" fontId="67" fillId="0" borderId="49" xfId="22" applyNumberFormat="1" applyFont="1" applyFill="1" applyBorder="1" applyAlignment="1" applyProtection="1">
      <alignment horizontal="center" vertical="center"/>
      <protection/>
    </xf>
    <xf numFmtId="0" fontId="71" fillId="7" borderId="49" xfId="22" applyFont="1" applyFill="1" applyBorder="1" applyAlignment="1" applyProtection="1">
      <alignment horizontal="center" vertical="center"/>
      <protection/>
    </xf>
    <xf numFmtId="170" fontId="1" fillId="7" borderId="49" xfId="22" applyNumberFormat="1" applyFont="1" applyFill="1" applyBorder="1" applyAlignment="1" applyProtection="1">
      <alignment horizontal="center" vertical="center"/>
      <protection/>
    </xf>
    <xf numFmtId="0" fontId="54" fillId="7" borderId="49" xfId="22" applyFont="1" applyFill="1" applyBorder="1" applyAlignment="1" applyProtection="1">
      <alignment horizontal="center" vertical="center"/>
      <protection locked="0"/>
    </xf>
    <xf numFmtId="171" fontId="57" fillId="7" borderId="49" xfId="22" applyNumberFormat="1" applyFont="1" applyFill="1" applyBorder="1" applyAlignment="1" applyProtection="1">
      <alignment horizontal="center" vertical="center"/>
      <protection/>
    </xf>
    <xf numFmtId="0" fontId="52" fillId="0" borderId="49" xfId="24" applyFont="1" applyFill="1" applyBorder="1" applyAlignment="1" applyProtection="1">
      <alignment horizontal="left" wrapText="1"/>
      <protection/>
    </xf>
    <xf numFmtId="173" fontId="54" fillId="0" borderId="49" xfId="25" applyNumberFormat="1" applyFont="1" applyBorder="1" applyAlignment="1" applyProtection="1">
      <alignment horizontal="right"/>
      <protection locked="0"/>
    </xf>
    <xf numFmtId="0" fontId="54" fillId="7" borderId="49" xfId="22" applyFont="1" applyFill="1" applyBorder="1" applyAlignment="1" applyProtection="1">
      <alignment horizontal="center" vertical="center"/>
      <protection/>
    </xf>
    <xf numFmtId="0" fontId="68" fillId="7" borderId="49" xfId="22" applyFont="1" applyFill="1" applyBorder="1" applyAlignment="1" applyProtection="1">
      <alignment wrapText="1"/>
      <protection/>
    </xf>
    <xf numFmtId="0" fontId="1" fillId="7" borderId="49" xfId="22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Hypertextový odkaz 2" xfId="23"/>
    <cellStyle name="normální_List1" xfId="24"/>
    <cellStyle name="čárky_List1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16</xdr:row>
      <xdr:rowOff>0</xdr:rowOff>
    </xdr:from>
    <xdr:to>
      <xdr:col>1</xdr:col>
      <xdr:colOff>495300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6205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19</xdr:row>
      <xdr:rowOff>0</xdr:rowOff>
    </xdr:from>
    <xdr:to>
      <xdr:col>1</xdr:col>
      <xdr:colOff>495300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62050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19</xdr:row>
      <xdr:rowOff>0</xdr:rowOff>
    </xdr:from>
    <xdr:to>
      <xdr:col>1</xdr:col>
      <xdr:colOff>495300</xdr:colOff>
      <xdr:row>19</xdr:row>
      <xdr:rowOff>0</xdr:rowOff>
    </xdr:to>
    <xdr:sp macro="" textlink="">
      <xdr:nvSpPr>
        <xdr:cNvPr id="4" name="Line 18"/>
        <xdr:cNvSpPr>
          <a:spLocks noChangeShapeType="1"/>
        </xdr:cNvSpPr>
      </xdr:nvSpPr>
      <xdr:spPr bwMode="auto">
        <a:xfrm>
          <a:off x="1162050" y="526732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415" t="s">
        <v>16</v>
      </c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29"/>
      <c r="AQ5" s="31"/>
      <c r="BE5" s="41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426" t="s">
        <v>19</v>
      </c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29"/>
      <c r="AQ6" s="31"/>
      <c r="BE6" s="414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414"/>
      <c r="BS7" s="24" t="s">
        <v>20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414"/>
      <c r="BS8" s="24" t="s">
        <v>20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14"/>
      <c r="BS9" s="24" t="s">
        <v>20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22</v>
      </c>
      <c r="AO10" s="29"/>
      <c r="AP10" s="29"/>
      <c r="AQ10" s="31"/>
      <c r="BE10" s="414"/>
      <c r="BS10" s="24" t="s">
        <v>20</v>
      </c>
    </row>
    <row r="11" spans="2:71" ht="18.4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22</v>
      </c>
      <c r="AO11" s="29"/>
      <c r="AP11" s="29"/>
      <c r="AQ11" s="31"/>
      <c r="BE11" s="414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14"/>
      <c r="BS12" s="24" t="s">
        <v>20</v>
      </c>
    </row>
    <row r="13" spans="2:71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33</v>
      </c>
      <c r="AO13" s="29"/>
      <c r="AP13" s="29"/>
      <c r="AQ13" s="31"/>
      <c r="BE13" s="414"/>
      <c r="BS13" s="24" t="s">
        <v>20</v>
      </c>
    </row>
    <row r="14" spans="2:71" ht="15">
      <c r="B14" s="28"/>
      <c r="C14" s="29"/>
      <c r="D14" s="29"/>
      <c r="E14" s="427" t="s">
        <v>33</v>
      </c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414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14"/>
      <c r="BS15" s="24" t="s">
        <v>6</v>
      </c>
    </row>
    <row r="16" spans="2:71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35</v>
      </c>
      <c r="AO16" s="29"/>
      <c r="AP16" s="29"/>
      <c r="AQ16" s="31"/>
      <c r="BE16" s="414"/>
      <c r="BS16" s="24" t="s">
        <v>6</v>
      </c>
    </row>
    <row r="17" spans="2:71" ht="18.4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22</v>
      </c>
      <c r="AO17" s="29"/>
      <c r="AP17" s="29"/>
      <c r="AQ17" s="31"/>
      <c r="BE17" s="414"/>
      <c r="BS17" s="24" t="s">
        <v>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14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14"/>
      <c r="BS19" s="24" t="s">
        <v>8</v>
      </c>
    </row>
    <row r="20" spans="2:71" ht="48.75" customHeight="1">
      <c r="B20" s="28"/>
      <c r="C20" s="29"/>
      <c r="D20" s="29"/>
      <c r="E20" s="429" t="s">
        <v>38</v>
      </c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29"/>
      <c r="AP20" s="29"/>
      <c r="AQ20" s="31"/>
      <c r="BE20" s="414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1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414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30">
        <f>ROUND(AG51,2)</f>
        <v>0</v>
      </c>
      <c r="AL23" s="431"/>
      <c r="AM23" s="431"/>
      <c r="AN23" s="431"/>
      <c r="AO23" s="431"/>
      <c r="AP23" s="42"/>
      <c r="AQ23" s="45"/>
      <c r="BE23" s="41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41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32" t="s">
        <v>40</v>
      </c>
      <c r="M25" s="432"/>
      <c r="N25" s="432"/>
      <c r="O25" s="432"/>
      <c r="P25" s="42"/>
      <c r="Q25" s="42"/>
      <c r="R25" s="42"/>
      <c r="S25" s="42"/>
      <c r="T25" s="42"/>
      <c r="U25" s="42"/>
      <c r="V25" s="42"/>
      <c r="W25" s="432" t="s">
        <v>41</v>
      </c>
      <c r="X25" s="432"/>
      <c r="Y25" s="432"/>
      <c r="Z25" s="432"/>
      <c r="AA25" s="432"/>
      <c r="AB25" s="432"/>
      <c r="AC25" s="432"/>
      <c r="AD25" s="432"/>
      <c r="AE25" s="432"/>
      <c r="AF25" s="42"/>
      <c r="AG25" s="42"/>
      <c r="AH25" s="42"/>
      <c r="AI25" s="42"/>
      <c r="AJ25" s="42"/>
      <c r="AK25" s="432" t="s">
        <v>42</v>
      </c>
      <c r="AL25" s="432"/>
      <c r="AM25" s="432"/>
      <c r="AN25" s="432"/>
      <c r="AO25" s="432"/>
      <c r="AP25" s="42"/>
      <c r="AQ25" s="45"/>
      <c r="BE25" s="414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412">
        <v>0.21</v>
      </c>
      <c r="M26" s="411"/>
      <c r="N26" s="411"/>
      <c r="O26" s="411"/>
      <c r="P26" s="48"/>
      <c r="Q26" s="48"/>
      <c r="R26" s="48"/>
      <c r="S26" s="48"/>
      <c r="T26" s="48"/>
      <c r="U26" s="48"/>
      <c r="V26" s="48"/>
      <c r="W26" s="410">
        <f>ROUND(AZ51,2)</f>
        <v>0</v>
      </c>
      <c r="X26" s="411"/>
      <c r="Y26" s="411"/>
      <c r="Z26" s="411"/>
      <c r="AA26" s="411"/>
      <c r="AB26" s="411"/>
      <c r="AC26" s="411"/>
      <c r="AD26" s="411"/>
      <c r="AE26" s="411"/>
      <c r="AF26" s="48"/>
      <c r="AG26" s="48"/>
      <c r="AH26" s="48"/>
      <c r="AI26" s="48"/>
      <c r="AJ26" s="48"/>
      <c r="AK26" s="410">
        <f>ROUND(AV51,2)</f>
        <v>0</v>
      </c>
      <c r="AL26" s="411"/>
      <c r="AM26" s="411"/>
      <c r="AN26" s="411"/>
      <c r="AO26" s="411"/>
      <c r="AP26" s="48"/>
      <c r="AQ26" s="50"/>
      <c r="BE26" s="414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412">
        <v>0.15</v>
      </c>
      <c r="M27" s="411"/>
      <c r="N27" s="411"/>
      <c r="O27" s="411"/>
      <c r="P27" s="48"/>
      <c r="Q27" s="48"/>
      <c r="R27" s="48"/>
      <c r="S27" s="48"/>
      <c r="T27" s="48"/>
      <c r="U27" s="48"/>
      <c r="V27" s="48"/>
      <c r="W27" s="410">
        <f>ROUND(BA51,2)</f>
        <v>0</v>
      </c>
      <c r="X27" s="411"/>
      <c r="Y27" s="411"/>
      <c r="Z27" s="411"/>
      <c r="AA27" s="411"/>
      <c r="AB27" s="411"/>
      <c r="AC27" s="411"/>
      <c r="AD27" s="411"/>
      <c r="AE27" s="411"/>
      <c r="AF27" s="48"/>
      <c r="AG27" s="48"/>
      <c r="AH27" s="48"/>
      <c r="AI27" s="48"/>
      <c r="AJ27" s="48"/>
      <c r="AK27" s="410">
        <f>ROUND(AW51,2)</f>
        <v>0</v>
      </c>
      <c r="AL27" s="411"/>
      <c r="AM27" s="411"/>
      <c r="AN27" s="411"/>
      <c r="AO27" s="411"/>
      <c r="AP27" s="48"/>
      <c r="AQ27" s="50"/>
      <c r="BE27" s="414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412">
        <v>0.21</v>
      </c>
      <c r="M28" s="411"/>
      <c r="N28" s="411"/>
      <c r="O28" s="411"/>
      <c r="P28" s="48"/>
      <c r="Q28" s="48"/>
      <c r="R28" s="48"/>
      <c r="S28" s="48"/>
      <c r="T28" s="48"/>
      <c r="U28" s="48"/>
      <c r="V28" s="48"/>
      <c r="W28" s="410">
        <f>ROUND(BB51,2)</f>
        <v>0</v>
      </c>
      <c r="X28" s="411"/>
      <c r="Y28" s="411"/>
      <c r="Z28" s="411"/>
      <c r="AA28" s="411"/>
      <c r="AB28" s="411"/>
      <c r="AC28" s="411"/>
      <c r="AD28" s="411"/>
      <c r="AE28" s="411"/>
      <c r="AF28" s="48"/>
      <c r="AG28" s="48"/>
      <c r="AH28" s="48"/>
      <c r="AI28" s="48"/>
      <c r="AJ28" s="48"/>
      <c r="AK28" s="410">
        <v>0</v>
      </c>
      <c r="AL28" s="411"/>
      <c r="AM28" s="411"/>
      <c r="AN28" s="411"/>
      <c r="AO28" s="411"/>
      <c r="AP28" s="48"/>
      <c r="AQ28" s="50"/>
      <c r="BE28" s="414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412">
        <v>0.15</v>
      </c>
      <c r="M29" s="411"/>
      <c r="N29" s="411"/>
      <c r="O29" s="411"/>
      <c r="P29" s="48"/>
      <c r="Q29" s="48"/>
      <c r="R29" s="48"/>
      <c r="S29" s="48"/>
      <c r="T29" s="48"/>
      <c r="U29" s="48"/>
      <c r="V29" s="48"/>
      <c r="W29" s="410">
        <f>ROUND(BC51,2)</f>
        <v>0</v>
      </c>
      <c r="X29" s="411"/>
      <c r="Y29" s="411"/>
      <c r="Z29" s="411"/>
      <c r="AA29" s="411"/>
      <c r="AB29" s="411"/>
      <c r="AC29" s="411"/>
      <c r="AD29" s="411"/>
      <c r="AE29" s="411"/>
      <c r="AF29" s="48"/>
      <c r="AG29" s="48"/>
      <c r="AH29" s="48"/>
      <c r="AI29" s="48"/>
      <c r="AJ29" s="48"/>
      <c r="AK29" s="410">
        <v>0</v>
      </c>
      <c r="AL29" s="411"/>
      <c r="AM29" s="411"/>
      <c r="AN29" s="411"/>
      <c r="AO29" s="411"/>
      <c r="AP29" s="48"/>
      <c r="AQ29" s="50"/>
      <c r="BE29" s="414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412">
        <v>0</v>
      </c>
      <c r="M30" s="411"/>
      <c r="N30" s="411"/>
      <c r="O30" s="411"/>
      <c r="P30" s="48"/>
      <c r="Q30" s="48"/>
      <c r="R30" s="48"/>
      <c r="S30" s="48"/>
      <c r="T30" s="48"/>
      <c r="U30" s="48"/>
      <c r="V30" s="48"/>
      <c r="W30" s="410">
        <f>ROUND(BD51,2)</f>
        <v>0</v>
      </c>
      <c r="X30" s="411"/>
      <c r="Y30" s="411"/>
      <c r="Z30" s="411"/>
      <c r="AA30" s="411"/>
      <c r="AB30" s="411"/>
      <c r="AC30" s="411"/>
      <c r="AD30" s="411"/>
      <c r="AE30" s="411"/>
      <c r="AF30" s="48"/>
      <c r="AG30" s="48"/>
      <c r="AH30" s="48"/>
      <c r="AI30" s="48"/>
      <c r="AJ30" s="48"/>
      <c r="AK30" s="410">
        <v>0</v>
      </c>
      <c r="AL30" s="411"/>
      <c r="AM30" s="411"/>
      <c r="AN30" s="411"/>
      <c r="AO30" s="411"/>
      <c r="AP30" s="48"/>
      <c r="AQ30" s="50"/>
      <c r="BE30" s="41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414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422" t="s">
        <v>51</v>
      </c>
      <c r="Y32" s="423"/>
      <c r="Z32" s="423"/>
      <c r="AA32" s="423"/>
      <c r="AB32" s="423"/>
      <c r="AC32" s="53"/>
      <c r="AD32" s="53"/>
      <c r="AE32" s="53"/>
      <c r="AF32" s="53"/>
      <c r="AG32" s="53"/>
      <c r="AH32" s="53"/>
      <c r="AI32" s="53"/>
      <c r="AJ32" s="53"/>
      <c r="AK32" s="424">
        <f>SUM(AK23:AK30)</f>
        <v>0</v>
      </c>
      <c r="AL32" s="423"/>
      <c r="AM32" s="423"/>
      <c r="AN32" s="423"/>
      <c r="AO32" s="425"/>
      <c r="AP32" s="51"/>
      <c r="AQ32" s="55"/>
      <c r="BE32" s="41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D94SUDM333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400" t="str">
        <f>K6</f>
        <v>Zateplení objektu DOMOVA MLÁDAŽE,  Červený Kostelec - Lhota 333</v>
      </c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Červený Kostelec - Lhota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402" t="str">
        <f>IF(AN8="","",AN8)</f>
        <v>9.3.2017</v>
      </c>
      <c r="AN44" s="402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Stř.škola oděvní,služeb a ekonomiky, Čer.Kostelec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403" t="str">
        <f>IF(E17="","",E17)</f>
        <v>Ing. Josef Dusil, Příkopy 1207, Náchod</v>
      </c>
      <c r="AN46" s="403"/>
      <c r="AO46" s="403"/>
      <c r="AP46" s="403"/>
      <c r="AQ46" s="63"/>
      <c r="AR46" s="61"/>
      <c r="AS46" s="404" t="s">
        <v>53</v>
      </c>
      <c r="AT46" s="405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406"/>
      <c r="AT47" s="407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408"/>
      <c r="AT48" s="409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418" t="s">
        <v>54</v>
      </c>
      <c r="D49" s="419"/>
      <c r="E49" s="419"/>
      <c r="F49" s="419"/>
      <c r="G49" s="419"/>
      <c r="H49" s="79"/>
      <c r="I49" s="420" t="s">
        <v>55</v>
      </c>
      <c r="J49" s="419"/>
      <c r="K49" s="419"/>
      <c r="L49" s="419"/>
      <c r="M49" s="419"/>
      <c r="N49" s="419"/>
      <c r="O49" s="419"/>
      <c r="P49" s="419"/>
      <c r="Q49" s="419"/>
      <c r="R49" s="419"/>
      <c r="S49" s="419"/>
      <c r="T49" s="419"/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21" t="s">
        <v>56</v>
      </c>
      <c r="AH49" s="419"/>
      <c r="AI49" s="419"/>
      <c r="AJ49" s="419"/>
      <c r="AK49" s="419"/>
      <c r="AL49" s="419"/>
      <c r="AM49" s="419"/>
      <c r="AN49" s="420" t="s">
        <v>57</v>
      </c>
      <c r="AO49" s="419"/>
      <c r="AP49" s="419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95">
        <f>ROUND(SUM(AG52:AG53),2)</f>
        <v>0</v>
      </c>
      <c r="AH51" s="395"/>
      <c r="AI51" s="395"/>
      <c r="AJ51" s="395"/>
      <c r="AK51" s="395"/>
      <c r="AL51" s="395"/>
      <c r="AM51" s="395"/>
      <c r="AN51" s="396">
        <f>SUM(AG51,AT51)</f>
        <v>0</v>
      </c>
      <c r="AO51" s="396"/>
      <c r="AP51" s="396"/>
      <c r="AQ51" s="89" t="s">
        <v>22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22</v>
      </c>
    </row>
    <row r="52" spans="1:91" s="5" customFormat="1" ht="22.5" customHeight="1">
      <c r="A52" s="96" t="s">
        <v>77</v>
      </c>
      <c r="B52" s="97"/>
      <c r="C52" s="98"/>
      <c r="D52" s="417" t="s">
        <v>78</v>
      </c>
      <c r="E52" s="417"/>
      <c r="F52" s="417"/>
      <c r="G52" s="417"/>
      <c r="H52" s="417"/>
      <c r="I52" s="99"/>
      <c r="J52" s="417" t="s">
        <v>79</v>
      </c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398">
        <f>'01 - Zateplení objektu'!J27</f>
        <v>0</v>
      </c>
      <c r="AH52" s="399"/>
      <c r="AI52" s="399"/>
      <c r="AJ52" s="399"/>
      <c r="AK52" s="399"/>
      <c r="AL52" s="399"/>
      <c r="AM52" s="399"/>
      <c r="AN52" s="398">
        <f>SUM(AG52,AT52)</f>
        <v>0</v>
      </c>
      <c r="AO52" s="399"/>
      <c r="AP52" s="399"/>
      <c r="AQ52" s="100" t="s">
        <v>80</v>
      </c>
      <c r="AR52" s="101"/>
      <c r="AS52" s="102">
        <v>0</v>
      </c>
      <c r="AT52" s="103">
        <f>ROUND(SUM(AV52:AW52),2)</f>
        <v>0</v>
      </c>
      <c r="AU52" s="104">
        <f>'01 - Zateplení objektu'!P94</f>
        <v>0</v>
      </c>
      <c r="AV52" s="103">
        <f>'01 - Zateplení objektu'!J30</f>
        <v>0</v>
      </c>
      <c r="AW52" s="103">
        <f>'01 - Zateplení objektu'!J31</f>
        <v>0</v>
      </c>
      <c r="AX52" s="103">
        <f>'01 - Zateplení objektu'!J32</f>
        <v>0</v>
      </c>
      <c r="AY52" s="103">
        <f>'01 - Zateplení objektu'!J33</f>
        <v>0</v>
      </c>
      <c r="AZ52" s="103">
        <f>'01 - Zateplení objektu'!F30</f>
        <v>0</v>
      </c>
      <c r="BA52" s="103">
        <f>'01 - Zateplení objektu'!F31</f>
        <v>0</v>
      </c>
      <c r="BB52" s="103">
        <f>'01 - Zateplení objektu'!F32</f>
        <v>0</v>
      </c>
      <c r="BC52" s="103">
        <f>'01 - Zateplení objektu'!F33</f>
        <v>0</v>
      </c>
      <c r="BD52" s="105">
        <f>'01 - Zateplení objektu'!F34</f>
        <v>0</v>
      </c>
      <c r="BT52" s="106" t="s">
        <v>81</v>
      </c>
      <c r="BV52" s="106" t="s">
        <v>75</v>
      </c>
      <c r="BW52" s="106" t="s">
        <v>82</v>
      </c>
      <c r="BX52" s="106" t="s">
        <v>7</v>
      </c>
      <c r="CL52" s="106" t="s">
        <v>22</v>
      </c>
      <c r="CM52" s="106" t="s">
        <v>83</v>
      </c>
    </row>
    <row r="53" spans="1:91" s="5" customFormat="1" ht="22.5" customHeight="1">
      <c r="A53" s="96" t="s">
        <v>77</v>
      </c>
      <c r="B53" s="97"/>
      <c r="C53" s="98"/>
      <c r="D53" s="417" t="s">
        <v>84</v>
      </c>
      <c r="E53" s="417"/>
      <c r="F53" s="417"/>
      <c r="G53" s="417"/>
      <c r="H53" s="417"/>
      <c r="I53" s="99"/>
      <c r="J53" s="417" t="s">
        <v>85</v>
      </c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398">
        <f>'02 - Vedlejší a ostatní n...'!J27</f>
        <v>0</v>
      </c>
      <c r="AH53" s="399"/>
      <c r="AI53" s="399"/>
      <c r="AJ53" s="399"/>
      <c r="AK53" s="399"/>
      <c r="AL53" s="399"/>
      <c r="AM53" s="399"/>
      <c r="AN53" s="398">
        <f>SUM(AG53,AT53)</f>
        <v>0</v>
      </c>
      <c r="AO53" s="399"/>
      <c r="AP53" s="399"/>
      <c r="AQ53" s="100" t="s">
        <v>86</v>
      </c>
      <c r="AR53" s="101"/>
      <c r="AS53" s="107">
        <v>0</v>
      </c>
      <c r="AT53" s="108">
        <f>ROUND(SUM(AV53:AW53),2)</f>
        <v>0</v>
      </c>
      <c r="AU53" s="109">
        <f>'02 - Vedlejší a ostatní n...'!P77</f>
        <v>0</v>
      </c>
      <c r="AV53" s="108">
        <f>'02 - Vedlejší a ostatní n...'!J30</f>
        <v>0</v>
      </c>
      <c r="AW53" s="108">
        <f>'02 - Vedlejší a ostatní n...'!J31</f>
        <v>0</v>
      </c>
      <c r="AX53" s="108">
        <f>'02 - Vedlejší a ostatní n...'!J32</f>
        <v>0</v>
      </c>
      <c r="AY53" s="108">
        <f>'02 - Vedlejší a ostatní n...'!J33</f>
        <v>0</v>
      </c>
      <c r="AZ53" s="108">
        <f>'02 - Vedlejší a ostatní n...'!F30</f>
        <v>0</v>
      </c>
      <c r="BA53" s="108">
        <f>'02 - Vedlejší a ostatní n...'!F31</f>
        <v>0</v>
      </c>
      <c r="BB53" s="108">
        <f>'02 - Vedlejší a ostatní n...'!F32</f>
        <v>0</v>
      </c>
      <c r="BC53" s="108">
        <f>'02 - Vedlejší a ostatní n...'!F33</f>
        <v>0</v>
      </c>
      <c r="BD53" s="110">
        <f>'02 - Vedlejší a ostatní n...'!F34</f>
        <v>0</v>
      </c>
      <c r="BT53" s="106" t="s">
        <v>81</v>
      </c>
      <c r="BV53" s="106" t="s">
        <v>75</v>
      </c>
      <c r="BW53" s="106" t="s">
        <v>87</v>
      </c>
      <c r="BX53" s="106" t="s">
        <v>7</v>
      </c>
      <c r="CL53" s="106" t="s">
        <v>22</v>
      </c>
      <c r="CM53" s="106" t="s">
        <v>83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q4qRxVbANhCod3WXRy3/JBnyRr2KTRDQJlNwdmyRLStY+18KfJco9/+ItJMOKmLSgDFeRbHL3hMIJC3i3biMeA==" saltValue="8ACm5f6HDv77hQ92WpkIXg==" spinCount="100000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01 - Zateplení objektu'!C2" display="/"/>
    <hyperlink ref="A53" location="'02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7"/>
  <sheetViews>
    <sheetView showGridLines="0" workbookViewId="0" topLeftCell="A1">
      <pane ySplit="1" topLeftCell="A2" activePane="bottomLeft" state="frozen"/>
      <selection pane="bottomLeft" activeCell="E24" sqref="E24:H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436" t="s">
        <v>89</v>
      </c>
      <c r="H1" s="436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37" t="str">
        <f>'Rekapitulace stavby'!K6</f>
        <v>Zateplení objektu DOMOVA MLÁDAŽE,  Červený Kostelec - Lhota 333</v>
      </c>
      <c r="F7" s="438"/>
      <c r="G7" s="438"/>
      <c r="H7" s="438"/>
      <c r="I7" s="117"/>
      <c r="J7" s="29"/>
      <c r="K7" s="31"/>
    </row>
    <row r="8" spans="2:11" s="1" customFormat="1" ht="1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439" t="s">
        <v>95</v>
      </c>
      <c r="F9" s="440"/>
      <c r="G9" s="440"/>
      <c r="H9" s="440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9.3.2017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390.75" customHeight="1">
      <c r="B24" s="121"/>
      <c r="C24" s="122"/>
      <c r="D24" s="122"/>
      <c r="E24" s="429" t="s">
        <v>96</v>
      </c>
      <c r="F24" s="429"/>
      <c r="G24" s="429"/>
      <c r="H24" s="429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ROUND(J94,2)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ROUND(SUM(BE94:BE346),2)</f>
        <v>0</v>
      </c>
      <c r="G30" s="42"/>
      <c r="H30" s="42"/>
      <c r="I30" s="131">
        <v>0.21</v>
      </c>
      <c r="J30" s="130">
        <f>ROUND(ROUND((SUM(BE94:BE346)),2)*I30,2)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ROUND(SUM(BF94:BF346),2)</f>
        <v>0</v>
      </c>
      <c r="G31" s="42"/>
      <c r="H31" s="42"/>
      <c r="I31" s="131">
        <v>0.15</v>
      </c>
      <c r="J31" s="130">
        <f>ROUND(ROUND((SUM(BF94:BF346)),2)*I31,2)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ROUND(SUM(BG94:BG346),2)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ROUND(SUM(BH94:BH346),2)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ROUND(SUM(BI94:BI346),2)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37" t="str">
        <f>E7</f>
        <v>Zateplení objektu DOMOVA MLÁDAŽE,  Červený Kostelec - Lhota 333</v>
      </c>
      <c r="F45" s="438"/>
      <c r="G45" s="438"/>
      <c r="H45" s="438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39" t="str">
        <f>E9</f>
        <v>01 - Zateplení objektu</v>
      </c>
      <c r="F47" s="440"/>
      <c r="G47" s="440"/>
      <c r="H47" s="440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Červený Kostelec - Lhota</v>
      </c>
      <c r="G49" s="42"/>
      <c r="H49" s="42"/>
      <c r="I49" s="119" t="s">
        <v>26</v>
      </c>
      <c r="J49" s="120" t="str">
        <f>IF(J12="","",J12)</f>
        <v>9.3.2017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 xml:space="preserve">Stř.škola oděvní,služeb a ekonomiky, Čer.Kostelec </v>
      </c>
      <c r="G51" s="42"/>
      <c r="H51" s="42"/>
      <c r="I51" s="119" t="s">
        <v>34</v>
      </c>
      <c r="J51" s="35" t="str">
        <f>E21</f>
        <v>Ing. Josef Dusil, Příkopy 1207, Náchod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J94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102</v>
      </c>
      <c r="E57" s="152"/>
      <c r="F57" s="152"/>
      <c r="G57" s="152"/>
      <c r="H57" s="152"/>
      <c r="I57" s="153"/>
      <c r="J57" s="154">
        <f>J95</f>
        <v>0</v>
      </c>
      <c r="K57" s="155"/>
    </row>
    <row r="58" spans="2:11" s="8" customFormat="1" ht="19.9" customHeight="1">
      <c r="B58" s="156"/>
      <c r="C58" s="157"/>
      <c r="D58" s="158" t="s">
        <v>103</v>
      </c>
      <c r="E58" s="159"/>
      <c r="F58" s="159"/>
      <c r="G58" s="159"/>
      <c r="H58" s="159"/>
      <c r="I58" s="160"/>
      <c r="J58" s="161">
        <f>J96</f>
        <v>0</v>
      </c>
      <c r="K58" s="162"/>
    </row>
    <row r="59" spans="2:11" s="8" customFormat="1" ht="19.9" customHeight="1">
      <c r="B59" s="156"/>
      <c r="C59" s="157"/>
      <c r="D59" s="158" t="s">
        <v>104</v>
      </c>
      <c r="E59" s="159"/>
      <c r="F59" s="159"/>
      <c r="G59" s="159"/>
      <c r="H59" s="159"/>
      <c r="I59" s="160"/>
      <c r="J59" s="161">
        <f>J106</f>
        <v>0</v>
      </c>
      <c r="K59" s="162"/>
    </row>
    <row r="60" spans="2:11" s="8" customFormat="1" ht="19.9" customHeight="1">
      <c r="B60" s="156"/>
      <c r="C60" s="157"/>
      <c r="D60" s="158" t="s">
        <v>105</v>
      </c>
      <c r="E60" s="159"/>
      <c r="F60" s="159"/>
      <c r="G60" s="159"/>
      <c r="H60" s="159"/>
      <c r="I60" s="160"/>
      <c r="J60" s="161">
        <f>J219</f>
        <v>0</v>
      </c>
      <c r="K60" s="162"/>
    </row>
    <row r="61" spans="2:11" s="8" customFormat="1" ht="19.9" customHeight="1">
      <c r="B61" s="156"/>
      <c r="C61" s="157"/>
      <c r="D61" s="158" t="s">
        <v>106</v>
      </c>
      <c r="E61" s="159"/>
      <c r="F61" s="159"/>
      <c r="G61" s="159"/>
      <c r="H61" s="159"/>
      <c r="I61" s="160"/>
      <c r="J61" s="161">
        <f>J227</f>
        <v>0</v>
      </c>
      <c r="K61" s="162"/>
    </row>
    <row r="62" spans="2:11" s="8" customFormat="1" ht="19.9" customHeight="1">
      <c r="B62" s="156"/>
      <c r="C62" s="157"/>
      <c r="D62" s="158" t="s">
        <v>107</v>
      </c>
      <c r="E62" s="159"/>
      <c r="F62" s="159"/>
      <c r="G62" s="159"/>
      <c r="H62" s="159"/>
      <c r="I62" s="160"/>
      <c r="J62" s="161">
        <f>J239</f>
        <v>0</v>
      </c>
      <c r="K62" s="162"/>
    </row>
    <row r="63" spans="2:11" s="8" customFormat="1" ht="19.9" customHeight="1">
      <c r="B63" s="156"/>
      <c r="C63" s="157"/>
      <c r="D63" s="158" t="s">
        <v>108</v>
      </c>
      <c r="E63" s="159"/>
      <c r="F63" s="159"/>
      <c r="G63" s="159"/>
      <c r="H63" s="159"/>
      <c r="I63" s="160"/>
      <c r="J63" s="161">
        <f>J269</f>
        <v>0</v>
      </c>
      <c r="K63" s="162"/>
    </row>
    <row r="64" spans="2:11" s="7" customFormat="1" ht="24.95" customHeight="1">
      <c r="B64" s="149"/>
      <c r="C64" s="150"/>
      <c r="D64" s="151" t="s">
        <v>109</v>
      </c>
      <c r="E64" s="152"/>
      <c r="F64" s="152"/>
      <c r="G64" s="152"/>
      <c r="H64" s="152"/>
      <c r="I64" s="153"/>
      <c r="J64" s="154">
        <f>J271</f>
        <v>0</v>
      </c>
      <c r="K64" s="155"/>
    </row>
    <row r="65" spans="2:11" s="8" customFormat="1" ht="19.9" customHeight="1">
      <c r="B65" s="156"/>
      <c r="C65" s="157"/>
      <c r="D65" s="158" t="s">
        <v>110</v>
      </c>
      <c r="E65" s="159"/>
      <c r="F65" s="159"/>
      <c r="G65" s="159"/>
      <c r="H65" s="159"/>
      <c r="I65" s="160"/>
      <c r="J65" s="161">
        <f>J272</f>
        <v>0</v>
      </c>
      <c r="K65" s="162"/>
    </row>
    <row r="66" spans="2:11" s="8" customFormat="1" ht="19.9" customHeight="1">
      <c r="B66" s="156"/>
      <c r="C66" s="157"/>
      <c r="D66" s="158" t="s">
        <v>111</v>
      </c>
      <c r="E66" s="159"/>
      <c r="F66" s="159"/>
      <c r="G66" s="159"/>
      <c r="H66" s="159"/>
      <c r="I66" s="160"/>
      <c r="J66" s="161">
        <f>J284</f>
        <v>0</v>
      </c>
      <c r="K66" s="162"/>
    </row>
    <row r="67" spans="2:11" s="8" customFormat="1" ht="19.9" customHeight="1">
      <c r="B67" s="156"/>
      <c r="C67" s="157"/>
      <c r="D67" s="158" t="s">
        <v>112</v>
      </c>
      <c r="E67" s="159"/>
      <c r="F67" s="159"/>
      <c r="G67" s="159"/>
      <c r="H67" s="159"/>
      <c r="I67" s="160"/>
      <c r="J67" s="161">
        <f>J301</f>
        <v>0</v>
      </c>
      <c r="K67" s="162"/>
    </row>
    <row r="68" spans="2:11" s="8" customFormat="1" ht="19.9" customHeight="1">
      <c r="B68" s="156"/>
      <c r="C68" s="157"/>
      <c r="D68" s="158" t="s">
        <v>113</v>
      </c>
      <c r="E68" s="159"/>
      <c r="F68" s="159"/>
      <c r="G68" s="159"/>
      <c r="H68" s="159"/>
      <c r="I68" s="160"/>
      <c r="J68" s="161">
        <f>J304</f>
        <v>0</v>
      </c>
      <c r="K68" s="162"/>
    </row>
    <row r="69" spans="2:11" s="8" customFormat="1" ht="19.9" customHeight="1">
      <c r="B69" s="156"/>
      <c r="C69" s="157"/>
      <c r="D69" s="158" t="s">
        <v>114</v>
      </c>
      <c r="E69" s="159"/>
      <c r="F69" s="159"/>
      <c r="G69" s="159"/>
      <c r="H69" s="159"/>
      <c r="I69" s="160"/>
      <c r="J69" s="161">
        <f>J306</f>
        <v>0</v>
      </c>
      <c r="K69" s="162"/>
    </row>
    <row r="70" spans="2:11" s="8" customFormat="1" ht="19.9" customHeight="1">
      <c r="B70" s="156"/>
      <c r="C70" s="157"/>
      <c r="D70" s="158" t="s">
        <v>115</v>
      </c>
      <c r="E70" s="159"/>
      <c r="F70" s="159"/>
      <c r="G70" s="159"/>
      <c r="H70" s="159"/>
      <c r="I70" s="160"/>
      <c r="J70" s="161">
        <f>J313</f>
        <v>0</v>
      </c>
      <c r="K70" s="162"/>
    </row>
    <row r="71" spans="2:11" s="8" customFormat="1" ht="19.9" customHeight="1">
      <c r="B71" s="156"/>
      <c r="C71" s="157"/>
      <c r="D71" s="158" t="s">
        <v>116</v>
      </c>
      <c r="E71" s="159"/>
      <c r="F71" s="159"/>
      <c r="G71" s="159"/>
      <c r="H71" s="159"/>
      <c r="I71" s="160"/>
      <c r="J71" s="161">
        <f>J330</f>
        <v>0</v>
      </c>
      <c r="K71" s="162"/>
    </row>
    <row r="72" spans="2:11" s="8" customFormat="1" ht="19.9" customHeight="1">
      <c r="B72" s="156"/>
      <c r="C72" s="157"/>
      <c r="D72" s="158" t="s">
        <v>117</v>
      </c>
      <c r="E72" s="159"/>
      <c r="F72" s="159"/>
      <c r="G72" s="159"/>
      <c r="H72" s="159"/>
      <c r="I72" s="160"/>
      <c r="J72" s="161">
        <f>J337</f>
        <v>0</v>
      </c>
      <c r="K72" s="162"/>
    </row>
    <row r="73" spans="2:11" s="7" customFormat="1" ht="24.95" customHeight="1">
      <c r="B73" s="149"/>
      <c r="C73" s="150"/>
      <c r="D73" s="151" t="s">
        <v>118</v>
      </c>
      <c r="E73" s="152"/>
      <c r="F73" s="152"/>
      <c r="G73" s="152"/>
      <c r="H73" s="152"/>
      <c r="I73" s="153"/>
      <c r="J73" s="154">
        <f>J343</f>
        <v>0</v>
      </c>
      <c r="K73" s="155"/>
    </row>
    <row r="74" spans="2:11" s="8" customFormat="1" ht="19.9" customHeight="1">
      <c r="B74" s="156"/>
      <c r="C74" s="157"/>
      <c r="D74" s="158" t="s">
        <v>119</v>
      </c>
      <c r="E74" s="159"/>
      <c r="F74" s="159"/>
      <c r="G74" s="159"/>
      <c r="H74" s="159"/>
      <c r="I74" s="160"/>
      <c r="J74" s="161">
        <f>J344</f>
        <v>0</v>
      </c>
      <c r="K74" s="162"/>
    </row>
    <row r="75" spans="2:11" s="1" customFormat="1" ht="21.75" customHeight="1">
      <c r="B75" s="41"/>
      <c r="C75" s="42"/>
      <c r="D75" s="42"/>
      <c r="E75" s="42"/>
      <c r="F75" s="42"/>
      <c r="G75" s="42"/>
      <c r="H75" s="42"/>
      <c r="I75" s="118"/>
      <c r="J75" s="42"/>
      <c r="K75" s="45"/>
    </row>
    <row r="76" spans="2:11" s="1" customFormat="1" ht="6.95" customHeight="1">
      <c r="B76" s="56"/>
      <c r="C76" s="57"/>
      <c r="D76" s="57"/>
      <c r="E76" s="57"/>
      <c r="F76" s="57"/>
      <c r="G76" s="57"/>
      <c r="H76" s="57"/>
      <c r="I76" s="139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42"/>
      <c r="J80" s="60"/>
      <c r="K80" s="60"/>
      <c r="L80" s="61"/>
    </row>
    <row r="81" spans="2:12" s="1" customFormat="1" ht="36.95" customHeight="1">
      <c r="B81" s="41"/>
      <c r="C81" s="62" t="s">
        <v>120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4.45" customHeight="1">
      <c r="B83" s="41"/>
      <c r="C83" s="65" t="s">
        <v>18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22.5" customHeight="1">
      <c r="B84" s="41"/>
      <c r="C84" s="63"/>
      <c r="D84" s="63"/>
      <c r="E84" s="433" t="str">
        <f>E7</f>
        <v>Zateplení objektu DOMOVA MLÁDAŽE,  Červený Kostelec - Lhota 333</v>
      </c>
      <c r="F84" s="434"/>
      <c r="G84" s="434"/>
      <c r="H84" s="434"/>
      <c r="I84" s="163"/>
      <c r="J84" s="63"/>
      <c r="K84" s="63"/>
      <c r="L84" s="61"/>
    </row>
    <row r="85" spans="2:12" s="1" customFormat="1" ht="14.45" customHeight="1">
      <c r="B85" s="41"/>
      <c r="C85" s="65" t="s">
        <v>94</v>
      </c>
      <c r="D85" s="63"/>
      <c r="E85" s="63"/>
      <c r="F85" s="63"/>
      <c r="G85" s="63"/>
      <c r="H85" s="63"/>
      <c r="I85" s="163"/>
      <c r="J85" s="63"/>
      <c r="K85" s="63"/>
      <c r="L85" s="61"/>
    </row>
    <row r="86" spans="2:12" s="1" customFormat="1" ht="23.25" customHeight="1">
      <c r="B86" s="41"/>
      <c r="C86" s="63"/>
      <c r="D86" s="63"/>
      <c r="E86" s="400" t="str">
        <f>E9</f>
        <v>01 - Zateplení objektu</v>
      </c>
      <c r="F86" s="435"/>
      <c r="G86" s="435"/>
      <c r="H86" s="435"/>
      <c r="I86" s="163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12" s="1" customFormat="1" ht="18" customHeight="1">
      <c r="B88" s="41"/>
      <c r="C88" s="65" t="s">
        <v>24</v>
      </c>
      <c r="D88" s="63"/>
      <c r="E88" s="63"/>
      <c r="F88" s="164" t="str">
        <f>F12</f>
        <v>Červený Kostelec - Lhota</v>
      </c>
      <c r="G88" s="63"/>
      <c r="H88" s="63"/>
      <c r="I88" s="165" t="s">
        <v>26</v>
      </c>
      <c r="J88" s="73" t="str">
        <f>IF(J12="","",J12)</f>
        <v>9.3.2017</v>
      </c>
      <c r="K88" s="63"/>
      <c r="L88" s="61"/>
    </row>
    <row r="89" spans="2:12" s="1" customFormat="1" ht="6.95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12" s="1" customFormat="1" ht="15">
      <c r="B90" s="41"/>
      <c r="C90" s="65" t="s">
        <v>28</v>
      </c>
      <c r="D90" s="63"/>
      <c r="E90" s="63"/>
      <c r="F90" s="164" t="str">
        <f>E15</f>
        <v xml:space="preserve">Stř.škola oděvní,služeb a ekonomiky, Čer.Kostelec </v>
      </c>
      <c r="G90" s="63"/>
      <c r="H90" s="63"/>
      <c r="I90" s="165" t="s">
        <v>34</v>
      </c>
      <c r="J90" s="164" t="str">
        <f>E21</f>
        <v>Ing. Josef Dusil, Příkopy 1207, Náchod</v>
      </c>
      <c r="K90" s="63"/>
      <c r="L90" s="61"/>
    </row>
    <row r="91" spans="2:12" s="1" customFormat="1" ht="14.45" customHeight="1">
      <c r="B91" s="41"/>
      <c r="C91" s="65" t="s">
        <v>32</v>
      </c>
      <c r="D91" s="63"/>
      <c r="E91" s="63"/>
      <c r="F91" s="164" t="str">
        <f>IF(E18="","",E18)</f>
        <v/>
      </c>
      <c r="G91" s="63"/>
      <c r="H91" s="63"/>
      <c r="I91" s="163"/>
      <c r="J91" s="63"/>
      <c r="K91" s="63"/>
      <c r="L91" s="61"/>
    </row>
    <row r="92" spans="2:12" s="1" customFormat="1" ht="10.35" customHeight="1">
      <c r="B92" s="41"/>
      <c r="C92" s="63"/>
      <c r="D92" s="63"/>
      <c r="E92" s="63"/>
      <c r="F92" s="63"/>
      <c r="G92" s="63"/>
      <c r="H92" s="63"/>
      <c r="I92" s="163"/>
      <c r="J92" s="63"/>
      <c r="K92" s="63"/>
      <c r="L92" s="61"/>
    </row>
    <row r="93" spans="2:20" s="9" customFormat="1" ht="29.25" customHeight="1">
      <c r="B93" s="166"/>
      <c r="C93" s="167" t="s">
        <v>121</v>
      </c>
      <c r="D93" s="168" t="s">
        <v>58</v>
      </c>
      <c r="E93" s="168" t="s">
        <v>54</v>
      </c>
      <c r="F93" s="168" t="s">
        <v>122</v>
      </c>
      <c r="G93" s="168" t="s">
        <v>123</v>
      </c>
      <c r="H93" s="168" t="s">
        <v>124</v>
      </c>
      <c r="I93" s="169" t="s">
        <v>125</v>
      </c>
      <c r="J93" s="168" t="s">
        <v>99</v>
      </c>
      <c r="K93" s="170" t="s">
        <v>126</v>
      </c>
      <c r="L93" s="171"/>
      <c r="M93" s="81" t="s">
        <v>127</v>
      </c>
      <c r="N93" s="82" t="s">
        <v>43</v>
      </c>
      <c r="O93" s="82" t="s">
        <v>128</v>
      </c>
      <c r="P93" s="82" t="s">
        <v>129</v>
      </c>
      <c r="Q93" s="82" t="s">
        <v>130</v>
      </c>
      <c r="R93" s="82" t="s">
        <v>131</v>
      </c>
      <c r="S93" s="82" t="s">
        <v>132</v>
      </c>
      <c r="T93" s="83" t="s">
        <v>133</v>
      </c>
    </row>
    <row r="94" spans="2:63" s="1" customFormat="1" ht="29.25" customHeight="1">
      <c r="B94" s="41"/>
      <c r="C94" s="87" t="s">
        <v>100</v>
      </c>
      <c r="D94" s="63"/>
      <c r="E94" s="63"/>
      <c r="F94" s="63"/>
      <c r="G94" s="63"/>
      <c r="H94" s="63"/>
      <c r="I94" s="163"/>
      <c r="J94" s="172">
        <f>BK94</f>
        <v>0</v>
      </c>
      <c r="K94" s="63"/>
      <c r="L94" s="61"/>
      <c r="M94" s="84"/>
      <c r="N94" s="85"/>
      <c r="O94" s="85"/>
      <c r="P94" s="173">
        <f>P95+P271+P343</f>
        <v>0</v>
      </c>
      <c r="Q94" s="85"/>
      <c r="R94" s="173">
        <f>R95+R271+R343</f>
        <v>35.531485720000006</v>
      </c>
      <c r="S94" s="85"/>
      <c r="T94" s="174">
        <f>T95+T271+T343</f>
        <v>1.4096745</v>
      </c>
      <c r="AT94" s="24" t="s">
        <v>72</v>
      </c>
      <c r="AU94" s="24" t="s">
        <v>101</v>
      </c>
      <c r="BK94" s="175">
        <f>BK95+BK271+BK343</f>
        <v>0</v>
      </c>
    </row>
    <row r="95" spans="2:63" s="10" customFormat="1" ht="37.35" customHeight="1">
      <c r="B95" s="176"/>
      <c r="C95" s="177"/>
      <c r="D95" s="178" t="s">
        <v>72</v>
      </c>
      <c r="E95" s="179" t="s">
        <v>134</v>
      </c>
      <c r="F95" s="179" t="s">
        <v>135</v>
      </c>
      <c r="G95" s="177"/>
      <c r="H95" s="177"/>
      <c r="I95" s="180"/>
      <c r="J95" s="181">
        <f>BK95</f>
        <v>0</v>
      </c>
      <c r="K95" s="177"/>
      <c r="L95" s="182"/>
      <c r="M95" s="183"/>
      <c r="N95" s="184"/>
      <c r="O95" s="184"/>
      <c r="P95" s="185">
        <f>P96+P106+P219+P227+P239+P269</f>
        <v>0</v>
      </c>
      <c r="Q95" s="184"/>
      <c r="R95" s="185">
        <f>R96+R106+R219+R227+R239+R269</f>
        <v>24.188926780000003</v>
      </c>
      <c r="S95" s="184"/>
      <c r="T95" s="186">
        <f>T96+T106+T219+T227+T239+T269</f>
        <v>1.4096745</v>
      </c>
      <c r="AR95" s="187" t="s">
        <v>81</v>
      </c>
      <c r="AT95" s="188" t="s">
        <v>72</v>
      </c>
      <c r="AU95" s="188" t="s">
        <v>73</v>
      </c>
      <c r="AY95" s="187" t="s">
        <v>136</v>
      </c>
      <c r="BK95" s="189">
        <f>BK96+BK106+BK219+BK227+BK239+BK269</f>
        <v>0</v>
      </c>
    </row>
    <row r="96" spans="2:63" s="10" customFormat="1" ht="19.9" customHeight="1">
      <c r="B96" s="176"/>
      <c r="C96" s="177"/>
      <c r="D96" s="190" t="s">
        <v>72</v>
      </c>
      <c r="E96" s="191" t="s">
        <v>137</v>
      </c>
      <c r="F96" s="191" t="s">
        <v>138</v>
      </c>
      <c r="G96" s="177"/>
      <c r="H96" s="177"/>
      <c r="I96" s="180"/>
      <c r="J96" s="192">
        <f>BK96</f>
        <v>0</v>
      </c>
      <c r="K96" s="177"/>
      <c r="L96" s="182"/>
      <c r="M96" s="183"/>
      <c r="N96" s="184"/>
      <c r="O96" s="184"/>
      <c r="P96" s="185">
        <f>SUM(P97:P105)</f>
        <v>0</v>
      </c>
      <c r="Q96" s="184"/>
      <c r="R96" s="185">
        <f>SUM(R97:R105)</f>
        <v>3.462785</v>
      </c>
      <c r="S96" s="184"/>
      <c r="T96" s="186">
        <f>SUM(T97:T105)</f>
        <v>0</v>
      </c>
      <c r="AR96" s="187" t="s">
        <v>81</v>
      </c>
      <c r="AT96" s="188" t="s">
        <v>72</v>
      </c>
      <c r="AU96" s="188" t="s">
        <v>81</v>
      </c>
      <c r="AY96" s="187" t="s">
        <v>136</v>
      </c>
      <c r="BK96" s="189">
        <f>SUM(BK97:BK105)</f>
        <v>0</v>
      </c>
    </row>
    <row r="97" spans="2:65" s="1" customFormat="1" ht="22.5" customHeight="1">
      <c r="B97" s="41"/>
      <c r="C97" s="193" t="s">
        <v>81</v>
      </c>
      <c r="D97" s="193" t="s">
        <v>139</v>
      </c>
      <c r="E97" s="194" t="s">
        <v>140</v>
      </c>
      <c r="F97" s="195" t="s">
        <v>141</v>
      </c>
      <c r="G97" s="196" t="s">
        <v>142</v>
      </c>
      <c r="H97" s="197">
        <v>34.285</v>
      </c>
      <c r="I97" s="198"/>
      <c r="J97" s="199">
        <f>ROUND(I97*H97,2)</f>
        <v>0</v>
      </c>
      <c r="K97" s="195" t="s">
        <v>22</v>
      </c>
      <c r="L97" s="61"/>
      <c r="M97" s="200" t="s">
        <v>22</v>
      </c>
      <c r="N97" s="201" t="s">
        <v>44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4" t="s">
        <v>143</v>
      </c>
      <c r="AT97" s="24" t="s">
        <v>139</v>
      </c>
      <c r="AU97" s="24" t="s">
        <v>83</v>
      </c>
      <c r="AY97" s="24" t="s">
        <v>136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81</v>
      </c>
      <c r="BK97" s="204">
        <f>ROUND(I97*H97,2)</f>
        <v>0</v>
      </c>
      <c r="BL97" s="24" t="s">
        <v>143</v>
      </c>
      <c r="BM97" s="24" t="s">
        <v>144</v>
      </c>
    </row>
    <row r="98" spans="2:65" s="1" customFormat="1" ht="22.5" customHeight="1">
      <c r="B98" s="41"/>
      <c r="C98" s="193" t="s">
        <v>83</v>
      </c>
      <c r="D98" s="193" t="s">
        <v>139</v>
      </c>
      <c r="E98" s="194" t="s">
        <v>145</v>
      </c>
      <c r="F98" s="195" t="s">
        <v>146</v>
      </c>
      <c r="G98" s="196" t="s">
        <v>142</v>
      </c>
      <c r="H98" s="197">
        <v>34.285</v>
      </c>
      <c r="I98" s="198"/>
      <c r="J98" s="199">
        <f>ROUND(I98*H98,2)</f>
        <v>0</v>
      </c>
      <c r="K98" s="195" t="s">
        <v>147</v>
      </c>
      <c r="L98" s="61"/>
      <c r="M98" s="200" t="s">
        <v>22</v>
      </c>
      <c r="N98" s="201" t="s">
        <v>44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143</v>
      </c>
      <c r="AT98" s="24" t="s">
        <v>139</v>
      </c>
      <c r="AU98" s="24" t="s">
        <v>83</v>
      </c>
      <c r="AY98" s="24" t="s">
        <v>136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81</v>
      </c>
      <c r="BK98" s="204">
        <f>ROUND(I98*H98,2)</f>
        <v>0</v>
      </c>
      <c r="BL98" s="24" t="s">
        <v>143</v>
      </c>
      <c r="BM98" s="24" t="s">
        <v>148</v>
      </c>
    </row>
    <row r="99" spans="2:65" s="1" customFormat="1" ht="31.5" customHeight="1">
      <c r="B99" s="41"/>
      <c r="C99" s="193" t="s">
        <v>149</v>
      </c>
      <c r="D99" s="193" t="s">
        <v>139</v>
      </c>
      <c r="E99" s="194" t="s">
        <v>150</v>
      </c>
      <c r="F99" s="195" t="s">
        <v>151</v>
      </c>
      <c r="G99" s="196" t="s">
        <v>142</v>
      </c>
      <c r="H99" s="197">
        <v>34.285</v>
      </c>
      <c r="I99" s="198"/>
      <c r="J99" s="199">
        <f>ROUND(I99*H99,2)</f>
        <v>0</v>
      </c>
      <c r="K99" s="195" t="s">
        <v>147</v>
      </c>
      <c r="L99" s="61"/>
      <c r="M99" s="200" t="s">
        <v>22</v>
      </c>
      <c r="N99" s="201" t="s">
        <v>44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4" t="s">
        <v>143</v>
      </c>
      <c r="AT99" s="24" t="s">
        <v>139</v>
      </c>
      <c r="AU99" s="24" t="s">
        <v>83</v>
      </c>
      <c r="AY99" s="24" t="s">
        <v>136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4" t="s">
        <v>81</v>
      </c>
      <c r="BK99" s="204">
        <f>ROUND(I99*H99,2)</f>
        <v>0</v>
      </c>
      <c r="BL99" s="24" t="s">
        <v>143</v>
      </c>
      <c r="BM99" s="24" t="s">
        <v>152</v>
      </c>
    </row>
    <row r="100" spans="2:65" s="1" customFormat="1" ht="31.5" customHeight="1">
      <c r="B100" s="41"/>
      <c r="C100" s="193" t="s">
        <v>143</v>
      </c>
      <c r="D100" s="193" t="s">
        <v>139</v>
      </c>
      <c r="E100" s="194" t="s">
        <v>153</v>
      </c>
      <c r="F100" s="195" t="s">
        <v>154</v>
      </c>
      <c r="G100" s="196" t="s">
        <v>142</v>
      </c>
      <c r="H100" s="197">
        <v>34.285</v>
      </c>
      <c r="I100" s="198"/>
      <c r="J100" s="199">
        <f>ROUND(I100*H100,2)</f>
        <v>0</v>
      </c>
      <c r="K100" s="195" t="s">
        <v>147</v>
      </c>
      <c r="L100" s="61"/>
      <c r="M100" s="200" t="s">
        <v>22</v>
      </c>
      <c r="N100" s="201" t="s">
        <v>44</v>
      </c>
      <c r="O100" s="42"/>
      <c r="P100" s="202">
        <f>O100*H100</f>
        <v>0</v>
      </c>
      <c r="Q100" s="202">
        <v>0.101</v>
      </c>
      <c r="R100" s="202">
        <f>Q100*H100</f>
        <v>3.462785</v>
      </c>
      <c r="S100" s="202">
        <v>0</v>
      </c>
      <c r="T100" s="203">
        <f>S100*H100</f>
        <v>0</v>
      </c>
      <c r="AR100" s="24" t="s">
        <v>143</v>
      </c>
      <c r="AT100" s="24" t="s">
        <v>139</v>
      </c>
      <c r="AU100" s="24" t="s">
        <v>83</v>
      </c>
      <c r="AY100" s="24" t="s">
        <v>136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81</v>
      </c>
      <c r="BK100" s="204">
        <f>ROUND(I100*H100,2)</f>
        <v>0</v>
      </c>
      <c r="BL100" s="24" t="s">
        <v>143</v>
      </c>
      <c r="BM100" s="24" t="s">
        <v>155</v>
      </c>
    </row>
    <row r="101" spans="2:51" s="11" customFormat="1" ht="13.5">
      <c r="B101" s="205"/>
      <c r="C101" s="206"/>
      <c r="D101" s="207" t="s">
        <v>156</v>
      </c>
      <c r="E101" s="208" t="s">
        <v>22</v>
      </c>
      <c r="F101" s="209" t="s">
        <v>157</v>
      </c>
      <c r="G101" s="206"/>
      <c r="H101" s="210">
        <v>13.43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156</v>
      </c>
      <c r="AU101" s="216" t="s">
        <v>83</v>
      </c>
      <c r="AV101" s="11" t="s">
        <v>83</v>
      </c>
      <c r="AW101" s="11" t="s">
        <v>158</v>
      </c>
      <c r="AX101" s="11" t="s">
        <v>73</v>
      </c>
      <c r="AY101" s="216" t="s">
        <v>136</v>
      </c>
    </row>
    <row r="102" spans="2:51" s="11" customFormat="1" ht="13.5">
      <c r="B102" s="205"/>
      <c r="C102" s="206"/>
      <c r="D102" s="207" t="s">
        <v>156</v>
      </c>
      <c r="E102" s="208" t="s">
        <v>22</v>
      </c>
      <c r="F102" s="209" t="s">
        <v>159</v>
      </c>
      <c r="G102" s="206"/>
      <c r="H102" s="210">
        <v>15.005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156</v>
      </c>
      <c r="AU102" s="216" t="s">
        <v>83</v>
      </c>
      <c r="AV102" s="11" t="s">
        <v>83</v>
      </c>
      <c r="AW102" s="11" t="s">
        <v>158</v>
      </c>
      <c r="AX102" s="11" t="s">
        <v>73</v>
      </c>
      <c r="AY102" s="216" t="s">
        <v>136</v>
      </c>
    </row>
    <row r="103" spans="2:51" s="11" customFormat="1" ht="13.5">
      <c r="B103" s="205"/>
      <c r="C103" s="206"/>
      <c r="D103" s="207" t="s">
        <v>156</v>
      </c>
      <c r="E103" s="208" t="s">
        <v>22</v>
      </c>
      <c r="F103" s="209" t="s">
        <v>160</v>
      </c>
      <c r="G103" s="206"/>
      <c r="H103" s="210">
        <v>2.875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156</v>
      </c>
      <c r="AU103" s="216" t="s">
        <v>83</v>
      </c>
      <c r="AV103" s="11" t="s">
        <v>83</v>
      </c>
      <c r="AW103" s="11" t="s">
        <v>158</v>
      </c>
      <c r="AX103" s="11" t="s">
        <v>73</v>
      </c>
      <c r="AY103" s="216" t="s">
        <v>136</v>
      </c>
    </row>
    <row r="104" spans="2:51" s="11" customFormat="1" ht="13.5">
      <c r="B104" s="205"/>
      <c r="C104" s="206"/>
      <c r="D104" s="207" t="s">
        <v>156</v>
      </c>
      <c r="E104" s="208" t="s">
        <v>22</v>
      </c>
      <c r="F104" s="209" t="s">
        <v>161</v>
      </c>
      <c r="G104" s="206"/>
      <c r="H104" s="210">
        <v>2.975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156</v>
      </c>
      <c r="AU104" s="216" t="s">
        <v>83</v>
      </c>
      <c r="AV104" s="11" t="s">
        <v>83</v>
      </c>
      <c r="AW104" s="11" t="s">
        <v>158</v>
      </c>
      <c r="AX104" s="11" t="s">
        <v>73</v>
      </c>
      <c r="AY104" s="216" t="s">
        <v>136</v>
      </c>
    </row>
    <row r="105" spans="2:51" s="12" customFormat="1" ht="13.5">
      <c r="B105" s="217"/>
      <c r="C105" s="218"/>
      <c r="D105" s="207" t="s">
        <v>156</v>
      </c>
      <c r="E105" s="219" t="s">
        <v>22</v>
      </c>
      <c r="F105" s="220" t="s">
        <v>162</v>
      </c>
      <c r="G105" s="218"/>
      <c r="H105" s="221">
        <v>34.285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156</v>
      </c>
      <c r="AU105" s="227" t="s">
        <v>83</v>
      </c>
      <c r="AV105" s="12" t="s">
        <v>143</v>
      </c>
      <c r="AW105" s="12" t="s">
        <v>158</v>
      </c>
      <c r="AX105" s="12" t="s">
        <v>81</v>
      </c>
      <c r="AY105" s="227" t="s">
        <v>136</v>
      </c>
    </row>
    <row r="106" spans="2:63" s="10" customFormat="1" ht="29.85" customHeight="1">
      <c r="B106" s="176"/>
      <c r="C106" s="177"/>
      <c r="D106" s="190" t="s">
        <v>72</v>
      </c>
      <c r="E106" s="191" t="s">
        <v>163</v>
      </c>
      <c r="F106" s="191" t="s">
        <v>164</v>
      </c>
      <c r="G106" s="177"/>
      <c r="H106" s="177"/>
      <c r="I106" s="180"/>
      <c r="J106" s="192">
        <f>BK106</f>
        <v>0</v>
      </c>
      <c r="K106" s="177"/>
      <c r="L106" s="182"/>
      <c r="M106" s="183"/>
      <c r="N106" s="184"/>
      <c r="O106" s="184"/>
      <c r="P106" s="185">
        <f>SUM(P107:P218)</f>
        <v>0</v>
      </c>
      <c r="Q106" s="184"/>
      <c r="R106" s="185">
        <f>SUM(R107:R218)</f>
        <v>20.725190310000002</v>
      </c>
      <c r="S106" s="184"/>
      <c r="T106" s="186">
        <f>SUM(T107:T218)</f>
        <v>0</v>
      </c>
      <c r="AR106" s="187" t="s">
        <v>81</v>
      </c>
      <c r="AT106" s="188" t="s">
        <v>72</v>
      </c>
      <c r="AU106" s="188" t="s">
        <v>81</v>
      </c>
      <c r="AY106" s="187" t="s">
        <v>136</v>
      </c>
      <c r="BK106" s="189">
        <f>SUM(BK107:BK218)</f>
        <v>0</v>
      </c>
    </row>
    <row r="107" spans="2:65" s="1" customFormat="1" ht="22.5" customHeight="1">
      <c r="B107" s="41"/>
      <c r="C107" s="193" t="s">
        <v>137</v>
      </c>
      <c r="D107" s="193" t="s">
        <v>139</v>
      </c>
      <c r="E107" s="194" t="s">
        <v>165</v>
      </c>
      <c r="F107" s="195" t="s">
        <v>166</v>
      </c>
      <c r="G107" s="196" t="s">
        <v>142</v>
      </c>
      <c r="H107" s="197">
        <v>3.722</v>
      </c>
      <c r="I107" s="198"/>
      <c r="J107" s="199">
        <f>ROUND(I107*H107,2)</f>
        <v>0</v>
      </c>
      <c r="K107" s="195" t="s">
        <v>147</v>
      </c>
      <c r="L107" s="61"/>
      <c r="M107" s="200" t="s">
        <v>22</v>
      </c>
      <c r="N107" s="201" t="s">
        <v>44</v>
      </c>
      <c r="O107" s="42"/>
      <c r="P107" s="202">
        <f>O107*H107</f>
        <v>0</v>
      </c>
      <c r="Q107" s="202">
        <v>0.00026</v>
      </c>
      <c r="R107" s="202">
        <f>Q107*H107</f>
        <v>0.0009677199999999999</v>
      </c>
      <c r="S107" s="202">
        <v>0</v>
      </c>
      <c r="T107" s="203">
        <f>S107*H107</f>
        <v>0</v>
      </c>
      <c r="AR107" s="24" t="s">
        <v>143</v>
      </c>
      <c r="AT107" s="24" t="s">
        <v>139</v>
      </c>
      <c r="AU107" s="24" t="s">
        <v>83</v>
      </c>
      <c r="AY107" s="24" t="s">
        <v>136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81</v>
      </c>
      <c r="BK107" s="204">
        <f>ROUND(I107*H107,2)</f>
        <v>0</v>
      </c>
      <c r="BL107" s="24" t="s">
        <v>143</v>
      </c>
      <c r="BM107" s="24" t="s">
        <v>167</v>
      </c>
    </row>
    <row r="108" spans="2:65" s="1" customFormat="1" ht="22.5" customHeight="1">
      <c r="B108" s="41"/>
      <c r="C108" s="193" t="s">
        <v>163</v>
      </c>
      <c r="D108" s="193" t="s">
        <v>139</v>
      </c>
      <c r="E108" s="194" t="s">
        <v>168</v>
      </c>
      <c r="F108" s="195" t="s">
        <v>169</v>
      </c>
      <c r="G108" s="196" t="s">
        <v>142</v>
      </c>
      <c r="H108" s="197">
        <v>3.722</v>
      </c>
      <c r="I108" s="198"/>
      <c r="J108" s="199">
        <f>ROUND(I108*H108,2)</f>
        <v>0</v>
      </c>
      <c r="K108" s="195" t="s">
        <v>147</v>
      </c>
      <c r="L108" s="61"/>
      <c r="M108" s="200" t="s">
        <v>22</v>
      </c>
      <c r="N108" s="201" t="s">
        <v>44</v>
      </c>
      <c r="O108" s="42"/>
      <c r="P108" s="202">
        <f>O108*H108</f>
        <v>0</v>
      </c>
      <c r="Q108" s="202">
        <v>0.00489</v>
      </c>
      <c r="R108" s="202">
        <f>Q108*H108</f>
        <v>0.01820058</v>
      </c>
      <c r="S108" s="202">
        <v>0</v>
      </c>
      <c r="T108" s="203">
        <f>S108*H108</f>
        <v>0</v>
      </c>
      <c r="AR108" s="24" t="s">
        <v>143</v>
      </c>
      <c r="AT108" s="24" t="s">
        <v>139</v>
      </c>
      <c r="AU108" s="24" t="s">
        <v>83</v>
      </c>
      <c r="AY108" s="24" t="s">
        <v>136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81</v>
      </c>
      <c r="BK108" s="204">
        <f>ROUND(I108*H108,2)</f>
        <v>0</v>
      </c>
      <c r="BL108" s="24" t="s">
        <v>143</v>
      </c>
      <c r="BM108" s="24" t="s">
        <v>170</v>
      </c>
    </row>
    <row r="109" spans="2:51" s="11" customFormat="1" ht="13.5">
      <c r="B109" s="205"/>
      <c r="C109" s="206"/>
      <c r="D109" s="228" t="s">
        <v>156</v>
      </c>
      <c r="E109" s="229" t="s">
        <v>22</v>
      </c>
      <c r="F109" s="230" t="s">
        <v>171</v>
      </c>
      <c r="G109" s="206"/>
      <c r="H109" s="231">
        <v>3.7215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156</v>
      </c>
      <c r="AU109" s="216" t="s">
        <v>83</v>
      </c>
      <c r="AV109" s="11" t="s">
        <v>83</v>
      </c>
      <c r="AW109" s="11" t="s">
        <v>158</v>
      </c>
      <c r="AX109" s="11" t="s">
        <v>81</v>
      </c>
      <c r="AY109" s="216" t="s">
        <v>136</v>
      </c>
    </row>
    <row r="110" spans="2:65" s="1" customFormat="1" ht="22.5" customHeight="1">
      <c r="B110" s="41"/>
      <c r="C110" s="193" t="s">
        <v>172</v>
      </c>
      <c r="D110" s="193" t="s">
        <v>139</v>
      </c>
      <c r="E110" s="194" t="s">
        <v>173</v>
      </c>
      <c r="F110" s="195" t="s">
        <v>174</v>
      </c>
      <c r="G110" s="196" t="s">
        <v>142</v>
      </c>
      <c r="H110" s="197">
        <v>37.018</v>
      </c>
      <c r="I110" s="198"/>
      <c r="J110" s="199">
        <f>ROUND(I110*H110,2)</f>
        <v>0</v>
      </c>
      <c r="K110" s="195" t="s">
        <v>22</v>
      </c>
      <c r="L110" s="61"/>
      <c r="M110" s="200" t="s">
        <v>22</v>
      </c>
      <c r="N110" s="201" t="s">
        <v>44</v>
      </c>
      <c r="O110" s="42"/>
      <c r="P110" s="202">
        <f>O110*H110</f>
        <v>0</v>
      </c>
      <c r="Q110" s="202">
        <v>0.00735</v>
      </c>
      <c r="R110" s="202">
        <f>Q110*H110</f>
        <v>0.2720823</v>
      </c>
      <c r="S110" s="202">
        <v>0</v>
      </c>
      <c r="T110" s="203">
        <f>S110*H110</f>
        <v>0</v>
      </c>
      <c r="AR110" s="24" t="s">
        <v>143</v>
      </c>
      <c r="AT110" s="24" t="s">
        <v>139</v>
      </c>
      <c r="AU110" s="24" t="s">
        <v>83</v>
      </c>
      <c r="AY110" s="24" t="s">
        <v>136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81</v>
      </c>
      <c r="BK110" s="204">
        <f>ROUND(I110*H110,2)</f>
        <v>0</v>
      </c>
      <c r="BL110" s="24" t="s">
        <v>143</v>
      </c>
      <c r="BM110" s="24" t="s">
        <v>175</v>
      </c>
    </row>
    <row r="111" spans="2:51" s="11" customFormat="1" ht="13.5">
      <c r="B111" s="205"/>
      <c r="C111" s="206"/>
      <c r="D111" s="228" t="s">
        <v>156</v>
      </c>
      <c r="E111" s="229" t="s">
        <v>22</v>
      </c>
      <c r="F111" s="230" t="s">
        <v>176</v>
      </c>
      <c r="G111" s="206"/>
      <c r="H111" s="231">
        <v>37.018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156</v>
      </c>
      <c r="AU111" s="216" t="s">
        <v>83</v>
      </c>
      <c r="AV111" s="11" t="s">
        <v>83</v>
      </c>
      <c r="AW111" s="11" t="s">
        <v>158</v>
      </c>
      <c r="AX111" s="11" t="s">
        <v>81</v>
      </c>
      <c r="AY111" s="216" t="s">
        <v>136</v>
      </c>
    </row>
    <row r="112" spans="2:65" s="1" customFormat="1" ht="22.5" customHeight="1">
      <c r="B112" s="41"/>
      <c r="C112" s="193" t="s">
        <v>177</v>
      </c>
      <c r="D112" s="193" t="s">
        <v>139</v>
      </c>
      <c r="E112" s="194" t="s">
        <v>178</v>
      </c>
      <c r="F112" s="195" t="s">
        <v>179</v>
      </c>
      <c r="G112" s="196" t="s">
        <v>142</v>
      </c>
      <c r="H112" s="197">
        <v>3.213</v>
      </c>
      <c r="I112" s="198"/>
      <c r="J112" s="199">
        <f>ROUND(I112*H112,2)</f>
        <v>0</v>
      </c>
      <c r="K112" s="195" t="s">
        <v>147</v>
      </c>
      <c r="L112" s="61"/>
      <c r="M112" s="200" t="s">
        <v>22</v>
      </c>
      <c r="N112" s="201" t="s">
        <v>44</v>
      </c>
      <c r="O112" s="42"/>
      <c r="P112" s="202">
        <f>O112*H112</f>
        <v>0</v>
      </c>
      <c r="Q112" s="202">
        <v>0.00828</v>
      </c>
      <c r="R112" s="202">
        <f>Q112*H112</f>
        <v>0.026603639999999998</v>
      </c>
      <c r="S112" s="202">
        <v>0</v>
      </c>
      <c r="T112" s="203">
        <f>S112*H112</f>
        <v>0</v>
      </c>
      <c r="AR112" s="24" t="s">
        <v>143</v>
      </c>
      <c r="AT112" s="24" t="s">
        <v>139</v>
      </c>
      <c r="AU112" s="24" t="s">
        <v>83</v>
      </c>
      <c r="AY112" s="24" t="s">
        <v>136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81</v>
      </c>
      <c r="BK112" s="204">
        <f>ROUND(I112*H112,2)</f>
        <v>0</v>
      </c>
      <c r="BL112" s="24" t="s">
        <v>143</v>
      </c>
      <c r="BM112" s="24" t="s">
        <v>180</v>
      </c>
    </row>
    <row r="113" spans="2:51" s="11" customFormat="1" ht="13.5">
      <c r="B113" s="205"/>
      <c r="C113" s="206"/>
      <c r="D113" s="228" t="s">
        <v>156</v>
      </c>
      <c r="E113" s="229" t="s">
        <v>22</v>
      </c>
      <c r="F113" s="230" t="s">
        <v>181</v>
      </c>
      <c r="G113" s="206"/>
      <c r="H113" s="231">
        <v>3.213</v>
      </c>
      <c r="I113" s="211"/>
      <c r="J113" s="206"/>
      <c r="K113" s="206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156</v>
      </c>
      <c r="AU113" s="216" t="s">
        <v>83</v>
      </c>
      <c r="AV113" s="11" t="s">
        <v>83</v>
      </c>
      <c r="AW113" s="11" t="s">
        <v>158</v>
      </c>
      <c r="AX113" s="11" t="s">
        <v>81</v>
      </c>
      <c r="AY113" s="216" t="s">
        <v>136</v>
      </c>
    </row>
    <row r="114" spans="2:65" s="1" customFormat="1" ht="22.5" customHeight="1">
      <c r="B114" s="41"/>
      <c r="C114" s="232" t="s">
        <v>182</v>
      </c>
      <c r="D114" s="232" t="s">
        <v>183</v>
      </c>
      <c r="E114" s="233" t="s">
        <v>184</v>
      </c>
      <c r="F114" s="234" t="s">
        <v>185</v>
      </c>
      <c r="G114" s="235" t="s">
        <v>142</v>
      </c>
      <c r="H114" s="236">
        <v>3.277</v>
      </c>
      <c r="I114" s="237"/>
      <c r="J114" s="238">
        <f>ROUND(I114*H114,2)</f>
        <v>0</v>
      </c>
      <c r="K114" s="234" t="s">
        <v>147</v>
      </c>
      <c r="L114" s="239"/>
      <c r="M114" s="240" t="s">
        <v>22</v>
      </c>
      <c r="N114" s="241" t="s">
        <v>44</v>
      </c>
      <c r="O114" s="42"/>
      <c r="P114" s="202">
        <f>O114*H114</f>
        <v>0</v>
      </c>
      <c r="Q114" s="202">
        <v>0.00102</v>
      </c>
      <c r="R114" s="202">
        <f>Q114*H114</f>
        <v>0.00334254</v>
      </c>
      <c r="S114" s="202">
        <v>0</v>
      </c>
      <c r="T114" s="203">
        <f>S114*H114</f>
        <v>0</v>
      </c>
      <c r="AR114" s="24" t="s">
        <v>177</v>
      </c>
      <c r="AT114" s="24" t="s">
        <v>183</v>
      </c>
      <c r="AU114" s="24" t="s">
        <v>83</v>
      </c>
      <c r="AY114" s="24" t="s">
        <v>136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81</v>
      </c>
      <c r="BK114" s="204">
        <f>ROUND(I114*H114,2)</f>
        <v>0</v>
      </c>
      <c r="BL114" s="24" t="s">
        <v>143</v>
      </c>
      <c r="BM114" s="24" t="s">
        <v>186</v>
      </c>
    </row>
    <row r="115" spans="2:51" s="11" customFormat="1" ht="13.5">
      <c r="B115" s="205"/>
      <c r="C115" s="206"/>
      <c r="D115" s="228" t="s">
        <v>156</v>
      </c>
      <c r="E115" s="229" t="s">
        <v>22</v>
      </c>
      <c r="F115" s="230" t="s">
        <v>187</v>
      </c>
      <c r="G115" s="206"/>
      <c r="H115" s="231">
        <v>3.27726</v>
      </c>
      <c r="I115" s="211"/>
      <c r="J115" s="206"/>
      <c r="K115" s="206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156</v>
      </c>
      <c r="AU115" s="216" t="s">
        <v>83</v>
      </c>
      <c r="AV115" s="11" t="s">
        <v>83</v>
      </c>
      <c r="AW115" s="11" t="s">
        <v>158</v>
      </c>
      <c r="AX115" s="11" t="s">
        <v>81</v>
      </c>
      <c r="AY115" s="216" t="s">
        <v>136</v>
      </c>
    </row>
    <row r="116" spans="2:65" s="1" customFormat="1" ht="22.5" customHeight="1">
      <c r="B116" s="41"/>
      <c r="C116" s="193" t="s">
        <v>188</v>
      </c>
      <c r="D116" s="193" t="s">
        <v>139</v>
      </c>
      <c r="E116" s="194" t="s">
        <v>189</v>
      </c>
      <c r="F116" s="195" t="s">
        <v>190</v>
      </c>
      <c r="G116" s="196" t="s">
        <v>142</v>
      </c>
      <c r="H116" s="197">
        <v>1.942</v>
      </c>
      <c r="I116" s="198"/>
      <c r="J116" s="199">
        <f>ROUND(I116*H116,2)</f>
        <v>0</v>
      </c>
      <c r="K116" s="195" t="s">
        <v>147</v>
      </c>
      <c r="L116" s="61"/>
      <c r="M116" s="200" t="s">
        <v>22</v>
      </c>
      <c r="N116" s="201" t="s">
        <v>44</v>
      </c>
      <c r="O116" s="42"/>
      <c r="P116" s="202">
        <f>O116*H116</f>
        <v>0</v>
      </c>
      <c r="Q116" s="202">
        <v>0.00838</v>
      </c>
      <c r="R116" s="202">
        <f>Q116*H116</f>
        <v>0.01627396</v>
      </c>
      <c r="S116" s="202">
        <v>0</v>
      </c>
      <c r="T116" s="203">
        <f>S116*H116</f>
        <v>0</v>
      </c>
      <c r="AR116" s="24" t="s">
        <v>143</v>
      </c>
      <c r="AT116" s="24" t="s">
        <v>139</v>
      </c>
      <c r="AU116" s="24" t="s">
        <v>83</v>
      </c>
      <c r="AY116" s="24" t="s">
        <v>136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81</v>
      </c>
      <c r="BK116" s="204">
        <f>ROUND(I116*H116,2)</f>
        <v>0</v>
      </c>
      <c r="BL116" s="24" t="s">
        <v>143</v>
      </c>
      <c r="BM116" s="24" t="s">
        <v>191</v>
      </c>
    </row>
    <row r="117" spans="2:51" s="11" customFormat="1" ht="13.5">
      <c r="B117" s="205"/>
      <c r="C117" s="206"/>
      <c r="D117" s="228" t="s">
        <v>156</v>
      </c>
      <c r="E117" s="229" t="s">
        <v>22</v>
      </c>
      <c r="F117" s="230" t="s">
        <v>192</v>
      </c>
      <c r="G117" s="206"/>
      <c r="H117" s="231">
        <v>1.94175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156</v>
      </c>
      <c r="AU117" s="216" t="s">
        <v>83</v>
      </c>
      <c r="AV117" s="11" t="s">
        <v>83</v>
      </c>
      <c r="AW117" s="11" t="s">
        <v>158</v>
      </c>
      <c r="AX117" s="11" t="s">
        <v>81</v>
      </c>
      <c r="AY117" s="216" t="s">
        <v>136</v>
      </c>
    </row>
    <row r="118" spans="2:65" s="1" customFormat="1" ht="22.5" customHeight="1">
      <c r="B118" s="41"/>
      <c r="C118" s="232" t="s">
        <v>193</v>
      </c>
      <c r="D118" s="232" t="s">
        <v>183</v>
      </c>
      <c r="E118" s="233" t="s">
        <v>194</v>
      </c>
      <c r="F118" s="234" t="s">
        <v>195</v>
      </c>
      <c r="G118" s="235" t="s">
        <v>142</v>
      </c>
      <c r="H118" s="236">
        <v>1.981</v>
      </c>
      <c r="I118" s="237"/>
      <c r="J118" s="238">
        <f>ROUND(I118*H118,2)</f>
        <v>0</v>
      </c>
      <c r="K118" s="234" t="s">
        <v>147</v>
      </c>
      <c r="L118" s="239"/>
      <c r="M118" s="240" t="s">
        <v>22</v>
      </c>
      <c r="N118" s="241" t="s">
        <v>44</v>
      </c>
      <c r="O118" s="42"/>
      <c r="P118" s="202">
        <f>O118*H118</f>
        <v>0</v>
      </c>
      <c r="Q118" s="202">
        <v>0.0017</v>
      </c>
      <c r="R118" s="202">
        <f>Q118*H118</f>
        <v>0.0033677</v>
      </c>
      <c r="S118" s="202">
        <v>0</v>
      </c>
      <c r="T118" s="203">
        <f>S118*H118</f>
        <v>0</v>
      </c>
      <c r="AR118" s="24" t="s">
        <v>177</v>
      </c>
      <c r="AT118" s="24" t="s">
        <v>183</v>
      </c>
      <c r="AU118" s="24" t="s">
        <v>83</v>
      </c>
      <c r="AY118" s="24" t="s">
        <v>136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81</v>
      </c>
      <c r="BK118" s="204">
        <f>ROUND(I118*H118,2)</f>
        <v>0</v>
      </c>
      <c r="BL118" s="24" t="s">
        <v>143</v>
      </c>
      <c r="BM118" s="24" t="s">
        <v>196</v>
      </c>
    </row>
    <row r="119" spans="2:51" s="11" customFormat="1" ht="13.5">
      <c r="B119" s="205"/>
      <c r="C119" s="206"/>
      <c r="D119" s="228" t="s">
        <v>156</v>
      </c>
      <c r="E119" s="229" t="s">
        <v>22</v>
      </c>
      <c r="F119" s="230" t="s">
        <v>197</v>
      </c>
      <c r="G119" s="206"/>
      <c r="H119" s="231">
        <v>1.98084</v>
      </c>
      <c r="I119" s="211"/>
      <c r="J119" s="206"/>
      <c r="K119" s="206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156</v>
      </c>
      <c r="AU119" s="216" t="s">
        <v>83</v>
      </c>
      <c r="AV119" s="11" t="s">
        <v>83</v>
      </c>
      <c r="AW119" s="11" t="s">
        <v>158</v>
      </c>
      <c r="AX119" s="11" t="s">
        <v>81</v>
      </c>
      <c r="AY119" s="216" t="s">
        <v>136</v>
      </c>
    </row>
    <row r="120" spans="2:65" s="1" customFormat="1" ht="44.25" customHeight="1">
      <c r="B120" s="41"/>
      <c r="C120" s="193" t="s">
        <v>198</v>
      </c>
      <c r="D120" s="193" t="s">
        <v>139</v>
      </c>
      <c r="E120" s="194" t="s">
        <v>199</v>
      </c>
      <c r="F120" s="195" t="s">
        <v>200</v>
      </c>
      <c r="G120" s="196" t="s">
        <v>142</v>
      </c>
      <c r="H120" s="197">
        <v>33.296</v>
      </c>
      <c r="I120" s="198"/>
      <c r="J120" s="199">
        <f>ROUND(I120*H120,2)</f>
        <v>0</v>
      </c>
      <c r="K120" s="195" t="s">
        <v>22</v>
      </c>
      <c r="L120" s="61"/>
      <c r="M120" s="200" t="s">
        <v>22</v>
      </c>
      <c r="N120" s="201" t="s">
        <v>44</v>
      </c>
      <c r="O120" s="42"/>
      <c r="P120" s="202">
        <f>O120*H120</f>
        <v>0</v>
      </c>
      <c r="Q120" s="202">
        <v>0.00348</v>
      </c>
      <c r="R120" s="202">
        <f>Q120*H120</f>
        <v>0.11587008</v>
      </c>
      <c r="S120" s="202">
        <v>0</v>
      </c>
      <c r="T120" s="203">
        <f>S120*H120</f>
        <v>0</v>
      </c>
      <c r="AR120" s="24" t="s">
        <v>143</v>
      </c>
      <c r="AT120" s="24" t="s">
        <v>139</v>
      </c>
      <c r="AU120" s="24" t="s">
        <v>83</v>
      </c>
      <c r="AY120" s="24" t="s">
        <v>136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81</v>
      </c>
      <c r="BK120" s="204">
        <f>ROUND(I120*H120,2)</f>
        <v>0</v>
      </c>
      <c r="BL120" s="24" t="s">
        <v>143</v>
      </c>
      <c r="BM120" s="24" t="s">
        <v>201</v>
      </c>
    </row>
    <row r="121" spans="2:51" s="11" customFormat="1" ht="13.5">
      <c r="B121" s="205"/>
      <c r="C121" s="206"/>
      <c r="D121" s="207" t="s">
        <v>156</v>
      </c>
      <c r="E121" s="208" t="s">
        <v>22</v>
      </c>
      <c r="F121" s="209" t="s">
        <v>202</v>
      </c>
      <c r="G121" s="206"/>
      <c r="H121" s="210">
        <v>2.12825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156</v>
      </c>
      <c r="AU121" s="216" t="s">
        <v>83</v>
      </c>
      <c r="AV121" s="11" t="s">
        <v>83</v>
      </c>
      <c r="AW121" s="11" t="s">
        <v>158</v>
      </c>
      <c r="AX121" s="11" t="s">
        <v>73</v>
      </c>
      <c r="AY121" s="216" t="s">
        <v>136</v>
      </c>
    </row>
    <row r="122" spans="2:51" s="11" customFormat="1" ht="13.5">
      <c r="B122" s="205"/>
      <c r="C122" s="206"/>
      <c r="D122" s="207" t="s">
        <v>156</v>
      </c>
      <c r="E122" s="208" t="s">
        <v>22</v>
      </c>
      <c r="F122" s="209" t="s">
        <v>203</v>
      </c>
      <c r="G122" s="206"/>
      <c r="H122" s="210">
        <v>12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156</v>
      </c>
      <c r="AU122" s="216" t="s">
        <v>83</v>
      </c>
      <c r="AV122" s="11" t="s">
        <v>83</v>
      </c>
      <c r="AW122" s="11" t="s">
        <v>158</v>
      </c>
      <c r="AX122" s="11" t="s">
        <v>73</v>
      </c>
      <c r="AY122" s="216" t="s">
        <v>136</v>
      </c>
    </row>
    <row r="123" spans="2:51" s="11" customFormat="1" ht="13.5">
      <c r="B123" s="205"/>
      <c r="C123" s="206"/>
      <c r="D123" s="207" t="s">
        <v>156</v>
      </c>
      <c r="E123" s="208" t="s">
        <v>22</v>
      </c>
      <c r="F123" s="209" t="s">
        <v>204</v>
      </c>
      <c r="G123" s="206"/>
      <c r="H123" s="210">
        <v>11.529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156</v>
      </c>
      <c r="AU123" s="216" t="s">
        <v>83</v>
      </c>
      <c r="AV123" s="11" t="s">
        <v>83</v>
      </c>
      <c r="AW123" s="11" t="s">
        <v>158</v>
      </c>
      <c r="AX123" s="11" t="s">
        <v>73</v>
      </c>
      <c r="AY123" s="216" t="s">
        <v>136</v>
      </c>
    </row>
    <row r="124" spans="2:51" s="11" customFormat="1" ht="13.5">
      <c r="B124" s="205"/>
      <c r="C124" s="206"/>
      <c r="D124" s="207" t="s">
        <v>156</v>
      </c>
      <c r="E124" s="208" t="s">
        <v>22</v>
      </c>
      <c r="F124" s="209" t="s">
        <v>205</v>
      </c>
      <c r="G124" s="206"/>
      <c r="H124" s="210">
        <v>5.839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156</v>
      </c>
      <c r="AU124" s="216" t="s">
        <v>83</v>
      </c>
      <c r="AV124" s="11" t="s">
        <v>83</v>
      </c>
      <c r="AW124" s="11" t="s">
        <v>158</v>
      </c>
      <c r="AX124" s="11" t="s">
        <v>73</v>
      </c>
      <c r="AY124" s="216" t="s">
        <v>136</v>
      </c>
    </row>
    <row r="125" spans="2:51" s="11" customFormat="1" ht="13.5">
      <c r="B125" s="205"/>
      <c r="C125" s="206"/>
      <c r="D125" s="207" t="s">
        <v>156</v>
      </c>
      <c r="E125" s="208" t="s">
        <v>22</v>
      </c>
      <c r="F125" s="209" t="s">
        <v>206</v>
      </c>
      <c r="G125" s="206"/>
      <c r="H125" s="210">
        <v>0.6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156</v>
      </c>
      <c r="AU125" s="216" t="s">
        <v>83</v>
      </c>
      <c r="AV125" s="11" t="s">
        <v>83</v>
      </c>
      <c r="AW125" s="11" t="s">
        <v>158</v>
      </c>
      <c r="AX125" s="11" t="s">
        <v>73</v>
      </c>
      <c r="AY125" s="216" t="s">
        <v>136</v>
      </c>
    </row>
    <row r="126" spans="2:51" s="11" customFormat="1" ht="13.5">
      <c r="B126" s="205"/>
      <c r="C126" s="206"/>
      <c r="D126" s="207" t="s">
        <v>156</v>
      </c>
      <c r="E126" s="208" t="s">
        <v>22</v>
      </c>
      <c r="F126" s="209" t="s">
        <v>207</v>
      </c>
      <c r="G126" s="206"/>
      <c r="H126" s="210">
        <v>1.2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156</v>
      </c>
      <c r="AU126" s="216" t="s">
        <v>83</v>
      </c>
      <c r="AV126" s="11" t="s">
        <v>83</v>
      </c>
      <c r="AW126" s="11" t="s">
        <v>158</v>
      </c>
      <c r="AX126" s="11" t="s">
        <v>73</v>
      </c>
      <c r="AY126" s="216" t="s">
        <v>136</v>
      </c>
    </row>
    <row r="127" spans="2:51" s="12" customFormat="1" ht="13.5">
      <c r="B127" s="217"/>
      <c r="C127" s="218"/>
      <c r="D127" s="228" t="s">
        <v>156</v>
      </c>
      <c r="E127" s="242" t="s">
        <v>22</v>
      </c>
      <c r="F127" s="243" t="s">
        <v>162</v>
      </c>
      <c r="G127" s="218"/>
      <c r="H127" s="244">
        <v>33.29625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156</v>
      </c>
      <c r="AU127" s="227" t="s">
        <v>83</v>
      </c>
      <c r="AV127" s="12" t="s">
        <v>143</v>
      </c>
      <c r="AW127" s="12" t="s">
        <v>158</v>
      </c>
      <c r="AX127" s="12" t="s">
        <v>81</v>
      </c>
      <c r="AY127" s="227" t="s">
        <v>136</v>
      </c>
    </row>
    <row r="128" spans="2:65" s="1" customFormat="1" ht="22.5" customHeight="1">
      <c r="B128" s="41"/>
      <c r="C128" s="193" t="s">
        <v>208</v>
      </c>
      <c r="D128" s="193" t="s">
        <v>139</v>
      </c>
      <c r="E128" s="194" t="s">
        <v>209</v>
      </c>
      <c r="F128" s="195" t="s">
        <v>210</v>
      </c>
      <c r="G128" s="196" t="s">
        <v>142</v>
      </c>
      <c r="H128" s="197">
        <v>4</v>
      </c>
      <c r="I128" s="198"/>
      <c r="J128" s="199">
        <f>ROUND(I128*H128,2)</f>
        <v>0</v>
      </c>
      <c r="K128" s="195" t="s">
        <v>22</v>
      </c>
      <c r="L128" s="61"/>
      <c r="M128" s="200" t="s">
        <v>22</v>
      </c>
      <c r="N128" s="201" t="s">
        <v>44</v>
      </c>
      <c r="O128" s="42"/>
      <c r="P128" s="202">
        <f>O128*H128</f>
        <v>0</v>
      </c>
      <c r="Q128" s="202">
        <v>0.00704</v>
      </c>
      <c r="R128" s="202">
        <f>Q128*H128</f>
        <v>0.02816</v>
      </c>
      <c r="S128" s="202">
        <v>0</v>
      </c>
      <c r="T128" s="203">
        <f>S128*H128</f>
        <v>0</v>
      </c>
      <c r="AR128" s="24" t="s">
        <v>143</v>
      </c>
      <c r="AT128" s="24" t="s">
        <v>139</v>
      </c>
      <c r="AU128" s="24" t="s">
        <v>83</v>
      </c>
      <c r="AY128" s="24" t="s">
        <v>136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81</v>
      </c>
      <c r="BK128" s="204">
        <f>ROUND(I128*H128,2)</f>
        <v>0</v>
      </c>
      <c r="BL128" s="24" t="s">
        <v>143</v>
      </c>
      <c r="BM128" s="24" t="s">
        <v>211</v>
      </c>
    </row>
    <row r="129" spans="2:51" s="11" customFormat="1" ht="13.5">
      <c r="B129" s="205"/>
      <c r="C129" s="206"/>
      <c r="D129" s="228" t="s">
        <v>156</v>
      </c>
      <c r="E129" s="229" t="s">
        <v>22</v>
      </c>
      <c r="F129" s="230" t="s">
        <v>212</v>
      </c>
      <c r="G129" s="206"/>
      <c r="H129" s="231">
        <v>4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156</v>
      </c>
      <c r="AU129" s="216" t="s">
        <v>83</v>
      </c>
      <c r="AV129" s="11" t="s">
        <v>83</v>
      </c>
      <c r="AW129" s="11" t="s">
        <v>158</v>
      </c>
      <c r="AX129" s="11" t="s">
        <v>81</v>
      </c>
      <c r="AY129" s="216" t="s">
        <v>136</v>
      </c>
    </row>
    <row r="130" spans="2:65" s="1" customFormat="1" ht="31.5" customHeight="1">
      <c r="B130" s="41"/>
      <c r="C130" s="193" t="s">
        <v>213</v>
      </c>
      <c r="D130" s="193" t="s">
        <v>139</v>
      </c>
      <c r="E130" s="194" t="s">
        <v>214</v>
      </c>
      <c r="F130" s="195" t="s">
        <v>215</v>
      </c>
      <c r="G130" s="196" t="s">
        <v>142</v>
      </c>
      <c r="H130" s="197">
        <v>28.86</v>
      </c>
      <c r="I130" s="198"/>
      <c r="J130" s="199">
        <f>ROUND(I130*H130,2)</f>
        <v>0</v>
      </c>
      <c r="K130" s="195" t="s">
        <v>147</v>
      </c>
      <c r="L130" s="61"/>
      <c r="M130" s="200" t="s">
        <v>22</v>
      </c>
      <c r="N130" s="201" t="s">
        <v>44</v>
      </c>
      <c r="O130" s="42"/>
      <c r="P130" s="202">
        <f>O130*H130</f>
        <v>0</v>
      </c>
      <c r="Q130" s="202">
        <v>0.0273</v>
      </c>
      <c r="R130" s="202">
        <f>Q130*H130</f>
        <v>0.7878780000000001</v>
      </c>
      <c r="S130" s="202">
        <v>0</v>
      </c>
      <c r="T130" s="203">
        <f>S130*H130</f>
        <v>0</v>
      </c>
      <c r="AR130" s="24" t="s">
        <v>143</v>
      </c>
      <c r="AT130" s="24" t="s">
        <v>139</v>
      </c>
      <c r="AU130" s="24" t="s">
        <v>83</v>
      </c>
      <c r="AY130" s="24" t="s">
        <v>136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81</v>
      </c>
      <c r="BK130" s="204">
        <f>ROUND(I130*H130,2)</f>
        <v>0</v>
      </c>
      <c r="BL130" s="24" t="s">
        <v>143</v>
      </c>
      <c r="BM130" s="24" t="s">
        <v>216</v>
      </c>
    </row>
    <row r="131" spans="2:51" s="13" customFormat="1" ht="13.5">
      <c r="B131" s="245"/>
      <c r="C131" s="246"/>
      <c r="D131" s="207" t="s">
        <v>156</v>
      </c>
      <c r="E131" s="247" t="s">
        <v>22</v>
      </c>
      <c r="F131" s="248" t="s">
        <v>217</v>
      </c>
      <c r="G131" s="246"/>
      <c r="H131" s="249" t="s">
        <v>22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156</v>
      </c>
      <c r="AU131" s="255" t="s">
        <v>83</v>
      </c>
      <c r="AV131" s="13" t="s">
        <v>81</v>
      </c>
      <c r="AW131" s="13" t="s">
        <v>158</v>
      </c>
      <c r="AX131" s="13" t="s">
        <v>73</v>
      </c>
      <c r="AY131" s="255" t="s">
        <v>136</v>
      </c>
    </row>
    <row r="132" spans="2:51" s="11" customFormat="1" ht="13.5">
      <c r="B132" s="205"/>
      <c r="C132" s="206"/>
      <c r="D132" s="207" t="s">
        <v>156</v>
      </c>
      <c r="E132" s="208" t="s">
        <v>22</v>
      </c>
      <c r="F132" s="209" t="s">
        <v>218</v>
      </c>
      <c r="G132" s="206"/>
      <c r="H132" s="210">
        <v>5.25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156</v>
      </c>
      <c r="AU132" s="216" t="s">
        <v>83</v>
      </c>
      <c r="AV132" s="11" t="s">
        <v>83</v>
      </c>
      <c r="AW132" s="11" t="s">
        <v>158</v>
      </c>
      <c r="AX132" s="11" t="s">
        <v>73</v>
      </c>
      <c r="AY132" s="216" t="s">
        <v>136</v>
      </c>
    </row>
    <row r="133" spans="2:51" s="11" customFormat="1" ht="13.5">
      <c r="B133" s="205"/>
      <c r="C133" s="206"/>
      <c r="D133" s="207" t="s">
        <v>156</v>
      </c>
      <c r="E133" s="208" t="s">
        <v>22</v>
      </c>
      <c r="F133" s="209" t="s">
        <v>219</v>
      </c>
      <c r="G133" s="206"/>
      <c r="H133" s="210">
        <v>17.91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156</v>
      </c>
      <c r="AU133" s="216" t="s">
        <v>83</v>
      </c>
      <c r="AV133" s="11" t="s">
        <v>83</v>
      </c>
      <c r="AW133" s="11" t="s">
        <v>158</v>
      </c>
      <c r="AX133" s="11" t="s">
        <v>73</v>
      </c>
      <c r="AY133" s="216" t="s">
        <v>136</v>
      </c>
    </row>
    <row r="134" spans="2:51" s="11" customFormat="1" ht="13.5">
      <c r="B134" s="205"/>
      <c r="C134" s="206"/>
      <c r="D134" s="207" t="s">
        <v>156</v>
      </c>
      <c r="E134" s="208" t="s">
        <v>22</v>
      </c>
      <c r="F134" s="209" t="s">
        <v>220</v>
      </c>
      <c r="G134" s="206"/>
      <c r="H134" s="210">
        <v>2.76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156</v>
      </c>
      <c r="AU134" s="216" t="s">
        <v>83</v>
      </c>
      <c r="AV134" s="11" t="s">
        <v>83</v>
      </c>
      <c r="AW134" s="11" t="s">
        <v>158</v>
      </c>
      <c r="AX134" s="11" t="s">
        <v>73</v>
      </c>
      <c r="AY134" s="216" t="s">
        <v>136</v>
      </c>
    </row>
    <row r="135" spans="2:51" s="11" customFormat="1" ht="13.5">
      <c r="B135" s="205"/>
      <c r="C135" s="206"/>
      <c r="D135" s="207" t="s">
        <v>156</v>
      </c>
      <c r="E135" s="208" t="s">
        <v>22</v>
      </c>
      <c r="F135" s="209" t="s">
        <v>221</v>
      </c>
      <c r="G135" s="206"/>
      <c r="H135" s="210">
        <v>2.94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156</v>
      </c>
      <c r="AU135" s="216" t="s">
        <v>83</v>
      </c>
      <c r="AV135" s="11" t="s">
        <v>83</v>
      </c>
      <c r="AW135" s="11" t="s">
        <v>158</v>
      </c>
      <c r="AX135" s="11" t="s">
        <v>73</v>
      </c>
      <c r="AY135" s="216" t="s">
        <v>136</v>
      </c>
    </row>
    <row r="136" spans="2:51" s="12" customFormat="1" ht="13.5">
      <c r="B136" s="217"/>
      <c r="C136" s="218"/>
      <c r="D136" s="228" t="s">
        <v>156</v>
      </c>
      <c r="E136" s="242" t="s">
        <v>22</v>
      </c>
      <c r="F136" s="243" t="s">
        <v>162</v>
      </c>
      <c r="G136" s="218"/>
      <c r="H136" s="244">
        <v>28.86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156</v>
      </c>
      <c r="AU136" s="227" t="s">
        <v>83</v>
      </c>
      <c r="AV136" s="12" t="s">
        <v>143</v>
      </c>
      <c r="AW136" s="12" t="s">
        <v>158</v>
      </c>
      <c r="AX136" s="12" t="s">
        <v>81</v>
      </c>
      <c r="AY136" s="227" t="s">
        <v>136</v>
      </c>
    </row>
    <row r="137" spans="2:65" s="1" customFormat="1" ht="22.5" customHeight="1">
      <c r="B137" s="41"/>
      <c r="C137" s="193" t="s">
        <v>10</v>
      </c>
      <c r="D137" s="193" t="s">
        <v>139</v>
      </c>
      <c r="E137" s="194" t="s">
        <v>222</v>
      </c>
      <c r="F137" s="195" t="s">
        <v>223</v>
      </c>
      <c r="G137" s="196" t="s">
        <v>142</v>
      </c>
      <c r="H137" s="197">
        <v>1.188</v>
      </c>
      <c r="I137" s="198"/>
      <c r="J137" s="199">
        <f>ROUND(I137*H137,2)</f>
        <v>0</v>
      </c>
      <c r="K137" s="195" t="s">
        <v>147</v>
      </c>
      <c r="L137" s="61"/>
      <c r="M137" s="200" t="s">
        <v>22</v>
      </c>
      <c r="N137" s="201" t="s">
        <v>44</v>
      </c>
      <c r="O137" s="42"/>
      <c r="P137" s="202">
        <f>O137*H137</f>
        <v>0</v>
      </c>
      <c r="Q137" s="202">
        <v>0.00489</v>
      </c>
      <c r="R137" s="202">
        <f>Q137*H137</f>
        <v>0.00580932</v>
      </c>
      <c r="S137" s="202">
        <v>0</v>
      </c>
      <c r="T137" s="203">
        <f>S137*H137</f>
        <v>0</v>
      </c>
      <c r="AR137" s="24" t="s">
        <v>143</v>
      </c>
      <c r="AT137" s="24" t="s">
        <v>139</v>
      </c>
      <c r="AU137" s="24" t="s">
        <v>83</v>
      </c>
      <c r="AY137" s="24" t="s">
        <v>136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4" t="s">
        <v>81</v>
      </c>
      <c r="BK137" s="204">
        <f>ROUND(I137*H137,2)</f>
        <v>0</v>
      </c>
      <c r="BL137" s="24" t="s">
        <v>143</v>
      </c>
      <c r="BM137" s="24" t="s">
        <v>224</v>
      </c>
    </row>
    <row r="138" spans="2:51" s="11" customFormat="1" ht="13.5">
      <c r="B138" s="205"/>
      <c r="C138" s="206"/>
      <c r="D138" s="228" t="s">
        <v>156</v>
      </c>
      <c r="E138" s="229" t="s">
        <v>22</v>
      </c>
      <c r="F138" s="230" t="s">
        <v>225</v>
      </c>
      <c r="G138" s="206"/>
      <c r="H138" s="231">
        <v>1.188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156</v>
      </c>
      <c r="AU138" s="216" t="s">
        <v>83</v>
      </c>
      <c r="AV138" s="11" t="s">
        <v>83</v>
      </c>
      <c r="AW138" s="11" t="s">
        <v>158</v>
      </c>
      <c r="AX138" s="11" t="s">
        <v>81</v>
      </c>
      <c r="AY138" s="216" t="s">
        <v>136</v>
      </c>
    </row>
    <row r="139" spans="2:65" s="1" customFormat="1" ht="22.5" customHeight="1">
      <c r="B139" s="41"/>
      <c r="C139" s="193" t="s">
        <v>226</v>
      </c>
      <c r="D139" s="193" t="s">
        <v>139</v>
      </c>
      <c r="E139" s="194" t="s">
        <v>227</v>
      </c>
      <c r="F139" s="195" t="s">
        <v>228</v>
      </c>
      <c r="G139" s="196" t="s">
        <v>142</v>
      </c>
      <c r="H139" s="197">
        <v>2.513</v>
      </c>
      <c r="I139" s="198"/>
      <c r="J139" s="199">
        <f>ROUND(I139*H139,2)</f>
        <v>0</v>
      </c>
      <c r="K139" s="195" t="s">
        <v>147</v>
      </c>
      <c r="L139" s="61"/>
      <c r="M139" s="200" t="s">
        <v>22</v>
      </c>
      <c r="N139" s="201" t="s">
        <v>44</v>
      </c>
      <c r="O139" s="42"/>
      <c r="P139" s="202">
        <f>O139*H139</f>
        <v>0</v>
      </c>
      <c r="Q139" s="202">
        <v>0.00825</v>
      </c>
      <c r="R139" s="202">
        <f>Q139*H139</f>
        <v>0.02073225</v>
      </c>
      <c r="S139" s="202">
        <v>0</v>
      </c>
      <c r="T139" s="203">
        <f>S139*H139</f>
        <v>0</v>
      </c>
      <c r="AR139" s="24" t="s">
        <v>143</v>
      </c>
      <c r="AT139" s="24" t="s">
        <v>139</v>
      </c>
      <c r="AU139" s="24" t="s">
        <v>83</v>
      </c>
      <c r="AY139" s="24" t="s">
        <v>136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81</v>
      </c>
      <c r="BK139" s="204">
        <f>ROUND(I139*H139,2)</f>
        <v>0</v>
      </c>
      <c r="BL139" s="24" t="s">
        <v>143</v>
      </c>
      <c r="BM139" s="24" t="s">
        <v>229</v>
      </c>
    </row>
    <row r="140" spans="2:51" s="11" customFormat="1" ht="13.5">
      <c r="B140" s="205"/>
      <c r="C140" s="206"/>
      <c r="D140" s="207" t="s">
        <v>156</v>
      </c>
      <c r="E140" s="208" t="s">
        <v>22</v>
      </c>
      <c r="F140" s="209" t="s">
        <v>230</v>
      </c>
      <c r="G140" s="206"/>
      <c r="H140" s="210">
        <v>2.0925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156</v>
      </c>
      <c r="AU140" s="216" t="s">
        <v>83</v>
      </c>
      <c r="AV140" s="11" t="s">
        <v>83</v>
      </c>
      <c r="AW140" s="11" t="s">
        <v>158</v>
      </c>
      <c r="AX140" s="11" t="s">
        <v>73</v>
      </c>
      <c r="AY140" s="216" t="s">
        <v>136</v>
      </c>
    </row>
    <row r="141" spans="2:51" s="11" customFormat="1" ht="13.5">
      <c r="B141" s="205"/>
      <c r="C141" s="206"/>
      <c r="D141" s="207" t="s">
        <v>156</v>
      </c>
      <c r="E141" s="208" t="s">
        <v>22</v>
      </c>
      <c r="F141" s="209" t="s">
        <v>231</v>
      </c>
      <c r="G141" s="206"/>
      <c r="H141" s="210">
        <v>0.42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156</v>
      </c>
      <c r="AU141" s="216" t="s">
        <v>83</v>
      </c>
      <c r="AV141" s="11" t="s">
        <v>83</v>
      </c>
      <c r="AW141" s="11" t="s">
        <v>158</v>
      </c>
      <c r="AX141" s="11" t="s">
        <v>73</v>
      </c>
      <c r="AY141" s="216" t="s">
        <v>136</v>
      </c>
    </row>
    <row r="142" spans="2:51" s="12" customFormat="1" ht="13.5">
      <c r="B142" s="217"/>
      <c r="C142" s="218"/>
      <c r="D142" s="228" t="s">
        <v>156</v>
      </c>
      <c r="E142" s="242" t="s">
        <v>22</v>
      </c>
      <c r="F142" s="243" t="s">
        <v>162</v>
      </c>
      <c r="G142" s="218"/>
      <c r="H142" s="244">
        <v>2.5125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156</v>
      </c>
      <c r="AU142" s="227" t="s">
        <v>83</v>
      </c>
      <c r="AV142" s="12" t="s">
        <v>143</v>
      </c>
      <c r="AW142" s="12" t="s">
        <v>158</v>
      </c>
      <c r="AX142" s="12" t="s">
        <v>81</v>
      </c>
      <c r="AY142" s="227" t="s">
        <v>136</v>
      </c>
    </row>
    <row r="143" spans="2:65" s="1" customFormat="1" ht="22.5" customHeight="1">
      <c r="B143" s="41"/>
      <c r="C143" s="232" t="s">
        <v>232</v>
      </c>
      <c r="D143" s="232" t="s">
        <v>183</v>
      </c>
      <c r="E143" s="233" t="s">
        <v>233</v>
      </c>
      <c r="F143" s="234" t="s">
        <v>234</v>
      </c>
      <c r="G143" s="235" t="s">
        <v>142</v>
      </c>
      <c r="H143" s="236">
        <v>2.563</v>
      </c>
      <c r="I143" s="237"/>
      <c r="J143" s="238">
        <f>ROUND(I143*H143,2)</f>
        <v>0</v>
      </c>
      <c r="K143" s="234" t="s">
        <v>147</v>
      </c>
      <c r="L143" s="239"/>
      <c r="M143" s="240" t="s">
        <v>22</v>
      </c>
      <c r="N143" s="241" t="s">
        <v>44</v>
      </c>
      <c r="O143" s="42"/>
      <c r="P143" s="202">
        <f>O143*H143</f>
        <v>0</v>
      </c>
      <c r="Q143" s="202">
        <v>0.00068</v>
      </c>
      <c r="R143" s="202">
        <f>Q143*H143</f>
        <v>0.0017428400000000003</v>
      </c>
      <c r="S143" s="202">
        <v>0</v>
      </c>
      <c r="T143" s="203">
        <f>S143*H143</f>
        <v>0</v>
      </c>
      <c r="AR143" s="24" t="s">
        <v>177</v>
      </c>
      <c r="AT143" s="24" t="s">
        <v>183</v>
      </c>
      <c r="AU143" s="24" t="s">
        <v>83</v>
      </c>
      <c r="AY143" s="24" t="s">
        <v>136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81</v>
      </c>
      <c r="BK143" s="204">
        <f>ROUND(I143*H143,2)</f>
        <v>0</v>
      </c>
      <c r="BL143" s="24" t="s">
        <v>143</v>
      </c>
      <c r="BM143" s="24" t="s">
        <v>235</v>
      </c>
    </row>
    <row r="144" spans="2:51" s="11" customFormat="1" ht="13.5">
      <c r="B144" s="205"/>
      <c r="C144" s="206"/>
      <c r="D144" s="228" t="s">
        <v>156</v>
      </c>
      <c r="E144" s="229" t="s">
        <v>22</v>
      </c>
      <c r="F144" s="230" t="s">
        <v>236</v>
      </c>
      <c r="G144" s="206"/>
      <c r="H144" s="231">
        <v>2.56326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156</v>
      </c>
      <c r="AU144" s="216" t="s">
        <v>83</v>
      </c>
      <c r="AV144" s="11" t="s">
        <v>83</v>
      </c>
      <c r="AW144" s="11" t="s">
        <v>158</v>
      </c>
      <c r="AX144" s="11" t="s">
        <v>81</v>
      </c>
      <c r="AY144" s="216" t="s">
        <v>136</v>
      </c>
    </row>
    <row r="145" spans="2:65" s="1" customFormat="1" ht="22.5" customHeight="1">
      <c r="B145" s="41"/>
      <c r="C145" s="193" t="s">
        <v>237</v>
      </c>
      <c r="D145" s="193" t="s">
        <v>139</v>
      </c>
      <c r="E145" s="194" t="s">
        <v>238</v>
      </c>
      <c r="F145" s="195" t="s">
        <v>239</v>
      </c>
      <c r="G145" s="196" t="s">
        <v>142</v>
      </c>
      <c r="H145" s="197">
        <v>33.379</v>
      </c>
      <c r="I145" s="198"/>
      <c r="J145" s="199">
        <f>ROUND(I145*H145,2)</f>
        <v>0</v>
      </c>
      <c r="K145" s="195" t="s">
        <v>147</v>
      </c>
      <c r="L145" s="61"/>
      <c r="M145" s="200" t="s">
        <v>22</v>
      </c>
      <c r="N145" s="201" t="s">
        <v>44</v>
      </c>
      <c r="O145" s="42"/>
      <c r="P145" s="202">
        <f>O145*H145</f>
        <v>0</v>
      </c>
      <c r="Q145" s="202">
        <v>0.00825</v>
      </c>
      <c r="R145" s="202">
        <f>Q145*H145</f>
        <v>0.27537675</v>
      </c>
      <c r="S145" s="202">
        <v>0</v>
      </c>
      <c r="T145" s="203">
        <f>S145*H145</f>
        <v>0</v>
      </c>
      <c r="AR145" s="24" t="s">
        <v>143</v>
      </c>
      <c r="AT145" s="24" t="s">
        <v>139</v>
      </c>
      <c r="AU145" s="24" t="s">
        <v>83</v>
      </c>
      <c r="AY145" s="24" t="s">
        <v>136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81</v>
      </c>
      <c r="BK145" s="204">
        <f>ROUND(I145*H145,2)</f>
        <v>0</v>
      </c>
      <c r="BL145" s="24" t="s">
        <v>143</v>
      </c>
      <c r="BM145" s="24" t="s">
        <v>240</v>
      </c>
    </row>
    <row r="146" spans="2:51" s="11" customFormat="1" ht="13.5">
      <c r="B146" s="205"/>
      <c r="C146" s="206"/>
      <c r="D146" s="207" t="s">
        <v>156</v>
      </c>
      <c r="E146" s="208" t="s">
        <v>22</v>
      </c>
      <c r="F146" s="209" t="s">
        <v>241</v>
      </c>
      <c r="G146" s="206"/>
      <c r="H146" s="210">
        <v>4.359375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156</v>
      </c>
      <c r="AU146" s="216" t="s">
        <v>83</v>
      </c>
      <c r="AV146" s="11" t="s">
        <v>83</v>
      </c>
      <c r="AW146" s="11" t="s">
        <v>158</v>
      </c>
      <c r="AX146" s="11" t="s">
        <v>73</v>
      </c>
      <c r="AY146" s="216" t="s">
        <v>136</v>
      </c>
    </row>
    <row r="147" spans="2:51" s="14" customFormat="1" ht="13.5">
      <c r="B147" s="256"/>
      <c r="C147" s="257"/>
      <c r="D147" s="207" t="s">
        <v>156</v>
      </c>
      <c r="E147" s="258" t="s">
        <v>22</v>
      </c>
      <c r="F147" s="259" t="s">
        <v>242</v>
      </c>
      <c r="G147" s="257"/>
      <c r="H147" s="260">
        <v>4.359375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AT147" s="266" t="s">
        <v>156</v>
      </c>
      <c r="AU147" s="266" t="s">
        <v>83</v>
      </c>
      <c r="AV147" s="14" t="s">
        <v>149</v>
      </c>
      <c r="AW147" s="14" t="s">
        <v>158</v>
      </c>
      <c r="AX147" s="14" t="s">
        <v>73</v>
      </c>
      <c r="AY147" s="266" t="s">
        <v>136</v>
      </c>
    </row>
    <row r="148" spans="2:51" s="11" customFormat="1" ht="13.5">
      <c r="B148" s="205"/>
      <c r="C148" s="206"/>
      <c r="D148" s="207" t="s">
        <v>156</v>
      </c>
      <c r="E148" s="208" t="s">
        <v>22</v>
      </c>
      <c r="F148" s="209" t="s">
        <v>243</v>
      </c>
      <c r="G148" s="206"/>
      <c r="H148" s="210">
        <v>5.29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156</v>
      </c>
      <c r="AU148" s="216" t="s">
        <v>83</v>
      </c>
      <c r="AV148" s="11" t="s">
        <v>83</v>
      </c>
      <c r="AW148" s="11" t="s">
        <v>158</v>
      </c>
      <c r="AX148" s="11" t="s">
        <v>73</v>
      </c>
      <c r="AY148" s="216" t="s">
        <v>136</v>
      </c>
    </row>
    <row r="149" spans="2:51" s="11" customFormat="1" ht="13.5">
      <c r="B149" s="205"/>
      <c r="C149" s="206"/>
      <c r="D149" s="207" t="s">
        <v>156</v>
      </c>
      <c r="E149" s="208" t="s">
        <v>22</v>
      </c>
      <c r="F149" s="209" t="s">
        <v>244</v>
      </c>
      <c r="G149" s="206"/>
      <c r="H149" s="210">
        <v>18.03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156</v>
      </c>
      <c r="AU149" s="216" t="s">
        <v>83</v>
      </c>
      <c r="AV149" s="11" t="s">
        <v>83</v>
      </c>
      <c r="AW149" s="11" t="s">
        <v>158</v>
      </c>
      <c r="AX149" s="11" t="s">
        <v>73</v>
      </c>
      <c r="AY149" s="216" t="s">
        <v>136</v>
      </c>
    </row>
    <row r="150" spans="2:51" s="11" customFormat="1" ht="13.5">
      <c r="B150" s="205"/>
      <c r="C150" s="206"/>
      <c r="D150" s="207" t="s">
        <v>156</v>
      </c>
      <c r="E150" s="208" t="s">
        <v>22</v>
      </c>
      <c r="F150" s="209" t="s">
        <v>220</v>
      </c>
      <c r="G150" s="206"/>
      <c r="H150" s="210">
        <v>2.76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156</v>
      </c>
      <c r="AU150" s="216" t="s">
        <v>83</v>
      </c>
      <c r="AV150" s="11" t="s">
        <v>83</v>
      </c>
      <c r="AW150" s="11" t="s">
        <v>158</v>
      </c>
      <c r="AX150" s="11" t="s">
        <v>73</v>
      </c>
      <c r="AY150" s="216" t="s">
        <v>136</v>
      </c>
    </row>
    <row r="151" spans="2:51" s="11" customFormat="1" ht="13.5">
      <c r="B151" s="205"/>
      <c r="C151" s="206"/>
      <c r="D151" s="207" t="s">
        <v>156</v>
      </c>
      <c r="E151" s="208" t="s">
        <v>22</v>
      </c>
      <c r="F151" s="209" t="s">
        <v>221</v>
      </c>
      <c r="G151" s="206"/>
      <c r="H151" s="210">
        <v>2.94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156</v>
      </c>
      <c r="AU151" s="216" t="s">
        <v>83</v>
      </c>
      <c r="AV151" s="11" t="s">
        <v>83</v>
      </c>
      <c r="AW151" s="11" t="s">
        <v>158</v>
      </c>
      <c r="AX151" s="11" t="s">
        <v>73</v>
      </c>
      <c r="AY151" s="216" t="s">
        <v>136</v>
      </c>
    </row>
    <row r="152" spans="2:51" s="14" customFormat="1" ht="13.5">
      <c r="B152" s="256"/>
      <c r="C152" s="257"/>
      <c r="D152" s="207" t="s">
        <v>156</v>
      </c>
      <c r="E152" s="258" t="s">
        <v>22</v>
      </c>
      <c r="F152" s="259" t="s">
        <v>245</v>
      </c>
      <c r="G152" s="257"/>
      <c r="H152" s="260">
        <v>29.02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AT152" s="266" t="s">
        <v>156</v>
      </c>
      <c r="AU152" s="266" t="s">
        <v>83</v>
      </c>
      <c r="AV152" s="14" t="s">
        <v>149</v>
      </c>
      <c r="AW152" s="14" t="s">
        <v>158</v>
      </c>
      <c r="AX152" s="14" t="s">
        <v>73</v>
      </c>
      <c r="AY152" s="266" t="s">
        <v>136</v>
      </c>
    </row>
    <row r="153" spans="2:51" s="12" customFormat="1" ht="13.5">
      <c r="B153" s="217"/>
      <c r="C153" s="218"/>
      <c r="D153" s="228" t="s">
        <v>156</v>
      </c>
      <c r="E153" s="242" t="s">
        <v>22</v>
      </c>
      <c r="F153" s="243" t="s">
        <v>162</v>
      </c>
      <c r="G153" s="218"/>
      <c r="H153" s="244">
        <v>33.379375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156</v>
      </c>
      <c r="AU153" s="227" t="s">
        <v>83</v>
      </c>
      <c r="AV153" s="12" t="s">
        <v>143</v>
      </c>
      <c r="AW153" s="12" t="s">
        <v>158</v>
      </c>
      <c r="AX153" s="12" t="s">
        <v>81</v>
      </c>
      <c r="AY153" s="227" t="s">
        <v>136</v>
      </c>
    </row>
    <row r="154" spans="2:65" s="1" customFormat="1" ht="22.5" customHeight="1">
      <c r="B154" s="41"/>
      <c r="C154" s="232" t="s">
        <v>246</v>
      </c>
      <c r="D154" s="232" t="s">
        <v>183</v>
      </c>
      <c r="E154" s="233" t="s">
        <v>184</v>
      </c>
      <c r="F154" s="234" t="s">
        <v>185</v>
      </c>
      <c r="G154" s="235" t="s">
        <v>142</v>
      </c>
      <c r="H154" s="236">
        <v>4.446</v>
      </c>
      <c r="I154" s="237"/>
      <c r="J154" s="238">
        <f>ROUND(I154*H154,2)</f>
        <v>0</v>
      </c>
      <c r="K154" s="234" t="s">
        <v>147</v>
      </c>
      <c r="L154" s="239"/>
      <c r="M154" s="240" t="s">
        <v>22</v>
      </c>
      <c r="N154" s="241" t="s">
        <v>44</v>
      </c>
      <c r="O154" s="42"/>
      <c r="P154" s="202">
        <f>O154*H154</f>
        <v>0</v>
      </c>
      <c r="Q154" s="202">
        <v>0.00102</v>
      </c>
      <c r="R154" s="202">
        <f>Q154*H154</f>
        <v>0.0045349200000000004</v>
      </c>
      <c r="S154" s="202">
        <v>0</v>
      </c>
      <c r="T154" s="203">
        <f>S154*H154</f>
        <v>0</v>
      </c>
      <c r="AR154" s="24" t="s">
        <v>177</v>
      </c>
      <c r="AT154" s="24" t="s">
        <v>183</v>
      </c>
      <c r="AU154" s="24" t="s">
        <v>83</v>
      </c>
      <c r="AY154" s="24" t="s">
        <v>136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81</v>
      </c>
      <c r="BK154" s="204">
        <f>ROUND(I154*H154,2)</f>
        <v>0</v>
      </c>
      <c r="BL154" s="24" t="s">
        <v>143</v>
      </c>
      <c r="BM154" s="24" t="s">
        <v>247</v>
      </c>
    </row>
    <row r="155" spans="2:51" s="11" customFormat="1" ht="13.5">
      <c r="B155" s="205"/>
      <c r="C155" s="206"/>
      <c r="D155" s="228" t="s">
        <v>156</v>
      </c>
      <c r="E155" s="229" t="s">
        <v>22</v>
      </c>
      <c r="F155" s="230" t="s">
        <v>248</v>
      </c>
      <c r="G155" s="206"/>
      <c r="H155" s="231">
        <v>4.44618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156</v>
      </c>
      <c r="AU155" s="216" t="s">
        <v>83</v>
      </c>
      <c r="AV155" s="11" t="s">
        <v>83</v>
      </c>
      <c r="AW155" s="11" t="s">
        <v>158</v>
      </c>
      <c r="AX155" s="11" t="s">
        <v>81</v>
      </c>
      <c r="AY155" s="216" t="s">
        <v>136</v>
      </c>
    </row>
    <row r="156" spans="2:65" s="1" customFormat="1" ht="22.5" customHeight="1">
      <c r="B156" s="41"/>
      <c r="C156" s="232" t="s">
        <v>249</v>
      </c>
      <c r="D156" s="232" t="s">
        <v>183</v>
      </c>
      <c r="E156" s="233" t="s">
        <v>250</v>
      </c>
      <c r="F156" s="234" t="s">
        <v>251</v>
      </c>
      <c r="G156" s="235" t="s">
        <v>142</v>
      </c>
      <c r="H156" s="236">
        <v>29.6</v>
      </c>
      <c r="I156" s="237"/>
      <c r="J156" s="238">
        <f>ROUND(I156*H156,2)</f>
        <v>0</v>
      </c>
      <c r="K156" s="234" t="s">
        <v>22</v>
      </c>
      <c r="L156" s="239"/>
      <c r="M156" s="240" t="s">
        <v>22</v>
      </c>
      <c r="N156" s="241" t="s">
        <v>44</v>
      </c>
      <c r="O156" s="42"/>
      <c r="P156" s="202">
        <f>O156*H156</f>
        <v>0</v>
      </c>
      <c r="Q156" s="202">
        <v>0.0028</v>
      </c>
      <c r="R156" s="202">
        <f>Q156*H156</f>
        <v>0.08288000000000001</v>
      </c>
      <c r="S156" s="202">
        <v>0</v>
      </c>
      <c r="T156" s="203">
        <f>S156*H156</f>
        <v>0</v>
      </c>
      <c r="AR156" s="24" t="s">
        <v>177</v>
      </c>
      <c r="AT156" s="24" t="s">
        <v>183</v>
      </c>
      <c r="AU156" s="24" t="s">
        <v>83</v>
      </c>
      <c r="AY156" s="24" t="s">
        <v>136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81</v>
      </c>
      <c r="BK156" s="204">
        <f>ROUND(I156*H156,2)</f>
        <v>0</v>
      </c>
      <c r="BL156" s="24" t="s">
        <v>143</v>
      </c>
      <c r="BM156" s="24" t="s">
        <v>252</v>
      </c>
    </row>
    <row r="157" spans="2:51" s="11" customFormat="1" ht="13.5">
      <c r="B157" s="205"/>
      <c r="C157" s="206"/>
      <c r="D157" s="228" t="s">
        <v>156</v>
      </c>
      <c r="E157" s="229" t="s">
        <v>22</v>
      </c>
      <c r="F157" s="230" t="s">
        <v>253</v>
      </c>
      <c r="G157" s="206"/>
      <c r="H157" s="231">
        <v>29.6004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156</v>
      </c>
      <c r="AU157" s="216" t="s">
        <v>83</v>
      </c>
      <c r="AV157" s="11" t="s">
        <v>83</v>
      </c>
      <c r="AW157" s="11" t="s">
        <v>158</v>
      </c>
      <c r="AX157" s="11" t="s">
        <v>81</v>
      </c>
      <c r="AY157" s="216" t="s">
        <v>136</v>
      </c>
    </row>
    <row r="158" spans="2:65" s="1" customFormat="1" ht="22.5" customHeight="1">
      <c r="B158" s="41"/>
      <c r="C158" s="193" t="s">
        <v>9</v>
      </c>
      <c r="D158" s="193" t="s">
        <v>139</v>
      </c>
      <c r="E158" s="194" t="s">
        <v>254</v>
      </c>
      <c r="F158" s="195" t="s">
        <v>255</v>
      </c>
      <c r="G158" s="196" t="s">
        <v>142</v>
      </c>
      <c r="H158" s="197">
        <v>559.454</v>
      </c>
      <c r="I158" s="198"/>
      <c r="J158" s="199">
        <f>ROUND(I158*H158,2)</f>
        <v>0</v>
      </c>
      <c r="K158" s="195" t="s">
        <v>147</v>
      </c>
      <c r="L158" s="61"/>
      <c r="M158" s="200" t="s">
        <v>22</v>
      </c>
      <c r="N158" s="201" t="s">
        <v>44</v>
      </c>
      <c r="O158" s="42"/>
      <c r="P158" s="202">
        <f>O158*H158</f>
        <v>0</v>
      </c>
      <c r="Q158" s="202">
        <v>0.00832</v>
      </c>
      <c r="R158" s="202">
        <f>Q158*H158</f>
        <v>4.6546572799999995</v>
      </c>
      <c r="S158" s="202">
        <v>0</v>
      </c>
      <c r="T158" s="203">
        <f>S158*H158</f>
        <v>0</v>
      </c>
      <c r="AR158" s="24" t="s">
        <v>143</v>
      </c>
      <c r="AT158" s="24" t="s">
        <v>139</v>
      </c>
      <c r="AU158" s="24" t="s">
        <v>83</v>
      </c>
      <c r="AY158" s="24" t="s">
        <v>136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81</v>
      </c>
      <c r="BK158" s="204">
        <f>ROUND(I158*H158,2)</f>
        <v>0</v>
      </c>
      <c r="BL158" s="24" t="s">
        <v>143</v>
      </c>
      <c r="BM158" s="24" t="s">
        <v>256</v>
      </c>
    </row>
    <row r="159" spans="2:51" s="11" customFormat="1" ht="13.5">
      <c r="B159" s="205"/>
      <c r="C159" s="206"/>
      <c r="D159" s="207" t="s">
        <v>156</v>
      </c>
      <c r="E159" s="208" t="s">
        <v>22</v>
      </c>
      <c r="F159" s="209" t="s">
        <v>257</v>
      </c>
      <c r="G159" s="206"/>
      <c r="H159" s="210">
        <v>184.23675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156</v>
      </c>
      <c r="AU159" s="216" t="s">
        <v>83</v>
      </c>
      <c r="AV159" s="11" t="s">
        <v>83</v>
      </c>
      <c r="AW159" s="11" t="s">
        <v>158</v>
      </c>
      <c r="AX159" s="11" t="s">
        <v>73</v>
      </c>
      <c r="AY159" s="216" t="s">
        <v>136</v>
      </c>
    </row>
    <row r="160" spans="2:51" s="11" customFormat="1" ht="27">
      <c r="B160" s="205"/>
      <c r="C160" s="206"/>
      <c r="D160" s="207" t="s">
        <v>156</v>
      </c>
      <c r="E160" s="208" t="s">
        <v>22</v>
      </c>
      <c r="F160" s="209" t="s">
        <v>258</v>
      </c>
      <c r="G160" s="206"/>
      <c r="H160" s="210">
        <v>180.8295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156</v>
      </c>
      <c r="AU160" s="216" t="s">
        <v>83</v>
      </c>
      <c r="AV160" s="11" t="s">
        <v>83</v>
      </c>
      <c r="AW160" s="11" t="s">
        <v>158</v>
      </c>
      <c r="AX160" s="11" t="s">
        <v>73</v>
      </c>
      <c r="AY160" s="216" t="s">
        <v>136</v>
      </c>
    </row>
    <row r="161" spans="2:51" s="11" customFormat="1" ht="13.5">
      <c r="B161" s="205"/>
      <c r="C161" s="206"/>
      <c r="D161" s="207" t="s">
        <v>156</v>
      </c>
      <c r="E161" s="208" t="s">
        <v>22</v>
      </c>
      <c r="F161" s="209" t="s">
        <v>259</v>
      </c>
      <c r="G161" s="206"/>
      <c r="H161" s="210">
        <v>75.429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156</v>
      </c>
      <c r="AU161" s="216" t="s">
        <v>83</v>
      </c>
      <c r="AV161" s="11" t="s">
        <v>83</v>
      </c>
      <c r="AW161" s="11" t="s">
        <v>158</v>
      </c>
      <c r="AX161" s="11" t="s">
        <v>73</v>
      </c>
      <c r="AY161" s="216" t="s">
        <v>136</v>
      </c>
    </row>
    <row r="162" spans="2:51" s="11" customFormat="1" ht="13.5">
      <c r="B162" s="205"/>
      <c r="C162" s="206"/>
      <c r="D162" s="207" t="s">
        <v>156</v>
      </c>
      <c r="E162" s="208" t="s">
        <v>22</v>
      </c>
      <c r="F162" s="209" t="s">
        <v>260</v>
      </c>
      <c r="G162" s="206"/>
      <c r="H162" s="210">
        <v>86.937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156</v>
      </c>
      <c r="AU162" s="216" t="s">
        <v>83</v>
      </c>
      <c r="AV162" s="11" t="s">
        <v>83</v>
      </c>
      <c r="AW162" s="11" t="s">
        <v>158</v>
      </c>
      <c r="AX162" s="11" t="s">
        <v>73</v>
      </c>
      <c r="AY162" s="216" t="s">
        <v>136</v>
      </c>
    </row>
    <row r="163" spans="2:51" s="14" customFormat="1" ht="13.5">
      <c r="B163" s="256"/>
      <c r="C163" s="257"/>
      <c r="D163" s="207" t="s">
        <v>156</v>
      </c>
      <c r="E163" s="258" t="s">
        <v>22</v>
      </c>
      <c r="F163" s="259" t="s">
        <v>261</v>
      </c>
      <c r="G163" s="257"/>
      <c r="H163" s="260">
        <v>527.43225</v>
      </c>
      <c r="I163" s="261"/>
      <c r="J163" s="257"/>
      <c r="K163" s="257"/>
      <c r="L163" s="262"/>
      <c r="M163" s="263"/>
      <c r="N163" s="264"/>
      <c r="O163" s="264"/>
      <c r="P163" s="264"/>
      <c r="Q163" s="264"/>
      <c r="R163" s="264"/>
      <c r="S163" s="264"/>
      <c r="T163" s="265"/>
      <c r="AT163" s="266" t="s">
        <v>156</v>
      </c>
      <c r="AU163" s="266" t="s">
        <v>83</v>
      </c>
      <c r="AV163" s="14" t="s">
        <v>149</v>
      </c>
      <c r="AW163" s="14" t="s">
        <v>158</v>
      </c>
      <c r="AX163" s="14" t="s">
        <v>73</v>
      </c>
      <c r="AY163" s="266" t="s">
        <v>136</v>
      </c>
    </row>
    <row r="164" spans="2:51" s="11" customFormat="1" ht="13.5">
      <c r="B164" s="205"/>
      <c r="C164" s="206"/>
      <c r="D164" s="207" t="s">
        <v>156</v>
      </c>
      <c r="E164" s="208" t="s">
        <v>22</v>
      </c>
      <c r="F164" s="209" t="s">
        <v>262</v>
      </c>
      <c r="G164" s="206"/>
      <c r="H164" s="210">
        <v>9.74925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156</v>
      </c>
      <c r="AU164" s="216" t="s">
        <v>83</v>
      </c>
      <c r="AV164" s="11" t="s">
        <v>83</v>
      </c>
      <c r="AW164" s="11" t="s">
        <v>158</v>
      </c>
      <c r="AX164" s="11" t="s">
        <v>73</v>
      </c>
      <c r="AY164" s="216" t="s">
        <v>136</v>
      </c>
    </row>
    <row r="165" spans="2:51" s="11" customFormat="1" ht="13.5">
      <c r="B165" s="205"/>
      <c r="C165" s="206"/>
      <c r="D165" s="207" t="s">
        <v>156</v>
      </c>
      <c r="E165" s="208" t="s">
        <v>22</v>
      </c>
      <c r="F165" s="209" t="s">
        <v>263</v>
      </c>
      <c r="G165" s="206"/>
      <c r="H165" s="210">
        <v>22.27285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156</v>
      </c>
      <c r="AU165" s="216" t="s">
        <v>83</v>
      </c>
      <c r="AV165" s="11" t="s">
        <v>83</v>
      </c>
      <c r="AW165" s="11" t="s">
        <v>158</v>
      </c>
      <c r="AX165" s="11" t="s">
        <v>73</v>
      </c>
      <c r="AY165" s="216" t="s">
        <v>136</v>
      </c>
    </row>
    <row r="166" spans="2:51" s="14" customFormat="1" ht="13.5">
      <c r="B166" s="256"/>
      <c r="C166" s="257"/>
      <c r="D166" s="207" t="s">
        <v>156</v>
      </c>
      <c r="E166" s="258" t="s">
        <v>22</v>
      </c>
      <c r="F166" s="259" t="s">
        <v>264</v>
      </c>
      <c r="G166" s="257"/>
      <c r="H166" s="260">
        <v>32.0221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AT166" s="266" t="s">
        <v>156</v>
      </c>
      <c r="AU166" s="266" t="s">
        <v>83</v>
      </c>
      <c r="AV166" s="14" t="s">
        <v>149</v>
      </c>
      <c r="AW166" s="14" t="s">
        <v>158</v>
      </c>
      <c r="AX166" s="14" t="s">
        <v>73</v>
      </c>
      <c r="AY166" s="266" t="s">
        <v>136</v>
      </c>
    </row>
    <row r="167" spans="2:51" s="12" customFormat="1" ht="13.5">
      <c r="B167" s="217"/>
      <c r="C167" s="218"/>
      <c r="D167" s="228" t="s">
        <v>156</v>
      </c>
      <c r="E167" s="242" t="s">
        <v>22</v>
      </c>
      <c r="F167" s="243" t="s">
        <v>162</v>
      </c>
      <c r="G167" s="218"/>
      <c r="H167" s="244">
        <v>559.45435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156</v>
      </c>
      <c r="AU167" s="227" t="s">
        <v>83</v>
      </c>
      <c r="AV167" s="12" t="s">
        <v>143</v>
      </c>
      <c r="AW167" s="12" t="s">
        <v>158</v>
      </c>
      <c r="AX167" s="12" t="s">
        <v>81</v>
      </c>
      <c r="AY167" s="227" t="s">
        <v>136</v>
      </c>
    </row>
    <row r="168" spans="2:65" s="1" customFormat="1" ht="22.5" customHeight="1">
      <c r="B168" s="41"/>
      <c r="C168" s="232" t="s">
        <v>265</v>
      </c>
      <c r="D168" s="232" t="s">
        <v>183</v>
      </c>
      <c r="E168" s="233" t="s">
        <v>194</v>
      </c>
      <c r="F168" s="234" t="s">
        <v>195</v>
      </c>
      <c r="G168" s="235" t="s">
        <v>142</v>
      </c>
      <c r="H168" s="236">
        <v>32.662</v>
      </c>
      <c r="I168" s="237"/>
      <c r="J168" s="238">
        <f>ROUND(I168*H168,2)</f>
        <v>0</v>
      </c>
      <c r="K168" s="234" t="s">
        <v>147</v>
      </c>
      <c r="L168" s="239"/>
      <c r="M168" s="240" t="s">
        <v>22</v>
      </c>
      <c r="N168" s="241" t="s">
        <v>44</v>
      </c>
      <c r="O168" s="42"/>
      <c r="P168" s="202">
        <f>O168*H168</f>
        <v>0</v>
      </c>
      <c r="Q168" s="202">
        <v>0.0017</v>
      </c>
      <c r="R168" s="202">
        <f>Q168*H168</f>
        <v>0.055525399999999996</v>
      </c>
      <c r="S168" s="202">
        <v>0</v>
      </c>
      <c r="T168" s="203">
        <f>S168*H168</f>
        <v>0</v>
      </c>
      <c r="AR168" s="24" t="s">
        <v>177</v>
      </c>
      <c r="AT168" s="24" t="s">
        <v>183</v>
      </c>
      <c r="AU168" s="24" t="s">
        <v>83</v>
      </c>
      <c r="AY168" s="24" t="s">
        <v>136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81</v>
      </c>
      <c r="BK168" s="204">
        <f>ROUND(I168*H168,2)</f>
        <v>0</v>
      </c>
      <c r="BL168" s="24" t="s">
        <v>143</v>
      </c>
      <c r="BM168" s="24" t="s">
        <v>266</v>
      </c>
    </row>
    <row r="169" spans="2:51" s="11" customFormat="1" ht="13.5">
      <c r="B169" s="205"/>
      <c r="C169" s="206"/>
      <c r="D169" s="228" t="s">
        <v>156</v>
      </c>
      <c r="E169" s="229" t="s">
        <v>22</v>
      </c>
      <c r="F169" s="230" t="s">
        <v>267</v>
      </c>
      <c r="G169" s="206"/>
      <c r="H169" s="231">
        <v>32.66244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156</v>
      </c>
      <c r="AU169" s="216" t="s">
        <v>83</v>
      </c>
      <c r="AV169" s="11" t="s">
        <v>83</v>
      </c>
      <c r="AW169" s="11" t="s">
        <v>158</v>
      </c>
      <c r="AX169" s="11" t="s">
        <v>81</v>
      </c>
      <c r="AY169" s="216" t="s">
        <v>136</v>
      </c>
    </row>
    <row r="170" spans="2:65" s="1" customFormat="1" ht="22.5" customHeight="1">
      <c r="B170" s="41"/>
      <c r="C170" s="232" t="s">
        <v>268</v>
      </c>
      <c r="D170" s="232" t="s">
        <v>183</v>
      </c>
      <c r="E170" s="233" t="s">
        <v>269</v>
      </c>
      <c r="F170" s="234" t="s">
        <v>270</v>
      </c>
      <c r="G170" s="235" t="s">
        <v>142</v>
      </c>
      <c r="H170" s="236">
        <v>537.981</v>
      </c>
      <c r="I170" s="237"/>
      <c r="J170" s="238">
        <f>ROUND(I170*H170,2)</f>
        <v>0</v>
      </c>
      <c r="K170" s="234" t="s">
        <v>147</v>
      </c>
      <c r="L170" s="239"/>
      <c r="M170" s="240" t="s">
        <v>22</v>
      </c>
      <c r="N170" s="241" t="s">
        <v>44</v>
      </c>
      <c r="O170" s="42"/>
      <c r="P170" s="202">
        <f>O170*H170</f>
        <v>0</v>
      </c>
      <c r="Q170" s="202">
        <v>0.00204</v>
      </c>
      <c r="R170" s="202">
        <f>Q170*H170</f>
        <v>1.09748124</v>
      </c>
      <c r="S170" s="202">
        <v>0</v>
      </c>
      <c r="T170" s="203">
        <f>S170*H170</f>
        <v>0</v>
      </c>
      <c r="AR170" s="24" t="s">
        <v>177</v>
      </c>
      <c r="AT170" s="24" t="s">
        <v>183</v>
      </c>
      <c r="AU170" s="24" t="s">
        <v>83</v>
      </c>
      <c r="AY170" s="24" t="s">
        <v>136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4" t="s">
        <v>81</v>
      </c>
      <c r="BK170" s="204">
        <f>ROUND(I170*H170,2)</f>
        <v>0</v>
      </c>
      <c r="BL170" s="24" t="s">
        <v>143</v>
      </c>
      <c r="BM170" s="24" t="s">
        <v>271</v>
      </c>
    </row>
    <row r="171" spans="2:51" s="11" customFormat="1" ht="13.5">
      <c r="B171" s="205"/>
      <c r="C171" s="206"/>
      <c r="D171" s="228" t="s">
        <v>156</v>
      </c>
      <c r="E171" s="229" t="s">
        <v>22</v>
      </c>
      <c r="F171" s="230" t="s">
        <v>272</v>
      </c>
      <c r="G171" s="206"/>
      <c r="H171" s="231">
        <v>537.98064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156</v>
      </c>
      <c r="AU171" s="216" t="s">
        <v>83</v>
      </c>
      <c r="AV171" s="11" t="s">
        <v>83</v>
      </c>
      <c r="AW171" s="11" t="s">
        <v>158</v>
      </c>
      <c r="AX171" s="11" t="s">
        <v>81</v>
      </c>
      <c r="AY171" s="216" t="s">
        <v>136</v>
      </c>
    </row>
    <row r="172" spans="2:65" s="1" customFormat="1" ht="31.5" customHeight="1">
      <c r="B172" s="41"/>
      <c r="C172" s="193" t="s">
        <v>273</v>
      </c>
      <c r="D172" s="193" t="s">
        <v>139</v>
      </c>
      <c r="E172" s="194" t="s">
        <v>274</v>
      </c>
      <c r="F172" s="195" t="s">
        <v>275</v>
      </c>
      <c r="G172" s="196" t="s">
        <v>276</v>
      </c>
      <c r="H172" s="197">
        <v>10.4</v>
      </c>
      <c r="I172" s="198"/>
      <c r="J172" s="199">
        <f>ROUND(I172*H172,2)</f>
        <v>0</v>
      </c>
      <c r="K172" s="195" t="s">
        <v>147</v>
      </c>
      <c r="L172" s="61"/>
      <c r="M172" s="200" t="s">
        <v>22</v>
      </c>
      <c r="N172" s="201" t="s">
        <v>44</v>
      </c>
      <c r="O172" s="42"/>
      <c r="P172" s="202">
        <f>O172*H172</f>
        <v>0</v>
      </c>
      <c r="Q172" s="202">
        <v>0.00168</v>
      </c>
      <c r="R172" s="202">
        <f>Q172*H172</f>
        <v>0.017472</v>
      </c>
      <c r="S172" s="202">
        <v>0</v>
      </c>
      <c r="T172" s="203">
        <f>S172*H172</f>
        <v>0</v>
      </c>
      <c r="AR172" s="24" t="s">
        <v>143</v>
      </c>
      <c r="AT172" s="24" t="s">
        <v>139</v>
      </c>
      <c r="AU172" s="24" t="s">
        <v>83</v>
      </c>
      <c r="AY172" s="24" t="s">
        <v>136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4" t="s">
        <v>81</v>
      </c>
      <c r="BK172" s="204">
        <f>ROUND(I172*H172,2)</f>
        <v>0</v>
      </c>
      <c r="BL172" s="24" t="s">
        <v>143</v>
      </c>
      <c r="BM172" s="24" t="s">
        <v>277</v>
      </c>
    </row>
    <row r="173" spans="2:51" s="11" customFormat="1" ht="13.5">
      <c r="B173" s="205"/>
      <c r="C173" s="206"/>
      <c r="D173" s="228" t="s">
        <v>156</v>
      </c>
      <c r="E173" s="229" t="s">
        <v>22</v>
      </c>
      <c r="F173" s="230" t="s">
        <v>278</v>
      </c>
      <c r="G173" s="206"/>
      <c r="H173" s="231">
        <v>10.4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156</v>
      </c>
      <c r="AU173" s="216" t="s">
        <v>83</v>
      </c>
      <c r="AV173" s="11" t="s">
        <v>83</v>
      </c>
      <c r="AW173" s="11" t="s">
        <v>158</v>
      </c>
      <c r="AX173" s="11" t="s">
        <v>81</v>
      </c>
      <c r="AY173" s="216" t="s">
        <v>136</v>
      </c>
    </row>
    <row r="174" spans="2:65" s="1" customFormat="1" ht="31.5" customHeight="1">
      <c r="B174" s="41"/>
      <c r="C174" s="193" t="s">
        <v>279</v>
      </c>
      <c r="D174" s="193" t="s">
        <v>139</v>
      </c>
      <c r="E174" s="194" t="s">
        <v>280</v>
      </c>
      <c r="F174" s="195" t="s">
        <v>281</v>
      </c>
      <c r="G174" s="196" t="s">
        <v>276</v>
      </c>
      <c r="H174" s="197">
        <v>260.1</v>
      </c>
      <c r="I174" s="198"/>
      <c r="J174" s="199">
        <f>ROUND(I174*H174,2)</f>
        <v>0</v>
      </c>
      <c r="K174" s="195" t="s">
        <v>147</v>
      </c>
      <c r="L174" s="61"/>
      <c r="M174" s="200" t="s">
        <v>22</v>
      </c>
      <c r="N174" s="201" t="s">
        <v>44</v>
      </c>
      <c r="O174" s="42"/>
      <c r="P174" s="202">
        <f>O174*H174</f>
        <v>0</v>
      </c>
      <c r="Q174" s="202">
        <v>0.00331</v>
      </c>
      <c r="R174" s="202">
        <f>Q174*H174</f>
        <v>0.8609310000000001</v>
      </c>
      <c r="S174" s="202">
        <v>0</v>
      </c>
      <c r="T174" s="203">
        <f>S174*H174</f>
        <v>0</v>
      </c>
      <c r="AR174" s="24" t="s">
        <v>143</v>
      </c>
      <c r="AT174" s="24" t="s">
        <v>139</v>
      </c>
      <c r="AU174" s="24" t="s">
        <v>83</v>
      </c>
      <c r="AY174" s="24" t="s">
        <v>136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81</v>
      </c>
      <c r="BK174" s="204">
        <f>ROUND(I174*H174,2)</f>
        <v>0</v>
      </c>
      <c r="BL174" s="24" t="s">
        <v>143</v>
      </c>
      <c r="BM174" s="24" t="s">
        <v>282</v>
      </c>
    </row>
    <row r="175" spans="2:51" s="11" customFormat="1" ht="13.5">
      <c r="B175" s="205"/>
      <c r="C175" s="206"/>
      <c r="D175" s="207" t="s">
        <v>156</v>
      </c>
      <c r="E175" s="208" t="s">
        <v>22</v>
      </c>
      <c r="F175" s="209" t="s">
        <v>283</v>
      </c>
      <c r="G175" s="206"/>
      <c r="H175" s="210">
        <v>123.2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156</v>
      </c>
      <c r="AU175" s="216" t="s">
        <v>83</v>
      </c>
      <c r="AV175" s="11" t="s">
        <v>83</v>
      </c>
      <c r="AW175" s="11" t="s">
        <v>158</v>
      </c>
      <c r="AX175" s="11" t="s">
        <v>73</v>
      </c>
      <c r="AY175" s="216" t="s">
        <v>136</v>
      </c>
    </row>
    <row r="176" spans="2:51" s="11" customFormat="1" ht="13.5">
      <c r="B176" s="205"/>
      <c r="C176" s="206"/>
      <c r="D176" s="207" t="s">
        <v>156</v>
      </c>
      <c r="E176" s="208" t="s">
        <v>22</v>
      </c>
      <c r="F176" s="209" t="s">
        <v>284</v>
      </c>
      <c r="G176" s="206"/>
      <c r="H176" s="210">
        <v>111.3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156</v>
      </c>
      <c r="AU176" s="216" t="s">
        <v>83</v>
      </c>
      <c r="AV176" s="11" t="s">
        <v>83</v>
      </c>
      <c r="AW176" s="11" t="s">
        <v>158</v>
      </c>
      <c r="AX176" s="11" t="s">
        <v>73</v>
      </c>
      <c r="AY176" s="216" t="s">
        <v>136</v>
      </c>
    </row>
    <row r="177" spans="2:51" s="11" customFormat="1" ht="13.5">
      <c r="B177" s="205"/>
      <c r="C177" s="206"/>
      <c r="D177" s="207" t="s">
        <v>156</v>
      </c>
      <c r="E177" s="208" t="s">
        <v>22</v>
      </c>
      <c r="F177" s="209" t="s">
        <v>285</v>
      </c>
      <c r="G177" s="206"/>
      <c r="H177" s="210">
        <v>8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156</v>
      </c>
      <c r="AU177" s="216" t="s">
        <v>83</v>
      </c>
      <c r="AV177" s="11" t="s">
        <v>83</v>
      </c>
      <c r="AW177" s="11" t="s">
        <v>158</v>
      </c>
      <c r="AX177" s="11" t="s">
        <v>73</v>
      </c>
      <c r="AY177" s="216" t="s">
        <v>136</v>
      </c>
    </row>
    <row r="178" spans="2:51" s="11" customFormat="1" ht="13.5">
      <c r="B178" s="205"/>
      <c r="C178" s="206"/>
      <c r="D178" s="207" t="s">
        <v>156</v>
      </c>
      <c r="E178" s="208" t="s">
        <v>22</v>
      </c>
      <c r="F178" s="209" t="s">
        <v>286</v>
      </c>
      <c r="G178" s="206"/>
      <c r="H178" s="210">
        <v>17.6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156</v>
      </c>
      <c r="AU178" s="216" t="s">
        <v>83</v>
      </c>
      <c r="AV178" s="11" t="s">
        <v>83</v>
      </c>
      <c r="AW178" s="11" t="s">
        <v>158</v>
      </c>
      <c r="AX178" s="11" t="s">
        <v>73</v>
      </c>
      <c r="AY178" s="216" t="s">
        <v>136</v>
      </c>
    </row>
    <row r="179" spans="2:51" s="12" customFormat="1" ht="13.5">
      <c r="B179" s="217"/>
      <c r="C179" s="218"/>
      <c r="D179" s="228" t="s">
        <v>156</v>
      </c>
      <c r="E179" s="242" t="s">
        <v>22</v>
      </c>
      <c r="F179" s="243" t="s">
        <v>162</v>
      </c>
      <c r="G179" s="218"/>
      <c r="H179" s="244">
        <v>260.1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156</v>
      </c>
      <c r="AU179" s="227" t="s">
        <v>83</v>
      </c>
      <c r="AV179" s="12" t="s">
        <v>143</v>
      </c>
      <c r="AW179" s="12" t="s">
        <v>158</v>
      </c>
      <c r="AX179" s="12" t="s">
        <v>81</v>
      </c>
      <c r="AY179" s="227" t="s">
        <v>136</v>
      </c>
    </row>
    <row r="180" spans="2:65" s="1" customFormat="1" ht="22.5" customHeight="1">
      <c r="B180" s="41"/>
      <c r="C180" s="232" t="s">
        <v>287</v>
      </c>
      <c r="D180" s="232" t="s">
        <v>183</v>
      </c>
      <c r="E180" s="233" t="s">
        <v>288</v>
      </c>
      <c r="F180" s="234" t="s">
        <v>289</v>
      </c>
      <c r="G180" s="235" t="s">
        <v>142</v>
      </c>
      <c r="H180" s="236">
        <v>67.598</v>
      </c>
      <c r="I180" s="237"/>
      <c r="J180" s="238">
        <f>ROUND(I180*H180,2)</f>
        <v>0</v>
      </c>
      <c r="K180" s="234" t="s">
        <v>147</v>
      </c>
      <c r="L180" s="239"/>
      <c r="M180" s="240" t="s">
        <v>22</v>
      </c>
      <c r="N180" s="241" t="s">
        <v>44</v>
      </c>
      <c r="O180" s="42"/>
      <c r="P180" s="202">
        <f>O180*H180</f>
        <v>0</v>
      </c>
      <c r="Q180" s="202">
        <v>0.00034</v>
      </c>
      <c r="R180" s="202">
        <f>Q180*H180</f>
        <v>0.02298332</v>
      </c>
      <c r="S180" s="202">
        <v>0</v>
      </c>
      <c r="T180" s="203">
        <f>S180*H180</f>
        <v>0</v>
      </c>
      <c r="AR180" s="24" t="s">
        <v>177</v>
      </c>
      <c r="AT180" s="24" t="s">
        <v>183</v>
      </c>
      <c r="AU180" s="24" t="s">
        <v>83</v>
      </c>
      <c r="AY180" s="24" t="s">
        <v>136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4" t="s">
        <v>81</v>
      </c>
      <c r="BK180" s="204">
        <f>ROUND(I180*H180,2)</f>
        <v>0</v>
      </c>
      <c r="BL180" s="24" t="s">
        <v>143</v>
      </c>
      <c r="BM180" s="24" t="s">
        <v>290</v>
      </c>
    </row>
    <row r="181" spans="2:51" s="11" customFormat="1" ht="13.5">
      <c r="B181" s="205"/>
      <c r="C181" s="206"/>
      <c r="D181" s="228" t="s">
        <v>156</v>
      </c>
      <c r="E181" s="229" t="s">
        <v>22</v>
      </c>
      <c r="F181" s="230" t="s">
        <v>291</v>
      </c>
      <c r="G181" s="206"/>
      <c r="H181" s="231">
        <v>67.59846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156</v>
      </c>
      <c r="AU181" s="216" t="s">
        <v>83</v>
      </c>
      <c r="AV181" s="11" t="s">
        <v>83</v>
      </c>
      <c r="AW181" s="11" t="s">
        <v>158</v>
      </c>
      <c r="AX181" s="11" t="s">
        <v>81</v>
      </c>
      <c r="AY181" s="216" t="s">
        <v>136</v>
      </c>
    </row>
    <row r="182" spans="2:65" s="1" customFormat="1" ht="31.5" customHeight="1">
      <c r="B182" s="41"/>
      <c r="C182" s="193" t="s">
        <v>292</v>
      </c>
      <c r="D182" s="193" t="s">
        <v>139</v>
      </c>
      <c r="E182" s="194" t="s">
        <v>293</v>
      </c>
      <c r="F182" s="195" t="s">
        <v>294</v>
      </c>
      <c r="G182" s="196" t="s">
        <v>142</v>
      </c>
      <c r="H182" s="197">
        <v>105.669</v>
      </c>
      <c r="I182" s="198"/>
      <c r="J182" s="199">
        <f>ROUND(I182*H182,2)</f>
        <v>0</v>
      </c>
      <c r="K182" s="195" t="s">
        <v>147</v>
      </c>
      <c r="L182" s="61"/>
      <c r="M182" s="200" t="s">
        <v>22</v>
      </c>
      <c r="N182" s="201" t="s">
        <v>44</v>
      </c>
      <c r="O182" s="42"/>
      <c r="P182" s="202">
        <f>O182*H182</f>
        <v>0</v>
      </c>
      <c r="Q182" s="202">
        <v>0.00727</v>
      </c>
      <c r="R182" s="202">
        <f>Q182*H182</f>
        <v>0.76821363</v>
      </c>
      <c r="S182" s="202">
        <v>0</v>
      </c>
      <c r="T182" s="203">
        <f>S182*H182</f>
        <v>0</v>
      </c>
      <c r="AR182" s="24" t="s">
        <v>143</v>
      </c>
      <c r="AT182" s="24" t="s">
        <v>139</v>
      </c>
      <c r="AU182" s="24" t="s">
        <v>83</v>
      </c>
      <c r="AY182" s="24" t="s">
        <v>136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4" t="s">
        <v>81</v>
      </c>
      <c r="BK182" s="204">
        <f>ROUND(I182*H182,2)</f>
        <v>0</v>
      </c>
      <c r="BL182" s="24" t="s">
        <v>143</v>
      </c>
      <c r="BM182" s="24" t="s">
        <v>295</v>
      </c>
    </row>
    <row r="183" spans="2:51" s="11" customFormat="1" ht="13.5">
      <c r="B183" s="205"/>
      <c r="C183" s="206"/>
      <c r="D183" s="207" t="s">
        <v>156</v>
      </c>
      <c r="E183" s="208" t="s">
        <v>22</v>
      </c>
      <c r="F183" s="209" t="s">
        <v>296</v>
      </c>
      <c r="G183" s="206"/>
      <c r="H183" s="210">
        <v>52.929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156</v>
      </c>
      <c r="AU183" s="216" t="s">
        <v>83</v>
      </c>
      <c r="AV183" s="11" t="s">
        <v>83</v>
      </c>
      <c r="AW183" s="11" t="s">
        <v>158</v>
      </c>
      <c r="AX183" s="11" t="s">
        <v>73</v>
      </c>
      <c r="AY183" s="216" t="s">
        <v>136</v>
      </c>
    </row>
    <row r="184" spans="2:51" s="11" customFormat="1" ht="13.5">
      <c r="B184" s="205"/>
      <c r="C184" s="206"/>
      <c r="D184" s="207" t="s">
        <v>156</v>
      </c>
      <c r="E184" s="208" t="s">
        <v>22</v>
      </c>
      <c r="F184" s="209" t="s">
        <v>297</v>
      </c>
      <c r="G184" s="206"/>
      <c r="H184" s="210">
        <v>52.74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156</v>
      </c>
      <c r="AU184" s="216" t="s">
        <v>83</v>
      </c>
      <c r="AV184" s="11" t="s">
        <v>83</v>
      </c>
      <c r="AW184" s="11" t="s">
        <v>158</v>
      </c>
      <c r="AX184" s="11" t="s">
        <v>73</v>
      </c>
      <c r="AY184" s="216" t="s">
        <v>136</v>
      </c>
    </row>
    <row r="185" spans="2:51" s="12" customFormat="1" ht="13.5">
      <c r="B185" s="217"/>
      <c r="C185" s="218"/>
      <c r="D185" s="228" t="s">
        <v>156</v>
      </c>
      <c r="E185" s="242" t="s">
        <v>22</v>
      </c>
      <c r="F185" s="243" t="s">
        <v>162</v>
      </c>
      <c r="G185" s="218"/>
      <c r="H185" s="244">
        <v>105.669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156</v>
      </c>
      <c r="AU185" s="227" t="s">
        <v>83</v>
      </c>
      <c r="AV185" s="12" t="s">
        <v>143</v>
      </c>
      <c r="AW185" s="12" t="s">
        <v>158</v>
      </c>
      <c r="AX185" s="12" t="s">
        <v>81</v>
      </c>
      <c r="AY185" s="227" t="s">
        <v>136</v>
      </c>
    </row>
    <row r="186" spans="2:65" s="1" customFormat="1" ht="22.5" customHeight="1">
      <c r="B186" s="41"/>
      <c r="C186" s="232" t="s">
        <v>298</v>
      </c>
      <c r="D186" s="232" t="s">
        <v>183</v>
      </c>
      <c r="E186" s="233" t="s">
        <v>299</v>
      </c>
      <c r="F186" s="234" t="s">
        <v>300</v>
      </c>
      <c r="G186" s="235" t="s">
        <v>142</v>
      </c>
      <c r="H186" s="236">
        <v>107.782</v>
      </c>
      <c r="I186" s="237"/>
      <c r="J186" s="238">
        <f>ROUND(I186*H186,2)</f>
        <v>0</v>
      </c>
      <c r="K186" s="234" t="s">
        <v>147</v>
      </c>
      <c r="L186" s="239"/>
      <c r="M186" s="240" t="s">
        <v>22</v>
      </c>
      <c r="N186" s="241" t="s">
        <v>44</v>
      </c>
      <c r="O186" s="42"/>
      <c r="P186" s="202">
        <f>O186*H186</f>
        <v>0</v>
      </c>
      <c r="Q186" s="202">
        <v>0.0135</v>
      </c>
      <c r="R186" s="202">
        <f>Q186*H186</f>
        <v>1.455057</v>
      </c>
      <c r="S186" s="202">
        <v>0</v>
      </c>
      <c r="T186" s="203">
        <f>S186*H186</f>
        <v>0</v>
      </c>
      <c r="AR186" s="24" t="s">
        <v>177</v>
      </c>
      <c r="AT186" s="24" t="s">
        <v>183</v>
      </c>
      <c r="AU186" s="24" t="s">
        <v>83</v>
      </c>
      <c r="AY186" s="24" t="s">
        <v>136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81</v>
      </c>
      <c r="BK186" s="204">
        <f>ROUND(I186*H186,2)</f>
        <v>0</v>
      </c>
      <c r="BL186" s="24" t="s">
        <v>143</v>
      </c>
      <c r="BM186" s="24" t="s">
        <v>301</v>
      </c>
    </row>
    <row r="187" spans="2:51" s="11" customFormat="1" ht="13.5">
      <c r="B187" s="205"/>
      <c r="C187" s="206"/>
      <c r="D187" s="228" t="s">
        <v>156</v>
      </c>
      <c r="E187" s="229" t="s">
        <v>22</v>
      </c>
      <c r="F187" s="230" t="s">
        <v>302</v>
      </c>
      <c r="G187" s="206"/>
      <c r="H187" s="231">
        <v>107.78238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156</v>
      </c>
      <c r="AU187" s="216" t="s">
        <v>83</v>
      </c>
      <c r="AV187" s="11" t="s">
        <v>83</v>
      </c>
      <c r="AW187" s="11" t="s">
        <v>158</v>
      </c>
      <c r="AX187" s="11" t="s">
        <v>81</v>
      </c>
      <c r="AY187" s="216" t="s">
        <v>136</v>
      </c>
    </row>
    <row r="188" spans="2:65" s="1" customFormat="1" ht="22.5" customHeight="1">
      <c r="B188" s="41"/>
      <c r="C188" s="193" t="s">
        <v>303</v>
      </c>
      <c r="D188" s="193" t="s">
        <v>139</v>
      </c>
      <c r="E188" s="194" t="s">
        <v>304</v>
      </c>
      <c r="F188" s="195" t="s">
        <v>305</v>
      </c>
      <c r="G188" s="196" t="s">
        <v>276</v>
      </c>
      <c r="H188" s="197">
        <v>99.3</v>
      </c>
      <c r="I188" s="198"/>
      <c r="J188" s="199">
        <f>ROUND(I188*H188,2)</f>
        <v>0</v>
      </c>
      <c r="K188" s="195" t="s">
        <v>22</v>
      </c>
      <c r="L188" s="61"/>
      <c r="M188" s="200" t="s">
        <v>22</v>
      </c>
      <c r="N188" s="201" t="s">
        <v>44</v>
      </c>
      <c r="O188" s="42"/>
      <c r="P188" s="202">
        <f>O188*H188</f>
        <v>0</v>
      </c>
      <c r="Q188" s="202">
        <v>0.07426</v>
      </c>
      <c r="R188" s="202">
        <f>Q188*H188</f>
        <v>7.374018</v>
      </c>
      <c r="S188" s="202">
        <v>0</v>
      </c>
      <c r="T188" s="203">
        <f>S188*H188</f>
        <v>0</v>
      </c>
      <c r="AR188" s="24" t="s">
        <v>143</v>
      </c>
      <c r="AT188" s="24" t="s">
        <v>139</v>
      </c>
      <c r="AU188" s="24" t="s">
        <v>83</v>
      </c>
      <c r="AY188" s="24" t="s">
        <v>136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4" t="s">
        <v>81</v>
      </c>
      <c r="BK188" s="204">
        <f>ROUND(I188*H188,2)</f>
        <v>0</v>
      </c>
      <c r="BL188" s="24" t="s">
        <v>143</v>
      </c>
      <c r="BM188" s="24" t="s">
        <v>306</v>
      </c>
    </row>
    <row r="189" spans="2:51" s="11" customFormat="1" ht="13.5">
      <c r="B189" s="205"/>
      <c r="C189" s="206"/>
      <c r="D189" s="207" t="s">
        <v>156</v>
      </c>
      <c r="E189" s="208" t="s">
        <v>22</v>
      </c>
      <c r="F189" s="209" t="s">
        <v>307</v>
      </c>
      <c r="G189" s="206"/>
      <c r="H189" s="210">
        <v>48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156</v>
      </c>
      <c r="AU189" s="216" t="s">
        <v>83</v>
      </c>
      <c r="AV189" s="11" t="s">
        <v>83</v>
      </c>
      <c r="AW189" s="11" t="s">
        <v>158</v>
      </c>
      <c r="AX189" s="11" t="s">
        <v>73</v>
      </c>
      <c r="AY189" s="216" t="s">
        <v>136</v>
      </c>
    </row>
    <row r="190" spans="2:51" s="11" customFormat="1" ht="13.5">
      <c r="B190" s="205"/>
      <c r="C190" s="206"/>
      <c r="D190" s="207" t="s">
        <v>156</v>
      </c>
      <c r="E190" s="208" t="s">
        <v>22</v>
      </c>
      <c r="F190" s="209" t="s">
        <v>308</v>
      </c>
      <c r="G190" s="206"/>
      <c r="H190" s="210">
        <v>44.1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156</v>
      </c>
      <c r="AU190" s="216" t="s">
        <v>83</v>
      </c>
      <c r="AV190" s="11" t="s">
        <v>83</v>
      </c>
      <c r="AW190" s="11" t="s">
        <v>158</v>
      </c>
      <c r="AX190" s="11" t="s">
        <v>73</v>
      </c>
      <c r="AY190" s="216" t="s">
        <v>136</v>
      </c>
    </row>
    <row r="191" spans="2:51" s="11" customFormat="1" ht="13.5">
      <c r="B191" s="205"/>
      <c r="C191" s="206"/>
      <c r="D191" s="207" t="s">
        <v>156</v>
      </c>
      <c r="E191" s="208" t="s">
        <v>22</v>
      </c>
      <c r="F191" s="209" t="s">
        <v>309</v>
      </c>
      <c r="G191" s="206"/>
      <c r="H191" s="210">
        <v>2.4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156</v>
      </c>
      <c r="AU191" s="216" t="s">
        <v>83</v>
      </c>
      <c r="AV191" s="11" t="s">
        <v>83</v>
      </c>
      <c r="AW191" s="11" t="s">
        <v>158</v>
      </c>
      <c r="AX191" s="11" t="s">
        <v>73</v>
      </c>
      <c r="AY191" s="216" t="s">
        <v>136</v>
      </c>
    </row>
    <row r="192" spans="2:51" s="11" customFormat="1" ht="13.5">
      <c r="B192" s="205"/>
      <c r="C192" s="206"/>
      <c r="D192" s="207" t="s">
        <v>156</v>
      </c>
      <c r="E192" s="208" t="s">
        <v>22</v>
      </c>
      <c r="F192" s="209" t="s">
        <v>310</v>
      </c>
      <c r="G192" s="206"/>
      <c r="H192" s="210">
        <v>4.8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156</v>
      </c>
      <c r="AU192" s="216" t="s">
        <v>83</v>
      </c>
      <c r="AV192" s="11" t="s">
        <v>83</v>
      </c>
      <c r="AW192" s="11" t="s">
        <v>158</v>
      </c>
      <c r="AX192" s="11" t="s">
        <v>73</v>
      </c>
      <c r="AY192" s="216" t="s">
        <v>136</v>
      </c>
    </row>
    <row r="193" spans="2:51" s="12" customFormat="1" ht="13.5">
      <c r="B193" s="217"/>
      <c r="C193" s="218"/>
      <c r="D193" s="228" t="s">
        <v>156</v>
      </c>
      <c r="E193" s="242" t="s">
        <v>22</v>
      </c>
      <c r="F193" s="243" t="s">
        <v>162</v>
      </c>
      <c r="G193" s="218"/>
      <c r="H193" s="244">
        <v>99.3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156</v>
      </c>
      <c r="AU193" s="227" t="s">
        <v>83</v>
      </c>
      <c r="AV193" s="12" t="s">
        <v>143</v>
      </c>
      <c r="AW193" s="12" t="s">
        <v>158</v>
      </c>
      <c r="AX193" s="12" t="s">
        <v>81</v>
      </c>
      <c r="AY193" s="227" t="s">
        <v>136</v>
      </c>
    </row>
    <row r="194" spans="2:65" s="1" customFormat="1" ht="31.5" customHeight="1">
      <c r="B194" s="41"/>
      <c r="C194" s="193" t="s">
        <v>311</v>
      </c>
      <c r="D194" s="193" t="s">
        <v>139</v>
      </c>
      <c r="E194" s="194" t="s">
        <v>312</v>
      </c>
      <c r="F194" s="195" t="s">
        <v>313</v>
      </c>
      <c r="G194" s="196" t="s">
        <v>142</v>
      </c>
      <c r="H194" s="197">
        <v>29.02</v>
      </c>
      <c r="I194" s="198"/>
      <c r="J194" s="199">
        <f>ROUND(I194*H194,2)</f>
        <v>0</v>
      </c>
      <c r="K194" s="195" t="s">
        <v>147</v>
      </c>
      <c r="L194" s="61"/>
      <c r="M194" s="200" t="s">
        <v>22</v>
      </c>
      <c r="N194" s="201" t="s">
        <v>44</v>
      </c>
      <c r="O194" s="42"/>
      <c r="P194" s="202">
        <f>O194*H194</f>
        <v>0</v>
      </c>
      <c r="Q194" s="202">
        <v>0.00628</v>
      </c>
      <c r="R194" s="202">
        <f>Q194*H194</f>
        <v>0.1822456</v>
      </c>
      <c r="S194" s="202">
        <v>0</v>
      </c>
      <c r="T194" s="203">
        <f>S194*H194</f>
        <v>0</v>
      </c>
      <c r="AR194" s="24" t="s">
        <v>143</v>
      </c>
      <c r="AT194" s="24" t="s">
        <v>139</v>
      </c>
      <c r="AU194" s="24" t="s">
        <v>83</v>
      </c>
      <c r="AY194" s="24" t="s">
        <v>136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4" t="s">
        <v>81</v>
      </c>
      <c r="BK194" s="204">
        <f>ROUND(I194*H194,2)</f>
        <v>0</v>
      </c>
      <c r="BL194" s="24" t="s">
        <v>143</v>
      </c>
      <c r="BM194" s="24" t="s">
        <v>314</v>
      </c>
    </row>
    <row r="195" spans="2:51" s="11" customFormat="1" ht="13.5">
      <c r="B195" s="205"/>
      <c r="C195" s="206"/>
      <c r="D195" s="207" t="s">
        <v>156</v>
      </c>
      <c r="E195" s="208" t="s">
        <v>22</v>
      </c>
      <c r="F195" s="209" t="s">
        <v>243</v>
      </c>
      <c r="G195" s="206"/>
      <c r="H195" s="210">
        <v>5.29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156</v>
      </c>
      <c r="AU195" s="216" t="s">
        <v>83</v>
      </c>
      <c r="AV195" s="11" t="s">
        <v>83</v>
      </c>
      <c r="AW195" s="11" t="s">
        <v>158</v>
      </c>
      <c r="AX195" s="11" t="s">
        <v>73</v>
      </c>
      <c r="AY195" s="216" t="s">
        <v>136</v>
      </c>
    </row>
    <row r="196" spans="2:51" s="11" customFormat="1" ht="13.5">
      <c r="B196" s="205"/>
      <c r="C196" s="206"/>
      <c r="D196" s="207" t="s">
        <v>156</v>
      </c>
      <c r="E196" s="208" t="s">
        <v>22</v>
      </c>
      <c r="F196" s="209" t="s">
        <v>244</v>
      </c>
      <c r="G196" s="206"/>
      <c r="H196" s="210">
        <v>18.03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156</v>
      </c>
      <c r="AU196" s="216" t="s">
        <v>83</v>
      </c>
      <c r="AV196" s="11" t="s">
        <v>83</v>
      </c>
      <c r="AW196" s="11" t="s">
        <v>158</v>
      </c>
      <c r="AX196" s="11" t="s">
        <v>73</v>
      </c>
      <c r="AY196" s="216" t="s">
        <v>136</v>
      </c>
    </row>
    <row r="197" spans="2:51" s="11" customFormat="1" ht="13.5">
      <c r="B197" s="205"/>
      <c r="C197" s="206"/>
      <c r="D197" s="207" t="s">
        <v>156</v>
      </c>
      <c r="E197" s="208" t="s">
        <v>22</v>
      </c>
      <c r="F197" s="209" t="s">
        <v>220</v>
      </c>
      <c r="G197" s="206"/>
      <c r="H197" s="210">
        <v>2.76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156</v>
      </c>
      <c r="AU197" s="216" t="s">
        <v>83</v>
      </c>
      <c r="AV197" s="11" t="s">
        <v>83</v>
      </c>
      <c r="AW197" s="11" t="s">
        <v>158</v>
      </c>
      <c r="AX197" s="11" t="s">
        <v>73</v>
      </c>
      <c r="AY197" s="216" t="s">
        <v>136</v>
      </c>
    </row>
    <row r="198" spans="2:51" s="11" customFormat="1" ht="13.5">
      <c r="B198" s="205"/>
      <c r="C198" s="206"/>
      <c r="D198" s="207" t="s">
        <v>156</v>
      </c>
      <c r="E198" s="208" t="s">
        <v>22</v>
      </c>
      <c r="F198" s="209" t="s">
        <v>221</v>
      </c>
      <c r="G198" s="206"/>
      <c r="H198" s="210">
        <v>2.94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156</v>
      </c>
      <c r="AU198" s="216" t="s">
        <v>83</v>
      </c>
      <c r="AV198" s="11" t="s">
        <v>83</v>
      </c>
      <c r="AW198" s="11" t="s">
        <v>158</v>
      </c>
      <c r="AX198" s="11" t="s">
        <v>73</v>
      </c>
      <c r="AY198" s="216" t="s">
        <v>136</v>
      </c>
    </row>
    <row r="199" spans="2:51" s="12" customFormat="1" ht="13.5">
      <c r="B199" s="217"/>
      <c r="C199" s="218"/>
      <c r="D199" s="228" t="s">
        <v>156</v>
      </c>
      <c r="E199" s="242" t="s">
        <v>22</v>
      </c>
      <c r="F199" s="243" t="s">
        <v>162</v>
      </c>
      <c r="G199" s="218"/>
      <c r="H199" s="244">
        <v>29.02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156</v>
      </c>
      <c r="AU199" s="227" t="s">
        <v>83</v>
      </c>
      <c r="AV199" s="12" t="s">
        <v>143</v>
      </c>
      <c r="AW199" s="12" t="s">
        <v>158</v>
      </c>
      <c r="AX199" s="12" t="s">
        <v>81</v>
      </c>
      <c r="AY199" s="227" t="s">
        <v>136</v>
      </c>
    </row>
    <row r="200" spans="2:65" s="1" customFormat="1" ht="22.5" customHeight="1">
      <c r="B200" s="41"/>
      <c r="C200" s="193" t="s">
        <v>315</v>
      </c>
      <c r="D200" s="193" t="s">
        <v>139</v>
      </c>
      <c r="E200" s="194" t="s">
        <v>316</v>
      </c>
      <c r="F200" s="195" t="s">
        <v>317</v>
      </c>
      <c r="G200" s="196" t="s">
        <v>142</v>
      </c>
      <c r="H200" s="197">
        <v>661.7</v>
      </c>
      <c r="I200" s="198"/>
      <c r="J200" s="199">
        <f>ROUND(I200*H200,2)</f>
        <v>0</v>
      </c>
      <c r="K200" s="195" t="s">
        <v>22</v>
      </c>
      <c r="L200" s="61"/>
      <c r="M200" s="200" t="s">
        <v>22</v>
      </c>
      <c r="N200" s="201" t="s">
        <v>44</v>
      </c>
      <c r="O200" s="42"/>
      <c r="P200" s="202">
        <f>O200*H200</f>
        <v>0</v>
      </c>
      <c r="Q200" s="202">
        <v>0.00047</v>
      </c>
      <c r="R200" s="202">
        <f>Q200*H200</f>
        <v>0.310999</v>
      </c>
      <c r="S200" s="202">
        <v>0</v>
      </c>
      <c r="T200" s="203">
        <f>S200*H200</f>
        <v>0</v>
      </c>
      <c r="AR200" s="24" t="s">
        <v>143</v>
      </c>
      <c r="AT200" s="24" t="s">
        <v>139</v>
      </c>
      <c r="AU200" s="24" t="s">
        <v>83</v>
      </c>
      <c r="AY200" s="24" t="s">
        <v>136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81</v>
      </c>
      <c r="BK200" s="204">
        <f>ROUND(I200*H200,2)</f>
        <v>0</v>
      </c>
      <c r="BL200" s="24" t="s">
        <v>143</v>
      </c>
      <c r="BM200" s="24" t="s">
        <v>318</v>
      </c>
    </row>
    <row r="201" spans="2:65" s="1" customFormat="1" ht="44.25" customHeight="1">
      <c r="B201" s="41"/>
      <c r="C201" s="193" t="s">
        <v>319</v>
      </c>
      <c r="D201" s="193" t="s">
        <v>139</v>
      </c>
      <c r="E201" s="194" t="s">
        <v>320</v>
      </c>
      <c r="F201" s="195" t="s">
        <v>321</v>
      </c>
      <c r="G201" s="196" t="s">
        <v>142</v>
      </c>
      <c r="H201" s="197">
        <v>649.938</v>
      </c>
      <c r="I201" s="198"/>
      <c r="J201" s="199">
        <f>ROUND(I201*H201,2)</f>
        <v>0</v>
      </c>
      <c r="K201" s="195" t="s">
        <v>22</v>
      </c>
      <c r="L201" s="61"/>
      <c r="M201" s="200" t="s">
        <v>22</v>
      </c>
      <c r="N201" s="201" t="s">
        <v>44</v>
      </c>
      <c r="O201" s="42"/>
      <c r="P201" s="202">
        <f>O201*H201</f>
        <v>0</v>
      </c>
      <c r="Q201" s="202">
        <v>0.00348</v>
      </c>
      <c r="R201" s="202">
        <f>Q201*H201</f>
        <v>2.26178424</v>
      </c>
      <c r="S201" s="202">
        <v>0</v>
      </c>
      <c r="T201" s="203">
        <f>S201*H201</f>
        <v>0</v>
      </c>
      <c r="AR201" s="24" t="s">
        <v>143</v>
      </c>
      <c r="AT201" s="24" t="s">
        <v>139</v>
      </c>
      <c r="AU201" s="24" t="s">
        <v>83</v>
      </c>
      <c r="AY201" s="24" t="s">
        <v>136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4" t="s">
        <v>81</v>
      </c>
      <c r="BK201" s="204">
        <f>ROUND(I201*H201,2)</f>
        <v>0</v>
      </c>
      <c r="BL201" s="24" t="s">
        <v>143</v>
      </c>
      <c r="BM201" s="24" t="s">
        <v>322</v>
      </c>
    </row>
    <row r="202" spans="2:51" s="11" customFormat="1" ht="13.5">
      <c r="B202" s="205"/>
      <c r="C202" s="206"/>
      <c r="D202" s="207" t="s">
        <v>156</v>
      </c>
      <c r="E202" s="208" t="s">
        <v>22</v>
      </c>
      <c r="F202" s="209" t="s">
        <v>323</v>
      </c>
      <c r="G202" s="206"/>
      <c r="H202" s="210">
        <v>198.93525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156</v>
      </c>
      <c r="AU202" s="216" t="s">
        <v>83</v>
      </c>
      <c r="AV202" s="11" t="s">
        <v>83</v>
      </c>
      <c r="AW202" s="11" t="s">
        <v>158</v>
      </c>
      <c r="AX202" s="11" t="s">
        <v>73</v>
      </c>
      <c r="AY202" s="216" t="s">
        <v>136</v>
      </c>
    </row>
    <row r="203" spans="2:51" s="11" customFormat="1" ht="13.5">
      <c r="B203" s="205"/>
      <c r="C203" s="206"/>
      <c r="D203" s="207" t="s">
        <v>156</v>
      </c>
      <c r="E203" s="208" t="s">
        <v>22</v>
      </c>
      <c r="F203" s="209" t="s">
        <v>324</v>
      </c>
      <c r="G203" s="206"/>
      <c r="H203" s="210">
        <v>3.74325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156</v>
      </c>
      <c r="AU203" s="216" t="s">
        <v>83</v>
      </c>
      <c r="AV203" s="11" t="s">
        <v>83</v>
      </c>
      <c r="AW203" s="11" t="s">
        <v>158</v>
      </c>
      <c r="AX203" s="11" t="s">
        <v>73</v>
      </c>
      <c r="AY203" s="216" t="s">
        <v>136</v>
      </c>
    </row>
    <row r="204" spans="2:51" s="11" customFormat="1" ht="13.5">
      <c r="B204" s="205"/>
      <c r="C204" s="206"/>
      <c r="D204" s="207" t="s">
        <v>156</v>
      </c>
      <c r="E204" s="208" t="s">
        <v>22</v>
      </c>
      <c r="F204" s="209" t="s">
        <v>325</v>
      </c>
      <c r="G204" s="206"/>
      <c r="H204" s="210">
        <v>202.99425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156</v>
      </c>
      <c r="AU204" s="216" t="s">
        <v>83</v>
      </c>
      <c r="AV204" s="11" t="s">
        <v>83</v>
      </c>
      <c r="AW204" s="11" t="s">
        <v>158</v>
      </c>
      <c r="AX204" s="11" t="s">
        <v>73</v>
      </c>
      <c r="AY204" s="216" t="s">
        <v>136</v>
      </c>
    </row>
    <row r="205" spans="2:51" s="11" customFormat="1" ht="13.5">
      <c r="B205" s="205"/>
      <c r="C205" s="206"/>
      <c r="D205" s="207" t="s">
        <v>156</v>
      </c>
      <c r="E205" s="208" t="s">
        <v>22</v>
      </c>
      <c r="F205" s="209" t="s">
        <v>326</v>
      </c>
      <c r="G205" s="206"/>
      <c r="H205" s="210">
        <v>8.706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156</v>
      </c>
      <c r="AU205" s="216" t="s">
        <v>83</v>
      </c>
      <c r="AV205" s="11" t="s">
        <v>83</v>
      </c>
      <c r="AW205" s="11" t="s">
        <v>158</v>
      </c>
      <c r="AX205" s="11" t="s">
        <v>73</v>
      </c>
      <c r="AY205" s="216" t="s">
        <v>136</v>
      </c>
    </row>
    <row r="206" spans="2:51" s="11" customFormat="1" ht="13.5">
      <c r="B206" s="205"/>
      <c r="C206" s="206"/>
      <c r="D206" s="207" t="s">
        <v>156</v>
      </c>
      <c r="E206" s="208" t="s">
        <v>22</v>
      </c>
      <c r="F206" s="209" t="s">
        <v>259</v>
      </c>
      <c r="G206" s="206"/>
      <c r="H206" s="210">
        <v>75.429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156</v>
      </c>
      <c r="AU206" s="216" t="s">
        <v>83</v>
      </c>
      <c r="AV206" s="11" t="s">
        <v>83</v>
      </c>
      <c r="AW206" s="11" t="s">
        <v>158</v>
      </c>
      <c r="AX206" s="11" t="s">
        <v>73</v>
      </c>
      <c r="AY206" s="216" t="s">
        <v>136</v>
      </c>
    </row>
    <row r="207" spans="2:51" s="11" customFormat="1" ht="13.5">
      <c r="B207" s="205"/>
      <c r="C207" s="206"/>
      <c r="D207" s="207" t="s">
        <v>156</v>
      </c>
      <c r="E207" s="208" t="s">
        <v>22</v>
      </c>
      <c r="F207" s="209" t="s">
        <v>260</v>
      </c>
      <c r="G207" s="206"/>
      <c r="H207" s="210">
        <v>86.937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156</v>
      </c>
      <c r="AU207" s="216" t="s">
        <v>83</v>
      </c>
      <c r="AV207" s="11" t="s">
        <v>83</v>
      </c>
      <c r="AW207" s="11" t="s">
        <v>158</v>
      </c>
      <c r="AX207" s="11" t="s">
        <v>73</v>
      </c>
      <c r="AY207" s="216" t="s">
        <v>136</v>
      </c>
    </row>
    <row r="208" spans="2:51" s="11" customFormat="1" ht="13.5">
      <c r="B208" s="205"/>
      <c r="C208" s="206"/>
      <c r="D208" s="207" t="s">
        <v>156</v>
      </c>
      <c r="E208" s="208" t="s">
        <v>22</v>
      </c>
      <c r="F208" s="209" t="s">
        <v>327</v>
      </c>
      <c r="G208" s="206"/>
      <c r="H208" s="210">
        <v>66.273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156</v>
      </c>
      <c r="AU208" s="216" t="s">
        <v>83</v>
      </c>
      <c r="AV208" s="11" t="s">
        <v>83</v>
      </c>
      <c r="AW208" s="11" t="s">
        <v>158</v>
      </c>
      <c r="AX208" s="11" t="s">
        <v>73</v>
      </c>
      <c r="AY208" s="216" t="s">
        <v>136</v>
      </c>
    </row>
    <row r="209" spans="2:51" s="11" customFormat="1" ht="13.5">
      <c r="B209" s="205"/>
      <c r="C209" s="206"/>
      <c r="D209" s="207" t="s">
        <v>156</v>
      </c>
      <c r="E209" s="208" t="s">
        <v>22</v>
      </c>
      <c r="F209" s="209" t="s">
        <v>328</v>
      </c>
      <c r="G209" s="206"/>
      <c r="H209" s="210">
        <v>6.92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156</v>
      </c>
      <c r="AU209" s="216" t="s">
        <v>83</v>
      </c>
      <c r="AV209" s="11" t="s">
        <v>83</v>
      </c>
      <c r="AW209" s="11" t="s">
        <v>158</v>
      </c>
      <c r="AX209" s="11" t="s">
        <v>73</v>
      </c>
      <c r="AY209" s="216" t="s">
        <v>136</v>
      </c>
    </row>
    <row r="210" spans="2:51" s="12" customFormat="1" ht="13.5">
      <c r="B210" s="217"/>
      <c r="C210" s="218"/>
      <c r="D210" s="228" t="s">
        <v>156</v>
      </c>
      <c r="E210" s="242" t="s">
        <v>22</v>
      </c>
      <c r="F210" s="243" t="s">
        <v>162</v>
      </c>
      <c r="G210" s="218"/>
      <c r="H210" s="244">
        <v>649.93775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156</v>
      </c>
      <c r="AU210" s="227" t="s">
        <v>83</v>
      </c>
      <c r="AV210" s="12" t="s">
        <v>143</v>
      </c>
      <c r="AW210" s="12" t="s">
        <v>158</v>
      </c>
      <c r="AX210" s="12" t="s">
        <v>81</v>
      </c>
      <c r="AY210" s="227" t="s">
        <v>136</v>
      </c>
    </row>
    <row r="211" spans="2:65" s="1" customFormat="1" ht="22.5" customHeight="1">
      <c r="B211" s="41"/>
      <c r="C211" s="193" t="s">
        <v>329</v>
      </c>
      <c r="D211" s="193" t="s">
        <v>139</v>
      </c>
      <c r="E211" s="194" t="s">
        <v>330</v>
      </c>
      <c r="F211" s="195" t="s">
        <v>331</v>
      </c>
      <c r="G211" s="196" t="s">
        <v>142</v>
      </c>
      <c r="H211" s="197">
        <v>661.7</v>
      </c>
      <c r="I211" s="198"/>
      <c r="J211" s="199">
        <f>ROUND(I211*H211,2)</f>
        <v>0</v>
      </c>
      <c r="K211" s="195" t="s">
        <v>147</v>
      </c>
      <c r="L211" s="61"/>
      <c r="M211" s="200" t="s">
        <v>22</v>
      </c>
      <c r="N211" s="201" t="s">
        <v>44</v>
      </c>
      <c r="O211" s="4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AR211" s="24" t="s">
        <v>143</v>
      </c>
      <c r="AT211" s="24" t="s">
        <v>139</v>
      </c>
      <c r="AU211" s="24" t="s">
        <v>83</v>
      </c>
      <c r="AY211" s="24" t="s">
        <v>136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4" t="s">
        <v>81</v>
      </c>
      <c r="BK211" s="204">
        <f>ROUND(I211*H211,2)</f>
        <v>0</v>
      </c>
      <c r="BL211" s="24" t="s">
        <v>143</v>
      </c>
      <c r="BM211" s="24" t="s">
        <v>332</v>
      </c>
    </row>
    <row r="212" spans="2:51" s="11" customFormat="1" ht="27">
      <c r="B212" s="205"/>
      <c r="C212" s="206"/>
      <c r="D212" s="207" t="s">
        <v>156</v>
      </c>
      <c r="E212" s="208" t="s">
        <v>22</v>
      </c>
      <c r="F212" s="209" t="s">
        <v>333</v>
      </c>
      <c r="G212" s="206"/>
      <c r="H212" s="210">
        <v>205.41225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156</v>
      </c>
      <c r="AU212" s="216" t="s">
        <v>83</v>
      </c>
      <c r="AV212" s="11" t="s">
        <v>83</v>
      </c>
      <c r="AW212" s="11" t="s">
        <v>158</v>
      </c>
      <c r="AX212" s="11" t="s">
        <v>73</v>
      </c>
      <c r="AY212" s="216" t="s">
        <v>136</v>
      </c>
    </row>
    <row r="213" spans="2:51" s="11" customFormat="1" ht="13.5">
      <c r="B213" s="205"/>
      <c r="C213" s="206"/>
      <c r="D213" s="207" t="s">
        <v>156</v>
      </c>
      <c r="E213" s="208" t="s">
        <v>22</v>
      </c>
      <c r="F213" s="209" t="s">
        <v>334</v>
      </c>
      <c r="G213" s="206"/>
      <c r="H213" s="210">
        <v>226.90725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156</v>
      </c>
      <c r="AU213" s="216" t="s">
        <v>83</v>
      </c>
      <c r="AV213" s="11" t="s">
        <v>83</v>
      </c>
      <c r="AW213" s="11" t="s">
        <v>158</v>
      </c>
      <c r="AX213" s="11" t="s">
        <v>73</v>
      </c>
      <c r="AY213" s="216" t="s">
        <v>136</v>
      </c>
    </row>
    <row r="214" spans="2:51" s="11" customFormat="1" ht="13.5">
      <c r="B214" s="205"/>
      <c r="C214" s="206"/>
      <c r="D214" s="207" t="s">
        <v>156</v>
      </c>
      <c r="E214" s="208" t="s">
        <v>22</v>
      </c>
      <c r="F214" s="209" t="s">
        <v>335</v>
      </c>
      <c r="G214" s="206"/>
      <c r="H214" s="210">
        <v>76.332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156</v>
      </c>
      <c r="AU214" s="216" t="s">
        <v>83</v>
      </c>
      <c r="AV214" s="11" t="s">
        <v>83</v>
      </c>
      <c r="AW214" s="11" t="s">
        <v>158</v>
      </c>
      <c r="AX214" s="11" t="s">
        <v>73</v>
      </c>
      <c r="AY214" s="216" t="s">
        <v>136</v>
      </c>
    </row>
    <row r="215" spans="2:51" s="11" customFormat="1" ht="13.5">
      <c r="B215" s="205"/>
      <c r="C215" s="206"/>
      <c r="D215" s="207" t="s">
        <v>156</v>
      </c>
      <c r="E215" s="208" t="s">
        <v>22</v>
      </c>
      <c r="F215" s="209" t="s">
        <v>336</v>
      </c>
      <c r="G215" s="206"/>
      <c r="H215" s="210">
        <v>88.02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156</v>
      </c>
      <c r="AU215" s="216" t="s">
        <v>83</v>
      </c>
      <c r="AV215" s="11" t="s">
        <v>83</v>
      </c>
      <c r="AW215" s="11" t="s">
        <v>158</v>
      </c>
      <c r="AX215" s="11" t="s">
        <v>73</v>
      </c>
      <c r="AY215" s="216" t="s">
        <v>136</v>
      </c>
    </row>
    <row r="216" spans="2:51" s="11" customFormat="1" ht="13.5">
      <c r="B216" s="205"/>
      <c r="C216" s="206"/>
      <c r="D216" s="207" t="s">
        <v>156</v>
      </c>
      <c r="E216" s="208" t="s">
        <v>22</v>
      </c>
      <c r="F216" s="209" t="s">
        <v>337</v>
      </c>
      <c r="G216" s="206"/>
      <c r="H216" s="210">
        <v>31.732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156</v>
      </c>
      <c r="AU216" s="216" t="s">
        <v>83</v>
      </c>
      <c r="AV216" s="11" t="s">
        <v>83</v>
      </c>
      <c r="AW216" s="11" t="s">
        <v>158</v>
      </c>
      <c r="AX216" s="11" t="s">
        <v>73</v>
      </c>
      <c r="AY216" s="216" t="s">
        <v>136</v>
      </c>
    </row>
    <row r="217" spans="2:51" s="11" customFormat="1" ht="13.5">
      <c r="B217" s="205"/>
      <c r="C217" s="206"/>
      <c r="D217" s="207" t="s">
        <v>156</v>
      </c>
      <c r="E217" s="208" t="s">
        <v>22</v>
      </c>
      <c r="F217" s="209" t="s">
        <v>338</v>
      </c>
      <c r="G217" s="206"/>
      <c r="H217" s="210">
        <v>33.296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156</v>
      </c>
      <c r="AU217" s="216" t="s">
        <v>83</v>
      </c>
      <c r="AV217" s="11" t="s">
        <v>83</v>
      </c>
      <c r="AW217" s="11" t="s">
        <v>158</v>
      </c>
      <c r="AX217" s="11" t="s">
        <v>73</v>
      </c>
      <c r="AY217" s="216" t="s">
        <v>136</v>
      </c>
    </row>
    <row r="218" spans="2:51" s="12" customFormat="1" ht="13.5">
      <c r="B218" s="217"/>
      <c r="C218" s="218"/>
      <c r="D218" s="207" t="s">
        <v>156</v>
      </c>
      <c r="E218" s="219" t="s">
        <v>22</v>
      </c>
      <c r="F218" s="220" t="s">
        <v>162</v>
      </c>
      <c r="G218" s="218"/>
      <c r="H218" s="221">
        <v>661.6995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156</v>
      </c>
      <c r="AU218" s="227" t="s">
        <v>83</v>
      </c>
      <c r="AV218" s="12" t="s">
        <v>143</v>
      </c>
      <c r="AW218" s="12" t="s">
        <v>158</v>
      </c>
      <c r="AX218" s="12" t="s">
        <v>81</v>
      </c>
      <c r="AY218" s="227" t="s">
        <v>136</v>
      </c>
    </row>
    <row r="219" spans="2:63" s="10" customFormat="1" ht="29.85" customHeight="1">
      <c r="B219" s="176"/>
      <c r="C219" s="177"/>
      <c r="D219" s="190" t="s">
        <v>72</v>
      </c>
      <c r="E219" s="191" t="s">
        <v>339</v>
      </c>
      <c r="F219" s="191" t="s">
        <v>340</v>
      </c>
      <c r="G219" s="177"/>
      <c r="H219" s="177"/>
      <c r="I219" s="180"/>
      <c r="J219" s="192">
        <f>BK219</f>
        <v>0</v>
      </c>
      <c r="K219" s="177"/>
      <c r="L219" s="182"/>
      <c r="M219" s="183"/>
      <c r="N219" s="184"/>
      <c r="O219" s="184"/>
      <c r="P219" s="185">
        <f>SUM(P220:P226)</f>
        <v>0</v>
      </c>
      <c r="Q219" s="184"/>
      <c r="R219" s="185">
        <f>SUM(R220:R226)</f>
        <v>0</v>
      </c>
      <c r="S219" s="184"/>
      <c r="T219" s="186">
        <f>SUM(T220:T226)</f>
        <v>0</v>
      </c>
      <c r="AR219" s="187" t="s">
        <v>81</v>
      </c>
      <c r="AT219" s="188" t="s">
        <v>72</v>
      </c>
      <c r="AU219" s="188" t="s">
        <v>81</v>
      </c>
      <c r="AY219" s="187" t="s">
        <v>136</v>
      </c>
      <c r="BK219" s="189">
        <f>SUM(BK220:BK226)</f>
        <v>0</v>
      </c>
    </row>
    <row r="220" spans="2:65" s="1" customFormat="1" ht="22.5" customHeight="1">
      <c r="B220" s="41"/>
      <c r="C220" s="193" t="s">
        <v>341</v>
      </c>
      <c r="D220" s="193" t="s">
        <v>139</v>
      </c>
      <c r="E220" s="194" t="s">
        <v>342</v>
      </c>
      <c r="F220" s="195" t="s">
        <v>343</v>
      </c>
      <c r="G220" s="196" t="s">
        <v>344</v>
      </c>
      <c r="H220" s="197">
        <v>96</v>
      </c>
      <c r="I220" s="198"/>
      <c r="J220" s="199">
        <f>ROUND(I220*H220,2)</f>
        <v>0</v>
      </c>
      <c r="K220" s="195" t="s">
        <v>22</v>
      </c>
      <c r="L220" s="61"/>
      <c r="M220" s="200" t="s">
        <v>22</v>
      </c>
      <c r="N220" s="201" t="s">
        <v>44</v>
      </c>
      <c r="O220" s="42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AR220" s="24" t="s">
        <v>143</v>
      </c>
      <c r="AT220" s="24" t="s">
        <v>139</v>
      </c>
      <c r="AU220" s="24" t="s">
        <v>83</v>
      </c>
      <c r="AY220" s="24" t="s">
        <v>136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4" t="s">
        <v>81</v>
      </c>
      <c r="BK220" s="204">
        <f>ROUND(I220*H220,2)</f>
        <v>0</v>
      </c>
      <c r="BL220" s="24" t="s">
        <v>143</v>
      </c>
      <c r="BM220" s="24" t="s">
        <v>345</v>
      </c>
    </row>
    <row r="221" spans="2:51" s="11" customFormat="1" ht="13.5">
      <c r="B221" s="205"/>
      <c r="C221" s="206"/>
      <c r="D221" s="228" t="s">
        <v>156</v>
      </c>
      <c r="E221" s="229" t="s">
        <v>22</v>
      </c>
      <c r="F221" s="230" t="s">
        <v>346</v>
      </c>
      <c r="G221" s="206"/>
      <c r="H221" s="231">
        <v>96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156</v>
      </c>
      <c r="AU221" s="216" t="s">
        <v>83</v>
      </c>
      <c r="AV221" s="11" t="s">
        <v>83</v>
      </c>
      <c r="AW221" s="11" t="s">
        <v>158</v>
      </c>
      <c r="AX221" s="11" t="s">
        <v>81</v>
      </c>
      <c r="AY221" s="216" t="s">
        <v>136</v>
      </c>
    </row>
    <row r="222" spans="2:65" s="1" customFormat="1" ht="22.5" customHeight="1">
      <c r="B222" s="41"/>
      <c r="C222" s="193" t="s">
        <v>347</v>
      </c>
      <c r="D222" s="193" t="s">
        <v>139</v>
      </c>
      <c r="E222" s="194" t="s">
        <v>348</v>
      </c>
      <c r="F222" s="195" t="s">
        <v>349</v>
      </c>
      <c r="G222" s="196" t="s">
        <v>350</v>
      </c>
      <c r="H222" s="197">
        <v>1</v>
      </c>
      <c r="I222" s="198"/>
      <c r="J222" s="199">
        <f>ROUND(I222*H222,2)</f>
        <v>0</v>
      </c>
      <c r="K222" s="195" t="s">
        <v>22</v>
      </c>
      <c r="L222" s="61"/>
      <c r="M222" s="200" t="s">
        <v>22</v>
      </c>
      <c r="N222" s="201" t="s">
        <v>44</v>
      </c>
      <c r="O222" s="42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AR222" s="24" t="s">
        <v>143</v>
      </c>
      <c r="AT222" s="24" t="s">
        <v>139</v>
      </c>
      <c r="AU222" s="24" t="s">
        <v>83</v>
      </c>
      <c r="AY222" s="24" t="s">
        <v>136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4" t="s">
        <v>81</v>
      </c>
      <c r="BK222" s="204">
        <f>ROUND(I222*H222,2)</f>
        <v>0</v>
      </c>
      <c r="BL222" s="24" t="s">
        <v>143</v>
      </c>
      <c r="BM222" s="24" t="s">
        <v>351</v>
      </c>
    </row>
    <row r="223" spans="2:65" s="1" customFormat="1" ht="31.5" customHeight="1">
      <c r="B223" s="41"/>
      <c r="C223" s="193" t="s">
        <v>352</v>
      </c>
      <c r="D223" s="193" t="s">
        <v>139</v>
      </c>
      <c r="E223" s="194" t="s">
        <v>353</v>
      </c>
      <c r="F223" s="195" t="s">
        <v>354</v>
      </c>
      <c r="G223" s="196" t="s">
        <v>350</v>
      </c>
      <c r="H223" s="197">
        <v>1</v>
      </c>
      <c r="I223" s="198"/>
      <c r="J223" s="199">
        <f>ROUND(I223*H223,2)</f>
        <v>0</v>
      </c>
      <c r="K223" s="195" t="s">
        <v>22</v>
      </c>
      <c r="L223" s="61"/>
      <c r="M223" s="200" t="s">
        <v>22</v>
      </c>
      <c r="N223" s="201" t="s">
        <v>44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4" t="s">
        <v>143</v>
      </c>
      <c r="AT223" s="24" t="s">
        <v>139</v>
      </c>
      <c r="AU223" s="24" t="s">
        <v>83</v>
      </c>
      <c r="AY223" s="24" t="s">
        <v>136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4" t="s">
        <v>81</v>
      </c>
      <c r="BK223" s="204">
        <f>ROUND(I223*H223,2)</f>
        <v>0</v>
      </c>
      <c r="BL223" s="24" t="s">
        <v>143</v>
      </c>
      <c r="BM223" s="24" t="s">
        <v>355</v>
      </c>
    </row>
    <row r="224" spans="2:65" s="1" customFormat="1" ht="22.5" customHeight="1">
      <c r="B224" s="41"/>
      <c r="C224" s="193" t="s">
        <v>356</v>
      </c>
      <c r="D224" s="193" t="s">
        <v>139</v>
      </c>
      <c r="E224" s="194" t="s">
        <v>357</v>
      </c>
      <c r="F224" s="195" t="s">
        <v>358</v>
      </c>
      <c r="G224" s="196" t="s">
        <v>350</v>
      </c>
      <c r="H224" s="197">
        <v>1</v>
      </c>
      <c r="I224" s="198"/>
      <c r="J224" s="199">
        <f>ROUND(I224*H224,2)</f>
        <v>0</v>
      </c>
      <c r="K224" s="195" t="s">
        <v>22</v>
      </c>
      <c r="L224" s="61"/>
      <c r="M224" s="200" t="s">
        <v>22</v>
      </c>
      <c r="N224" s="201" t="s">
        <v>44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24" t="s">
        <v>143</v>
      </c>
      <c r="AT224" s="24" t="s">
        <v>139</v>
      </c>
      <c r="AU224" s="24" t="s">
        <v>83</v>
      </c>
      <c r="AY224" s="24" t="s">
        <v>136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4" t="s">
        <v>81</v>
      </c>
      <c r="BK224" s="204">
        <f>ROUND(I224*H224,2)</f>
        <v>0</v>
      </c>
      <c r="BL224" s="24" t="s">
        <v>143</v>
      </c>
      <c r="BM224" s="24" t="s">
        <v>359</v>
      </c>
    </row>
    <row r="225" spans="2:65" s="1" customFormat="1" ht="31.5" customHeight="1">
      <c r="B225" s="41"/>
      <c r="C225" s="193" t="s">
        <v>360</v>
      </c>
      <c r="D225" s="193" t="s">
        <v>139</v>
      </c>
      <c r="E225" s="194" t="s">
        <v>361</v>
      </c>
      <c r="F225" s="195" t="s">
        <v>362</v>
      </c>
      <c r="G225" s="196" t="s">
        <v>363</v>
      </c>
      <c r="H225" s="197">
        <v>50</v>
      </c>
      <c r="I225" s="198"/>
      <c r="J225" s="199">
        <f>ROUND(I225*H225,2)</f>
        <v>0</v>
      </c>
      <c r="K225" s="195" t="s">
        <v>22</v>
      </c>
      <c r="L225" s="61"/>
      <c r="M225" s="200" t="s">
        <v>22</v>
      </c>
      <c r="N225" s="201" t="s">
        <v>44</v>
      </c>
      <c r="O225" s="42"/>
      <c r="P225" s="202">
        <f>O225*H225</f>
        <v>0</v>
      </c>
      <c r="Q225" s="202">
        <v>0</v>
      </c>
      <c r="R225" s="202">
        <f>Q225*H225</f>
        <v>0</v>
      </c>
      <c r="S225" s="202">
        <v>0</v>
      </c>
      <c r="T225" s="203">
        <f>S225*H225</f>
        <v>0</v>
      </c>
      <c r="AR225" s="24" t="s">
        <v>143</v>
      </c>
      <c r="AT225" s="24" t="s">
        <v>139</v>
      </c>
      <c r="AU225" s="24" t="s">
        <v>83</v>
      </c>
      <c r="AY225" s="24" t="s">
        <v>136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4" t="s">
        <v>81</v>
      </c>
      <c r="BK225" s="204">
        <f>ROUND(I225*H225,2)</f>
        <v>0</v>
      </c>
      <c r="BL225" s="24" t="s">
        <v>143</v>
      </c>
      <c r="BM225" s="24" t="s">
        <v>364</v>
      </c>
    </row>
    <row r="226" spans="2:51" s="11" customFormat="1" ht="13.5">
      <c r="B226" s="205"/>
      <c r="C226" s="206"/>
      <c r="D226" s="207" t="s">
        <v>156</v>
      </c>
      <c r="E226" s="208" t="s">
        <v>22</v>
      </c>
      <c r="F226" s="209" t="s">
        <v>365</v>
      </c>
      <c r="G226" s="206"/>
      <c r="H226" s="210">
        <v>50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156</v>
      </c>
      <c r="AU226" s="216" t="s">
        <v>83</v>
      </c>
      <c r="AV226" s="11" t="s">
        <v>83</v>
      </c>
      <c r="AW226" s="11" t="s">
        <v>158</v>
      </c>
      <c r="AX226" s="11" t="s">
        <v>81</v>
      </c>
      <c r="AY226" s="216" t="s">
        <v>136</v>
      </c>
    </row>
    <row r="227" spans="2:63" s="10" customFormat="1" ht="29.85" customHeight="1">
      <c r="B227" s="176"/>
      <c r="C227" s="177"/>
      <c r="D227" s="190" t="s">
        <v>72</v>
      </c>
      <c r="E227" s="191" t="s">
        <v>366</v>
      </c>
      <c r="F227" s="191" t="s">
        <v>367</v>
      </c>
      <c r="G227" s="177"/>
      <c r="H227" s="177"/>
      <c r="I227" s="180"/>
      <c r="J227" s="192">
        <f>BK227</f>
        <v>0</v>
      </c>
      <c r="K227" s="177"/>
      <c r="L227" s="182"/>
      <c r="M227" s="183"/>
      <c r="N227" s="184"/>
      <c r="O227" s="184"/>
      <c r="P227" s="185">
        <f>SUM(P228:P238)</f>
        <v>0</v>
      </c>
      <c r="Q227" s="184"/>
      <c r="R227" s="185">
        <f>SUM(R228:R238)</f>
        <v>0.0009514699999999999</v>
      </c>
      <c r="S227" s="184"/>
      <c r="T227" s="186">
        <f>SUM(T228:T238)</f>
        <v>0</v>
      </c>
      <c r="AR227" s="187" t="s">
        <v>81</v>
      </c>
      <c r="AT227" s="188" t="s">
        <v>72</v>
      </c>
      <c r="AU227" s="188" t="s">
        <v>81</v>
      </c>
      <c r="AY227" s="187" t="s">
        <v>136</v>
      </c>
      <c r="BK227" s="189">
        <f>SUM(BK228:BK238)</f>
        <v>0</v>
      </c>
    </row>
    <row r="228" spans="2:65" s="1" customFormat="1" ht="57" customHeight="1">
      <c r="B228" s="41"/>
      <c r="C228" s="193" t="s">
        <v>368</v>
      </c>
      <c r="D228" s="193" t="s">
        <v>139</v>
      </c>
      <c r="E228" s="194" t="s">
        <v>369</v>
      </c>
      <c r="F228" s="195" t="s">
        <v>370</v>
      </c>
      <c r="G228" s="196" t="s">
        <v>142</v>
      </c>
      <c r="H228" s="197">
        <v>761.063</v>
      </c>
      <c r="I228" s="198"/>
      <c r="J228" s="199">
        <f>ROUND(I228*H228,2)</f>
        <v>0</v>
      </c>
      <c r="K228" s="195" t="s">
        <v>22</v>
      </c>
      <c r="L228" s="61"/>
      <c r="M228" s="200" t="s">
        <v>22</v>
      </c>
      <c r="N228" s="201" t="s">
        <v>44</v>
      </c>
      <c r="O228" s="4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AR228" s="24" t="s">
        <v>143</v>
      </c>
      <c r="AT228" s="24" t="s">
        <v>139</v>
      </c>
      <c r="AU228" s="24" t="s">
        <v>83</v>
      </c>
      <c r="AY228" s="24" t="s">
        <v>136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4" t="s">
        <v>81</v>
      </c>
      <c r="BK228" s="204">
        <f>ROUND(I228*H228,2)</f>
        <v>0</v>
      </c>
      <c r="BL228" s="24" t="s">
        <v>143</v>
      </c>
      <c r="BM228" s="24" t="s">
        <v>371</v>
      </c>
    </row>
    <row r="229" spans="2:51" s="11" customFormat="1" ht="13.5">
      <c r="B229" s="205"/>
      <c r="C229" s="206"/>
      <c r="D229" s="207" t="s">
        <v>156</v>
      </c>
      <c r="E229" s="208" t="s">
        <v>22</v>
      </c>
      <c r="F229" s="209" t="s">
        <v>372</v>
      </c>
      <c r="G229" s="206"/>
      <c r="H229" s="210">
        <v>280.28175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156</v>
      </c>
      <c r="AU229" s="216" t="s">
        <v>83</v>
      </c>
      <c r="AV229" s="11" t="s">
        <v>83</v>
      </c>
      <c r="AW229" s="11" t="s">
        <v>158</v>
      </c>
      <c r="AX229" s="11" t="s">
        <v>73</v>
      </c>
      <c r="AY229" s="216" t="s">
        <v>136</v>
      </c>
    </row>
    <row r="230" spans="2:51" s="11" customFormat="1" ht="13.5">
      <c r="B230" s="205"/>
      <c r="C230" s="206"/>
      <c r="D230" s="207" t="s">
        <v>156</v>
      </c>
      <c r="E230" s="208" t="s">
        <v>22</v>
      </c>
      <c r="F230" s="209" t="s">
        <v>373</v>
      </c>
      <c r="G230" s="206"/>
      <c r="H230" s="210">
        <v>292.10175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156</v>
      </c>
      <c r="AU230" s="216" t="s">
        <v>83</v>
      </c>
      <c r="AV230" s="11" t="s">
        <v>83</v>
      </c>
      <c r="AW230" s="11" t="s">
        <v>158</v>
      </c>
      <c r="AX230" s="11" t="s">
        <v>73</v>
      </c>
      <c r="AY230" s="216" t="s">
        <v>136</v>
      </c>
    </row>
    <row r="231" spans="2:51" s="11" customFormat="1" ht="13.5">
      <c r="B231" s="205"/>
      <c r="C231" s="206"/>
      <c r="D231" s="207" t="s">
        <v>156</v>
      </c>
      <c r="E231" s="208" t="s">
        <v>22</v>
      </c>
      <c r="F231" s="209" t="s">
        <v>374</v>
      </c>
      <c r="G231" s="206"/>
      <c r="H231" s="210">
        <v>91.002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156</v>
      </c>
      <c r="AU231" s="216" t="s">
        <v>83</v>
      </c>
      <c r="AV231" s="11" t="s">
        <v>83</v>
      </c>
      <c r="AW231" s="11" t="s">
        <v>158</v>
      </c>
      <c r="AX231" s="11" t="s">
        <v>73</v>
      </c>
      <c r="AY231" s="216" t="s">
        <v>136</v>
      </c>
    </row>
    <row r="232" spans="2:51" s="11" customFormat="1" ht="13.5">
      <c r="B232" s="205"/>
      <c r="C232" s="206"/>
      <c r="D232" s="207" t="s">
        <v>156</v>
      </c>
      <c r="E232" s="208" t="s">
        <v>22</v>
      </c>
      <c r="F232" s="209" t="s">
        <v>375</v>
      </c>
      <c r="G232" s="206"/>
      <c r="H232" s="210">
        <v>97.677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156</v>
      </c>
      <c r="AU232" s="216" t="s">
        <v>83</v>
      </c>
      <c r="AV232" s="11" t="s">
        <v>83</v>
      </c>
      <c r="AW232" s="11" t="s">
        <v>158</v>
      </c>
      <c r="AX232" s="11" t="s">
        <v>73</v>
      </c>
      <c r="AY232" s="216" t="s">
        <v>136</v>
      </c>
    </row>
    <row r="233" spans="2:51" s="12" customFormat="1" ht="13.5">
      <c r="B233" s="217"/>
      <c r="C233" s="218"/>
      <c r="D233" s="228" t="s">
        <v>156</v>
      </c>
      <c r="E233" s="242" t="s">
        <v>22</v>
      </c>
      <c r="F233" s="243" t="s">
        <v>162</v>
      </c>
      <c r="G233" s="218"/>
      <c r="H233" s="244">
        <v>761.0625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156</v>
      </c>
      <c r="AU233" s="227" t="s">
        <v>83</v>
      </c>
      <c r="AV233" s="12" t="s">
        <v>143</v>
      </c>
      <c r="AW233" s="12" t="s">
        <v>158</v>
      </c>
      <c r="AX233" s="12" t="s">
        <v>81</v>
      </c>
      <c r="AY233" s="227" t="s">
        <v>136</v>
      </c>
    </row>
    <row r="234" spans="2:65" s="1" customFormat="1" ht="31.5" customHeight="1">
      <c r="B234" s="41"/>
      <c r="C234" s="193" t="s">
        <v>376</v>
      </c>
      <c r="D234" s="193" t="s">
        <v>139</v>
      </c>
      <c r="E234" s="194" t="s">
        <v>377</v>
      </c>
      <c r="F234" s="195" t="s">
        <v>378</v>
      </c>
      <c r="G234" s="196" t="s">
        <v>142</v>
      </c>
      <c r="H234" s="197">
        <v>7.319</v>
      </c>
      <c r="I234" s="198"/>
      <c r="J234" s="199">
        <f>ROUND(I234*H234,2)</f>
        <v>0</v>
      </c>
      <c r="K234" s="195" t="s">
        <v>147</v>
      </c>
      <c r="L234" s="61"/>
      <c r="M234" s="200" t="s">
        <v>22</v>
      </c>
      <c r="N234" s="201" t="s">
        <v>44</v>
      </c>
      <c r="O234" s="42"/>
      <c r="P234" s="202">
        <f>O234*H234</f>
        <v>0</v>
      </c>
      <c r="Q234" s="202">
        <v>0.00013</v>
      </c>
      <c r="R234" s="202">
        <f>Q234*H234</f>
        <v>0.0009514699999999999</v>
      </c>
      <c r="S234" s="202">
        <v>0</v>
      </c>
      <c r="T234" s="203">
        <f>S234*H234</f>
        <v>0</v>
      </c>
      <c r="AR234" s="24" t="s">
        <v>143</v>
      </c>
      <c r="AT234" s="24" t="s">
        <v>139</v>
      </c>
      <c r="AU234" s="24" t="s">
        <v>83</v>
      </c>
      <c r="AY234" s="24" t="s">
        <v>136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4" t="s">
        <v>81</v>
      </c>
      <c r="BK234" s="204">
        <f>ROUND(I234*H234,2)</f>
        <v>0</v>
      </c>
      <c r="BL234" s="24" t="s">
        <v>143</v>
      </c>
      <c r="BM234" s="24" t="s">
        <v>379</v>
      </c>
    </row>
    <row r="235" spans="2:51" s="13" customFormat="1" ht="13.5">
      <c r="B235" s="245"/>
      <c r="C235" s="246"/>
      <c r="D235" s="207" t="s">
        <v>156</v>
      </c>
      <c r="E235" s="247" t="s">
        <v>22</v>
      </c>
      <c r="F235" s="248" t="s">
        <v>380</v>
      </c>
      <c r="G235" s="246"/>
      <c r="H235" s="249" t="s">
        <v>22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AT235" s="255" t="s">
        <v>156</v>
      </c>
      <c r="AU235" s="255" t="s">
        <v>83</v>
      </c>
      <c r="AV235" s="13" t="s">
        <v>81</v>
      </c>
      <c r="AW235" s="13" t="s">
        <v>158</v>
      </c>
      <c r="AX235" s="13" t="s">
        <v>73</v>
      </c>
      <c r="AY235" s="255" t="s">
        <v>136</v>
      </c>
    </row>
    <row r="236" spans="2:51" s="11" customFormat="1" ht="13.5">
      <c r="B236" s="205"/>
      <c r="C236" s="206"/>
      <c r="D236" s="207" t="s">
        <v>156</v>
      </c>
      <c r="E236" s="208" t="s">
        <v>22</v>
      </c>
      <c r="F236" s="209" t="s">
        <v>202</v>
      </c>
      <c r="G236" s="206"/>
      <c r="H236" s="210">
        <v>2.12825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156</v>
      </c>
      <c r="AU236" s="216" t="s">
        <v>83</v>
      </c>
      <c r="AV236" s="11" t="s">
        <v>83</v>
      </c>
      <c r="AW236" s="11" t="s">
        <v>158</v>
      </c>
      <c r="AX236" s="11" t="s">
        <v>73</v>
      </c>
      <c r="AY236" s="216" t="s">
        <v>136</v>
      </c>
    </row>
    <row r="237" spans="2:51" s="11" customFormat="1" ht="13.5">
      <c r="B237" s="205"/>
      <c r="C237" s="206"/>
      <c r="D237" s="207" t="s">
        <v>156</v>
      </c>
      <c r="E237" s="208" t="s">
        <v>22</v>
      </c>
      <c r="F237" s="209" t="s">
        <v>381</v>
      </c>
      <c r="G237" s="206"/>
      <c r="H237" s="210">
        <v>5.191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156</v>
      </c>
      <c r="AU237" s="216" t="s">
        <v>83</v>
      </c>
      <c r="AV237" s="11" t="s">
        <v>83</v>
      </c>
      <c r="AW237" s="11" t="s">
        <v>158</v>
      </c>
      <c r="AX237" s="11" t="s">
        <v>73</v>
      </c>
      <c r="AY237" s="216" t="s">
        <v>136</v>
      </c>
    </row>
    <row r="238" spans="2:51" s="12" customFormat="1" ht="13.5">
      <c r="B238" s="217"/>
      <c r="C238" s="218"/>
      <c r="D238" s="207" t="s">
        <v>156</v>
      </c>
      <c r="E238" s="219" t="s">
        <v>22</v>
      </c>
      <c r="F238" s="220" t="s">
        <v>162</v>
      </c>
      <c r="G238" s="218"/>
      <c r="H238" s="221">
        <v>7.31925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156</v>
      </c>
      <c r="AU238" s="227" t="s">
        <v>83</v>
      </c>
      <c r="AV238" s="12" t="s">
        <v>143</v>
      </c>
      <c r="AW238" s="12" t="s">
        <v>158</v>
      </c>
      <c r="AX238" s="12" t="s">
        <v>81</v>
      </c>
      <c r="AY238" s="227" t="s">
        <v>136</v>
      </c>
    </row>
    <row r="239" spans="2:63" s="10" customFormat="1" ht="29.85" customHeight="1">
      <c r="B239" s="176"/>
      <c r="C239" s="177"/>
      <c r="D239" s="190" t="s">
        <v>72</v>
      </c>
      <c r="E239" s="191" t="s">
        <v>382</v>
      </c>
      <c r="F239" s="191" t="s">
        <v>383</v>
      </c>
      <c r="G239" s="177"/>
      <c r="H239" s="177"/>
      <c r="I239" s="180"/>
      <c r="J239" s="192">
        <f>BK239</f>
        <v>0</v>
      </c>
      <c r="K239" s="177"/>
      <c r="L239" s="182"/>
      <c r="M239" s="183"/>
      <c r="N239" s="184"/>
      <c r="O239" s="184"/>
      <c r="P239" s="185">
        <f>SUM(P240:P268)</f>
        <v>0</v>
      </c>
      <c r="Q239" s="184"/>
      <c r="R239" s="185">
        <f>SUM(R240:R268)</f>
        <v>0</v>
      </c>
      <c r="S239" s="184"/>
      <c r="T239" s="186">
        <f>SUM(T240:T268)</f>
        <v>1.4096745</v>
      </c>
      <c r="AR239" s="187" t="s">
        <v>81</v>
      </c>
      <c r="AT239" s="188" t="s">
        <v>72</v>
      </c>
      <c r="AU239" s="188" t="s">
        <v>81</v>
      </c>
      <c r="AY239" s="187" t="s">
        <v>136</v>
      </c>
      <c r="BK239" s="189">
        <f>SUM(BK240:BK268)</f>
        <v>0</v>
      </c>
    </row>
    <row r="240" spans="2:65" s="1" customFormat="1" ht="22.5" customHeight="1">
      <c r="B240" s="41"/>
      <c r="C240" s="193" t="s">
        <v>384</v>
      </c>
      <c r="D240" s="193" t="s">
        <v>139</v>
      </c>
      <c r="E240" s="194" t="s">
        <v>385</v>
      </c>
      <c r="F240" s="195" t="s">
        <v>386</v>
      </c>
      <c r="G240" s="196" t="s">
        <v>344</v>
      </c>
      <c r="H240" s="197">
        <v>2</v>
      </c>
      <c r="I240" s="198"/>
      <c r="J240" s="199">
        <f>ROUND(I240*H240,2)</f>
        <v>0</v>
      </c>
      <c r="K240" s="195" t="s">
        <v>147</v>
      </c>
      <c r="L240" s="61"/>
      <c r="M240" s="200" t="s">
        <v>22</v>
      </c>
      <c r="N240" s="201" t="s">
        <v>44</v>
      </c>
      <c r="O240" s="42"/>
      <c r="P240" s="202">
        <f>O240*H240</f>
        <v>0</v>
      </c>
      <c r="Q240" s="202">
        <v>0</v>
      </c>
      <c r="R240" s="202">
        <f>Q240*H240</f>
        <v>0</v>
      </c>
      <c r="S240" s="202">
        <v>0.01705</v>
      </c>
      <c r="T240" s="203">
        <f>S240*H240</f>
        <v>0.0341</v>
      </c>
      <c r="AR240" s="24" t="s">
        <v>143</v>
      </c>
      <c r="AT240" s="24" t="s">
        <v>139</v>
      </c>
      <c r="AU240" s="24" t="s">
        <v>83</v>
      </c>
      <c r="AY240" s="24" t="s">
        <v>136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4" t="s">
        <v>81</v>
      </c>
      <c r="BK240" s="204">
        <f>ROUND(I240*H240,2)</f>
        <v>0</v>
      </c>
      <c r="BL240" s="24" t="s">
        <v>143</v>
      </c>
      <c r="BM240" s="24" t="s">
        <v>387</v>
      </c>
    </row>
    <row r="241" spans="2:51" s="11" customFormat="1" ht="13.5">
      <c r="B241" s="205"/>
      <c r="C241" s="206"/>
      <c r="D241" s="228" t="s">
        <v>156</v>
      </c>
      <c r="E241" s="229" t="s">
        <v>22</v>
      </c>
      <c r="F241" s="230" t="s">
        <v>388</v>
      </c>
      <c r="G241" s="206"/>
      <c r="H241" s="231">
        <v>2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156</v>
      </c>
      <c r="AU241" s="216" t="s">
        <v>83</v>
      </c>
      <c r="AV241" s="11" t="s">
        <v>83</v>
      </c>
      <c r="AW241" s="11" t="s">
        <v>158</v>
      </c>
      <c r="AX241" s="11" t="s">
        <v>81</v>
      </c>
      <c r="AY241" s="216" t="s">
        <v>136</v>
      </c>
    </row>
    <row r="242" spans="2:65" s="1" customFormat="1" ht="22.5" customHeight="1">
      <c r="B242" s="41"/>
      <c r="C242" s="193" t="s">
        <v>389</v>
      </c>
      <c r="D242" s="193" t="s">
        <v>139</v>
      </c>
      <c r="E242" s="194" t="s">
        <v>390</v>
      </c>
      <c r="F242" s="195" t="s">
        <v>391</v>
      </c>
      <c r="G242" s="196" t="s">
        <v>276</v>
      </c>
      <c r="H242" s="197">
        <v>174.6</v>
      </c>
      <c r="I242" s="198"/>
      <c r="J242" s="199">
        <f>ROUND(I242*H242,2)</f>
        <v>0</v>
      </c>
      <c r="K242" s="195" t="s">
        <v>147</v>
      </c>
      <c r="L242" s="61"/>
      <c r="M242" s="200" t="s">
        <v>22</v>
      </c>
      <c r="N242" s="201" t="s">
        <v>44</v>
      </c>
      <c r="O242" s="42"/>
      <c r="P242" s="202">
        <f>O242*H242</f>
        <v>0</v>
      </c>
      <c r="Q242" s="202">
        <v>0</v>
      </c>
      <c r="R242" s="202">
        <f>Q242*H242</f>
        <v>0</v>
      </c>
      <c r="S242" s="202">
        <v>0.00167</v>
      </c>
      <c r="T242" s="203">
        <f>S242*H242</f>
        <v>0.291582</v>
      </c>
      <c r="AR242" s="24" t="s">
        <v>143</v>
      </c>
      <c r="AT242" s="24" t="s">
        <v>139</v>
      </c>
      <c r="AU242" s="24" t="s">
        <v>83</v>
      </c>
      <c r="AY242" s="24" t="s">
        <v>136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4" t="s">
        <v>81</v>
      </c>
      <c r="BK242" s="204">
        <f>ROUND(I242*H242,2)</f>
        <v>0</v>
      </c>
      <c r="BL242" s="24" t="s">
        <v>143</v>
      </c>
      <c r="BM242" s="24" t="s">
        <v>392</v>
      </c>
    </row>
    <row r="243" spans="2:51" s="11" customFormat="1" ht="13.5">
      <c r="B243" s="205"/>
      <c r="C243" s="206"/>
      <c r="D243" s="207" t="s">
        <v>156</v>
      </c>
      <c r="E243" s="208" t="s">
        <v>22</v>
      </c>
      <c r="F243" s="209" t="s">
        <v>393</v>
      </c>
      <c r="G243" s="206"/>
      <c r="H243" s="210">
        <v>84.7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156</v>
      </c>
      <c r="AU243" s="216" t="s">
        <v>83</v>
      </c>
      <c r="AV243" s="11" t="s">
        <v>83</v>
      </c>
      <c r="AW243" s="11" t="s">
        <v>158</v>
      </c>
      <c r="AX243" s="11" t="s">
        <v>73</v>
      </c>
      <c r="AY243" s="216" t="s">
        <v>136</v>
      </c>
    </row>
    <row r="244" spans="2:51" s="11" customFormat="1" ht="13.5">
      <c r="B244" s="205"/>
      <c r="C244" s="206"/>
      <c r="D244" s="207" t="s">
        <v>156</v>
      </c>
      <c r="E244" s="208" t="s">
        <v>22</v>
      </c>
      <c r="F244" s="209" t="s">
        <v>394</v>
      </c>
      <c r="G244" s="206"/>
      <c r="H244" s="210">
        <v>82.4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156</v>
      </c>
      <c r="AU244" s="216" t="s">
        <v>83</v>
      </c>
      <c r="AV244" s="11" t="s">
        <v>83</v>
      </c>
      <c r="AW244" s="11" t="s">
        <v>158</v>
      </c>
      <c r="AX244" s="11" t="s">
        <v>73</v>
      </c>
      <c r="AY244" s="216" t="s">
        <v>136</v>
      </c>
    </row>
    <row r="245" spans="2:51" s="11" customFormat="1" ht="13.5">
      <c r="B245" s="205"/>
      <c r="C245" s="206"/>
      <c r="D245" s="207" t="s">
        <v>156</v>
      </c>
      <c r="E245" s="208" t="s">
        <v>22</v>
      </c>
      <c r="F245" s="209" t="s">
        <v>395</v>
      </c>
      <c r="G245" s="206"/>
      <c r="H245" s="210">
        <v>2.5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156</v>
      </c>
      <c r="AU245" s="216" t="s">
        <v>83</v>
      </c>
      <c r="AV245" s="11" t="s">
        <v>83</v>
      </c>
      <c r="AW245" s="11" t="s">
        <v>158</v>
      </c>
      <c r="AX245" s="11" t="s">
        <v>73</v>
      </c>
      <c r="AY245" s="216" t="s">
        <v>136</v>
      </c>
    </row>
    <row r="246" spans="2:51" s="11" customFormat="1" ht="13.5">
      <c r="B246" s="205"/>
      <c r="C246" s="206"/>
      <c r="D246" s="207" t="s">
        <v>156</v>
      </c>
      <c r="E246" s="208" t="s">
        <v>22</v>
      </c>
      <c r="F246" s="209" t="s">
        <v>396</v>
      </c>
      <c r="G246" s="206"/>
      <c r="H246" s="210">
        <v>5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156</v>
      </c>
      <c r="AU246" s="216" t="s">
        <v>83</v>
      </c>
      <c r="AV246" s="11" t="s">
        <v>83</v>
      </c>
      <c r="AW246" s="11" t="s">
        <v>158</v>
      </c>
      <c r="AX246" s="11" t="s">
        <v>73</v>
      </c>
      <c r="AY246" s="216" t="s">
        <v>136</v>
      </c>
    </row>
    <row r="247" spans="2:51" s="12" customFormat="1" ht="13.5">
      <c r="B247" s="217"/>
      <c r="C247" s="218"/>
      <c r="D247" s="228" t="s">
        <v>156</v>
      </c>
      <c r="E247" s="242" t="s">
        <v>22</v>
      </c>
      <c r="F247" s="243" t="s">
        <v>162</v>
      </c>
      <c r="G247" s="218"/>
      <c r="H247" s="244">
        <v>174.6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156</v>
      </c>
      <c r="AU247" s="227" t="s">
        <v>83</v>
      </c>
      <c r="AV247" s="12" t="s">
        <v>143</v>
      </c>
      <c r="AW247" s="12" t="s">
        <v>158</v>
      </c>
      <c r="AX247" s="12" t="s">
        <v>81</v>
      </c>
      <c r="AY247" s="227" t="s">
        <v>136</v>
      </c>
    </row>
    <row r="248" spans="2:65" s="1" customFormat="1" ht="22.5" customHeight="1">
      <c r="B248" s="41"/>
      <c r="C248" s="193" t="s">
        <v>397</v>
      </c>
      <c r="D248" s="193" t="s">
        <v>139</v>
      </c>
      <c r="E248" s="194" t="s">
        <v>398</v>
      </c>
      <c r="F248" s="195" t="s">
        <v>399</v>
      </c>
      <c r="G248" s="196" t="s">
        <v>344</v>
      </c>
      <c r="H248" s="197">
        <v>9</v>
      </c>
      <c r="I248" s="198"/>
      <c r="J248" s="199">
        <f>ROUND(I248*H248,2)</f>
        <v>0</v>
      </c>
      <c r="K248" s="195" t="s">
        <v>22</v>
      </c>
      <c r="L248" s="61"/>
      <c r="M248" s="200" t="s">
        <v>22</v>
      </c>
      <c r="N248" s="201" t="s">
        <v>44</v>
      </c>
      <c r="O248" s="42"/>
      <c r="P248" s="202">
        <f>O248*H248</f>
        <v>0</v>
      </c>
      <c r="Q248" s="202">
        <v>0</v>
      </c>
      <c r="R248" s="202">
        <f>Q248*H248</f>
        <v>0</v>
      </c>
      <c r="S248" s="202">
        <v>0.00188</v>
      </c>
      <c r="T248" s="203">
        <f>S248*H248</f>
        <v>0.01692</v>
      </c>
      <c r="AR248" s="24" t="s">
        <v>143</v>
      </c>
      <c r="AT248" s="24" t="s">
        <v>139</v>
      </c>
      <c r="AU248" s="24" t="s">
        <v>83</v>
      </c>
      <c r="AY248" s="24" t="s">
        <v>136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81</v>
      </c>
      <c r="BK248" s="204">
        <f>ROUND(I248*H248,2)</f>
        <v>0</v>
      </c>
      <c r="BL248" s="24" t="s">
        <v>143</v>
      </c>
      <c r="BM248" s="24" t="s">
        <v>400</v>
      </c>
    </row>
    <row r="249" spans="2:51" s="11" customFormat="1" ht="13.5">
      <c r="B249" s="205"/>
      <c r="C249" s="206"/>
      <c r="D249" s="228" t="s">
        <v>156</v>
      </c>
      <c r="E249" s="229" t="s">
        <v>22</v>
      </c>
      <c r="F249" s="230" t="s">
        <v>401</v>
      </c>
      <c r="G249" s="206"/>
      <c r="H249" s="231">
        <v>9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156</v>
      </c>
      <c r="AU249" s="216" t="s">
        <v>83</v>
      </c>
      <c r="AV249" s="11" t="s">
        <v>83</v>
      </c>
      <c r="AW249" s="11" t="s">
        <v>158</v>
      </c>
      <c r="AX249" s="11" t="s">
        <v>81</v>
      </c>
      <c r="AY249" s="216" t="s">
        <v>136</v>
      </c>
    </row>
    <row r="250" spans="2:65" s="1" customFormat="1" ht="22.5" customHeight="1">
      <c r="B250" s="41"/>
      <c r="C250" s="193" t="s">
        <v>402</v>
      </c>
      <c r="D250" s="193" t="s">
        <v>139</v>
      </c>
      <c r="E250" s="194" t="s">
        <v>403</v>
      </c>
      <c r="F250" s="195" t="s">
        <v>404</v>
      </c>
      <c r="G250" s="196" t="s">
        <v>276</v>
      </c>
      <c r="H250" s="197">
        <v>10.25</v>
      </c>
      <c r="I250" s="198"/>
      <c r="J250" s="199">
        <f>ROUND(I250*H250,2)</f>
        <v>0</v>
      </c>
      <c r="K250" s="195" t="s">
        <v>147</v>
      </c>
      <c r="L250" s="61"/>
      <c r="M250" s="200" t="s">
        <v>22</v>
      </c>
      <c r="N250" s="201" t="s">
        <v>44</v>
      </c>
      <c r="O250" s="42"/>
      <c r="P250" s="202">
        <f>O250*H250</f>
        <v>0</v>
      </c>
      <c r="Q250" s="202">
        <v>0</v>
      </c>
      <c r="R250" s="202">
        <f>Q250*H250</f>
        <v>0</v>
      </c>
      <c r="S250" s="202">
        <v>0.00175</v>
      </c>
      <c r="T250" s="203">
        <f>S250*H250</f>
        <v>0.017937500000000002</v>
      </c>
      <c r="AR250" s="24" t="s">
        <v>143</v>
      </c>
      <c r="AT250" s="24" t="s">
        <v>139</v>
      </c>
      <c r="AU250" s="24" t="s">
        <v>83</v>
      </c>
      <c r="AY250" s="24" t="s">
        <v>136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4" t="s">
        <v>81</v>
      </c>
      <c r="BK250" s="204">
        <f>ROUND(I250*H250,2)</f>
        <v>0</v>
      </c>
      <c r="BL250" s="24" t="s">
        <v>143</v>
      </c>
      <c r="BM250" s="24" t="s">
        <v>405</v>
      </c>
    </row>
    <row r="251" spans="2:51" s="11" customFormat="1" ht="13.5">
      <c r="B251" s="205"/>
      <c r="C251" s="206"/>
      <c r="D251" s="207" t="s">
        <v>156</v>
      </c>
      <c r="E251" s="208" t="s">
        <v>22</v>
      </c>
      <c r="F251" s="209" t="s">
        <v>406</v>
      </c>
      <c r="G251" s="206"/>
      <c r="H251" s="210">
        <v>8.4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156</v>
      </c>
      <c r="AU251" s="216" t="s">
        <v>83</v>
      </c>
      <c r="AV251" s="11" t="s">
        <v>83</v>
      </c>
      <c r="AW251" s="11" t="s">
        <v>158</v>
      </c>
      <c r="AX251" s="11" t="s">
        <v>73</v>
      </c>
      <c r="AY251" s="216" t="s">
        <v>136</v>
      </c>
    </row>
    <row r="252" spans="2:51" s="11" customFormat="1" ht="13.5">
      <c r="B252" s="205"/>
      <c r="C252" s="206"/>
      <c r="D252" s="207" t="s">
        <v>156</v>
      </c>
      <c r="E252" s="208" t="s">
        <v>22</v>
      </c>
      <c r="F252" s="209" t="s">
        <v>407</v>
      </c>
      <c r="G252" s="206"/>
      <c r="H252" s="210">
        <v>1.85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156</v>
      </c>
      <c r="AU252" s="216" t="s">
        <v>83</v>
      </c>
      <c r="AV252" s="11" t="s">
        <v>83</v>
      </c>
      <c r="AW252" s="11" t="s">
        <v>158</v>
      </c>
      <c r="AX252" s="11" t="s">
        <v>73</v>
      </c>
      <c r="AY252" s="216" t="s">
        <v>136</v>
      </c>
    </row>
    <row r="253" spans="2:51" s="12" customFormat="1" ht="13.5">
      <c r="B253" s="217"/>
      <c r="C253" s="218"/>
      <c r="D253" s="228" t="s">
        <v>156</v>
      </c>
      <c r="E253" s="242" t="s">
        <v>22</v>
      </c>
      <c r="F253" s="243" t="s">
        <v>162</v>
      </c>
      <c r="G253" s="218"/>
      <c r="H253" s="244">
        <v>10.25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156</v>
      </c>
      <c r="AU253" s="227" t="s">
        <v>83</v>
      </c>
      <c r="AV253" s="12" t="s">
        <v>143</v>
      </c>
      <c r="AW253" s="12" t="s">
        <v>158</v>
      </c>
      <c r="AX253" s="12" t="s">
        <v>81</v>
      </c>
      <c r="AY253" s="227" t="s">
        <v>136</v>
      </c>
    </row>
    <row r="254" spans="2:65" s="1" customFormat="1" ht="22.5" customHeight="1">
      <c r="B254" s="41"/>
      <c r="C254" s="193" t="s">
        <v>408</v>
      </c>
      <c r="D254" s="193" t="s">
        <v>139</v>
      </c>
      <c r="E254" s="194" t="s">
        <v>409</v>
      </c>
      <c r="F254" s="195" t="s">
        <v>410</v>
      </c>
      <c r="G254" s="196" t="s">
        <v>276</v>
      </c>
      <c r="H254" s="197">
        <v>85</v>
      </c>
      <c r="I254" s="198"/>
      <c r="J254" s="199">
        <f>ROUND(I254*H254,2)</f>
        <v>0</v>
      </c>
      <c r="K254" s="195" t="s">
        <v>147</v>
      </c>
      <c r="L254" s="61"/>
      <c r="M254" s="200" t="s">
        <v>22</v>
      </c>
      <c r="N254" s="201" t="s">
        <v>44</v>
      </c>
      <c r="O254" s="42"/>
      <c r="P254" s="202">
        <f>O254*H254</f>
        <v>0</v>
      </c>
      <c r="Q254" s="202">
        <v>0</v>
      </c>
      <c r="R254" s="202">
        <f>Q254*H254</f>
        <v>0</v>
      </c>
      <c r="S254" s="202">
        <v>0.00191</v>
      </c>
      <c r="T254" s="203">
        <f>S254*H254</f>
        <v>0.16235</v>
      </c>
      <c r="AR254" s="24" t="s">
        <v>143</v>
      </c>
      <c r="AT254" s="24" t="s">
        <v>139</v>
      </c>
      <c r="AU254" s="24" t="s">
        <v>83</v>
      </c>
      <c r="AY254" s="24" t="s">
        <v>136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81</v>
      </c>
      <c r="BK254" s="204">
        <f>ROUND(I254*H254,2)</f>
        <v>0</v>
      </c>
      <c r="BL254" s="24" t="s">
        <v>143</v>
      </c>
      <c r="BM254" s="24" t="s">
        <v>411</v>
      </c>
    </row>
    <row r="255" spans="2:51" s="11" customFormat="1" ht="13.5">
      <c r="B255" s="205"/>
      <c r="C255" s="206"/>
      <c r="D255" s="228" t="s">
        <v>156</v>
      </c>
      <c r="E255" s="229" t="s">
        <v>22</v>
      </c>
      <c r="F255" s="230" t="s">
        <v>412</v>
      </c>
      <c r="G255" s="206"/>
      <c r="H255" s="231">
        <v>85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156</v>
      </c>
      <c r="AU255" s="216" t="s">
        <v>83</v>
      </c>
      <c r="AV255" s="11" t="s">
        <v>83</v>
      </c>
      <c r="AW255" s="11" t="s">
        <v>158</v>
      </c>
      <c r="AX255" s="11" t="s">
        <v>81</v>
      </c>
      <c r="AY255" s="216" t="s">
        <v>136</v>
      </c>
    </row>
    <row r="256" spans="2:65" s="1" customFormat="1" ht="22.5" customHeight="1">
      <c r="B256" s="41"/>
      <c r="C256" s="193" t="s">
        <v>413</v>
      </c>
      <c r="D256" s="193" t="s">
        <v>139</v>
      </c>
      <c r="E256" s="194" t="s">
        <v>414</v>
      </c>
      <c r="F256" s="195" t="s">
        <v>415</v>
      </c>
      <c r="G256" s="196" t="s">
        <v>344</v>
      </c>
      <c r="H256" s="197">
        <v>1</v>
      </c>
      <c r="I256" s="198"/>
      <c r="J256" s="199">
        <f>ROUND(I256*H256,2)</f>
        <v>0</v>
      </c>
      <c r="K256" s="195" t="s">
        <v>22</v>
      </c>
      <c r="L256" s="61"/>
      <c r="M256" s="200" t="s">
        <v>22</v>
      </c>
      <c r="N256" s="201" t="s">
        <v>44</v>
      </c>
      <c r="O256" s="42"/>
      <c r="P256" s="202">
        <f>O256*H256</f>
        <v>0</v>
      </c>
      <c r="Q256" s="202">
        <v>0</v>
      </c>
      <c r="R256" s="202">
        <f>Q256*H256</f>
        <v>0</v>
      </c>
      <c r="S256" s="202">
        <v>0.00906</v>
      </c>
      <c r="T256" s="203">
        <f>S256*H256</f>
        <v>0.00906</v>
      </c>
      <c r="AR256" s="24" t="s">
        <v>143</v>
      </c>
      <c r="AT256" s="24" t="s">
        <v>139</v>
      </c>
      <c r="AU256" s="24" t="s">
        <v>83</v>
      </c>
      <c r="AY256" s="24" t="s">
        <v>136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4" t="s">
        <v>81</v>
      </c>
      <c r="BK256" s="204">
        <f>ROUND(I256*H256,2)</f>
        <v>0</v>
      </c>
      <c r="BL256" s="24" t="s">
        <v>143</v>
      </c>
      <c r="BM256" s="24" t="s">
        <v>416</v>
      </c>
    </row>
    <row r="257" spans="2:65" s="1" customFormat="1" ht="22.5" customHeight="1">
      <c r="B257" s="41"/>
      <c r="C257" s="193" t="s">
        <v>417</v>
      </c>
      <c r="D257" s="193" t="s">
        <v>139</v>
      </c>
      <c r="E257" s="194" t="s">
        <v>418</v>
      </c>
      <c r="F257" s="195" t="s">
        <v>419</v>
      </c>
      <c r="G257" s="196" t="s">
        <v>420</v>
      </c>
      <c r="H257" s="197">
        <v>0.14</v>
      </c>
      <c r="I257" s="198"/>
      <c r="J257" s="199">
        <f>ROUND(I257*H257,2)</f>
        <v>0</v>
      </c>
      <c r="K257" s="195" t="s">
        <v>147</v>
      </c>
      <c r="L257" s="61"/>
      <c r="M257" s="200" t="s">
        <v>22</v>
      </c>
      <c r="N257" s="201" t="s">
        <v>44</v>
      </c>
      <c r="O257" s="42"/>
      <c r="P257" s="202">
        <f>O257*H257</f>
        <v>0</v>
      </c>
      <c r="Q257" s="202">
        <v>0</v>
      </c>
      <c r="R257" s="202">
        <f>Q257*H257</f>
        <v>0</v>
      </c>
      <c r="S257" s="202">
        <v>2.2</v>
      </c>
      <c r="T257" s="203">
        <f>S257*H257</f>
        <v>0.30800000000000005</v>
      </c>
      <c r="AR257" s="24" t="s">
        <v>143</v>
      </c>
      <c r="AT257" s="24" t="s">
        <v>139</v>
      </c>
      <c r="AU257" s="24" t="s">
        <v>83</v>
      </c>
      <c r="AY257" s="24" t="s">
        <v>136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4" t="s">
        <v>81</v>
      </c>
      <c r="BK257" s="204">
        <f>ROUND(I257*H257,2)</f>
        <v>0</v>
      </c>
      <c r="BL257" s="24" t="s">
        <v>143</v>
      </c>
      <c r="BM257" s="24" t="s">
        <v>421</v>
      </c>
    </row>
    <row r="258" spans="2:51" s="11" customFormat="1" ht="13.5">
      <c r="B258" s="205"/>
      <c r="C258" s="206"/>
      <c r="D258" s="228" t="s">
        <v>156</v>
      </c>
      <c r="E258" s="229" t="s">
        <v>22</v>
      </c>
      <c r="F258" s="230" t="s">
        <v>422</v>
      </c>
      <c r="G258" s="206"/>
      <c r="H258" s="231">
        <v>0.1395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156</v>
      </c>
      <c r="AU258" s="216" t="s">
        <v>83</v>
      </c>
      <c r="AV258" s="11" t="s">
        <v>83</v>
      </c>
      <c r="AW258" s="11" t="s">
        <v>158</v>
      </c>
      <c r="AX258" s="11" t="s">
        <v>81</v>
      </c>
      <c r="AY258" s="216" t="s">
        <v>136</v>
      </c>
    </row>
    <row r="259" spans="2:65" s="1" customFormat="1" ht="22.5" customHeight="1">
      <c r="B259" s="41"/>
      <c r="C259" s="193" t="s">
        <v>423</v>
      </c>
      <c r="D259" s="193" t="s">
        <v>139</v>
      </c>
      <c r="E259" s="194" t="s">
        <v>424</v>
      </c>
      <c r="F259" s="195" t="s">
        <v>425</v>
      </c>
      <c r="G259" s="196" t="s">
        <v>142</v>
      </c>
      <c r="H259" s="197">
        <v>6.975</v>
      </c>
      <c r="I259" s="198"/>
      <c r="J259" s="199">
        <f>ROUND(I259*H259,2)</f>
        <v>0</v>
      </c>
      <c r="K259" s="195" t="s">
        <v>147</v>
      </c>
      <c r="L259" s="61"/>
      <c r="M259" s="200" t="s">
        <v>22</v>
      </c>
      <c r="N259" s="201" t="s">
        <v>44</v>
      </c>
      <c r="O259" s="42"/>
      <c r="P259" s="202">
        <f>O259*H259</f>
        <v>0</v>
      </c>
      <c r="Q259" s="202">
        <v>0</v>
      </c>
      <c r="R259" s="202">
        <f>Q259*H259</f>
        <v>0</v>
      </c>
      <c r="S259" s="202">
        <v>0.035</v>
      </c>
      <c r="T259" s="203">
        <f>S259*H259</f>
        <v>0.244125</v>
      </c>
      <c r="AR259" s="24" t="s">
        <v>143</v>
      </c>
      <c r="AT259" s="24" t="s">
        <v>139</v>
      </c>
      <c r="AU259" s="24" t="s">
        <v>83</v>
      </c>
      <c r="AY259" s="24" t="s">
        <v>136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4" t="s">
        <v>81</v>
      </c>
      <c r="BK259" s="204">
        <f>ROUND(I259*H259,2)</f>
        <v>0</v>
      </c>
      <c r="BL259" s="24" t="s">
        <v>143</v>
      </c>
      <c r="BM259" s="24" t="s">
        <v>426</v>
      </c>
    </row>
    <row r="260" spans="2:51" s="11" customFormat="1" ht="13.5">
      <c r="B260" s="205"/>
      <c r="C260" s="206"/>
      <c r="D260" s="228" t="s">
        <v>156</v>
      </c>
      <c r="E260" s="229" t="s">
        <v>22</v>
      </c>
      <c r="F260" s="230" t="s">
        <v>427</v>
      </c>
      <c r="G260" s="206"/>
      <c r="H260" s="231">
        <v>6.975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156</v>
      </c>
      <c r="AU260" s="216" t="s">
        <v>83</v>
      </c>
      <c r="AV260" s="11" t="s">
        <v>83</v>
      </c>
      <c r="AW260" s="11" t="s">
        <v>158</v>
      </c>
      <c r="AX260" s="11" t="s">
        <v>81</v>
      </c>
      <c r="AY260" s="216" t="s">
        <v>136</v>
      </c>
    </row>
    <row r="261" spans="2:65" s="1" customFormat="1" ht="22.5" customHeight="1">
      <c r="B261" s="41"/>
      <c r="C261" s="193" t="s">
        <v>428</v>
      </c>
      <c r="D261" s="193" t="s">
        <v>139</v>
      </c>
      <c r="E261" s="194" t="s">
        <v>429</v>
      </c>
      <c r="F261" s="195" t="s">
        <v>430</v>
      </c>
      <c r="G261" s="196" t="s">
        <v>276</v>
      </c>
      <c r="H261" s="197">
        <v>8.8</v>
      </c>
      <c r="I261" s="198"/>
      <c r="J261" s="199">
        <f>ROUND(I261*H261,2)</f>
        <v>0</v>
      </c>
      <c r="K261" s="195" t="s">
        <v>147</v>
      </c>
      <c r="L261" s="61"/>
      <c r="M261" s="200" t="s">
        <v>22</v>
      </c>
      <c r="N261" s="201" t="s">
        <v>44</v>
      </c>
      <c r="O261" s="42"/>
      <c r="P261" s="202">
        <f>O261*H261</f>
        <v>0</v>
      </c>
      <c r="Q261" s="202">
        <v>0</v>
      </c>
      <c r="R261" s="202">
        <f>Q261*H261</f>
        <v>0</v>
      </c>
      <c r="S261" s="202">
        <v>0.037</v>
      </c>
      <c r="T261" s="203">
        <f>S261*H261</f>
        <v>0.3256</v>
      </c>
      <c r="AR261" s="24" t="s">
        <v>143</v>
      </c>
      <c r="AT261" s="24" t="s">
        <v>139</v>
      </c>
      <c r="AU261" s="24" t="s">
        <v>83</v>
      </c>
      <c r="AY261" s="24" t="s">
        <v>136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4" t="s">
        <v>81</v>
      </c>
      <c r="BK261" s="204">
        <f>ROUND(I261*H261,2)</f>
        <v>0</v>
      </c>
      <c r="BL261" s="24" t="s">
        <v>143</v>
      </c>
      <c r="BM261" s="24" t="s">
        <v>431</v>
      </c>
    </row>
    <row r="262" spans="2:51" s="11" customFormat="1" ht="13.5">
      <c r="B262" s="205"/>
      <c r="C262" s="206"/>
      <c r="D262" s="228" t="s">
        <v>156</v>
      </c>
      <c r="E262" s="229" t="s">
        <v>22</v>
      </c>
      <c r="F262" s="230" t="s">
        <v>432</v>
      </c>
      <c r="G262" s="206"/>
      <c r="H262" s="231">
        <v>8.8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156</v>
      </c>
      <c r="AU262" s="216" t="s">
        <v>83</v>
      </c>
      <c r="AV262" s="11" t="s">
        <v>83</v>
      </c>
      <c r="AW262" s="11" t="s">
        <v>158</v>
      </c>
      <c r="AX262" s="11" t="s">
        <v>81</v>
      </c>
      <c r="AY262" s="216" t="s">
        <v>136</v>
      </c>
    </row>
    <row r="263" spans="2:65" s="1" customFormat="1" ht="44.25" customHeight="1">
      <c r="B263" s="41"/>
      <c r="C263" s="193" t="s">
        <v>433</v>
      </c>
      <c r="D263" s="193" t="s">
        <v>139</v>
      </c>
      <c r="E263" s="194" t="s">
        <v>434</v>
      </c>
      <c r="F263" s="195" t="s">
        <v>435</v>
      </c>
      <c r="G263" s="196" t="s">
        <v>436</v>
      </c>
      <c r="H263" s="197">
        <v>0.638</v>
      </c>
      <c r="I263" s="198"/>
      <c r="J263" s="199">
        <f>ROUND(I263*H263,2)</f>
        <v>0</v>
      </c>
      <c r="K263" s="195" t="s">
        <v>22</v>
      </c>
      <c r="L263" s="61"/>
      <c r="M263" s="200" t="s">
        <v>22</v>
      </c>
      <c r="N263" s="201" t="s">
        <v>44</v>
      </c>
      <c r="O263" s="42"/>
      <c r="P263" s="202">
        <f>O263*H263</f>
        <v>0</v>
      </c>
      <c r="Q263" s="202">
        <v>0</v>
      </c>
      <c r="R263" s="202">
        <f>Q263*H263</f>
        <v>0</v>
      </c>
      <c r="S263" s="202">
        <v>0</v>
      </c>
      <c r="T263" s="203">
        <f>S263*H263</f>
        <v>0</v>
      </c>
      <c r="AR263" s="24" t="s">
        <v>143</v>
      </c>
      <c r="AT263" s="24" t="s">
        <v>139</v>
      </c>
      <c r="AU263" s="24" t="s">
        <v>83</v>
      </c>
      <c r="AY263" s="24" t="s">
        <v>136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4" t="s">
        <v>81</v>
      </c>
      <c r="BK263" s="204">
        <f>ROUND(I263*H263,2)</f>
        <v>0</v>
      </c>
      <c r="BL263" s="24" t="s">
        <v>143</v>
      </c>
      <c r="BM263" s="24" t="s">
        <v>437</v>
      </c>
    </row>
    <row r="264" spans="2:51" s="11" customFormat="1" ht="13.5">
      <c r="B264" s="205"/>
      <c r="C264" s="206"/>
      <c r="D264" s="228" t="s">
        <v>156</v>
      </c>
      <c r="E264" s="229" t="s">
        <v>22</v>
      </c>
      <c r="F264" s="230" t="s">
        <v>438</v>
      </c>
      <c r="G264" s="206"/>
      <c r="H264" s="231">
        <v>0.6384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156</v>
      </c>
      <c r="AU264" s="216" t="s">
        <v>83</v>
      </c>
      <c r="AV264" s="11" t="s">
        <v>83</v>
      </c>
      <c r="AW264" s="11" t="s">
        <v>158</v>
      </c>
      <c r="AX264" s="11" t="s">
        <v>81</v>
      </c>
      <c r="AY264" s="216" t="s">
        <v>136</v>
      </c>
    </row>
    <row r="265" spans="2:65" s="1" customFormat="1" ht="31.5" customHeight="1">
      <c r="B265" s="41"/>
      <c r="C265" s="193" t="s">
        <v>439</v>
      </c>
      <c r="D265" s="193" t="s">
        <v>139</v>
      </c>
      <c r="E265" s="194" t="s">
        <v>440</v>
      </c>
      <c r="F265" s="195" t="s">
        <v>441</v>
      </c>
      <c r="G265" s="196" t="s">
        <v>436</v>
      </c>
      <c r="H265" s="197">
        <v>0.772</v>
      </c>
      <c r="I265" s="198"/>
      <c r="J265" s="199">
        <f>ROUND(I265*H265,2)</f>
        <v>0</v>
      </c>
      <c r="K265" s="195" t="s">
        <v>22</v>
      </c>
      <c r="L265" s="61"/>
      <c r="M265" s="200" t="s">
        <v>22</v>
      </c>
      <c r="N265" s="201" t="s">
        <v>44</v>
      </c>
      <c r="O265" s="42"/>
      <c r="P265" s="202">
        <f>O265*H265</f>
        <v>0</v>
      </c>
      <c r="Q265" s="202">
        <v>0</v>
      </c>
      <c r="R265" s="202">
        <f>Q265*H265</f>
        <v>0</v>
      </c>
      <c r="S265" s="202">
        <v>0</v>
      </c>
      <c r="T265" s="203">
        <f>S265*H265</f>
        <v>0</v>
      </c>
      <c r="AR265" s="24" t="s">
        <v>143</v>
      </c>
      <c r="AT265" s="24" t="s">
        <v>139</v>
      </c>
      <c r="AU265" s="24" t="s">
        <v>83</v>
      </c>
      <c r="AY265" s="24" t="s">
        <v>136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4" t="s">
        <v>81</v>
      </c>
      <c r="BK265" s="204">
        <f>ROUND(I265*H265,2)</f>
        <v>0</v>
      </c>
      <c r="BL265" s="24" t="s">
        <v>143</v>
      </c>
      <c r="BM265" s="24" t="s">
        <v>442</v>
      </c>
    </row>
    <row r="266" spans="2:51" s="11" customFormat="1" ht="13.5">
      <c r="B266" s="205"/>
      <c r="C266" s="206"/>
      <c r="D266" s="207" t="s">
        <v>156</v>
      </c>
      <c r="E266" s="208" t="s">
        <v>22</v>
      </c>
      <c r="F266" s="209" t="s">
        <v>443</v>
      </c>
      <c r="G266" s="206"/>
      <c r="H266" s="210">
        <v>1.41</v>
      </c>
      <c r="I266" s="211"/>
      <c r="J266" s="206"/>
      <c r="K266" s="206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156</v>
      </c>
      <c r="AU266" s="216" t="s">
        <v>83</v>
      </c>
      <c r="AV266" s="11" t="s">
        <v>83</v>
      </c>
      <c r="AW266" s="11" t="s">
        <v>158</v>
      </c>
      <c r="AX266" s="11" t="s">
        <v>73</v>
      </c>
      <c r="AY266" s="216" t="s">
        <v>136</v>
      </c>
    </row>
    <row r="267" spans="2:51" s="11" customFormat="1" ht="13.5">
      <c r="B267" s="205"/>
      <c r="C267" s="206"/>
      <c r="D267" s="207" t="s">
        <v>156</v>
      </c>
      <c r="E267" s="208" t="s">
        <v>22</v>
      </c>
      <c r="F267" s="209" t="s">
        <v>444</v>
      </c>
      <c r="G267" s="206"/>
      <c r="H267" s="210">
        <v>-0.638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156</v>
      </c>
      <c r="AU267" s="216" t="s">
        <v>83</v>
      </c>
      <c r="AV267" s="11" t="s">
        <v>83</v>
      </c>
      <c r="AW267" s="11" t="s">
        <v>158</v>
      </c>
      <c r="AX267" s="11" t="s">
        <v>73</v>
      </c>
      <c r="AY267" s="216" t="s">
        <v>136</v>
      </c>
    </row>
    <row r="268" spans="2:51" s="12" customFormat="1" ht="13.5">
      <c r="B268" s="217"/>
      <c r="C268" s="218"/>
      <c r="D268" s="207" t="s">
        <v>156</v>
      </c>
      <c r="E268" s="219" t="s">
        <v>22</v>
      </c>
      <c r="F268" s="220" t="s">
        <v>162</v>
      </c>
      <c r="G268" s="218"/>
      <c r="H268" s="221">
        <v>0.772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156</v>
      </c>
      <c r="AU268" s="227" t="s">
        <v>83</v>
      </c>
      <c r="AV268" s="12" t="s">
        <v>143</v>
      </c>
      <c r="AW268" s="12" t="s">
        <v>158</v>
      </c>
      <c r="AX268" s="12" t="s">
        <v>81</v>
      </c>
      <c r="AY268" s="227" t="s">
        <v>136</v>
      </c>
    </row>
    <row r="269" spans="2:63" s="10" customFormat="1" ht="29.85" customHeight="1">
      <c r="B269" s="176"/>
      <c r="C269" s="177"/>
      <c r="D269" s="190" t="s">
        <v>72</v>
      </c>
      <c r="E269" s="191" t="s">
        <v>445</v>
      </c>
      <c r="F269" s="191" t="s">
        <v>446</v>
      </c>
      <c r="G269" s="177"/>
      <c r="H269" s="177"/>
      <c r="I269" s="180"/>
      <c r="J269" s="192">
        <f>BK269</f>
        <v>0</v>
      </c>
      <c r="K269" s="177"/>
      <c r="L269" s="182"/>
      <c r="M269" s="183"/>
      <c r="N269" s="184"/>
      <c r="O269" s="184"/>
      <c r="P269" s="185">
        <f>P270</f>
        <v>0</v>
      </c>
      <c r="Q269" s="184"/>
      <c r="R269" s="185">
        <f>R270</f>
        <v>0</v>
      </c>
      <c r="S269" s="184"/>
      <c r="T269" s="186">
        <f>T270</f>
        <v>0</v>
      </c>
      <c r="AR269" s="187" t="s">
        <v>81</v>
      </c>
      <c r="AT269" s="188" t="s">
        <v>72</v>
      </c>
      <c r="AU269" s="188" t="s">
        <v>81</v>
      </c>
      <c r="AY269" s="187" t="s">
        <v>136</v>
      </c>
      <c r="BK269" s="189">
        <f>BK270</f>
        <v>0</v>
      </c>
    </row>
    <row r="270" spans="2:65" s="1" customFormat="1" ht="22.5" customHeight="1">
      <c r="B270" s="41"/>
      <c r="C270" s="193" t="s">
        <v>447</v>
      </c>
      <c r="D270" s="193" t="s">
        <v>139</v>
      </c>
      <c r="E270" s="194" t="s">
        <v>448</v>
      </c>
      <c r="F270" s="195" t="s">
        <v>449</v>
      </c>
      <c r="G270" s="196" t="s">
        <v>436</v>
      </c>
      <c r="H270" s="197">
        <v>24.189</v>
      </c>
      <c r="I270" s="198"/>
      <c r="J270" s="199">
        <f>ROUND(I270*H270,2)</f>
        <v>0</v>
      </c>
      <c r="K270" s="195" t="s">
        <v>147</v>
      </c>
      <c r="L270" s="61"/>
      <c r="M270" s="200" t="s">
        <v>22</v>
      </c>
      <c r="N270" s="201" t="s">
        <v>44</v>
      </c>
      <c r="O270" s="42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AR270" s="24" t="s">
        <v>143</v>
      </c>
      <c r="AT270" s="24" t="s">
        <v>139</v>
      </c>
      <c r="AU270" s="24" t="s">
        <v>83</v>
      </c>
      <c r="AY270" s="24" t="s">
        <v>136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4" t="s">
        <v>81</v>
      </c>
      <c r="BK270" s="204">
        <f>ROUND(I270*H270,2)</f>
        <v>0</v>
      </c>
      <c r="BL270" s="24" t="s">
        <v>143</v>
      </c>
      <c r="BM270" s="24" t="s">
        <v>450</v>
      </c>
    </row>
    <row r="271" spans="2:63" s="10" customFormat="1" ht="37.35" customHeight="1">
      <c r="B271" s="176"/>
      <c r="C271" s="177"/>
      <c r="D271" s="178" t="s">
        <v>72</v>
      </c>
      <c r="E271" s="179" t="s">
        <v>451</v>
      </c>
      <c r="F271" s="179" t="s">
        <v>452</v>
      </c>
      <c r="G271" s="177"/>
      <c r="H271" s="177"/>
      <c r="I271" s="180"/>
      <c r="J271" s="181">
        <f>BK271</f>
        <v>0</v>
      </c>
      <c r="K271" s="177"/>
      <c r="L271" s="182"/>
      <c r="M271" s="183"/>
      <c r="N271" s="184"/>
      <c r="O271" s="184"/>
      <c r="P271" s="185">
        <f>P272+P284+P301+P304+P306+P313+P330+P337</f>
        <v>0</v>
      </c>
      <c r="Q271" s="184"/>
      <c r="R271" s="185">
        <f>R272+R284+R301+R304+R306+R313+R330+R337</f>
        <v>11.342558940000002</v>
      </c>
      <c r="S271" s="184"/>
      <c r="T271" s="186">
        <f>T272+T284+T301+T304+T306+T313+T330+T337</f>
        <v>0</v>
      </c>
      <c r="AR271" s="187" t="s">
        <v>83</v>
      </c>
      <c r="AT271" s="188" t="s">
        <v>72</v>
      </c>
      <c r="AU271" s="188" t="s">
        <v>73</v>
      </c>
      <c r="AY271" s="187" t="s">
        <v>136</v>
      </c>
      <c r="BK271" s="189">
        <f>BK272+BK284+BK301+BK304+BK306+BK313+BK330+BK337</f>
        <v>0</v>
      </c>
    </row>
    <row r="272" spans="2:63" s="10" customFormat="1" ht="19.9" customHeight="1">
      <c r="B272" s="176"/>
      <c r="C272" s="177"/>
      <c r="D272" s="190" t="s">
        <v>72</v>
      </c>
      <c r="E272" s="191" t="s">
        <v>453</v>
      </c>
      <c r="F272" s="191" t="s">
        <v>454</v>
      </c>
      <c r="G272" s="177"/>
      <c r="H272" s="177"/>
      <c r="I272" s="180"/>
      <c r="J272" s="192">
        <f>BK272</f>
        <v>0</v>
      </c>
      <c r="K272" s="177"/>
      <c r="L272" s="182"/>
      <c r="M272" s="183"/>
      <c r="N272" s="184"/>
      <c r="O272" s="184"/>
      <c r="P272" s="185">
        <f>SUM(P273:P283)</f>
        <v>0</v>
      </c>
      <c r="Q272" s="184"/>
      <c r="R272" s="185">
        <f>SUM(R273:R283)</f>
        <v>0.9458245000000001</v>
      </c>
      <c r="S272" s="184"/>
      <c r="T272" s="186">
        <f>SUM(T273:T283)</f>
        <v>0</v>
      </c>
      <c r="AR272" s="187" t="s">
        <v>83</v>
      </c>
      <c r="AT272" s="188" t="s">
        <v>72</v>
      </c>
      <c r="AU272" s="188" t="s">
        <v>81</v>
      </c>
      <c r="AY272" s="187" t="s">
        <v>136</v>
      </c>
      <c r="BK272" s="189">
        <f>SUM(BK273:BK283)</f>
        <v>0</v>
      </c>
    </row>
    <row r="273" spans="2:65" s="1" customFormat="1" ht="57" customHeight="1">
      <c r="B273" s="41"/>
      <c r="C273" s="193" t="s">
        <v>455</v>
      </c>
      <c r="D273" s="193" t="s">
        <v>139</v>
      </c>
      <c r="E273" s="194" t="s">
        <v>456</v>
      </c>
      <c r="F273" s="195" t="s">
        <v>457</v>
      </c>
      <c r="G273" s="196" t="s">
        <v>142</v>
      </c>
      <c r="H273" s="197">
        <v>400.635</v>
      </c>
      <c r="I273" s="198"/>
      <c r="J273" s="199">
        <f>ROUND(I273*H273,2)</f>
        <v>0</v>
      </c>
      <c r="K273" s="195" t="s">
        <v>22</v>
      </c>
      <c r="L273" s="61"/>
      <c r="M273" s="200" t="s">
        <v>22</v>
      </c>
      <c r="N273" s="201" t="s">
        <v>44</v>
      </c>
      <c r="O273" s="42"/>
      <c r="P273" s="202">
        <f>O273*H273</f>
        <v>0</v>
      </c>
      <c r="Q273" s="202">
        <v>0.0023</v>
      </c>
      <c r="R273" s="202">
        <f>Q273*H273</f>
        <v>0.9214605</v>
      </c>
      <c r="S273" s="202">
        <v>0</v>
      </c>
      <c r="T273" s="203">
        <f>S273*H273</f>
        <v>0</v>
      </c>
      <c r="AR273" s="24" t="s">
        <v>226</v>
      </c>
      <c r="AT273" s="24" t="s">
        <v>139</v>
      </c>
      <c r="AU273" s="24" t="s">
        <v>83</v>
      </c>
      <c r="AY273" s="24" t="s">
        <v>136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4" t="s">
        <v>81</v>
      </c>
      <c r="BK273" s="204">
        <f>ROUND(I273*H273,2)</f>
        <v>0</v>
      </c>
      <c r="BL273" s="24" t="s">
        <v>226</v>
      </c>
      <c r="BM273" s="24" t="s">
        <v>458</v>
      </c>
    </row>
    <row r="274" spans="2:51" s="11" customFormat="1" ht="13.5">
      <c r="B274" s="205"/>
      <c r="C274" s="206"/>
      <c r="D274" s="207" t="s">
        <v>156</v>
      </c>
      <c r="E274" s="208" t="s">
        <v>22</v>
      </c>
      <c r="F274" s="209" t="s">
        <v>459</v>
      </c>
      <c r="G274" s="206"/>
      <c r="H274" s="210">
        <v>369.375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156</v>
      </c>
      <c r="AU274" s="216" t="s">
        <v>83</v>
      </c>
      <c r="AV274" s="11" t="s">
        <v>83</v>
      </c>
      <c r="AW274" s="11" t="s">
        <v>158</v>
      </c>
      <c r="AX274" s="11" t="s">
        <v>73</v>
      </c>
      <c r="AY274" s="216" t="s">
        <v>136</v>
      </c>
    </row>
    <row r="275" spans="2:51" s="11" customFormat="1" ht="13.5">
      <c r="B275" s="205"/>
      <c r="C275" s="206"/>
      <c r="D275" s="207" t="s">
        <v>156</v>
      </c>
      <c r="E275" s="208" t="s">
        <v>22</v>
      </c>
      <c r="F275" s="209" t="s">
        <v>460</v>
      </c>
      <c r="G275" s="206"/>
      <c r="H275" s="210">
        <v>24.36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156</v>
      </c>
      <c r="AU275" s="216" t="s">
        <v>83</v>
      </c>
      <c r="AV275" s="11" t="s">
        <v>83</v>
      </c>
      <c r="AW275" s="11" t="s">
        <v>158</v>
      </c>
      <c r="AX275" s="11" t="s">
        <v>73</v>
      </c>
      <c r="AY275" s="216" t="s">
        <v>136</v>
      </c>
    </row>
    <row r="276" spans="2:51" s="11" customFormat="1" ht="13.5">
      <c r="B276" s="205"/>
      <c r="C276" s="206"/>
      <c r="D276" s="207" t="s">
        <v>156</v>
      </c>
      <c r="E276" s="208" t="s">
        <v>22</v>
      </c>
      <c r="F276" s="209" t="s">
        <v>461</v>
      </c>
      <c r="G276" s="206"/>
      <c r="H276" s="210">
        <v>1.15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156</v>
      </c>
      <c r="AU276" s="216" t="s">
        <v>83</v>
      </c>
      <c r="AV276" s="11" t="s">
        <v>83</v>
      </c>
      <c r="AW276" s="11" t="s">
        <v>158</v>
      </c>
      <c r="AX276" s="11" t="s">
        <v>73</v>
      </c>
      <c r="AY276" s="216" t="s">
        <v>136</v>
      </c>
    </row>
    <row r="277" spans="2:51" s="11" customFormat="1" ht="13.5">
      <c r="B277" s="205"/>
      <c r="C277" s="206"/>
      <c r="D277" s="207" t="s">
        <v>156</v>
      </c>
      <c r="E277" s="208" t="s">
        <v>22</v>
      </c>
      <c r="F277" s="209" t="s">
        <v>462</v>
      </c>
      <c r="G277" s="206"/>
      <c r="H277" s="210">
        <v>5.75</v>
      </c>
      <c r="I277" s="211"/>
      <c r="J277" s="206"/>
      <c r="K277" s="206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156</v>
      </c>
      <c r="AU277" s="216" t="s">
        <v>83</v>
      </c>
      <c r="AV277" s="11" t="s">
        <v>83</v>
      </c>
      <c r="AW277" s="11" t="s">
        <v>158</v>
      </c>
      <c r="AX277" s="11" t="s">
        <v>73</v>
      </c>
      <c r="AY277" s="216" t="s">
        <v>136</v>
      </c>
    </row>
    <row r="278" spans="2:51" s="12" customFormat="1" ht="13.5">
      <c r="B278" s="217"/>
      <c r="C278" s="218"/>
      <c r="D278" s="228" t="s">
        <v>156</v>
      </c>
      <c r="E278" s="242" t="s">
        <v>22</v>
      </c>
      <c r="F278" s="243" t="s">
        <v>162</v>
      </c>
      <c r="G278" s="218"/>
      <c r="H278" s="244">
        <v>400.635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156</v>
      </c>
      <c r="AU278" s="227" t="s">
        <v>83</v>
      </c>
      <c r="AV278" s="12" t="s">
        <v>143</v>
      </c>
      <c r="AW278" s="12" t="s">
        <v>158</v>
      </c>
      <c r="AX278" s="12" t="s">
        <v>81</v>
      </c>
      <c r="AY278" s="227" t="s">
        <v>136</v>
      </c>
    </row>
    <row r="279" spans="2:65" s="1" customFormat="1" ht="57" customHeight="1">
      <c r="B279" s="41"/>
      <c r="C279" s="193" t="s">
        <v>463</v>
      </c>
      <c r="D279" s="193" t="s">
        <v>139</v>
      </c>
      <c r="E279" s="194" t="s">
        <v>464</v>
      </c>
      <c r="F279" s="195" t="s">
        <v>465</v>
      </c>
      <c r="G279" s="196" t="s">
        <v>142</v>
      </c>
      <c r="H279" s="197">
        <v>6.091</v>
      </c>
      <c r="I279" s="198"/>
      <c r="J279" s="199">
        <f>ROUND(I279*H279,2)</f>
        <v>0</v>
      </c>
      <c r="K279" s="195" t="s">
        <v>22</v>
      </c>
      <c r="L279" s="61"/>
      <c r="M279" s="200" t="s">
        <v>22</v>
      </c>
      <c r="N279" s="201" t="s">
        <v>44</v>
      </c>
      <c r="O279" s="42"/>
      <c r="P279" s="202">
        <f>O279*H279</f>
        <v>0</v>
      </c>
      <c r="Q279" s="202">
        <v>0.004</v>
      </c>
      <c r="R279" s="202">
        <f>Q279*H279</f>
        <v>0.024364</v>
      </c>
      <c r="S279" s="202">
        <v>0</v>
      </c>
      <c r="T279" s="203">
        <f>S279*H279</f>
        <v>0</v>
      </c>
      <c r="AR279" s="24" t="s">
        <v>226</v>
      </c>
      <c r="AT279" s="24" t="s">
        <v>139</v>
      </c>
      <c r="AU279" s="24" t="s">
        <v>83</v>
      </c>
      <c r="AY279" s="24" t="s">
        <v>136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4" t="s">
        <v>81</v>
      </c>
      <c r="BK279" s="204">
        <f>ROUND(I279*H279,2)</f>
        <v>0</v>
      </c>
      <c r="BL279" s="24" t="s">
        <v>226</v>
      </c>
      <c r="BM279" s="24" t="s">
        <v>466</v>
      </c>
    </row>
    <row r="280" spans="2:51" s="11" customFormat="1" ht="13.5">
      <c r="B280" s="205"/>
      <c r="C280" s="206"/>
      <c r="D280" s="228" t="s">
        <v>156</v>
      </c>
      <c r="E280" s="229" t="s">
        <v>22</v>
      </c>
      <c r="F280" s="230" t="s">
        <v>467</v>
      </c>
      <c r="G280" s="206"/>
      <c r="H280" s="231">
        <v>6.091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156</v>
      </c>
      <c r="AU280" s="216" t="s">
        <v>83</v>
      </c>
      <c r="AV280" s="11" t="s">
        <v>83</v>
      </c>
      <c r="AW280" s="11" t="s">
        <v>158</v>
      </c>
      <c r="AX280" s="11" t="s">
        <v>81</v>
      </c>
      <c r="AY280" s="216" t="s">
        <v>136</v>
      </c>
    </row>
    <row r="281" spans="2:65" s="1" customFormat="1" ht="31.5" customHeight="1">
      <c r="B281" s="41"/>
      <c r="C281" s="193" t="s">
        <v>468</v>
      </c>
      <c r="D281" s="193" t="s">
        <v>139</v>
      </c>
      <c r="E281" s="194" t="s">
        <v>469</v>
      </c>
      <c r="F281" s="195" t="s">
        <v>470</v>
      </c>
      <c r="G281" s="196" t="s">
        <v>142</v>
      </c>
      <c r="H281" s="197">
        <v>369.375</v>
      </c>
      <c r="I281" s="198"/>
      <c r="J281" s="199">
        <f>ROUND(I281*H281,2)</f>
        <v>0</v>
      </c>
      <c r="K281" s="195" t="s">
        <v>22</v>
      </c>
      <c r="L281" s="61"/>
      <c r="M281" s="200" t="s">
        <v>22</v>
      </c>
      <c r="N281" s="201" t="s">
        <v>44</v>
      </c>
      <c r="O281" s="42"/>
      <c r="P281" s="202">
        <f>O281*H281</f>
        <v>0</v>
      </c>
      <c r="Q281" s="202">
        <v>0</v>
      </c>
      <c r="R281" s="202">
        <f>Q281*H281</f>
        <v>0</v>
      </c>
      <c r="S281" s="202">
        <v>0</v>
      </c>
      <c r="T281" s="203">
        <f>S281*H281</f>
        <v>0</v>
      </c>
      <c r="AR281" s="24" t="s">
        <v>226</v>
      </c>
      <c r="AT281" s="24" t="s">
        <v>139</v>
      </c>
      <c r="AU281" s="24" t="s">
        <v>83</v>
      </c>
      <c r="AY281" s="24" t="s">
        <v>136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24" t="s">
        <v>81</v>
      </c>
      <c r="BK281" s="204">
        <f>ROUND(I281*H281,2)</f>
        <v>0</v>
      </c>
      <c r="BL281" s="24" t="s">
        <v>226</v>
      </c>
      <c r="BM281" s="24" t="s">
        <v>471</v>
      </c>
    </row>
    <row r="282" spans="2:51" s="11" customFormat="1" ht="13.5">
      <c r="B282" s="205"/>
      <c r="C282" s="206"/>
      <c r="D282" s="228" t="s">
        <v>156</v>
      </c>
      <c r="E282" s="229" t="s">
        <v>22</v>
      </c>
      <c r="F282" s="230" t="s">
        <v>472</v>
      </c>
      <c r="G282" s="206"/>
      <c r="H282" s="231">
        <v>369.375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156</v>
      </c>
      <c r="AU282" s="216" t="s">
        <v>83</v>
      </c>
      <c r="AV282" s="11" t="s">
        <v>83</v>
      </c>
      <c r="AW282" s="11" t="s">
        <v>158</v>
      </c>
      <c r="AX282" s="11" t="s">
        <v>81</v>
      </c>
      <c r="AY282" s="216" t="s">
        <v>136</v>
      </c>
    </row>
    <row r="283" spans="2:65" s="1" customFormat="1" ht="22.5" customHeight="1">
      <c r="B283" s="41"/>
      <c r="C283" s="193" t="s">
        <v>473</v>
      </c>
      <c r="D283" s="193" t="s">
        <v>139</v>
      </c>
      <c r="E283" s="194" t="s">
        <v>474</v>
      </c>
      <c r="F283" s="195" t="s">
        <v>475</v>
      </c>
      <c r="G283" s="196" t="s">
        <v>436</v>
      </c>
      <c r="H283" s="197">
        <v>0.946</v>
      </c>
      <c r="I283" s="198"/>
      <c r="J283" s="199">
        <f>ROUND(I283*H283,2)</f>
        <v>0</v>
      </c>
      <c r="K283" s="195" t="s">
        <v>147</v>
      </c>
      <c r="L283" s="61"/>
      <c r="M283" s="200" t="s">
        <v>22</v>
      </c>
      <c r="N283" s="201" t="s">
        <v>44</v>
      </c>
      <c r="O283" s="42"/>
      <c r="P283" s="202">
        <f>O283*H283</f>
        <v>0</v>
      </c>
      <c r="Q283" s="202">
        <v>0</v>
      </c>
      <c r="R283" s="202">
        <f>Q283*H283</f>
        <v>0</v>
      </c>
      <c r="S283" s="202">
        <v>0</v>
      </c>
      <c r="T283" s="203">
        <f>S283*H283</f>
        <v>0</v>
      </c>
      <c r="AR283" s="24" t="s">
        <v>226</v>
      </c>
      <c r="AT283" s="24" t="s">
        <v>139</v>
      </c>
      <c r="AU283" s="24" t="s">
        <v>83</v>
      </c>
      <c r="AY283" s="24" t="s">
        <v>136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4" t="s">
        <v>81</v>
      </c>
      <c r="BK283" s="204">
        <f>ROUND(I283*H283,2)</f>
        <v>0</v>
      </c>
      <c r="BL283" s="24" t="s">
        <v>226</v>
      </c>
      <c r="BM283" s="24" t="s">
        <v>476</v>
      </c>
    </row>
    <row r="284" spans="2:63" s="10" customFormat="1" ht="29.85" customHeight="1">
      <c r="B284" s="176"/>
      <c r="C284" s="177"/>
      <c r="D284" s="190" t="s">
        <v>72</v>
      </c>
      <c r="E284" s="191" t="s">
        <v>477</v>
      </c>
      <c r="F284" s="191" t="s">
        <v>478</v>
      </c>
      <c r="G284" s="177"/>
      <c r="H284" s="177"/>
      <c r="I284" s="180"/>
      <c r="J284" s="192">
        <f>BK284</f>
        <v>0</v>
      </c>
      <c r="K284" s="177"/>
      <c r="L284" s="182"/>
      <c r="M284" s="183"/>
      <c r="N284" s="184"/>
      <c r="O284" s="184"/>
      <c r="P284" s="185">
        <f>SUM(P285:P300)</f>
        <v>0</v>
      </c>
      <c r="Q284" s="184"/>
      <c r="R284" s="185">
        <f>SUM(R285:R300)</f>
        <v>8.750267000000001</v>
      </c>
      <c r="S284" s="184"/>
      <c r="T284" s="186">
        <f>SUM(T285:T300)</f>
        <v>0</v>
      </c>
      <c r="AR284" s="187" t="s">
        <v>83</v>
      </c>
      <c r="AT284" s="188" t="s">
        <v>72</v>
      </c>
      <c r="AU284" s="188" t="s">
        <v>81</v>
      </c>
      <c r="AY284" s="187" t="s">
        <v>136</v>
      </c>
      <c r="BK284" s="189">
        <f>SUM(BK285:BK300)</f>
        <v>0</v>
      </c>
    </row>
    <row r="285" spans="2:65" s="1" customFormat="1" ht="22.5" customHeight="1">
      <c r="B285" s="41"/>
      <c r="C285" s="193" t="s">
        <v>479</v>
      </c>
      <c r="D285" s="193" t="s">
        <v>139</v>
      </c>
      <c r="E285" s="194" t="s">
        <v>480</v>
      </c>
      <c r="F285" s="195" t="s">
        <v>481</v>
      </c>
      <c r="G285" s="196" t="s">
        <v>142</v>
      </c>
      <c r="H285" s="197">
        <v>70.812</v>
      </c>
      <c r="I285" s="198"/>
      <c r="J285" s="199">
        <f>ROUND(I285*H285,2)</f>
        <v>0</v>
      </c>
      <c r="K285" s="195" t="s">
        <v>147</v>
      </c>
      <c r="L285" s="61"/>
      <c r="M285" s="200" t="s">
        <v>22</v>
      </c>
      <c r="N285" s="201" t="s">
        <v>44</v>
      </c>
      <c r="O285" s="42"/>
      <c r="P285" s="202">
        <f>O285*H285</f>
        <v>0</v>
      </c>
      <c r="Q285" s="202">
        <v>0.006</v>
      </c>
      <c r="R285" s="202">
        <f>Q285*H285</f>
        <v>0.42487199999999997</v>
      </c>
      <c r="S285" s="202">
        <v>0</v>
      </c>
      <c r="T285" s="203">
        <f>S285*H285</f>
        <v>0</v>
      </c>
      <c r="AR285" s="24" t="s">
        <v>226</v>
      </c>
      <c r="AT285" s="24" t="s">
        <v>139</v>
      </c>
      <c r="AU285" s="24" t="s">
        <v>83</v>
      </c>
      <c r="AY285" s="24" t="s">
        <v>136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4" t="s">
        <v>81</v>
      </c>
      <c r="BK285" s="204">
        <f>ROUND(I285*H285,2)</f>
        <v>0</v>
      </c>
      <c r="BL285" s="24" t="s">
        <v>226</v>
      </c>
      <c r="BM285" s="24" t="s">
        <v>482</v>
      </c>
    </row>
    <row r="286" spans="2:51" s="11" customFormat="1" ht="13.5">
      <c r="B286" s="205"/>
      <c r="C286" s="206"/>
      <c r="D286" s="207" t="s">
        <v>156</v>
      </c>
      <c r="E286" s="208" t="s">
        <v>22</v>
      </c>
      <c r="F286" s="209" t="s">
        <v>483</v>
      </c>
      <c r="G286" s="206"/>
      <c r="H286" s="210">
        <v>32.56</v>
      </c>
      <c r="I286" s="211"/>
      <c r="J286" s="206"/>
      <c r="K286" s="206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156</v>
      </c>
      <c r="AU286" s="216" t="s">
        <v>83</v>
      </c>
      <c r="AV286" s="11" t="s">
        <v>83</v>
      </c>
      <c r="AW286" s="11" t="s">
        <v>158</v>
      </c>
      <c r="AX286" s="11" t="s">
        <v>73</v>
      </c>
      <c r="AY286" s="216" t="s">
        <v>136</v>
      </c>
    </row>
    <row r="287" spans="2:51" s="11" customFormat="1" ht="13.5">
      <c r="B287" s="205"/>
      <c r="C287" s="206"/>
      <c r="D287" s="207" t="s">
        <v>156</v>
      </c>
      <c r="E287" s="208" t="s">
        <v>22</v>
      </c>
      <c r="F287" s="209" t="s">
        <v>484</v>
      </c>
      <c r="G287" s="206"/>
      <c r="H287" s="210">
        <v>3.14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156</v>
      </c>
      <c r="AU287" s="216" t="s">
        <v>83</v>
      </c>
      <c r="AV287" s="11" t="s">
        <v>83</v>
      </c>
      <c r="AW287" s="11" t="s">
        <v>158</v>
      </c>
      <c r="AX287" s="11" t="s">
        <v>73</v>
      </c>
      <c r="AY287" s="216" t="s">
        <v>136</v>
      </c>
    </row>
    <row r="288" spans="2:51" s="14" customFormat="1" ht="13.5">
      <c r="B288" s="256"/>
      <c r="C288" s="257"/>
      <c r="D288" s="207" t="s">
        <v>156</v>
      </c>
      <c r="E288" s="258" t="s">
        <v>22</v>
      </c>
      <c r="F288" s="259" t="s">
        <v>485</v>
      </c>
      <c r="G288" s="257"/>
      <c r="H288" s="260">
        <v>35.7</v>
      </c>
      <c r="I288" s="261"/>
      <c r="J288" s="257"/>
      <c r="K288" s="257"/>
      <c r="L288" s="262"/>
      <c r="M288" s="263"/>
      <c r="N288" s="264"/>
      <c r="O288" s="264"/>
      <c r="P288" s="264"/>
      <c r="Q288" s="264"/>
      <c r="R288" s="264"/>
      <c r="S288" s="264"/>
      <c r="T288" s="265"/>
      <c r="AT288" s="266" t="s">
        <v>156</v>
      </c>
      <c r="AU288" s="266" t="s">
        <v>83</v>
      </c>
      <c r="AV288" s="14" t="s">
        <v>149</v>
      </c>
      <c r="AW288" s="14" t="s">
        <v>158</v>
      </c>
      <c r="AX288" s="14" t="s">
        <v>73</v>
      </c>
      <c r="AY288" s="266" t="s">
        <v>136</v>
      </c>
    </row>
    <row r="289" spans="2:51" s="11" customFormat="1" ht="13.5">
      <c r="B289" s="205"/>
      <c r="C289" s="206"/>
      <c r="D289" s="207" t="s">
        <v>156</v>
      </c>
      <c r="E289" s="208" t="s">
        <v>22</v>
      </c>
      <c r="F289" s="209" t="s">
        <v>486</v>
      </c>
      <c r="G289" s="206"/>
      <c r="H289" s="210">
        <v>35.112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156</v>
      </c>
      <c r="AU289" s="216" t="s">
        <v>83</v>
      </c>
      <c r="AV289" s="11" t="s">
        <v>83</v>
      </c>
      <c r="AW289" s="11" t="s">
        <v>158</v>
      </c>
      <c r="AX289" s="11" t="s">
        <v>73</v>
      </c>
      <c r="AY289" s="216" t="s">
        <v>136</v>
      </c>
    </row>
    <row r="290" spans="2:51" s="12" customFormat="1" ht="13.5">
      <c r="B290" s="217"/>
      <c r="C290" s="218"/>
      <c r="D290" s="228" t="s">
        <v>156</v>
      </c>
      <c r="E290" s="242" t="s">
        <v>22</v>
      </c>
      <c r="F290" s="243" t="s">
        <v>162</v>
      </c>
      <c r="G290" s="218"/>
      <c r="H290" s="244">
        <v>70.812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156</v>
      </c>
      <c r="AU290" s="227" t="s">
        <v>83</v>
      </c>
      <c r="AV290" s="12" t="s">
        <v>143</v>
      </c>
      <c r="AW290" s="12" t="s">
        <v>158</v>
      </c>
      <c r="AX290" s="12" t="s">
        <v>81</v>
      </c>
      <c r="AY290" s="227" t="s">
        <v>136</v>
      </c>
    </row>
    <row r="291" spans="2:65" s="1" customFormat="1" ht="22.5" customHeight="1">
      <c r="B291" s="41"/>
      <c r="C291" s="232" t="s">
        <v>487</v>
      </c>
      <c r="D291" s="232" t="s">
        <v>183</v>
      </c>
      <c r="E291" s="233" t="s">
        <v>488</v>
      </c>
      <c r="F291" s="234" t="s">
        <v>489</v>
      </c>
      <c r="G291" s="235" t="s">
        <v>142</v>
      </c>
      <c r="H291" s="236">
        <v>36.414</v>
      </c>
      <c r="I291" s="237"/>
      <c r="J291" s="238">
        <f>ROUND(I291*H291,2)</f>
        <v>0</v>
      </c>
      <c r="K291" s="234" t="s">
        <v>147</v>
      </c>
      <c r="L291" s="239"/>
      <c r="M291" s="240" t="s">
        <v>22</v>
      </c>
      <c r="N291" s="241" t="s">
        <v>44</v>
      </c>
      <c r="O291" s="42"/>
      <c r="P291" s="202">
        <f>O291*H291</f>
        <v>0</v>
      </c>
      <c r="Q291" s="202">
        <v>0.00125</v>
      </c>
      <c r="R291" s="202">
        <f>Q291*H291</f>
        <v>0.0455175</v>
      </c>
      <c r="S291" s="202">
        <v>0</v>
      </c>
      <c r="T291" s="203">
        <f>S291*H291</f>
        <v>0</v>
      </c>
      <c r="AR291" s="24" t="s">
        <v>319</v>
      </c>
      <c r="AT291" s="24" t="s">
        <v>183</v>
      </c>
      <c r="AU291" s="24" t="s">
        <v>83</v>
      </c>
      <c r="AY291" s="24" t="s">
        <v>136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4" t="s">
        <v>81</v>
      </c>
      <c r="BK291" s="204">
        <f>ROUND(I291*H291,2)</f>
        <v>0</v>
      </c>
      <c r="BL291" s="24" t="s">
        <v>226</v>
      </c>
      <c r="BM291" s="24" t="s">
        <v>490</v>
      </c>
    </row>
    <row r="292" spans="2:51" s="11" customFormat="1" ht="13.5">
      <c r="B292" s="205"/>
      <c r="C292" s="206"/>
      <c r="D292" s="228" t="s">
        <v>156</v>
      </c>
      <c r="E292" s="229" t="s">
        <v>22</v>
      </c>
      <c r="F292" s="230" t="s">
        <v>491</v>
      </c>
      <c r="G292" s="206"/>
      <c r="H292" s="231">
        <v>36.414</v>
      </c>
      <c r="I292" s="211"/>
      <c r="J292" s="206"/>
      <c r="K292" s="206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156</v>
      </c>
      <c r="AU292" s="216" t="s">
        <v>83</v>
      </c>
      <c r="AV292" s="11" t="s">
        <v>83</v>
      </c>
      <c r="AW292" s="11" t="s">
        <v>158</v>
      </c>
      <c r="AX292" s="11" t="s">
        <v>81</v>
      </c>
      <c r="AY292" s="216" t="s">
        <v>136</v>
      </c>
    </row>
    <row r="293" spans="2:65" s="1" customFormat="1" ht="22.5" customHeight="1">
      <c r="B293" s="41"/>
      <c r="C293" s="232" t="s">
        <v>492</v>
      </c>
      <c r="D293" s="232" t="s">
        <v>183</v>
      </c>
      <c r="E293" s="233" t="s">
        <v>493</v>
      </c>
      <c r="F293" s="234" t="s">
        <v>494</v>
      </c>
      <c r="G293" s="235" t="s">
        <v>142</v>
      </c>
      <c r="H293" s="236">
        <v>35.814</v>
      </c>
      <c r="I293" s="237"/>
      <c r="J293" s="238">
        <f>ROUND(I293*H293,2)</f>
        <v>0</v>
      </c>
      <c r="K293" s="234" t="s">
        <v>147</v>
      </c>
      <c r="L293" s="239"/>
      <c r="M293" s="240" t="s">
        <v>22</v>
      </c>
      <c r="N293" s="241" t="s">
        <v>44</v>
      </c>
      <c r="O293" s="42"/>
      <c r="P293" s="202">
        <f>O293*H293</f>
        <v>0</v>
      </c>
      <c r="Q293" s="202">
        <v>0.002</v>
      </c>
      <c r="R293" s="202">
        <f>Q293*H293</f>
        <v>0.071628</v>
      </c>
      <c r="S293" s="202">
        <v>0</v>
      </c>
      <c r="T293" s="203">
        <f>S293*H293</f>
        <v>0</v>
      </c>
      <c r="AR293" s="24" t="s">
        <v>319</v>
      </c>
      <c r="AT293" s="24" t="s">
        <v>183</v>
      </c>
      <c r="AU293" s="24" t="s">
        <v>83</v>
      </c>
      <c r="AY293" s="24" t="s">
        <v>136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4" t="s">
        <v>81</v>
      </c>
      <c r="BK293" s="204">
        <f>ROUND(I293*H293,2)</f>
        <v>0</v>
      </c>
      <c r="BL293" s="24" t="s">
        <v>226</v>
      </c>
      <c r="BM293" s="24" t="s">
        <v>495</v>
      </c>
    </row>
    <row r="294" spans="2:51" s="11" customFormat="1" ht="13.5">
      <c r="B294" s="205"/>
      <c r="C294" s="206"/>
      <c r="D294" s="228" t="s">
        <v>156</v>
      </c>
      <c r="E294" s="229" t="s">
        <v>22</v>
      </c>
      <c r="F294" s="230" t="s">
        <v>496</v>
      </c>
      <c r="G294" s="206"/>
      <c r="H294" s="231">
        <v>35.81424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156</v>
      </c>
      <c r="AU294" s="216" t="s">
        <v>83</v>
      </c>
      <c r="AV294" s="11" t="s">
        <v>83</v>
      </c>
      <c r="AW294" s="11" t="s">
        <v>158</v>
      </c>
      <c r="AX294" s="11" t="s">
        <v>81</v>
      </c>
      <c r="AY294" s="216" t="s">
        <v>136</v>
      </c>
    </row>
    <row r="295" spans="2:65" s="1" customFormat="1" ht="31.5" customHeight="1">
      <c r="B295" s="41"/>
      <c r="C295" s="193" t="s">
        <v>497</v>
      </c>
      <c r="D295" s="193" t="s">
        <v>139</v>
      </c>
      <c r="E295" s="194" t="s">
        <v>498</v>
      </c>
      <c r="F295" s="195" t="s">
        <v>499</v>
      </c>
      <c r="G295" s="196" t="s">
        <v>142</v>
      </c>
      <c r="H295" s="197">
        <v>680.9</v>
      </c>
      <c r="I295" s="198"/>
      <c r="J295" s="199">
        <f>ROUND(I295*H295,2)</f>
        <v>0</v>
      </c>
      <c r="K295" s="195" t="s">
        <v>147</v>
      </c>
      <c r="L295" s="61"/>
      <c r="M295" s="200" t="s">
        <v>22</v>
      </c>
      <c r="N295" s="201" t="s">
        <v>44</v>
      </c>
      <c r="O295" s="42"/>
      <c r="P295" s="202">
        <f>O295*H295</f>
        <v>0</v>
      </c>
      <c r="Q295" s="202">
        <v>0.00058</v>
      </c>
      <c r="R295" s="202">
        <f>Q295*H295</f>
        <v>0.394922</v>
      </c>
      <c r="S295" s="202">
        <v>0</v>
      </c>
      <c r="T295" s="203">
        <f>S295*H295</f>
        <v>0</v>
      </c>
      <c r="AR295" s="24" t="s">
        <v>226</v>
      </c>
      <c r="AT295" s="24" t="s">
        <v>139</v>
      </c>
      <c r="AU295" s="24" t="s">
        <v>83</v>
      </c>
      <c r="AY295" s="24" t="s">
        <v>136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4" t="s">
        <v>81</v>
      </c>
      <c r="BK295" s="204">
        <f>ROUND(I295*H295,2)</f>
        <v>0</v>
      </c>
      <c r="BL295" s="24" t="s">
        <v>226</v>
      </c>
      <c r="BM295" s="24" t="s">
        <v>500</v>
      </c>
    </row>
    <row r="296" spans="2:51" s="11" customFormat="1" ht="13.5">
      <c r="B296" s="205"/>
      <c r="C296" s="206"/>
      <c r="D296" s="228" t="s">
        <v>156</v>
      </c>
      <c r="E296" s="229" t="s">
        <v>22</v>
      </c>
      <c r="F296" s="230" t="s">
        <v>501</v>
      </c>
      <c r="G296" s="206"/>
      <c r="H296" s="231">
        <v>680.9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156</v>
      </c>
      <c r="AU296" s="216" t="s">
        <v>83</v>
      </c>
      <c r="AV296" s="11" t="s">
        <v>83</v>
      </c>
      <c r="AW296" s="11" t="s">
        <v>158</v>
      </c>
      <c r="AX296" s="11" t="s">
        <v>81</v>
      </c>
      <c r="AY296" s="216" t="s">
        <v>136</v>
      </c>
    </row>
    <row r="297" spans="2:65" s="1" customFormat="1" ht="22.5" customHeight="1">
      <c r="B297" s="41"/>
      <c r="C297" s="232" t="s">
        <v>502</v>
      </c>
      <c r="D297" s="232" t="s">
        <v>183</v>
      </c>
      <c r="E297" s="233" t="s">
        <v>503</v>
      </c>
      <c r="F297" s="234" t="s">
        <v>504</v>
      </c>
      <c r="G297" s="235" t="s">
        <v>142</v>
      </c>
      <c r="H297" s="236">
        <v>347.259</v>
      </c>
      <c r="I297" s="237"/>
      <c r="J297" s="238">
        <f>ROUND(I297*H297,2)</f>
        <v>0</v>
      </c>
      <c r="K297" s="234" t="s">
        <v>147</v>
      </c>
      <c r="L297" s="239"/>
      <c r="M297" s="240" t="s">
        <v>22</v>
      </c>
      <c r="N297" s="241" t="s">
        <v>44</v>
      </c>
      <c r="O297" s="42"/>
      <c r="P297" s="202">
        <f>O297*H297</f>
        <v>0</v>
      </c>
      <c r="Q297" s="202">
        <v>0.0025</v>
      </c>
      <c r="R297" s="202">
        <f>Q297*H297</f>
        <v>0.8681475000000001</v>
      </c>
      <c r="S297" s="202">
        <v>0</v>
      </c>
      <c r="T297" s="203">
        <f>S297*H297</f>
        <v>0</v>
      </c>
      <c r="AR297" s="24" t="s">
        <v>319</v>
      </c>
      <c r="AT297" s="24" t="s">
        <v>183</v>
      </c>
      <c r="AU297" s="24" t="s">
        <v>83</v>
      </c>
      <c r="AY297" s="24" t="s">
        <v>136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24" t="s">
        <v>81</v>
      </c>
      <c r="BK297" s="204">
        <f>ROUND(I297*H297,2)</f>
        <v>0</v>
      </c>
      <c r="BL297" s="24" t="s">
        <v>226</v>
      </c>
      <c r="BM297" s="24" t="s">
        <v>505</v>
      </c>
    </row>
    <row r="298" spans="2:51" s="11" customFormat="1" ht="13.5">
      <c r="B298" s="205"/>
      <c r="C298" s="206"/>
      <c r="D298" s="228" t="s">
        <v>156</v>
      </c>
      <c r="E298" s="229" t="s">
        <v>22</v>
      </c>
      <c r="F298" s="230" t="s">
        <v>506</v>
      </c>
      <c r="G298" s="206"/>
      <c r="H298" s="231">
        <v>347.259</v>
      </c>
      <c r="I298" s="211"/>
      <c r="J298" s="206"/>
      <c r="K298" s="206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156</v>
      </c>
      <c r="AU298" s="216" t="s">
        <v>83</v>
      </c>
      <c r="AV298" s="11" t="s">
        <v>83</v>
      </c>
      <c r="AW298" s="11" t="s">
        <v>158</v>
      </c>
      <c r="AX298" s="11" t="s">
        <v>81</v>
      </c>
      <c r="AY298" s="216" t="s">
        <v>136</v>
      </c>
    </row>
    <row r="299" spans="2:65" s="1" customFormat="1" ht="22.5" customHeight="1">
      <c r="B299" s="41"/>
      <c r="C299" s="232" t="s">
        <v>507</v>
      </c>
      <c r="D299" s="232" t="s">
        <v>183</v>
      </c>
      <c r="E299" s="233" t="s">
        <v>508</v>
      </c>
      <c r="F299" s="234" t="s">
        <v>509</v>
      </c>
      <c r="G299" s="235" t="s">
        <v>142</v>
      </c>
      <c r="H299" s="236">
        <v>347.259</v>
      </c>
      <c r="I299" s="237"/>
      <c r="J299" s="238">
        <f>ROUND(I299*H299,2)</f>
        <v>0</v>
      </c>
      <c r="K299" s="234" t="s">
        <v>147</v>
      </c>
      <c r="L299" s="239"/>
      <c r="M299" s="240" t="s">
        <v>22</v>
      </c>
      <c r="N299" s="241" t="s">
        <v>44</v>
      </c>
      <c r="O299" s="42"/>
      <c r="P299" s="202">
        <f>O299*H299</f>
        <v>0</v>
      </c>
      <c r="Q299" s="202">
        <v>0.02</v>
      </c>
      <c r="R299" s="202">
        <f>Q299*H299</f>
        <v>6.945180000000001</v>
      </c>
      <c r="S299" s="202">
        <v>0</v>
      </c>
      <c r="T299" s="203">
        <f>S299*H299</f>
        <v>0</v>
      </c>
      <c r="AR299" s="24" t="s">
        <v>319</v>
      </c>
      <c r="AT299" s="24" t="s">
        <v>183</v>
      </c>
      <c r="AU299" s="24" t="s">
        <v>83</v>
      </c>
      <c r="AY299" s="24" t="s">
        <v>136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24" t="s">
        <v>81</v>
      </c>
      <c r="BK299" s="204">
        <f>ROUND(I299*H299,2)</f>
        <v>0</v>
      </c>
      <c r="BL299" s="24" t="s">
        <v>226</v>
      </c>
      <c r="BM299" s="24" t="s">
        <v>510</v>
      </c>
    </row>
    <row r="300" spans="2:65" s="1" customFormat="1" ht="22.5" customHeight="1">
      <c r="B300" s="41"/>
      <c r="C300" s="193" t="s">
        <v>511</v>
      </c>
      <c r="D300" s="193" t="s">
        <v>139</v>
      </c>
      <c r="E300" s="194" t="s">
        <v>512</v>
      </c>
      <c r="F300" s="195" t="s">
        <v>513</v>
      </c>
      <c r="G300" s="196" t="s">
        <v>436</v>
      </c>
      <c r="H300" s="197">
        <v>8.75</v>
      </c>
      <c r="I300" s="198"/>
      <c r="J300" s="199">
        <f>ROUND(I300*H300,2)</f>
        <v>0</v>
      </c>
      <c r="K300" s="195" t="s">
        <v>147</v>
      </c>
      <c r="L300" s="61"/>
      <c r="M300" s="200" t="s">
        <v>22</v>
      </c>
      <c r="N300" s="201" t="s">
        <v>44</v>
      </c>
      <c r="O300" s="42"/>
      <c r="P300" s="202">
        <f>O300*H300</f>
        <v>0</v>
      </c>
      <c r="Q300" s="202">
        <v>0</v>
      </c>
      <c r="R300" s="202">
        <f>Q300*H300</f>
        <v>0</v>
      </c>
      <c r="S300" s="202">
        <v>0</v>
      </c>
      <c r="T300" s="203">
        <f>S300*H300</f>
        <v>0</v>
      </c>
      <c r="AR300" s="24" t="s">
        <v>226</v>
      </c>
      <c r="AT300" s="24" t="s">
        <v>139</v>
      </c>
      <c r="AU300" s="24" t="s">
        <v>83</v>
      </c>
      <c r="AY300" s="24" t="s">
        <v>136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4" t="s">
        <v>81</v>
      </c>
      <c r="BK300" s="204">
        <f>ROUND(I300*H300,2)</f>
        <v>0</v>
      </c>
      <c r="BL300" s="24" t="s">
        <v>226</v>
      </c>
      <c r="BM300" s="24" t="s">
        <v>514</v>
      </c>
    </row>
    <row r="301" spans="2:63" s="10" customFormat="1" ht="29.85" customHeight="1">
      <c r="B301" s="176"/>
      <c r="C301" s="177"/>
      <c r="D301" s="190" t="s">
        <v>72</v>
      </c>
      <c r="E301" s="191" t="s">
        <v>515</v>
      </c>
      <c r="F301" s="191" t="s">
        <v>516</v>
      </c>
      <c r="G301" s="177"/>
      <c r="H301" s="177"/>
      <c r="I301" s="180"/>
      <c r="J301" s="192">
        <f>BK301</f>
        <v>0</v>
      </c>
      <c r="K301" s="177"/>
      <c r="L301" s="182"/>
      <c r="M301" s="183"/>
      <c r="N301" s="184"/>
      <c r="O301" s="184"/>
      <c r="P301" s="185">
        <f>SUM(P302:P303)</f>
        <v>0</v>
      </c>
      <c r="Q301" s="184"/>
      <c r="R301" s="185">
        <f>SUM(R302:R303)</f>
        <v>0.0073</v>
      </c>
      <c r="S301" s="184"/>
      <c r="T301" s="186">
        <f>SUM(T302:T303)</f>
        <v>0</v>
      </c>
      <c r="AR301" s="187" t="s">
        <v>83</v>
      </c>
      <c r="AT301" s="188" t="s">
        <v>72</v>
      </c>
      <c r="AU301" s="188" t="s">
        <v>81</v>
      </c>
      <c r="AY301" s="187" t="s">
        <v>136</v>
      </c>
      <c r="BK301" s="189">
        <f>SUM(BK302:BK303)</f>
        <v>0</v>
      </c>
    </row>
    <row r="302" spans="2:65" s="1" customFormat="1" ht="44.25" customHeight="1">
      <c r="B302" s="41"/>
      <c r="C302" s="193" t="s">
        <v>517</v>
      </c>
      <c r="D302" s="193" t="s">
        <v>139</v>
      </c>
      <c r="E302" s="194" t="s">
        <v>518</v>
      </c>
      <c r="F302" s="195" t="s">
        <v>519</v>
      </c>
      <c r="G302" s="196" t="s">
        <v>344</v>
      </c>
      <c r="H302" s="197">
        <v>2</v>
      </c>
      <c r="I302" s="198"/>
      <c r="J302" s="199">
        <f>ROUND(I302*H302,2)</f>
        <v>0</v>
      </c>
      <c r="K302" s="195" t="s">
        <v>22</v>
      </c>
      <c r="L302" s="61"/>
      <c r="M302" s="200" t="s">
        <v>22</v>
      </c>
      <c r="N302" s="201" t="s">
        <v>44</v>
      </c>
      <c r="O302" s="42"/>
      <c r="P302" s="202">
        <f>O302*H302</f>
        <v>0</v>
      </c>
      <c r="Q302" s="202">
        <v>0.00365</v>
      </c>
      <c r="R302" s="202">
        <f>Q302*H302</f>
        <v>0.0073</v>
      </c>
      <c r="S302" s="202">
        <v>0</v>
      </c>
      <c r="T302" s="203">
        <f>S302*H302</f>
        <v>0</v>
      </c>
      <c r="AR302" s="24" t="s">
        <v>226</v>
      </c>
      <c r="AT302" s="24" t="s">
        <v>139</v>
      </c>
      <c r="AU302" s="24" t="s">
        <v>83</v>
      </c>
      <c r="AY302" s="24" t="s">
        <v>136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4" t="s">
        <v>81</v>
      </c>
      <c r="BK302" s="204">
        <f>ROUND(I302*H302,2)</f>
        <v>0</v>
      </c>
      <c r="BL302" s="24" t="s">
        <v>226</v>
      </c>
      <c r="BM302" s="24" t="s">
        <v>520</v>
      </c>
    </row>
    <row r="303" spans="2:51" s="11" customFormat="1" ht="13.5">
      <c r="B303" s="205"/>
      <c r="C303" s="206"/>
      <c r="D303" s="207" t="s">
        <v>156</v>
      </c>
      <c r="E303" s="208" t="s">
        <v>22</v>
      </c>
      <c r="F303" s="209" t="s">
        <v>388</v>
      </c>
      <c r="G303" s="206"/>
      <c r="H303" s="210">
        <v>2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156</v>
      </c>
      <c r="AU303" s="216" t="s">
        <v>83</v>
      </c>
      <c r="AV303" s="11" t="s">
        <v>83</v>
      </c>
      <c r="AW303" s="11" t="s">
        <v>158</v>
      </c>
      <c r="AX303" s="11" t="s">
        <v>81</v>
      </c>
      <c r="AY303" s="216" t="s">
        <v>136</v>
      </c>
    </row>
    <row r="304" spans="2:63" s="10" customFormat="1" ht="29.85" customHeight="1">
      <c r="B304" s="176"/>
      <c r="C304" s="177"/>
      <c r="D304" s="190" t="s">
        <v>72</v>
      </c>
      <c r="E304" s="191" t="s">
        <v>521</v>
      </c>
      <c r="F304" s="191" t="s">
        <v>522</v>
      </c>
      <c r="G304" s="177"/>
      <c r="H304" s="177"/>
      <c r="I304" s="180"/>
      <c r="J304" s="192">
        <f>BK304</f>
        <v>0</v>
      </c>
      <c r="K304" s="177"/>
      <c r="L304" s="182"/>
      <c r="M304" s="183"/>
      <c r="N304" s="184"/>
      <c r="O304" s="184"/>
      <c r="P304" s="185">
        <f>P305</f>
        <v>0</v>
      </c>
      <c r="Q304" s="184"/>
      <c r="R304" s="185">
        <f>R305</f>
        <v>0</v>
      </c>
      <c r="S304" s="184"/>
      <c r="T304" s="186">
        <f>T305</f>
        <v>0</v>
      </c>
      <c r="AR304" s="187" t="s">
        <v>83</v>
      </c>
      <c r="AT304" s="188" t="s">
        <v>72</v>
      </c>
      <c r="AU304" s="188" t="s">
        <v>81</v>
      </c>
      <c r="AY304" s="187" t="s">
        <v>136</v>
      </c>
      <c r="BK304" s="189">
        <f>BK305</f>
        <v>0</v>
      </c>
    </row>
    <row r="305" spans="2:65" s="1" customFormat="1" ht="31.5" customHeight="1">
      <c r="B305" s="41"/>
      <c r="C305" s="193" t="s">
        <v>523</v>
      </c>
      <c r="D305" s="193" t="s">
        <v>139</v>
      </c>
      <c r="E305" s="194" t="s">
        <v>524</v>
      </c>
      <c r="F305" s="195" t="s">
        <v>525</v>
      </c>
      <c r="G305" s="196" t="s">
        <v>526</v>
      </c>
      <c r="H305" s="197">
        <v>1</v>
      </c>
      <c r="I305" s="198"/>
      <c r="J305" s="199">
        <f>ROUND(I305*H305,2)</f>
        <v>0</v>
      </c>
      <c r="K305" s="195" t="s">
        <v>22</v>
      </c>
      <c r="L305" s="61"/>
      <c r="M305" s="200" t="s">
        <v>22</v>
      </c>
      <c r="N305" s="201" t="s">
        <v>44</v>
      </c>
      <c r="O305" s="42"/>
      <c r="P305" s="202">
        <f>O305*H305</f>
        <v>0</v>
      </c>
      <c r="Q305" s="202">
        <v>0</v>
      </c>
      <c r="R305" s="202">
        <f>Q305*H305</f>
        <v>0</v>
      </c>
      <c r="S305" s="202">
        <v>0</v>
      </c>
      <c r="T305" s="203">
        <f>S305*H305</f>
        <v>0</v>
      </c>
      <c r="AR305" s="24" t="s">
        <v>226</v>
      </c>
      <c r="AT305" s="24" t="s">
        <v>139</v>
      </c>
      <c r="AU305" s="24" t="s">
        <v>83</v>
      </c>
      <c r="AY305" s="24" t="s">
        <v>136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4" t="s">
        <v>81</v>
      </c>
      <c r="BK305" s="204">
        <f>ROUND(I305*H305,2)</f>
        <v>0</v>
      </c>
      <c r="BL305" s="24" t="s">
        <v>226</v>
      </c>
      <c r="BM305" s="24" t="s">
        <v>527</v>
      </c>
    </row>
    <row r="306" spans="2:63" s="10" customFormat="1" ht="29.85" customHeight="1">
      <c r="B306" s="176"/>
      <c r="C306" s="177"/>
      <c r="D306" s="190" t="s">
        <v>72</v>
      </c>
      <c r="E306" s="191" t="s">
        <v>528</v>
      </c>
      <c r="F306" s="191" t="s">
        <v>529</v>
      </c>
      <c r="G306" s="177"/>
      <c r="H306" s="177"/>
      <c r="I306" s="180"/>
      <c r="J306" s="192">
        <f>BK306</f>
        <v>0</v>
      </c>
      <c r="K306" s="177"/>
      <c r="L306" s="182"/>
      <c r="M306" s="183"/>
      <c r="N306" s="184"/>
      <c r="O306" s="184"/>
      <c r="P306" s="185">
        <f>SUM(P307:P312)</f>
        <v>0</v>
      </c>
      <c r="Q306" s="184"/>
      <c r="R306" s="185">
        <f>SUM(R307:R312)</f>
        <v>0.42476544</v>
      </c>
      <c r="S306" s="184"/>
      <c r="T306" s="186">
        <f>SUM(T307:T312)</f>
        <v>0</v>
      </c>
      <c r="AR306" s="187" t="s">
        <v>83</v>
      </c>
      <c r="AT306" s="188" t="s">
        <v>72</v>
      </c>
      <c r="AU306" s="188" t="s">
        <v>81</v>
      </c>
      <c r="AY306" s="187" t="s">
        <v>136</v>
      </c>
      <c r="BK306" s="189">
        <f>SUM(BK307:BK312)</f>
        <v>0</v>
      </c>
    </row>
    <row r="307" spans="2:65" s="1" customFormat="1" ht="31.5" customHeight="1">
      <c r="B307" s="41"/>
      <c r="C307" s="193" t="s">
        <v>530</v>
      </c>
      <c r="D307" s="193" t="s">
        <v>139</v>
      </c>
      <c r="E307" s="194" t="s">
        <v>531</v>
      </c>
      <c r="F307" s="195" t="s">
        <v>532</v>
      </c>
      <c r="G307" s="196" t="s">
        <v>142</v>
      </c>
      <c r="H307" s="197">
        <v>35.872</v>
      </c>
      <c r="I307" s="198"/>
      <c r="J307" s="199">
        <f>ROUND(I307*H307,2)</f>
        <v>0</v>
      </c>
      <c r="K307" s="195" t="s">
        <v>22</v>
      </c>
      <c r="L307" s="61"/>
      <c r="M307" s="200" t="s">
        <v>22</v>
      </c>
      <c r="N307" s="201" t="s">
        <v>44</v>
      </c>
      <c r="O307" s="42"/>
      <c r="P307" s="202">
        <f>O307*H307</f>
        <v>0</v>
      </c>
      <c r="Q307" s="202">
        <v>0.01152</v>
      </c>
      <c r="R307" s="202">
        <f>Q307*H307</f>
        <v>0.41324544</v>
      </c>
      <c r="S307" s="202">
        <v>0</v>
      </c>
      <c r="T307" s="203">
        <f>S307*H307</f>
        <v>0</v>
      </c>
      <c r="AR307" s="24" t="s">
        <v>226</v>
      </c>
      <c r="AT307" s="24" t="s">
        <v>139</v>
      </c>
      <c r="AU307" s="24" t="s">
        <v>83</v>
      </c>
      <c r="AY307" s="24" t="s">
        <v>136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4" t="s">
        <v>81</v>
      </c>
      <c r="BK307" s="204">
        <f>ROUND(I307*H307,2)</f>
        <v>0</v>
      </c>
      <c r="BL307" s="24" t="s">
        <v>226</v>
      </c>
      <c r="BM307" s="24" t="s">
        <v>533</v>
      </c>
    </row>
    <row r="308" spans="2:51" s="11" customFormat="1" ht="13.5">
      <c r="B308" s="205"/>
      <c r="C308" s="206"/>
      <c r="D308" s="207" t="s">
        <v>156</v>
      </c>
      <c r="E308" s="208" t="s">
        <v>22</v>
      </c>
      <c r="F308" s="209" t="s">
        <v>486</v>
      </c>
      <c r="G308" s="206"/>
      <c r="H308" s="210">
        <v>35.112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156</v>
      </c>
      <c r="AU308" s="216" t="s">
        <v>83</v>
      </c>
      <c r="AV308" s="11" t="s">
        <v>83</v>
      </c>
      <c r="AW308" s="11" t="s">
        <v>158</v>
      </c>
      <c r="AX308" s="11" t="s">
        <v>73</v>
      </c>
      <c r="AY308" s="216" t="s">
        <v>136</v>
      </c>
    </row>
    <row r="309" spans="2:51" s="11" customFormat="1" ht="13.5">
      <c r="B309" s="205"/>
      <c r="C309" s="206"/>
      <c r="D309" s="207" t="s">
        <v>156</v>
      </c>
      <c r="E309" s="208" t="s">
        <v>22</v>
      </c>
      <c r="F309" s="209" t="s">
        <v>534</v>
      </c>
      <c r="G309" s="206"/>
      <c r="H309" s="210">
        <v>0.76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156</v>
      </c>
      <c r="AU309" s="216" t="s">
        <v>83</v>
      </c>
      <c r="AV309" s="11" t="s">
        <v>83</v>
      </c>
      <c r="AW309" s="11" t="s">
        <v>158</v>
      </c>
      <c r="AX309" s="11" t="s">
        <v>73</v>
      </c>
      <c r="AY309" s="216" t="s">
        <v>136</v>
      </c>
    </row>
    <row r="310" spans="2:51" s="12" customFormat="1" ht="13.5">
      <c r="B310" s="217"/>
      <c r="C310" s="218"/>
      <c r="D310" s="228" t="s">
        <v>156</v>
      </c>
      <c r="E310" s="242" t="s">
        <v>22</v>
      </c>
      <c r="F310" s="243" t="s">
        <v>162</v>
      </c>
      <c r="G310" s="218"/>
      <c r="H310" s="244">
        <v>35.872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156</v>
      </c>
      <c r="AU310" s="227" t="s">
        <v>83</v>
      </c>
      <c r="AV310" s="12" t="s">
        <v>143</v>
      </c>
      <c r="AW310" s="12" t="s">
        <v>158</v>
      </c>
      <c r="AX310" s="12" t="s">
        <v>81</v>
      </c>
      <c r="AY310" s="227" t="s">
        <v>136</v>
      </c>
    </row>
    <row r="311" spans="2:65" s="1" customFormat="1" ht="44.25" customHeight="1">
      <c r="B311" s="41"/>
      <c r="C311" s="193" t="s">
        <v>535</v>
      </c>
      <c r="D311" s="193" t="s">
        <v>139</v>
      </c>
      <c r="E311" s="194" t="s">
        <v>536</v>
      </c>
      <c r="F311" s="195" t="s">
        <v>537</v>
      </c>
      <c r="G311" s="196" t="s">
        <v>526</v>
      </c>
      <c r="H311" s="197">
        <v>1</v>
      </c>
      <c r="I311" s="198"/>
      <c r="J311" s="199">
        <f>ROUND(I311*H311,2)</f>
        <v>0</v>
      </c>
      <c r="K311" s="195" t="s">
        <v>22</v>
      </c>
      <c r="L311" s="61"/>
      <c r="M311" s="200" t="s">
        <v>22</v>
      </c>
      <c r="N311" s="201" t="s">
        <v>44</v>
      </c>
      <c r="O311" s="42"/>
      <c r="P311" s="202">
        <f>O311*H311</f>
        <v>0</v>
      </c>
      <c r="Q311" s="202">
        <v>0.01152</v>
      </c>
      <c r="R311" s="202">
        <f>Q311*H311</f>
        <v>0.01152</v>
      </c>
      <c r="S311" s="202">
        <v>0</v>
      </c>
      <c r="T311" s="203">
        <f>S311*H311</f>
        <v>0</v>
      </c>
      <c r="AR311" s="24" t="s">
        <v>226</v>
      </c>
      <c r="AT311" s="24" t="s">
        <v>139</v>
      </c>
      <c r="AU311" s="24" t="s">
        <v>83</v>
      </c>
      <c r="AY311" s="24" t="s">
        <v>136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4" t="s">
        <v>81</v>
      </c>
      <c r="BK311" s="204">
        <f>ROUND(I311*H311,2)</f>
        <v>0</v>
      </c>
      <c r="BL311" s="24" t="s">
        <v>226</v>
      </c>
      <c r="BM311" s="24" t="s">
        <v>538</v>
      </c>
    </row>
    <row r="312" spans="2:65" s="1" customFormat="1" ht="22.5" customHeight="1">
      <c r="B312" s="41"/>
      <c r="C312" s="193" t="s">
        <v>539</v>
      </c>
      <c r="D312" s="193" t="s">
        <v>139</v>
      </c>
      <c r="E312" s="194" t="s">
        <v>540</v>
      </c>
      <c r="F312" s="195" t="s">
        <v>541</v>
      </c>
      <c r="G312" s="196" t="s">
        <v>436</v>
      </c>
      <c r="H312" s="197">
        <v>0.425</v>
      </c>
      <c r="I312" s="198"/>
      <c r="J312" s="199">
        <f>ROUND(I312*H312,2)</f>
        <v>0</v>
      </c>
      <c r="K312" s="195" t="s">
        <v>147</v>
      </c>
      <c r="L312" s="61"/>
      <c r="M312" s="200" t="s">
        <v>22</v>
      </c>
      <c r="N312" s="201" t="s">
        <v>44</v>
      </c>
      <c r="O312" s="42"/>
      <c r="P312" s="202">
        <f>O312*H312</f>
        <v>0</v>
      </c>
      <c r="Q312" s="202">
        <v>0</v>
      </c>
      <c r="R312" s="202">
        <f>Q312*H312</f>
        <v>0</v>
      </c>
      <c r="S312" s="202">
        <v>0</v>
      </c>
      <c r="T312" s="203">
        <f>S312*H312</f>
        <v>0</v>
      </c>
      <c r="AR312" s="24" t="s">
        <v>226</v>
      </c>
      <c r="AT312" s="24" t="s">
        <v>139</v>
      </c>
      <c r="AU312" s="24" t="s">
        <v>83</v>
      </c>
      <c r="AY312" s="24" t="s">
        <v>136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24" t="s">
        <v>81</v>
      </c>
      <c r="BK312" s="204">
        <f>ROUND(I312*H312,2)</f>
        <v>0</v>
      </c>
      <c r="BL312" s="24" t="s">
        <v>226</v>
      </c>
      <c r="BM312" s="24" t="s">
        <v>542</v>
      </c>
    </row>
    <row r="313" spans="2:63" s="10" customFormat="1" ht="29.85" customHeight="1">
      <c r="B313" s="176"/>
      <c r="C313" s="177"/>
      <c r="D313" s="190" t="s">
        <v>72</v>
      </c>
      <c r="E313" s="191" t="s">
        <v>543</v>
      </c>
      <c r="F313" s="191" t="s">
        <v>544</v>
      </c>
      <c r="G313" s="177"/>
      <c r="H313" s="177"/>
      <c r="I313" s="180"/>
      <c r="J313" s="192">
        <f>BK313</f>
        <v>0</v>
      </c>
      <c r="K313" s="177"/>
      <c r="L313" s="182"/>
      <c r="M313" s="183"/>
      <c r="N313" s="184"/>
      <c r="O313" s="184"/>
      <c r="P313" s="185">
        <f>SUM(P314:P329)</f>
        <v>0</v>
      </c>
      <c r="Q313" s="184"/>
      <c r="R313" s="185">
        <f>SUM(R314:R329)</f>
        <v>0.942222</v>
      </c>
      <c r="S313" s="184"/>
      <c r="T313" s="186">
        <f>SUM(T314:T329)</f>
        <v>0</v>
      </c>
      <c r="AR313" s="187" t="s">
        <v>83</v>
      </c>
      <c r="AT313" s="188" t="s">
        <v>72</v>
      </c>
      <c r="AU313" s="188" t="s">
        <v>81</v>
      </c>
      <c r="AY313" s="187" t="s">
        <v>136</v>
      </c>
      <c r="BK313" s="189">
        <f>SUM(BK314:BK329)</f>
        <v>0</v>
      </c>
    </row>
    <row r="314" spans="2:65" s="1" customFormat="1" ht="31.5" customHeight="1">
      <c r="B314" s="41"/>
      <c r="C314" s="193" t="s">
        <v>545</v>
      </c>
      <c r="D314" s="193" t="s">
        <v>139</v>
      </c>
      <c r="E314" s="194" t="s">
        <v>546</v>
      </c>
      <c r="F314" s="195" t="s">
        <v>547</v>
      </c>
      <c r="G314" s="196" t="s">
        <v>276</v>
      </c>
      <c r="H314" s="197">
        <v>85</v>
      </c>
      <c r="I314" s="198"/>
      <c r="J314" s="199">
        <f>ROUND(I314*H314,2)</f>
        <v>0</v>
      </c>
      <c r="K314" s="195" t="s">
        <v>22</v>
      </c>
      <c r="L314" s="61"/>
      <c r="M314" s="200" t="s">
        <v>22</v>
      </c>
      <c r="N314" s="201" t="s">
        <v>44</v>
      </c>
      <c r="O314" s="42"/>
      <c r="P314" s="202">
        <f>O314*H314</f>
        <v>0</v>
      </c>
      <c r="Q314" s="202">
        <v>0.00653</v>
      </c>
      <c r="R314" s="202">
        <f>Q314*H314</f>
        <v>0.55505</v>
      </c>
      <c r="S314" s="202">
        <v>0</v>
      </c>
      <c r="T314" s="203">
        <f>S314*H314</f>
        <v>0</v>
      </c>
      <c r="AR314" s="24" t="s">
        <v>226</v>
      </c>
      <c r="AT314" s="24" t="s">
        <v>139</v>
      </c>
      <c r="AU314" s="24" t="s">
        <v>83</v>
      </c>
      <c r="AY314" s="24" t="s">
        <v>136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81</v>
      </c>
      <c r="BK314" s="204">
        <f>ROUND(I314*H314,2)</f>
        <v>0</v>
      </c>
      <c r="BL314" s="24" t="s">
        <v>226</v>
      </c>
      <c r="BM314" s="24" t="s">
        <v>548</v>
      </c>
    </row>
    <row r="315" spans="2:51" s="11" customFormat="1" ht="13.5">
      <c r="B315" s="205"/>
      <c r="C315" s="206"/>
      <c r="D315" s="228" t="s">
        <v>156</v>
      </c>
      <c r="E315" s="229" t="s">
        <v>22</v>
      </c>
      <c r="F315" s="230" t="s">
        <v>549</v>
      </c>
      <c r="G315" s="206"/>
      <c r="H315" s="231">
        <v>85</v>
      </c>
      <c r="I315" s="211"/>
      <c r="J315" s="206"/>
      <c r="K315" s="206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156</v>
      </c>
      <c r="AU315" s="216" t="s">
        <v>83</v>
      </c>
      <c r="AV315" s="11" t="s">
        <v>83</v>
      </c>
      <c r="AW315" s="11" t="s">
        <v>158</v>
      </c>
      <c r="AX315" s="11" t="s">
        <v>81</v>
      </c>
      <c r="AY315" s="216" t="s">
        <v>136</v>
      </c>
    </row>
    <row r="316" spans="2:65" s="1" customFormat="1" ht="31.5" customHeight="1">
      <c r="B316" s="41"/>
      <c r="C316" s="193" t="s">
        <v>550</v>
      </c>
      <c r="D316" s="193" t="s">
        <v>139</v>
      </c>
      <c r="E316" s="194" t="s">
        <v>551</v>
      </c>
      <c r="F316" s="195" t="s">
        <v>552</v>
      </c>
      <c r="G316" s="196" t="s">
        <v>344</v>
      </c>
      <c r="H316" s="197">
        <v>4</v>
      </c>
      <c r="I316" s="198"/>
      <c r="J316" s="199">
        <f>ROUND(I316*H316,2)</f>
        <v>0</v>
      </c>
      <c r="K316" s="195" t="s">
        <v>147</v>
      </c>
      <c r="L316" s="61"/>
      <c r="M316" s="200" t="s">
        <v>22</v>
      </c>
      <c r="N316" s="201" t="s">
        <v>44</v>
      </c>
      <c r="O316" s="42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AR316" s="24" t="s">
        <v>226</v>
      </c>
      <c r="AT316" s="24" t="s">
        <v>139</v>
      </c>
      <c r="AU316" s="24" t="s">
        <v>83</v>
      </c>
      <c r="AY316" s="24" t="s">
        <v>136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4" t="s">
        <v>81</v>
      </c>
      <c r="BK316" s="204">
        <f>ROUND(I316*H316,2)</f>
        <v>0</v>
      </c>
      <c r="BL316" s="24" t="s">
        <v>226</v>
      </c>
      <c r="BM316" s="24" t="s">
        <v>553</v>
      </c>
    </row>
    <row r="317" spans="2:65" s="1" customFormat="1" ht="31.5" customHeight="1">
      <c r="B317" s="41"/>
      <c r="C317" s="193" t="s">
        <v>554</v>
      </c>
      <c r="D317" s="193" t="s">
        <v>139</v>
      </c>
      <c r="E317" s="194" t="s">
        <v>555</v>
      </c>
      <c r="F317" s="195" t="s">
        <v>556</v>
      </c>
      <c r="G317" s="196" t="s">
        <v>276</v>
      </c>
      <c r="H317" s="197">
        <v>4.3</v>
      </c>
      <c r="I317" s="198"/>
      <c r="J317" s="199">
        <f>ROUND(I317*H317,2)</f>
        <v>0</v>
      </c>
      <c r="K317" s="195" t="s">
        <v>147</v>
      </c>
      <c r="L317" s="61"/>
      <c r="M317" s="200" t="s">
        <v>22</v>
      </c>
      <c r="N317" s="201" t="s">
        <v>44</v>
      </c>
      <c r="O317" s="42"/>
      <c r="P317" s="202">
        <f>O317*H317</f>
        <v>0</v>
      </c>
      <c r="Q317" s="202">
        <v>0.00136</v>
      </c>
      <c r="R317" s="202">
        <f>Q317*H317</f>
        <v>0.005848</v>
      </c>
      <c r="S317" s="202">
        <v>0</v>
      </c>
      <c r="T317" s="203">
        <f>S317*H317</f>
        <v>0</v>
      </c>
      <c r="AR317" s="24" t="s">
        <v>226</v>
      </c>
      <c r="AT317" s="24" t="s">
        <v>139</v>
      </c>
      <c r="AU317" s="24" t="s">
        <v>83</v>
      </c>
      <c r="AY317" s="24" t="s">
        <v>136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4" t="s">
        <v>81</v>
      </c>
      <c r="BK317" s="204">
        <f>ROUND(I317*H317,2)</f>
        <v>0</v>
      </c>
      <c r="BL317" s="24" t="s">
        <v>226</v>
      </c>
      <c r="BM317" s="24" t="s">
        <v>557</v>
      </c>
    </row>
    <row r="318" spans="2:51" s="11" customFormat="1" ht="13.5">
      <c r="B318" s="205"/>
      <c r="C318" s="206"/>
      <c r="D318" s="228" t="s">
        <v>156</v>
      </c>
      <c r="E318" s="229" t="s">
        <v>22</v>
      </c>
      <c r="F318" s="230" t="s">
        <v>558</v>
      </c>
      <c r="G318" s="206"/>
      <c r="H318" s="231">
        <v>4.3</v>
      </c>
      <c r="I318" s="211"/>
      <c r="J318" s="206"/>
      <c r="K318" s="206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156</v>
      </c>
      <c r="AU318" s="216" t="s">
        <v>83</v>
      </c>
      <c r="AV318" s="11" t="s">
        <v>83</v>
      </c>
      <c r="AW318" s="11" t="s">
        <v>158</v>
      </c>
      <c r="AX318" s="11" t="s">
        <v>81</v>
      </c>
      <c r="AY318" s="216" t="s">
        <v>136</v>
      </c>
    </row>
    <row r="319" spans="2:65" s="1" customFormat="1" ht="31.5" customHeight="1">
      <c r="B319" s="41"/>
      <c r="C319" s="193" t="s">
        <v>559</v>
      </c>
      <c r="D319" s="193" t="s">
        <v>139</v>
      </c>
      <c r="E319" s="194" t="s">
        <v>560</v>
      </c>
      <c r="F319" s="195" t="s">
        <v>561</v>
      </c>
      <c r="G319" s="196" t="s">
        <v>276</v>
      </c>
      <c r="H319" s="197">
        <v>101.85</v>
      </c>
      <c r="I319" s="198"/>
      <c r="J319" s="199">
        <f>ROUND(I319*H319,2)</f>
        <v>0</v>
      </c>
      <c r="K319" s="195" t="s">
        <v>147</v>
      </c>
      <c r="L319" s="61"/>
      <c r="M319" s="200" t="s">
        <v>22</v>
      </c>
      <c r="N319" s="201" t="s">
        <v>44</v>
      </c>
      <c r="O319" s="42"/>
      <c r="P319" s="202">
        <f>O319*H319</f>
        <v>0</v>
      </c>
      <c r="Q319" s="202">
        <v>0.00291</v>
      </c>
      <c r="R319" s="202">
        <f>Q319*H319</f>
        <v>0.29638349999999997</v>
      </c>
      <c r="S319" s="202">
        <v>0</v>
      </c>
      <c r="T319" s="203">
        <f>S319*H319</f>
        <v>0</v>
      </c>
      <c r="AR319" s="24" t="s">
        <v>226</v>
      </c>
      <c r="AT319" s="24" t="s">
        <v>139</v>
      </c>
      <c r="AU319" s="24" t="s">
        <v>83</v>
      </c>
      <c r="AY319" s="24" t="s">
        <v>136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4" t="s">
        <v>81</v>
      </c>
      <c r="BK319" s="204">
        <f>ROUND(I319*H319,2)</f>
        <v>0</v>
      </c>
      <c r="BL319" s="24" t="s">
        <v>226</v>
      </c>
      <c r="BM319" s="24" t="s">
        <v>562</v>
      </c>
    </row>
    <row r="320" spans="2:51" s="11" customFormat="1" ht="13.5">
      <c r="B320" s="205"/>
      <c r="C320" s="206"/>
      <c r="D320" s="228" t="s">
        <v>156</v>
      </c>
      <c r="E320" s="229" t="s">
        <v>22</v>
      </c>
      <c r="F320" s="230" t="s">
        <v>563</v>
      </c>
      <c r="G320" s="206"/>
      <c r="H320" s="231">
        <v>101.85</v>
      </c>
      <c r="I320" s="211"/>
      <c r="J320" s="206"/>
      <c r="K320" s="206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156</v>
      </c>
      <c r="AU320" s="216" t="s">
        <v>83</v>
      </c>
      <c r="AV320" s="11" t="s">
        <v>83</v>
      </c>
      <c r="AW320" s="11" t="s">
        <v>158</v>
      </c>
      <c r="AX320" s="11" t="s">
        <v>81</v>
      </c>
      <c r="AY320" s="216" t="s">
        <v>136</v>
      </c>
    </row>
    <row r="321" spans="2:65" s="1" customFormat="1" ht="31.5" customHeight="1">
      <c r="B321" s="41"/>
      <c r="C321" s="193" t="s">
        <v>564</v>
      </c>
      <c r="D321" s="193" t="s">
        <v>139</v>
      </c>
      <c r="E321" s="194" t="s">
        <v>565</v>
      </c>
      <c r="F321" s="195" t="s">
        <v>566</v>
      </c>
      <c r="G321" s="196" t="s">
        <v>276</v>
      </c>
      <c r="H321" s="197">
        <v>8.4</v>
      </c>
      <c r="I321" s="198"/>
      <c r="J321" s="199">
        <f>ROUND(I321*H321,2)</f>
        <v>0</v>
      </c>
      <c r="K321" s="195" t="s">
        <v>147</v>
      </c>
      <c r="L321" s="61"/>
      <c r="M321" s="200" t="s">
        <v>22</v>
      </c>
      <c r="N321" s="201" t="s">
        <v>44</v>
      </c>
      <c r="O321" s="42"/>
      <c r="P321" s="202">
        <f>O321*H321</f>
        <v>0</v>
      </c>
      <c r="Q321" s="202">
        <v>0.00296</v>
      </c>
      <c r="R321" s="202">
        <f>Q321*H321</f>
        <v>0.024864</v>
      </c>
      <c r="S321" s="202">
        <v>0</v>
      </c>
      <c r="T321" s="203">
        <f>S321*H321</f>
        <v>0</v>
      </c>
      <c r="AR321" s="24" t="s">
        <v>226</v>
      </c>
      <c r="AT321" s="24" t="s">
        <v>139</v>
      </c>
      <c r="AU321" s="24" t="s">
        <v>83</v>
      </c>
      <c r="AY321" s="24" t="s">
        <v>136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4" t="s">
        <v>81</v>
      </c>
      <c r="BK321" s="204">
        <f>ROUND(I321*H321,2)</f>
        <v>0</v>
      </c>
      <c r="BL321" s="24" t="s">
        <v>226</v>
      </c>
      <c r="BM321" s="24" t="s">
        <v>567</v>
      </c>
    </row>
    <row r="322" spans="2:51" s="11" customFormat="1" ht="13.5">
      <c r="B322" s="205"/>
      <c r="C322" s="206"/>
      <c r="D322" s="228" t="s">
        <v>156</v>
      </c>
      <c r="E322" s="229" t="s">
        <v>22</v>
      </c>
      <c r="F322" s="230" t="s">
        <v>568</v>
      </c>
      <c r="G322" s="206"/>
      <c r="H322" s="231">
        <v>8.4</v>
      </c>
      <c r="I322" s="211"/>
      <c r="J322" s="206"/>
      <c r="K322" s="206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156</v>
      </c>
      <c r="AU322" s="216" t="s">
        <v>83</v>
      </c>
      <c r="AV322" s="11" t="s">
        <v>83</v>
      </c>
      <c r="AW322" s="11" t="s">
        <v>158</v>
      </c>
      <c r="AX322" s="11" t="s">
        <v>81</v>
      </c>
      <c r="AY322" s="216" t="s">
        <v>136</v>
      </c>
    </row>
    <row r="323" spans="2:65" s="1" customFormat="1" ht="22.5" customHeight="1">
      <c r="B323" s="41"/>
      <c r="C323" s="193" t="s">
        <v>569</v>
      </c>
      <c r="D323" s="193" t="s">
        <v>139</v>
      </c>
      <c r="E323" s="194" t="s">
        <v>570</v>
      </c>
      <c r="F323" s="195" t="s">
        <v>571</v>
      </c>
      <c r="G323" s="196" t="s">
        <v>276</v>
      </c>
      <c r="H323" s="197">
        <v>1.85</v>
      </c>
      <c r="I323" s="198"/>
      <c r="J323" s="199">
        <f>ROUND(I323*H323,2)</f>
        <v>0</v>
      </c>
      <c r="K323" s="195" t="s">
        <v>147</v>
      </c>
      <c r="L323" s="61"/>
      <c r="M323" s="200" t="s">
        <v>22</v>
      </c>
      <c r="N323" s="201" t="s">
        <v>44</v>
      </c>
      <c r="O323" s="42"/>
      <c r="P323" s="202">
        <f>O323*H323</f>
        <v>0</v>
      </c>
      <c r="Q323" s="202">
        <v>0.00289</v>
      </c>
      <c r="R323" s="202">
        <f>Q323*H323</f>
        <v>0.0053465000000000006</v>
      </c>
      <c r="S323" s="202">
        <v>0</v>
      </c>
      <c r="T323" s="203">
        <f>S323*H323</f>
        <v>0</v>
      </c>
      <c r="AR323" s="24" t="s">
        <v>226</v>
      </c>
      <c r="AT323" s="24" t="s">
        <v>139</v>
      </c>
      <c r="AU323" s="24" t="s">
        <v>83</v>
      </c>
      <c r="AY323" s="24" t="s">
        <v>136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4" t="s">
        <v>81</v>
      </c>
      <c r="BK323" s="204">
        <f>ROUND(I323*H323,2)</f>
        <v>0</v>
      </c>
      <c r="BL323" s="24" t="s">
        <v>226</v>
      </c>
      <c r="BM323" s="24" t="s">
        <v>572</v>
      </c>
    </row>
    <row r="324" spans="2:51" s="11" customFormat="1" ht="13.5">
      <c r="B324" s="205"/>
      <c r="C324" s="206"/>
      <c r="D324" s="228" t="s">
        <v>156</v>
      </c>
      <c r="E324" s="229" t="s">
        <v>22</v>
      </c>
      <c r="F324" s="230" t="s">
        <v>573</v>
      </c>
      <c r="G324" s="206"/>
      <c r="H324" s="231">
        <v>1.85</v>
      </c>
      <c r="I324" s="211"/>
      <c r="J324" s="206"/>
      <c r="K324" s="206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156</v>
      </c>
      <c r="AU324" s="216" t="s">
        <v>83</v>
      </c>
      <c r="AV324" s="11" t="s">
        <v>83</v>
      </c>
      <c r="AW324" s="11" t="s">
        <v>158</v>
      </c>
      <c r="AX324" s="11" t="s">
        <v>81</v>
      </c>
      <c r="AY324" s="216" t="s">
        <v>136</v>
      </c>
    </row>
    <row r="325" spans="2:65" s="1" customFormat="1" ht="22.5" customHeight="1">
      <c r="B325" s="41"/>
      <c r="C325" s="193" t="s">
        <v>574</v>
      </c>
      <c r="D325" s="193" t="s">
        <v>139</v>
      </c>
      <c r="E325" s="194" t="s">
        <v>575</v>
      </c>
      <c r="F325" s="195" t="s">
        <v>576</v>
      </c>
      <c r="G325" s="196" t="s">
        <v>276</v>
      </c>
      <c r="H325" s="197">
        <v>11</v>
      </c>
      <c r="I325" s="198"/>
      <c r="J325" s="199">
        <f>ROUND(I325*H325,2)</f>
        <v>0</v>
      </c>
      <c r="K325" s="195" t="s">
        <v>147</v>
      </c>
      <c r="L325" s="61"/>
      <c r="M325" s="200" t="s">
        <v>22</v>
      </c>
      <c r="N325" s="201" t="s">
        <v>44</v>
      </c>
      <c r="O325" s="42"/>
      <c r="P325" s="202">
        <f>O325*H325</f>
        <v>0</v>
      </c>
      <c r="Q325" s="202">
        <v>0.0035</v>
      </c>
      <c r="R325" s="202">
        <f>Q325*H325</f>
        <v>0.0385</v>
      </c>
      <c r="S325" s="202">
        <v>0</v>
      </c>
      <c r="T325" s="203">
        <f>S325*H325</f>
        <v>0</v>
      </c>
      <c r="AR325" s="24" t="s">
        <v>226</v>
      </c>
      <c r="AT325" s="24" t="s">
        <v>139</v>
      </c>
      <c r="AU325" s="24" t="s">
        <v>83</v>
      </c>
      <c r="AY325" s="24" t="s">
        <v>136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4" t="s">
        <v>81</v>
      </c>
      <c r="BK325" s="204">
        <f>ROUND(I325*H325,2)</f>
        <v>0</v>
      </c>
      <c r="BL325" s="24" t="s">
        <v>226</v>
      </c>
      <c r="BM325" s="24" t="s">
        <v>577</v>
      </c>
    </row>
    <row r="326" spans="2:51" s="11" customFormat="1" ht="13.5">
      <c r="B326" s="205"/>
      <c r="C326" s="206"/>
      <c r="D326" s="228" t="s">
        <v>156</v>
      </c>
      <c r="E326" s="229" t="s">
        <v>22</v>
      </c>
      <c r="F326" s="230" t="s">
        <v>578</v>
      </c>
      <c r="G326" s="206"/>
      <c r="H326" s="231">
        <v>11</v>
      </c>
      <c r="I326" s="211"/>
      <c r="J326" s="206"/>
      <c r="K326" s="206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156</v>
      </c>
      <c r="AU326" s="216" t="s">
        <v>83</v>
      </c>
      <c r="AV326" s="11" t="s">
        <v>83</v>
      </c>
      <c r="AW326" s="11" t="s">
        <v>158</v>
      </c>
      <c r="AX326" s="11" t="s">
        <v>81</v>
      </c>
      <c r="AY326" s="216" t="s">
        <v>136</v>
      </c>
    </row>
    <row r="327" spans="2:65" s="1" customFormat="1" ht="31.5" customHeight="1">
      <c r="B327" s="41"/>
      <c r="C327" s="193" t="s">
        <v>579</v>
      </c>
      <c r="D327" s="193" t="s">
        <v>139</v>
      </c>
      <c r="E327" s="194" t="s">
        <v>580</v>
      </c>
      <c r="F327" s="195" t="s">
        <v>581</v>
      </c>
      <c r="G327" s="196" t="s">
        <v>142</v>
      </c>
      <c r="H327" s="197">
        <v>1.5</v>
      </c>
      <c r="I327" s="198"/>
      <c r="J327" s="199">
        <f>ROUND(I327*H327,2)</f>
        <v>0</v>
      </c>
      <c r="K327" s="195" t="s">
        <v>147</v>
      </c>
      <c r="L327" s="61"/>
      <c r="M327" s="200" t="s">
        <v>22</v>
      </c>
      <c r="N327" s="201" t="s">
        <v>44</v>
      </c>
      <c r="O327" s="42"/>
      <c r="P327" s="202">
        <f>O327*H327</f>
        <v>0</v>
      </c>
      <c r="Q327" s="202">
        <v>0.01082</v>
      </c>
      <c r="R327" s="202">
        <f>Q327*H327</f>
        <v>0.01623</v>
      </c>
      <c r="S327" s="202">
        <v>0</v>
      </c>
      <c r="T327" s="203">
        <f>S327*H327</f>
        <v>0</v>
      </c>
      <c r="AR327" s="24" t="s">
        <v>226</v>
      </c>
      <c r="AT327" s="24" t="s">
        <v>139</v>
      </c>
      <c r="AU327" s="24" t="s">
        <v>83</v>
      </c>
      <c r="AY327" s="24" t="s">
        <v>136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81</v>
      </c>
      <c r="BK327" s="204">
        <f>ROUND(I327*H327,2)</f>
        <v>0</v>
      </c>
      <c r="BL327" s="24" t="s">
        <v>226</v>
      </c>
      <c r="BM327" s="24" t="s">
        <v>582</v>
      </c>
    </row>
    <row r="328" spans="2:51" s="11" customFormat="1" ht="13.5">
      <c r="B328" s="205"/>
      <c r="C328" s="206"/>
      <c r="D328" s="228" t="s">
        <v>156</v>
      </c>
      <c r="E328" s="229" t="s">
        <v>22</v>
      </c>
      <c r="F328" s="230" t="s">
        <v>583</v>
      </c>
      <c r="G328" s="206"/>
      <c r="H328" s="231">
        <v>1.5</v>
      </c>
      <c r="I328" s="211"/>
      <c r="J328" s="206"/>
      <c r="K328" s="206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156</v>
      </c>
      <c r="AU328" s="216" t="s">
        <v>83</v>
      </c>
      <c r="AV328" s="11" t="s">
        <v>83</v>
      </c>
      <c r="AW328" s="11" t="s">
        <v>158</v>
      </c>
      <c r="AX328" s="11" t="s">
        <v>81</v>
      </c>
      <c r="AY328" s="216" t="s">
        <v>136</v>
      </c>
    </row>
    <row r="329" spans="2:65" s="1" customFormat="1" ht="22.5" customHeight="1">
      <c r="B329" s="41"/>
      <c r="C329" s="193" t="s">
        <v>584</v>
      </c>
      <c r="D329" s="193" t="s">
        <v>139</v>
      </c>
      <c r="E329" s="194" t="s">
        <v>585</v>
      </c>
      <c r="F329" s="195" t="s">
        <v>586</v>
      </c>
      <c r="G329" s="196" t="s">
        <v>436</v>
      </c>
      <c r="H329" s="197">
        <v>0.942</v>
      </c>
      <c r="I329" s="198"/>
      <c r="J329" s="199">
        <f>ROUND(I329*H329,2)</f>
        <v>0</v>
      </c>
      <c r="K329" s="195" t="s">
        <v>147</v>
      </c>
      <c r="L329" s="61"/>
      <c r="M329" s="200" t="s">
        <v>22</v>
      </c>
      <c r="N329" s="201" t="s">
        <v>44</v>
      </c>
      <c r="O329" s="42"/>
      <c r="P329" s="202">
        <f>O329*H329</f>
        <v>0</v>
      </c>
      <c r="Q329" s="202">
        <v>0</v>
      </c>
      <c r="R329" s="202">
        <f>Q329*H329</f>
        <v>0</v>
      </c>
      <c r="S329" s="202">
        <v>0</v>
      </c>
      <c r="T329" s="203">
        <f>S329*H329</f>
        <v>0</v>
      </c>
      <c r="AR329" s="24" t="s">
        <v>226</v>
      </c>
      <c r="AT329" s="24" t="s">
        <v>139</v>
      </c>
      <c r="AU329" s="24" t="s">
        <v>83</v>
      </c>
      <c r="AY329" s="24" t="s">
        <v>136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24" t="s">
        <v>81</v>
      </c>
      <c r="BK329" s="204">
        <f>ROUND(I329*H329,2)</f>
        <v>0</v>
      </c>
      <c r="BL329" s="24" t="s">
        <v>226</v>
      </c>
      <c r="BM329" s="24" t="s">
        <v>587</v>
      </c>
    </row>
    <row r="330" spans="2:63" s="10" customFormat="1" ht="29.85" customHeight="1">
      <c r="B330" s="176"/>
      <c r="C330" s="177"/>
      <c r="D330" s="190" t="s">
        <v>72</v>
      </c>
      <c r="E330" s="191" t="s">
        <v>588</v>
      </c>
      <c r="F330" s="191" t="s">
        <v>589</v>
      </c>
      <c r="G330" s="177"/>
      <c r="H330" s="177"/>
      <c r="I330" s="180"/>
      <c r="J330" s="192">
        <f>BK330</f>
        <v>0</v>
      </c>
      <c r="K330" s="177"/>
      <c r="L330" s="182"/>
      <c r="M330" s="183"/>
      <c r="N330" s="184"/>
      <c r="O330" s="184"/>
      <c r="P330" s="185">
        <f>SUM(P331:P336)</f>
        <v>0</v>
      </c>
      <c r="Q330" s="184"/>
      <c r="R330" s="185">
        <f>SUM(R331:R336)</f>
        <v>0.24</v>
      </c>
      <c r="S330" s="184"/>
      <c r="T330" s="186">
        <f>SUM(T331:T336)</f>
        <v>0</v>
      </c>
      <c r="AR330" s="187" t="s">
        <v>83</v>
      </c>
      <c r="AT330" s="188" t="s">
        <v>72</v>
      </c>
      <c r="AU330" s="188" t="s">
        <v>81</v>
      </c>
      <c r="AY330" s="187" t="s">
        <v>136</v>
      </c>
      <c r="BK330" s="189">
        <f>SUM(BK331:BK336)</f>
        <v>0</v>
      </c>
    </row>
    <row r="331" spans="2:65" s="1" customFormat="1" ht="44.25" customHeight="1">
      <c r="B331" s="41"/>
      <c r="C331" s="193" t="s">
        <v>590</v>
      </c>
      <c r="D331" s="193" t="s">
        <v>139</v>
      </c>
      <c r="E331" s="194" t="s">
        <v>591</v>
      </c>
      <c r="F331" s="195" t="s">
        <v>592</v>
      </c>
      <c r="G331" s="196" t="s">
        <v>526</v>
      </c>
      <c r="H331" s="197">
        <v>2</v>
      </c>
      <c r="I331" s="198"/>
      <c r="J331" s="199">
        <f>ROUND(I331*H331,2)</f>
        <v>0</v>
      </c>
      <c r="K331" s="195" t="s">
        <v>22</v>
      </c>
      <c r="L331" s="61"/>
      <c r="M331" s="200" t="s">
        <v>22</v>
      </c>
      <c r="N331" s="201" t="s">
        <v>44</v>
      </c>
      <c r="O331" s="42"/>
      <c r="P331" s="202">
        <f>O331*H331</f>
        <v>0</v>
      </c>
      <c r="Q331" s="202">
        <v>0.06</v>
      </c>
      <c r="R331" s="202">
        <f>Q331*H331</f>
        <v>0.12</v>
      </c>
      <c r="S331" s="202">
        <v>0</v>
      </c>
      <c r="T331" s="203">
        <f>S331*H331</f>
        <v>0</v>
      </c>
      <c r="AR331" s="24" t="s">
        <v>226</v>
      </c>
      <c r="AT331" s="24" t="s">
        <v>139</v>
      </c>
      <c r="AU331" s="24" t="s">
        <v>83</v>
      </c>
      <c r="AY331" s="24" t="s">
        <v>136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24" t="s">
        <v>81</v>
      </c>
      <c r="BK331" s="204">
        <f>ROUND(I331*H331,2)</f>
        <v>0</v>
      </c>
      <c r="BL331" s="24" t="s">
        <v>226</v>
      </c>
      <c r="BM331" s="24" t="s">
        <v>593</v>
      </c>
    </row>
    <row r="332" spans="2:51" s="11" customFormat="1" ht="13.5">
      <c r="B332" s="205"/>
      <c r="C332" s="206"/>
      <c r="D332" s="228" t="s">
        <v>156</v>
      </c>
      <c r="E332" s="229" t="s">
        <v>22</v>
      </c>
      <c r="F332" s="230" t="s">
        <v>594</v>
      </c>
      <c r="G332" s="206"/>
      <c r="H332" s="231">
        <v>2</v>
      </c>
      <c r="I332" s="211"/>
      <c r="J332" s="206"/>
      <c r="K332" s="206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156</v>
      </c>
      <c r="AU332" s="216" t="s">
        <v>83</v>
      </c>
      <c r="AV332" s="11" t="s">
        <v>83</v>
      </c>
      <c r="AW332" s="11" t="s">
        <v>158</v>
      </c>
      <c r="AX332" s="11" t="s">
        <v>81</v>
      </c>
      <c r="AY332" s="216" t="s">
        <v>136</v>
      </c>
    </row>
    <row r="333" spans="2:65" s="1" customFormat="1" ht="95.25" customHeight="1">
      <c r="B333" s="41"/>
      <c r="C333" s="193" t="s">
        <v>595</v>
      </c>
      <c r="D333" s="193" t="s">
        <v>139</v>
      </c>
      <c r="E333" s="194" t="s">
        <v>596</v>
      </c>
      <c r="F333" s="195" t="s">
        <v>597</v>
      </c>
      <c r="G333" s="196" t="s">
        <v>526</v>
      </c>
      <c r="H333" s="197">
        <v>1</v>
      </c>
      <c r="I333" s="198"/>
      <c r="J333" s="199">
        <f>ROUND(I333*H333,2)</f>
        <v>0</v>
      </c>
      <c r="K333" s="195" t="s">
        <v>22</v>
      </c>
      <c r="L333" s="61"/>
      <c r="M333" s="200" t="s">
        <v>22</v>
      </c>
      <c r="N333" s="201" t="s">
        <v>44</v>
      </c>
      <c r="O333" s="42"/>
      <c r="P333" s="202">
        <f>O333*H333</f>
        <v>0</v>
      </c>
      <c r="Q333" s="202">
        <v>0.06</v>
      </c>
      <c r="R333" s="202">
        <f>Q333*H333</f>
        <v>0.06</v>
      </c>
      <c r="S333" s="202">
        <v>0</v>
      </c>
      <c r="T333" s="203">
        <f>S333*H333</f>
        <v>0</v>
      </c>
      <c r="AR333" s="24" t="s">
        <v>226</v>
      </c>
      <c r="AT333" s="24" t="s">
        <v>139</v>
      </c>
      <c r="AU333" s="24" t="s">
        <v>83</v>
      </c>
      <c r="AY333" s="24" t="s">
        <v>136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24" t="s">
        <v>81</v>
      </c>
      <c r="BK333" s="204">
        <f>ROUND(I333*H333,2)</f>
        <v>0</v>
      </c>
      <c r="BL333" s="24" t="s">
        <v>226</v>
      </c>
      <c r="BM333" s="24" t="s">
        <v>598</v>
      </c>
    </row>
    <row r="334" spans="2:51" s="11" customFormat="1" ht="13.5">
      <c r="B334" s="205"/>
      <c r="C334" s="206"/>
      <c r="D334" s="228" t="s">
        <v>156</v>
      </c>
      <c r="E334" s="229" t="s">
        <v>22</v>
      </c>
      <c r="F334" s="230" t="s">
        <v>599</v>
      </c>
      <c r="G334" s="206"/>
      <c r="H334" s="231">
        <v>1</v>
      </c>
      <c r="I334" s="211"/>
      <c r="J334" s="206"/>
      <c r="K334" s="206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156</v>
      </c>
      <c r="AU334" s="216" t="s">
        <v>83</v>
      </c>
      <c r="AV334" s="11" t="s">
        <v>83</v>
      </c>
      <c r="AW334" s="11" t="s">
        <v>158</v>
      </c>
      <c r="AX334" s="11" t="s">
        <v>81</v>
      </c>
      <c r="AY334" s="216" t="s">
        <v>136</v>
      </c>
    </row>
    <row r="335" spans="2:65" s="1" customFormat="1" ht="44.25" customHeight="1">
      <c r="B335" s="41"/>
      <c r="C335" s="193" t="s">
        <v>600</v>
      </c>
      <c r="D335" s="193" t="s">
        <v>139</v>
      </c>
      <c r="E335" s="194" t="s">
        <v>601</v>
      </c>
      <c r="F335" s="195" t="s">
        <v>602</v>
      </c>
      <c r="G335" s="196" t="s">
        <v>526</v>
      </c>
      <c r="H335" s="197">
        <v>1</v>
      </c>
      <c r="I335" s="198"/>
      <c r="J335" s="199">
        <f>ROUND(I335*H335,2)</f>
        <v>0</v>
      </c>
      <c r="K335" s="195" t="s">
        <v>22</v>
      </c>
      <c r="L335" s="61"/>
      <c r="M335" s="200" t="s">
        <v>22</v>
      </c>
      <c r="N335" s="201" t="s">
        <v>44</v>
      </c>
      <c r="O335" s="42"/>
      <c r="P335" s="202">
        <f>O335*H335</f>
        <v>0</v>
      </c>
      <c r="Q335" s="202">
        <v>0.06</v>
      </c>
      <c r="R335" s="202">
        <f>Q335*H335</f>
        <v>0.06</v>
      </c>
      <c r="S335" s="202">
        <v>0</v>
      </c>
      <c r="T335" s="203">
        <f>S335*H335</f>
        <v>0</v>
      </c>
      <c r="AR335" s="24" t="s">
        <v>226</v>
      </c>
      <c r="AT335" s="24" t="s">
        <v>139</v>
      </c>
      <c r="AU335" s="24" t="s">
        <v>83</v>
      </c>
      <c r="AY335" s="24" t="s">
        <v>136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24" t="s">
        <v>81</v>
      </c>
      <c r="BK335" s="204">
        <f>ROUND(I335*H335,2)</f>
        <v>0</v>
      </c>
      <c r="BL335" s="24" t="s">
        <v>226</v>
      </c>
      <c r="BM335" s="24" t="s">
        <v>603</v>
      </c>
    </row>
    <row r="336" spans="2:65" s="1" customFormat="1" ht="22.5" customHeight="1">
      <c r="B336" s="41"/>
      <c r="C336" s="193" t="s">
        <v>604</v>
      </c>
      <c r="D336" s="193" t="s">
        <v>139</v>
      </c>
      <c r="E336" s="194" t="s">
        <v>605</v>
      </c>
      <c r="F336" s="195" t="s">
        <v>606</v>
      </c>
      <c r="G336" s="196" t="s">
        <v>436</v>
      </c>
      <c r="H336" s="197">
        <v>0.24</v>
      </c>
      <c r="I336" s="198"/>
      <c r="J336" s="199">
        <f>ROUND(I336*H336,2)</f>
        <v>0</v>
      </c>
      <c r="K336" s="195" t="s">
        <v>147</v>
      </c>
      <c r="L336" s="61"/>
      <c r="M336" s="200" t="s">
        <v>22</v>
      </c>
      <c r="N336" s="201" t="s">
        <v>44</v>
      </c>
      <c r="O336" s="42"/>
      <c r="P336" s="202">
        <f>O336*H336</f>
        <v>0</v>
      </c>
      <c r="Q336" s="202">
        <v>0</v>
      </c>
      <c r="R336" s="202">
        <f>Q336*H336</f>
        <v>0</v>
      </c>
      <c r="S336" s="202">
        <v>0</v>
      </c>
      <c r="T336" s="203">
        <f>S336*H336</f>
        <v>0</v>
      </c>
      <c r="AR336" s="24" t="s">
        <v>226</v>
      </c>
      <c r="AT336" s="24" t="s">
        <v>139</v>
      </c>
      <c r="AU336" s="24" t="s">
        <v>83</v>
      </c>
      <c r="AY336" s="24" t="s">
        <v>136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81</v>
      </c>
      <c r="BK336" s="204">
        <f>ROUND(I336*H336,2)</f>
        <v>0</v>
      </c>
      <c r="BL336" s="24" t="s">
        <v>226</v>
      </c>
      <c r="BM336" s="24" t="s">
        <v>607</v>
      </c>
    </row>
    <row r="337" spans="2:63" s="10" customFormat="1" ht="29.85" customHeight="1">
      <c r="B337" s="176"/>
      <c r="C337" s="177"/>
      <c r="D337" s="190" t="s">
        <v>72</v>
      </c>
      <c r="E337" s="191" t="s">
        <v>608</v>
      </c>
      <c r="F337" s="191" t="s">
        <v>609</v>
      </c>
      <c r="G337" s="177"/>
      <c r="H337" s="177"/>
      <c r="I337" s="180"/>
      <c r="J337" s="192">
        <f>BK337</f>
        <v>0</v>
      </c>
      <c r="K337" s="177"/>
      <c r="L337" s="182"/>
      <c r="M337" s="183"/>
      <c r="N337" s="184"/>
      <c r="O337" s="184"/>
      <c r="P337" s="185">
        <f>SUM(P338:P342)</f>
        <v>0</v>
      </c>
      <c r="Q337" s="184"/>
      <c r="R337" s="185">
        <f>SUM(R338:R342)</f>
        <v>0.03218</v>
      </c>
      <c r="S337" s="184"/>
      <c r="T337" s="186">
        <f>SUM(T338:T342)</f>
        <v>0</v>
      </c>
      <c r="AR337" s="187" t="s">
        <v>83</v>
      </c>
      <c r="AT337" s="188" t="s">
        <v>72</v>
      </c>
      <c r="AU337" s="188" t="s">
        <v>81</v>
      </c>
      <c r="AY337" s="187" t="s">
        <v>136</v>
      </c>
      <c r="BK337" s="189">
        <f>SUM(BK338:BK342)</f>
        <v>0</v>
      </c>
    </row>
    <row r="338" spans="2:65" s="1" customFormat="1" ht="31.5" customHeight="1">
      <c r="B338" s="41"/>
      <c r="C338" s="193" t="s">
        <v>610</v>
      </c>
      <c r="D338" s="193" t="s">
        <v>139</v>
      </c>
      <c r="E338" s="194" t="s">
        <v>611</v>
      </c>
      <c r="F338" s="195" t="s">
        <v>612</v>
      </c>
      <c r="G338" s="196" t="s">
        <v>526</v>
      </c>
      <c r="H338" s="197">
        <v>2</v>
      </c>
      <c r="I338" s="198"/>
      <c r="J338" s="199">
        <f>ROUND(I338*H338,2)</f>
        <v>0</v>
      </c>
      <c r="K338" s="195" t="s">
        <v>22</v>
      </c>
      <c r="L338" s="61"/>
      <c r="M338" s="200" t="s">
        <v>22</v>
      </c>
      <c r="N338" s="201" t="s">
        <v>44</v>
      </c>
      <c r="O338" s="42"/>
      <c r="P338" s="202">
        <f>O338*H338</f>
        <v>0</v>
      </c>
      <c r="Q338" s="202">
        <v>0.01</v>
      </c>
      <c r="R338" s="202">
        <f>Q338*H338</f>
        <v>0.02</v>
      </c>
      <c r="S338" s="202">
        <v>0</v>
      </c>
      <c r="T338" s="203">
        <f>S338*H338</f>
        <v>0</v>
      </c>
      <c r="AR338" s="24" t="s">
        <v>226</v>
      </c>
      <c r="AT338" s="24" t="s">
        <v>139</v>
      </c>
      <c r="AU338" s="24" t="s">
        <v>83</v>
      </c>
      <c r="AY338" s="24" t="s">
        <v>136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4" t="s">
        <v>81</v>
      </c>
      <c r="BK338" s="204">
        <f>ROUND(I338*H338,2)</f>
        <v>0</v>
      </c>
      <c r="BL338" s="24" t="s">
        <v>226</v>
      </c>
      <c r="BM338" s="24" t="s">
        <v>613</v>
      </c>
    </row>
    <row r="339" spans="2:51" s="11" customFormat="1" ht="13.5">
      <c r="B339" s="205"/>
      <c r="C339" s="206"/>
      <c r="D339" s="228" t="s">
        <v>156</v>
      </c>
      <c r="E339" s="229" t="s">
        <v>22</v>
      </c>
      <c r="F339" s="230" t="s">
        <v>614</v>
      </c>
      <c r="G339" s="206"/>
      <c r="H339" s="231">
        <v>2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156</v>
      </c>
      <c r="AU339" s="216" t="s">
        <v>83</v>
      </c>
      <c r="AV339" s="11" t="s">
        <v>83</v>
      </c>
      <c r="AW339" s="11" t="s">
        <v>158</v>
      </c>
      <c r="AX339" s="11" t="s">
        <v>81</v>
      </c>
      <c r="AY339" s="216" t="s">
        <v>136</v>
      </c>
    </row>
    <row r="340" spans="2:65" s="1" customFormat="1" ht="31.5" customHeight="1">
      <c r="B340" s="41"/>
      <c r="C340" s="193" t="s">
        <v>615</v>
      </c>
      <c r="D340" s="193" t="s">
        <v>139</v>
      </c>
      <c r="E340" s="194" t="s">
        <v>616</v>
      </c>
      <c r="F340" s="195" t="s">
        <v>617</v>
      </c>
      <c r="G340" s="196" t="s">
        <v>142</v>
      </c>
      <c r="H340" s="197">
        <v>1.218</v>
      </c>
      <c r="I340" s="198"/>
      <c r="J340" s="199">
        <f>ROUND(I340*H340,2)</f>
        <v>0</v>
      </c>
      <c r="K340" s="195" t="s">
        <v>22</v>
      </c>
      <c r="L340" s="61"/>
      <c r="M340" s="200" t="s">
        <v>22</v>
      </c>
      <c r="N340" s="201" t="s">
        <v>44</v>
      </c>
      <c r="O340" s="42"/>
      <c r="P340" s="202">
        <f>O340*H340</f>
        <v>0</v>
      </c>
      <c r="Q340" s="202">
        <v>0.01</v>
      </c>
      <c r="R340" s="202">
        <f>Q340*H340</f>
        <v>0.01218</v>
      </c>
      <c r="S340" s="202">
        <v>0</v>
      </c>
      <c r="T340" s="203">
        <f>S340*H340</f>
        <v>0</v>
      </c>
      <c r="AR340" s="24" t="s">
        <v>226</v>
      </c>
      <c r="AT340" s="24" t="s">
        <v>139</v>
      </c>
      <c r="AU340" s="24" t="s">
        <v>83</v>
      </c>
      <c r="AY340" s="24" t="s">
        <v>136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24" t="s">
        <v>81</v>
      </c>
      <c r="BK340" s="204">
        <f>ROUND(I340*H340,2)</f>
        <v>0</v>
      </c>
      <c r="BL340" s="24" t="s">
        <v>226</v>
      </c>
      <c r="BM340" s="24" t="s">
        <v>618</v>
      </c>
    </row>
    <row r="341" spans="2:51" s="11" customFormat="1" ht="13.5">
      <c r="B341" s="205"/>
      <c r="C341" s="206"/>
      <c r="D341" s="228" t="s">
        <v>156</v>
      </c>
      <c r="E341" s="229" t="s">
        <v>22</v>
      </c>
      <c r="F341" s="230" t="s">
        <v>619</v>
      </c>
      <c r="G341" s="206"/>
      <c r="H341" s="231">
        <v>1.2182</v>
      </c>
      <c r="I341" s="211"/>
      <c r="J341" s="206"/>
      <c r="K341" s="206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156</v>
      </c>
      <c r="AU341" s="216" t="s">
        <v>83</v>
      </c>
      <c r="AV341" s="11" t="s">
        <v>83</v>
      </c>
      <c r="AW341" s="11" t="s">
        <v>158</v>
      </c>
      <c r="AX341" s="11" t="s">
        <v>81</v>
      </c>
      <c r="AY341" s="216" t="s">
        <v>136</v>
      </c>
    </row>
    <row r="342" spans="2:65" s="1" customFormat="1" ht="22.5" customHeight="1">
      <c r="B342" s="41"/>
      <c r="C342" s="193" t="s">
        <v>620</v>
      </c>
      <c r="D342" s="193" t="s">
        <v>139</v>
      </c>
      <c r="E342" s="194" t="s">
        <v>621</v>
      </c>
      <c r="F342" s="195" t="s">
        <v>622</v>
      </c>
      <c r="G342" s="196" t="s">
        <v>436</v>
      </c>
      <c r="H342" s="197">
        <v>0.032</v>
      </c>
      <c r="I342" s="198"/>
      <c r="J342" s="199">
        <f>ROUND(I342*H342,2)</f>
        <v>0</v>
      </c>
      <c r="K342" s="195" t="s">
        <v>147</v>
      </c>
      <c r="L342" s="61"/>
      <c r="M342" s="200" t="s">
        <v>22</v>
      </c>
      <c r="N342" s="201" t="s">
        <v>44</v>
      </c>
      <c r="O342" s="42"/>
      <c r="P342" s="202">
        <f>O342*H342</f>
        <v>0</v>
      </c>
      <c r="Q342" s="202">
        <v>0</v>
      </c>
      <c r="R342" s="202">
        <f>Q342*H342</f>
        <v>0</v>
      </c>
      <c r="S342" s="202">
        <v>0</v>
      </c>
      <c r="T342" s="203">
        <f>S342*H342</f>
        <v>0</v>
      </c>
      <c r="AR342" s="24" t="s">
        <v>226</v>
      </c>
      <c r="AT342" s="24" t="s">
        <v>139</v>
      </c>
      <c r="AU342" s="24" t="s">
        <v>83</v>
      </c>
      <c r="AY342" s="24" t="s">
        <v>136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24" t="s">
        <v>81</v>
      </c>
      <c r="BK342" s="204">
        <f>ROUND(I342*H342,2)</f>
        <v>0</v>
      </c>
      <c r="BL342" s="24" t="s">
        <v>226</v>
      </c>
      <c r="BM342" s="24" t="s">
        <v>623</v>
      </c>
    </row>
    <row r="343" spans="2:63" s="10" customFormat="1" ht="37.35" customHeight="1">
      <c r="B343" s="176"/>
      <c r="C343" s="177"/>
      <c r="D343" s="178" t="s">
        <v>72</v>
      </c>
      <c r="E343" s="179" t="s">
        <v>183</v>
      </c>
      <c r="F343" s="179" t="s">
        <v>624</v>
      </c>
      <c r="G343" s="177"/>
      <c r="H343" s="177"/>
      <c r="I343" s="180"/>
      <c r="J343" s="181">
        <f>BK343</f>
        <v>0</v>
      </c>
      <c r="K343" s="177"/>
      <c r="L343" s="182"/>
      <c r="M343" s="183"/>
      <c r="N343" s="184"/>
      <c r="O343" s="184"/>
      <c r="P343" s="185">
        <f>P344</f>
        <v>0</v>
      </c>
      <c r="Q343" s="184"/>
      <c r="R343" s="185">
        <f>R344</f>
        <v>0</v>
      </c>
      <c r="S343" s="184"/>
      <c r="T343" s="186">
        <f>T344</f>
        <v>0</v>
      </c>
      <c r="AR343" s="187" t="s">
        <v>149</v>
      </c>
      <c r="AT343" s="188" t="s">
        <v>72</v>
      </c>
      <c r="AU343" s="188" t="s">
        <v>73</v>
      </c>
      <c r="AY343" s="187" t="s">
        <v>136</v>
      </c>
      <c r="BK343" s="189">
        <f>BK344</f>
        <v>0</v>
      </c>
    </row>
    <row r="344" spans="2:63" s="10" customFormat="1" ht="19.9" customHeight="1">
      <c r="B344" s="176"/>
      <c r="C344" s="177"/>
      <c r="D344" s="190" t="s">
        <v>72</v>
      </c>
      <c r="E344" s="191" t="s">
        <v>625</v>
      </c>
      <c r="F344" s="191" t="s">
        <v>626</v>
      </c>
      <c r="G344" s="177"/>
      <c r="H344" s="177"/>
      <c r="I344" s="180"/>
      <c r="J344" s="192">
        <f>BK344</f>
        <v>0</v>
      </c>
      <c r="K344" s="177"/>
      <c r="L344" s="182"/>
      <c r="M344" s="183"/>
      <c r="N344" s="184"/>
      <c r="O344" s="184"/>
      <c r="P344" s="185">
        <f>SUM(P345:P346)</f>
        <v>0</v>
      </c>
      <c r="Q344" s="184"/>
      <c r="R344" s="185">
        <f>SUM(R345:R346)</f>
        <v>0</v>
      </c>
      <c r="S344" s="184"/>
      <c r="T344" s="186">
        <f>SUM(T345:T346)</f>
        <v>0</v>
      </c>
      <c r="AR344" s="187" t="s">
        <v>149</v>
      </c>
      <c r="AT344" s="188" t="s">
        <v>72</v>
      </c>
      <c r="AU344" s="188" t="s">
        <v>81</v>
      </c>
      <c r="AY344" s="187" t="s">
        <v>136</v>
      </c>
      <c r="BK344" s="189">
        <f>SUM(BK345:BK346)</f>
        <v>0</v>
      </c>
    </row>
    <row r="345" spans="2:65" s="1" customFormat="1" ht="22.5" customHeight="1">
      <c r="B345" s="41"/>
      <c r="C345" s="193" t="s">
        <v>627</v>
      </c>
      <c r="D345" s="193" t="s">
        <v>139</v>
      </c>
      <c r="E345" s="194" t="s">
        <v>628</v>
      </c>
      <c r="F345" s="195" t="s">
        <v>629</v>
      </c>
      <c r="G345" s="196" t="s">
        <v>526</v>
      </c>
      <c r="H345" s="197">
        <v>1</v>
      </c>
      <c r="I345" s="198"/>
      <c r="J345" s="199">
        <f>ROUND(I345*H345,2)</f>
        <v>0</v>
      </c>
      <c r="K345" s="195" t="s">
        <v>22</v>
      </c>
      <c r="L345" s="61"/>
      <c r="M345" s="200" t="s">
        <v>22</v>
      </c>
      <c r="N345" s="201" t="s">
        <v>44</v>
      </c>
      <c r="O345" s="42"/>
      <c r="P345" s="202">
        <f>O345*H345</f>
        <v>0</v>
      </c>
      <c r="Q345" s="202">
        <v>0</v>
      </c>
      <c r="R345" s="202">
        <f>Q345*H345</f>
        <v>0</v>
      </c>
      <c r="S345" s="202">
        <v>0</v>
      </c>
      <c r="T345" s="203">
        <f>S345*H345</f>
        <v>0</v>
      </c>
      <c r="AR345" s="24" t="s">
        <v>517</v>
      </c>
      <c r="AT345" s="24" t="s">
        <v>139</v>
      </c>
      <c r="AU345" s="24" t="s">
        <v>83</v>
      </c>
      <c r="AY345" s="24" t="s">
        <v>136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4" t="s">
        <v>81</v>
      </c>
      <c r="BK345" s="204">
        <f>ROUND(I345*H345,2)</f>
        <v>0</v>
      </c>
      <c r="BL345" s="24" t="s">
        <v>517</v>
      </c>
      <c r="BM345" s="24" t="s">
        <v>630</v>
      </c>
    </row>
    <row r="346" spans="2:65" s="1" customFormat="1" ht="22.5" customHeight="1">
      <c r="B346" s="41"/>
      <c r="C346" s="193" t="s">
        <v>631</v>
      </c>
      <c r="D346" s="193" t="s">
        <v>139</v>
      </c>
      <c r="E346" s="194" t="s">
        <v>632</v>
      </c>
      <c r="F346" s="195" t="s">
        <v>633</v>
      </c>
      <c r="G346" s="196" t="s">
        <v>526</v>
      </c>
      <c r="H346" s="197">
        <v>1</v>
      </c>
      <c r="I346" s="198"/>
      <c r="J346" s="199">
        <f>ROUND(I346*H346,2)</f>
        <v>0</v>
      </c>
      <c r="K346" s="195" t="s">
        <v>22</v>
      </c>
      <c r="L346" s="61"/>
      <c r="M346" s="200" t="s">
        <v>22</v>
      </c>
      <c r="N346" s="267" t="s">
        <v>44</v>
      </c>
      <c r="O346" s="268"/>
      <c r="P346" s="269">
        <f>O346*H346</f>
        <v>0</v>
      </c>
      <c r="Q346" s="269">
        <v>0</v>
      </c>
      <c r="R346" s="269">
        <f>Q346*H346</f>
        <v>0</v>
      </c>
      <c r="S346" s="269">
        <v>0</v>
      </c>
      <c r="T346" s="270">
        <f>S346*H346</f>
        <v>0</v>
      </c>
      <c r="AR346" s="24" t="s">
        <v>517</v>
      </c>
      <c r="AT346" s="24" t="s">
        <v>139</v>
      </c>
      <c r="AU346" s="24" t="s">
        <v>83</v>
      </c>
      <c r="AY346" s="24" t="s">
        <v>136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24" t="s">
        <v>81</v>
      </c>
      <c r="BK346" s="204">
        <f>ROUND(I346*H346,2)</f>
        <v>0</v>
      </c>
      <c r="BL346" s="24" t="s">
        <v>517</v>
      </c>
      <c r="BM346" s="24" t="s">
        <v>634</v>
      </c>
    </row>
    <row r="347" spans="2:12" s="1" customFormat="1" ht="6.95" customHeight="1">
      <c r="B347" s="56"/>
      <c r="C347" s="57"/>
      <c r="D347" s="57"/>
      <c r="E347" s="57"/>
      <c r="F347" s="57"/>
      <c r="G347" s="57"/>
      <c r="H347" s="57"/>
      <c r="I347" s="139"/>
      <c r="J347" s="57"/>
      <c r="K347" s="57"/>
      <c r="L347" s="61"/>
    </row>
  </sheetData>
  <sheetProtection algorithmName="SHA-512" hashValue="Wv6e+aCdzFyP9hzw1HoCpj8RU/9n791JoHGc4jVnBs9ZbgWKw4nGn2s7iGKFqyTYsLukZDBX6aBCyU9RIfN1Pw==" saltValue="IPEHBYtHlEsbmKhJA2I52Q==" spinCount="100000" sheet="1" objects="1" scenarios="1" formatCells="0" formatColumns="0" formatRows="0" sort="0" autoFilter="0"/>
  <autoFilter ref="C93:K346"/>
  <mergeCells count="9"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1">
      <selection activeCell="T9" sqref="T9"/>
    </sheetView>
  </sheetViews>
  <sheetFormatPr defaultColWidth="9.33203125" defaultRowHeight="13.5"/>
  <cols>
    <col min="1" max="1" width="4.33203125" style="352" customWidth="1"/>
    <col min="2" max="2" width="3.66015625" style="352" customWidth="1"/>
    <col min="3" max="3" width="11.33203125" style="352" customWidth="1"/>
    <col min="4" max="4" width="58.5" style="352" customWidth="1"/>
    <col min="5" max="5" width="5.66015625" style="352" customWidth="1"/>
    <col min="6" max="6" width="9" style="356" customWidth="1"/>
    <col min="7" max="7" width="12.5" style="355" customWidth="1"/>
    <col min="8" max="8" width="13.66015625" style="354" customWidth="1"/>
    <col min="9" max="9" width="4.33203125" style="352" customWidth="1"/>
    <col min="10" max="10" width="12.5" style="353" customWidth="1"/>
    <col min="11" max="11" width="11.33203125" style="353" customWidth="1"/>
    <col min="12" max="12" width="3.16015625" style="352" customWidth="1"/>
    <col min="13" max="16384" width="9.33203125" style="351" customWidth="1"/>
  </cols>
  <sheetData>
    <row r="1" spans="4:7" ht="18">
      <c r="D1" s="394" t="s">
        <v>877</v>
      </c>
      <c r="F1" s="355"/>
      <c r="G1" s="352"/>
    </row>
    <row r="2" spans="6:7" ht="13.5">
      <c r="F2" s="352"/>
      <c r="G2" s="352"/>
    </row>
    <row r="3" spans="3:4" ht="18" customHeight="1">
      <c r="C3" s="352" t="s">
        <v>876</v>
      </c>
      <c r="D3" s="352" t="s">
        <v>875</v>
      </c>
    </row>
    <row r="4" spans="3:9" ht="18" customHeight="1">
      <c r="C4" s="352" t="s">
        <v>874</v>
      </c>
      <c r="D4" s="379"/>
      <c r="F4" s="355"/>
      <c r="G4" s="352"/>
      <c r="I4" s="353"/>
    </row>
    <row r="5" spans="3:6" ht="18" customHeight="1">
      <c r="C5" s="352" t="s">
        <v>873</v>
      </c>
      <c r="D5" s="379" t="s">
        <v>872</v>
      </c>
      <c r="F5" s="352"/>
    </row>
    <row r="6" ht="18.75">
      <c r="D6" s="393" t="s">
        <v>871</v>
      </c>
    </row>
    <row r="7" ht="13.5" customHeight="1"/>
    <row r="9" ht="18.75">
      <c r="D9" s="393" t="s">
        <v>870</v>
      </c>
    </row>
    <row r="10" spans="3:9" ht="15" customHeight="1">
      <c r="C10" s="389"/>
      <c r="D10" s="390" t="s">
        <v>859</v>
      </c>
      <c r="E10" s="390"/>
      <c r="F10" s="355"/>
      <c r="H10" s="392">
        <f>H24</f>
        <v>0</v>
      </c>
      <c r="I10" s="391" t="s">
        <v>830</v>
      </c>
    </row>
    <row r="11" spans="3:9" ht="15" customHeight="1">
      <c r="C11" s="389"/>
      <c r="D11" s="390" t="s">
        <v>869</v>
      </c>
      <c r="E11" s="390"/>
      <c r="F11" s="355"/>
      <c r="H11" s="392">
        <f>H29</f>
        <v>0</v>
      </c>
      <c r="I11" s="391" t="s">
        <v>830</v>
      </c>
    </row>
    <row r="12" spans="3:9" ht="15" customHeight="1">
      <c r="C12" s="389"/>
      <c r="D12" s="390" t="s">
        <v>868</v>
      </c>
      <c r="E12" s="390"/>
      <c r="F12" s="355"/>
      <c r="H12" s="392">
        <f>H34</f>
        <v>0</v>
      </c>
      <c r="I12" s="391" t="s">
        <v>830</v>
      </c>
    </row>
    <row r="13" spans="3:9" ht="15" customHeight="1">
      <c r="C13" s="389"/>
      <c r="D13" s="390" t="s">
        <v>867</v>
      </c>
      <c r="E13" s="390"/>
      <c r="F13" s="355"/>
      <c r="H13" s="377">
        <f>H44</f>
        <v>0</v>
      </c>
      <c r="I13" s="386" t="s">
        <v>830</v>
      </c>
    </row>
    <row r="14" spans="3:9" ht="15" customHeight="1">
      <c r="C14" s="389"/>
      <c r="D14" s="383" t="s">
        <v>866</v>
      </c>
      <c r="F14" s="355"/>
      <c r="H14" s="388">
        <f>SUM(H10:H13)</f>
        <v>0</v>
      </c>
      <c r="I14" s="379" t="s">
        <v>830</v>
      </c>
    </row>
    <row r="15" spans="3:9" ht="15.75" customHeight="1">
      <c r="C15" s="389"/>
      <c r="D15" s="383"/>
      <c r="F15" s="355"/>
      <c r="H15" s="388"/>
      <c r="I15" s="379"/>
    </row>
    <row r="16" spans="3:9" ht="15" customHeight="1">
      <c r="C16" s="389"/>
      <c r="D16" s="383"/>
      <c r="F16" s="355"/>
      <c r="H16" s="388"/>
      <c r="I16" s="379"/>
    </row>
    <row r="17" spans="3:9" ht="15" customHeight="1">
      <c r="C17" s="389"/>
      <c r="D17" s="383"/>
      <c r="F17" s="355"/>
      <c r="H17" s="388"/>
      <c r="I17" s="379"/>
    </row>
    <row r="18" spans="3:9" ht="15" customHeight="1">
      <c r="C18" s="389"/>
      <c r="D18" s="383"/>
      <c r="F18" s="355"/>
      <c r="H18" s="388"/>
      <c r="I18" s="379"/>
    </row>
    <row r="19" spans="1:12" ht="13.5">
      <c r="A19" s="352" t="s">
        <v>865</v>
      </c>
      <c r="B19" s="352" t="s">
        <v>678</v>
      </c>
      <c r="C19" s="352" t="s">
        <v>864</v>
      </c>
      <c r="D19" s="352" t="s">
        <v>863</v>
      </c>
      <c r="E19" s="356" t="s">
        <v>123</v>
      </c>
      <c r="F19" s="387" t="s">
        <v>862</v>
      </c>
      <c r="G19" s="355" t="s">
        <v>861</v>
      </c>
      <c r="H19" s="354" t="s">
        <v>861</v>
      </c>
      <c r="I19" s="352" t="s">
        <v>860</v>
      </c>
      <c r="K19" s="352"/>
      <c r="L19" s="351"/>
    </row>
    <row r="20" spans="5:12" ht="13.5">
      <c r="E20" s="356"/>
      <c r="F20" s="355"/>
      <c r="K20" s="352"/>
      <c r="L20" s="351"/>
    </row>
    <row r="21" ht="13.5">
      <c r="C21" s="383" t="s">
        <v>859</v>
      </c>
    </row>
    <row r="22" ht="13.5" hidden="1">
      <c r="C22" s="352" t="s">
        <v>858</v>
      </c>
    </row>
    <row r="23" spans="1:10" ht="13.5">
      <c r="A23" s="361">
        <v>1</v>
      </c>
      <c r="B23" s="361" t="s">
        <v>834</v>
      </c>
      <c r="C23" s="360" t="s">
        <v>857</v>
      </c>
      <c r="D23" s="360" t="s">
        <v>856</v>
      </c>
      <c r="E23" s="360" t="s">
        <v>183</v>
      </c>
      <c r="F23" s="373">
        <v>45</v>
      </c>
      <c r="G23" s="372">
        <v>0</v>
      </c>
      <c r="H23" s="377">
        <f>PRODUCT(F23:G23)</f>
        <v>0</v>
      </c>
      <c r="I23" s="386" t="s">
        <v>830</v>
      </c>
      <c r="J23" s="385"/>
    </row>
    <row r="24" spans="1:9" ht="13.5">
      <c r="A24" s="360"/>
      <c r="B24" s="361"/>
      <c r="C24" s="360"/>
      <c r="D24" s="360" t="s">
        <v>852</v>
      </c>
      <c r="E24" s="360"/>
      <c r="F24" s="359"/>
      <c r="G24" s="372"/>
      <c r="H24" s="364">
        <f>SUM(H22:H23)</f>
        <v>0</v>
      </c>
      <c r="I24" s="381" t="s">
        <v>830</v>
      </c>
    </row>
    <row r="25" spans="2:7" ht="13.5">
      <c r="B25" s="380"/>
      <c r="C25" s="383"/>
      <c r="G25" s="378"/>
    </row>
    <row r="26" spans="1:9" ht="13.5">
      <c r="A26" s="360"/>
      <c r="B26" s="361"/>
      <c r="C26" s="360"/>
      <c r="D26" s="360"/>
      <c r="E26" s="360"/>
      <c r="F26" s="359"/>
      <c r="G26" s="372"/>
      <c r="H26" s="358"/>
      <c r="I26" s="384"/>
    </row>
    <row r="27" spans="2:7" ht="13.5">
      <c r="B27" s="380"/>
      <c r="C27" s="383" t="s">
        <v>855</v>
      </c>
      <c r="G27" s="378"/>
    </row>
    <row r="28" spans="1:9" s="362" customFormat="1" ht="13.5">
      <c r="A28" s="367">
        <v>1</v>
      </c>
      <c r="B28" s="366" t="s">
        <v>834</v>
      </c>
      <c r="C28" s="366" t="s">
        <v>854</v>
      </c>
      <c r="D28" s="366" t="s">
        <v>853</v>
      </c>
      <c r="E28" s="366" t="s">
        <v>831</v>
      </c>
      <c r="F28" s="365">
        <v>2</v>
      </c>
      <c r="G28" s="370">
        <v>0</v>
      </c>
      <c r="H28" s="382">
        <f>PRODUCT(F28:G28)</f>
        <v>0</v>
      </c>
      <c r="I28" s="368" t="s">
        <v>830</v>
      </c>
    </row>
    <row r="29" spans="1:9" ht="13.5">
      <c r="A29" s="361"/>
      <c r="B29" s="361"/>
      <c r="C29" s="360"/>
      <c r="D29" s="360" t="s">
        <v>852</v>
      </c>
      <c r="E29" s="360"/>
      <c r="F29" s="359"/>
      <c r="G29" s="372"/>
      <c r="H29" s="364">
        <f>SUM(H28:H28)</f>
        <v>0</v>
      </c>
      <c r="I29" s="381" t="s">
        <v>830</v>
      </c>
    </row>
    <row r="30" spans="1:9" ht="13.5">
      <c r="A30" s="361"/>
      <c r="B30" s="361"/>
      <c r="C30" s="360"/>
      <c r="D30" s="360"/>
      <c r="E30" s="360"/>
      <c r="F30" s="359"/>
      <c r="G30" s="372"/>
      <c r="H30" s="371"/>
      <c r="I30" s="360"/>
    </row>
    <row r="31" spans="2:7" ht="13.5">
      <c r="B31" s="380"/>
      <c r="C31" s="379" t="s">
        <v>851</v>
      </c>
      <c r="D31" s="379"/>
      <c r="G31" s="378"/>
    </row>
    <row r="32" spans="1:9" ht="13.5">
      <c r="A32" s="361">
        <v>1</v>
      </c>
      <c r="B32" s="361" t="s">
        <v>834</v>
      </c>
      <c r="C32" s="360">
        <v>733111115</v>
      </c>
      <c r="D32" s="360" t="s">
        <v>850</v>
      </c>
      <c r="E32" s="360" t="s">
        <v>183</v>
      </c>
      <c r="F32" s="359">
        <v>2</v>
      </c>
      <c r="G32" s="372">
        <v>0</v>
      </c>
      <c r="H32" s="371">
        <f>PRODUCT(F32:G32)</f>
        <v>0</v>
      </c>
      <c r="I32" s="360" t="s">
        <v>830</v>
      </c>
    </row>
    <row r="33" spans="1:9" s="362" customFormat="1" ht="13.5">
      <c r="A33" s="367">
        <v>2</v>
      </c>
      <c r="B33" s="367" t="s">
        <v>834</v>
      </c>
      <c r="C33" s="366" t="s">
        <v>849</v>
      </c>
      <c r="D33" s="366" t="s">
        <v>848</v>
      </c>
      <c r="E33" s="366" t="s">
        <v>831</v>
      </c>
      <c r="F33" s="365">
        <v>2</v>
      </c>
      <c r="G33" s="370">
        <v>0</v>
      </c>
      <c r="H33" s="377">
        <f>PRODUCT(F33:G33)</f>
        <v>0</v>
      </c>
      <c r="I33" s="368" t="s">
        <v>830</v>
      </c>
    </row>
    <row r="34" spans="1:9" s="362" customFormat="1" ht="13.5">
      <c r="A34" s="367"/>
      <c r="B34" s="366"/>
      <c r="C34" s="366"/>
      <c r="D34" s="366" t="s">
        <v>162</v>
      </c>
      <c r="E34" s="366"/>
      <c r="F34" s="365"/>
      <c r="G34" s="370"/>
      <c r="H34" s="375">
        <f>SUM(H32:H33)</f>
        <v>0</v>
      </c>
      <c r="I34" s="366" t="s">
        <v>830</v>
      </c>
    </row>
    <row r="35" spans="1:9" s="362" customFormat="1" ht="13.5">
      <c r="A35" s="367"/>
      <c r="B35" s="366"/>
      <c r="C35" s="366"/>
      <c r="D35" s="366"/>
      <c r="E35" s="366"/>
      <c r="F35" s="365"/>
      <c r="G35" s="370"/>
      <c r="H35" s="375"/>
      <c r="I35" s="366"/>
    </row>
    <row r="36" spans="1:9" s="362" customFormat="1" ht="13.5">
      <c r="A36" s="367"/>
      <c r="B36" s="366"/>
      <c r="C36" s="376" t="s">
        <v>847</v>
      </c>
      <c r="D36" s="376"/>
      <c r="E36" s="366"/>
      <c r="F36" s="365"/>
      <c r="G36" s="370"/>
      <c r="H36" s="375"/>
      <c r="I36" s="366"/>
    </row>
    <row r="37" spans="1:9" ht="13.5">
      <c r="A37" s="361">
        <v>1</v>
      </c>
      <c r="B37" s="361" t="s">
        <v>834</v>
      </c>
      <c r="C37" s="360" t="s">
        <v>846</v>
      </c>
      <c r="D37" s="360" t="s">
        <v>845</v>
      </c>
      <c r="E37" s="360" t="s">
        <v>831</v>
      </c>
      <c r="F37" s="374">
        <v>2</v>
      </c>
      <c r="G37" s="372">
        <v>0</v>
      </c>
      <c r="H37" s="371">
        <f aca="true" t="shared" si="0" ref="H37:H43">PRODUCT(F37:G37)</f>
        <v>0</v>
      </c>
      <c r="I37" s="360" t="s">
        <v>830</v>
      </c>
    </row>
    <row r="38" spans="1:9" ht="13.5">
      <c r="A38" s="361">
        <v>3</v>
      </c>
      <c r="B38" s="361" t="s">
        <v>834</v>
      </c>
      <c r="C38" s="360" t="s">
        <v>844</v>
      </c>
      <c r="D38" s="360" t="s">
        <v>843</v>
      </c>
      <c r="E38" s="360" t="s">
        <v>831</v>
      </c>
      <c r="F38" s="374">
        <v>3</v>
      </c>
      <c r="G38" s="372">
        <v>0</v>
      </c>
      <c r="H38" s="371">
        <f t="shared" si="0"/>
        <v>0</v>
      </c>
      <c r="I38" s="360" t="s">
        <v>830</v>
      </c>
    </row>
    <row r="39" spans="1:9" ht="13.5">
      <c r="A39" s="361">
        <v>5</v>
      </c>
      <c r="B39" s="361" t="s">
        <v>834</v>
      </c>
      <c r="C39" s="360" t="s">
        <v>842</v>
      </c>
      <c r="D39" s="360" t="s">
        <v>841</v>
      </c>
      <c r="E39" s="360" t="s">
        <v>831</v>
      </c>
      <c r="F39" s="373">
        <v>2</v>
      </c>
      <c r="G39" s="372">
        <v>0</v>
      </c>
      <c r="H39" s="371">
        <f t="shared" si="0"/>
        <v>0</v>
      </c>
      <c r="I39" s="360" t="s">
        <v>830</v>
      </c>
    </row>
    <row r="40" spans="1:9" ht="13.5">
      <c r="A40" s="361">
        <v>6</v>
      </c>
      <c r="B40" s="361" t="s">
        <v>834</v>
      </c>
      <c r="C40" s="360" t="s">
        <v>840</v>
      </c>
      <c r="D40" s="360" t="s">
        <v>839</v>
      </c>
      <c r="E40" s="360" t="s">
        <v>831</v>
      </c>
      <c r="F40" s="374">
        <v>2</v>
      </c>
      <c r="G40" s="372">
        <v>0</v>
      </c>
      <c r="H40" s="371">
        <f t="shared" si="0"/>
        <v>0</v>
      </c>
      <c r="I40" s="360" t="s">
        <v>830</v>
      </c>
    </row>
    <row r="41" spans="1:9" ht="13.5">
      <c r="A41" s="361">
        <v>8</v>
      </c>
      <c r="B41" s="361" t="s">
        <v>834</v>
      </c>
      <c r="C41" s="360">
        <v>734302450</v>
      </c>
      <c r="D41" s="360" t="s">
        <v>838</v>
      </c>
      <c r="E41" s="360" t="s">
        <v>837</v>
      </c>
      <c r="F41" s="373">
        <v>1</v>
      </c>
      <c r="G41" s="372">
        <v>0</v>
      </c>
      <c r="H41" s="371">
        <f t="shared" si="0"/>
        <v>0</v>
      </c>
      <c r="I41" s="360" t="s">
        <v>830</v>
      </c>
    </row>
    <row r="42" spans="1:9" s="362" customFormat="1" ht="13.5">
      <c r="A42" s="367">
        <v>11</v>
      </c>
      <c r="B42" s="367" t="s">
        <v>834</v>
      </c>
      <c r="C42" s="366" t="s">
        <v>836</v>
      </c>
      <c r="D42" s="366" t="s">
        <v>835</v>
      </c>
      <c r="E42" s="366" t="s">
        <v>831</v>
      </c>
      <c r="F42" s="365">
        <v>1</v>
      </c>
      <c r="G42" s="370">
        <v>0</v>
      </c>
      <c r="H42" s="371">
        <f t="shared" si="0"/>
        <v>0</v>
      </c>
      <c r="I42" s="366" t="s">
        <v>830</v>
      </c>
    </row>
    <row r="43" spans="1:9" s="362" customFormat="1" ht="13.5">
      <c r="A43" s="367">
        <v>17</v>
      </c>
      <c r="B43" s="367" t="s">
        <v>834</v>
      </c>
      <c r="C43" s="366" t="s">
        <v>833</v>
      </c>
      <c r="D43" s="366" t="s">
        <v>832</v>
      </c>
      <c r="E43" s="366" t="s">
        <v>831</v>
      </c>
      <c r="F43" s="365">
        <v>2</v>
      </c>
      <c r="G43" s="370">
        <v>0</v>
      </c>
      <c r="H43" s="369">
        <f t="shared" si="0"/>
        <v>0</v>
      </c>
      <c r="I43" s="368" t="s">
        <v>830</v>
      </c>
    </row>
    <row r="44" spans="1:9" s="362" customFormat="1" ht="13.5">
      <c r="A44" s="367"/>
      <c r="B44" s="367"/>
      <c r="C44" s="366"/>
      <c r="D44" s="366" t="s">
        <v>162</v>
      </c>
      <c r="E44" s="366"/>
      <c r="F44" s="365"/>
      <c r="G44" s="365"/>
      <c r="H44" s="364">
        <f>SUM(H37:H43)</f>
        <v>0</v>
      </c>
      <c r="I44" s="363" t="s">
        <v>830</v>
      </c>
    </row>
    <row r="45" spans="1:10" ht="13.5">
      <c r="A45" s="360"/>
      <c r="B45" s="361"/>
      <c r="C45" s="360"/>
      <c r="D45" s="360"/>
      <c r="E45" s="360"/>
      <c r="F45" s="360"/>
      <c r="G45" s="359"/>
      <c r="H45" s="358"/>
      <c r="I45" s="357"/>
      <c r="J45" s="352"/>
    </row>
  </sheetData>
  <sheetProtection password="CB07" sheet="1" objects="1" scenarios="1"/>
  <printOptions/>
  <pageMargins left="1.51" right="0.7" top="0.787401575" bottom="0.787401575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zoomScale="75" zoomScaleNormal="75" zoomScaleSheetLayoutView="100" workbookViewId="0" topLeftCell="A1">
      <pane ySplit="4" topLeftCell="A5" activePane="bottomLeft" state="frozen"/>
      <selection pane="bottomLeft" activeCell="I18" sqref="I18"/>
    </sheetView>
  </sheetViews>
  <sheetFormatPr defaultColWidth="9.33203125" defaultRowHeight="13.5"/>
  <cols>
    <col min="1" max="1" width="11.66015625" style="568" customWidth="1"/>
    <col min="2" max="2" width="71.33203125" style="569" customWidth="1"/>
    <col min="3" max="3" width="10.5" style="569" customWidth="1"/>
    <col min="4" max="4" width="12.83203125" style="570" customWidth="1"/>
    <col min="5" max="5" width="15.33203125" style="569" customWidth="1"/>
    <col min="6" max="6" width="27.5" style="569" customWidth="1"/>
    <col min="7" max="256" width="9.33203125" style="455" customWidth="1"/>
    <col min="257" max="257" width="11.66015625" style="455" customWidth="1"/>
    <col min="258" max="258" width="71.33203125" style="455" customWidth="1"/>
    <col min="259" max="259" width="10.5" style="455" customWidth="1"/>
    <col min="260" max="260" width="12.83203125" style="455" customWidth="1"/>
    <col min="261" max="261" width="15.33203125" style="455" customWidth="1"/>
    <col min="262" max="262" width="27.5" style="455" customWidth="1"/>
    <col min="263" max="512" width="9.33203125" style="455" customWidth="1"/>
    <col min="513" max="513" width="11.66015625" style="455" customWidth="1"/>
    <col min="514" max="514" width="71.33203125" style="455" customWidth="1"/>
    <col min="515" max="515" width="10.5" style="455" customWidth="1"/>
    <col min="516" max="516" width="12.83203125" style="455" customWidth="1"/>
    <col min="517" max="517" width="15.33203125" style="455" customWidth="1"/>
    <col min="518" max="518" width="27.5" style="455" customWidth="1"/>
    <col min="519" max="768" width="9.33203125" style="455" customWidth="1"/>
    <col min="769" max="769" width="11.66015625" style="455" customWidth="1"/>
    <col min="770" max="770" width="71.33203125" style="455" customWidth="1"/>
    <col min="771" max="771" width="10.5" style="455" customWidth="1"/>
    <col min="772" max="772" width="12.83203125" style="455" customWidth="1"/>
    <col min="773" max="773" width="15.33203125" style="455" customWidth="1"/>
    <col min="774" max="774" width="27.5" style="455" customWidth="1"/>
    <col min="775" max="1024" width="9.33203125" style="455" customWidth="1"/>
    <col min="1025" max="1025" width="11.66015625" style="455" customWidth="1"/>
    <col min="1026" max="1026" width="71.33203125" style="455" customWidth="1"/>
    <col min="1027" max="1027" width="10.5" style="455" customWidth="1"/>
    <col min="1028" max="1028" width="12.83203125" style="455" customWidth="1"/>
    <col min="1029" max="1029" width="15.33203125" style="455" customWidth="1"/>
    <col min="1030" max="1030" width="27.5" style="455" customWidth="1"/>
    <col min="1031" max="1280" width="9.33203125" style="455" customWidth="1"/>
    <col min="1281" max="1281" width="11.66015625" style="455" customWidth="1"/>
    <col min="1282" max="1282" width="71.33203125" style="455" customWidth="1"/>
    <col min="1283" max="1283" width="10.5" style="455" customWidth="1"/>
    <col min="1284" max="1284" width="12.83203125" style="455" customWidth="1"/>
    <col min="1285" max="1285" width="15.33203125" style="455" customWidth="1"/>
    <col min="1286" max="1286" width="27.5" style="455" customWidth="1"/>
    <col min="1287" max="1536" width="9.33203125" style="455" customWidth="1"/>
    <col min="1537" max="1537" width="11.66015625" style="455" customWidth="1"/>
    <col min="1538" max="1538" width="71.33203125" style="455" customWidth="1"/>
    <col min="1539" max="1539" width="10.5" style="455" customWidth="1"/>
    <col min="1540" max="1540" width="12.83203125" style="455" customWidth="1"/>
    <col min="1541" max="1541" width="15.33203125" style="455" customWidth="1"/>
    <col min="1542" max="1542" width="27.5" style="455" customWidth="1"/>
    <col min="1543" max="1792" width="9.33203125" style="455" customWidth="1"/>
    <col min="1793" max="1793" width="11.66015625" style="455" customWidth="1"/>
    <col min="1794" max="1794" width="71.33203125" style="455" customWidth="1"/>
    <col min="1795" max="1795" width="10.5" style="455" customWidth="1"/>
    <col min="1796" max="1796" width="12.83203125" style="455" customWidth="1"/>
    <col min="1797" max="1797" width="15.33203125" style="455" customWidth="1"/>
    <col min="1798" max="1798" width="27.5" style="455" customWidth="1"/>
    <col min="1799" max="2048" width="9.33203125" style="455" customWidth="1"/>
    <col min="2049" max="2049" width="11.66015625" style="455" customWidth="1"/>
    <col min="2050" max="2050" width="71.33203125" style="455" customWidth="1"/>
    <col min="2051" max="2051" width="10.5" style="455" customWidth="1"/>
    <col min="2052" max="2052" width="12.83203125" style="455" customWidth="1"/>
    <col min="2053" max="2053" width="15.33203125" style="455" customWidth="1"/>
    <col min="2054" max="2054" width="27.5" style="455" customWidth="1"/>
    <col min="2055" max="2304" width="9.33203125" style="455" customWidth="1"/>
    <col min="2305" max="2305" width="11.66015625" style="455" customWidth="1"/>
    <col min="2306" max="2306" width="71.33203125" style="455" customWidth="1"/>
    <col min="2307" max="2307" width="10.5" style="455" customWidth="1"/>
    <col min="2308" max="2308" width="12.83203125" style="455" customWidth="1"/>
    <col min="2309" max="2309" width="15.33203125" style="455" customWidth="1"/>
    <col min="2310" max="2310" width="27.5" style="455" customWidth="1"/>
    <col min="2311" max="2560" width="9.33203125" style="455" customWidth="1"/>
    <col min="2561" max="2561" width="11.66015625" style="455" customWidth="1"/>
    <col min="2562" max="2562" width="71.33203125" style="455" customWidth="1"/>
    <col min="2563" max="2563" width="10.5" style="455" customWidth="1"/>
    <col min="2564" max="2564" width="12.83203125" style="455" customWidth="1"/>
    <col min="2565" max="2565" width="15.33203125" style="455" customWidth="1"/>
    <col min="2566" max="2566" width="27.5" style="455" customWidth="1"/>
    <col min="2567" max="2816" width="9.33203125" style="455" customWidth="1"/>
    <col min="2817" max="2817" width="11.66015625" style="455" customWidth="1"/>
    <col min="2818" max="2818" width="71.33203125" style="455" customWidth="1"/>
    <col min="2819" max="2819" width="10.5" style="455" customWidth="1"/>
    <col min="2820" max="2820" width="12.83203125" style="455" customWidth="1"/>
    <col min="2821" max="2821" width="15.33203125" style="455" customWidth="1"/>
    <col min="2822" max="2822" width="27.5" style="455" customWidth="1"/>
    <col min="2823" max="3072" width="9.33203125" style="455" customWidth="1"/>
    <col min="3073" max="3073" width="11.66015625" style="455" customWidth="1"/>
    <col min="3074" max="3074" width="71.33203125" style="455" customWidth="1"/>
    <col min="3075" max="3075" width="10.5" style="455" customWidth="1"/>
    <col min="3076" max="3076" width="12.83203125" style="455" customWidth="1"/>
    <col min="3077" max="3077" width="15.33203125" style="455" customWidth="1"/>
    <col min="3078" max="3078" width="27.5" style="455" customWidth="1"/>
    <col min="3079" max="3328" width="9.33203125" style="455" customWidth="1"/>
    <col min="3329" max="3329" width="11.66015625" style="455" customWidth="1"/>
    <col min="3330" max="3330" width="71.33203125" style="455" customWidth="1"/>
    <col min="3331" max="3331" width="10.5" style="455" customWidth="1"/>
    <col min="3332" max="3332" width="12.83203125" style="455" customWidth="1"/>
    <col min="3333" max="3333" width="15.33203125" style="455" customWidth="1"/>
    <col min="3334" max="3334" width="27.5" style="455" customWidth="1"/>
    <col min="3335" max="3584" width="9.33203125" style="455" customWidth="1"/>
    <col min="3585" max="3585" width="11.66015625" style="455" customWidth="1"/>
    <col min="3586" max="3586" width="71.33203125" style="455" customWidth="1"/>
    <col min="3587" max="3587" width="10.5" style="455" customWidth="1"/>
    <col min="3588" max="3588" width="12.83203125" style="455" customWidth="1"/>
    <col min="3589" max="3589" width="15.33203125" style="455" customWidth="1"/>
    <col min="3590" max="3590" width="27.5" style="455" customWidth="1"/>
    <col min="3591" max="3840" width="9.33203125" style="455" customWidth="1"/>
    <col min="3841" max="3841" width="11.66015625" style="455" customWidth="1"/>
    <col min="3842" max="3842" width="71.33203125" style="455" customWidth="1"/>
    <col min="3843" max="3843" width="10.5" style="455" customWidth="1"/>
    <col min="3844" max="3844" width="12.83203125" style="455" customWidth="1"/>
    <col min="3845" max="3845" width="15.33203125" style="455" customWidth="1"/>
    <col min="3846" max="3846" width="27.5" style="455" customWidth="1"/>
    <col min="3847" max="4096" width="9.33203125" style="455" customWidth="1"/>
    <col min="4097" max="4097" width="11.66015625" style="455" customWidth="1"/>
    <col min="4098" max="4098" width="71.33203125" style="455" customWidth="1"/>
    <col min="4099" max="4099" width="10.5" style="455" customWidth="1"/>
    <col min="4100" max="4100" width="12.83203125" style="455" customWidth="1"/>
    <col min="4101" max="4101" width="15.33203125" style="455" customWidth="1"/>
    <col min="4102" max="4102" width="27.5" style="455" customWidth="1"/>
    <col min="4103" max="4352" width="9.33203125" style="455" customWidth="1"/>
    <col min="4353" max="4353" width="11.66015625" style="455" customWidth="1"/>
    <col min="4354" max="4354" width="71.33203125" style="455" customWidth="1"/>
    <col min="4355" max="4355" width="10.5" style="455" customWidth="1"/>
    <col min="4356" max="4356" width="12.83203125" style="455" customWidth="1"/>
    <col min="4357" max="4357" width="15.33203125" style="455" customWidth="1"/>
    <col min="4358" max="4358" width="27.5" style="455" customWidth="1"/>
    <col min="4359" max="4608" width="9.33203125" style="455" customWidth="1"/>
    <col min="4609" max="4609" width="11.66015625" style="455" customWidth="1"/>
    <col min="4610" max="4610" width="71.33203125" style="455" customWidth="1"/>
    <col min="4611" max="4611" width="10.5" style="455" customWidth="1"/>
    <col min="4612" max="4612" width="12.83203125" style="455" customWidth="1"/>
    <col min="4613" max="4613" width="15.33203125" style="455" customWidth="1"/>
    <col min="4614" max="4614" width="27.5" style="455" customWidth="1"/>
    <col min="4615" max="4864" width="9.33203125" style="455" customWidth="1"/>
    <col min="4865" max="4865" width="11.66015625" style="455" customWidth="1"/>
    <col min="4866" max="4866" width="71.33203125" style="455" customWidth="1"/>
    <col min="4867" max="4867" width="10.5" style="455" customWidth="1"/>
    <col min="4868" max="4868" width="12.83203125" style="455" customWidth="1"/>
    <col min="4869" max="4869" width="15.33203125" style="455" customWidth="1"/>
    <col min="4870" max="4870" width="27.5" style="455" customWidth="1"/>
    <col min="4871" max="5120" width="9.33203125" style="455" customWidth="1"/>
    <col min="5121" max="5121" width="11.66015625" style="455" customWidth="1"/>
    <col min="5122" max="5122" width="71.33203125" style="455" customWidth="1"/>
    <col min="5123" max="5123" width="10.5" style="455" customWidth="1"/>
    <col min="5124" max="5124" width="12.83203125" style="455" customWidth="1"/>
    <col min="5125" max="5125" width="15.33203125" style="455" customWidth="1"/>
    <col min="5126" max="5126" width="27.5" style="455" customWidth="1"/>
    <col min="5127" max="5376" width="9.33203125" style="455" customWidth="1"/>
    <col min="5377" max="5377" width="11.66015625" style="455" customWidth="1"/>
    <col min="5378" max="5378" width="71.33203125" style="455" customWidth="1"/>
    <col min="5379" max="5379" width="10.5" style="455" customWidth="1"/>
    <col min="5380" max="5380" width="12.83203125" style="455" customWidth="1"/>
    <col min="5381" max="5381" width="15.33203125" style="455" customWidth="1"/>
    <col min="5382" max="5382" width="27.5" style="455" customWidth="1"/>
    <col min="5383" max="5632" width="9.33203125" style="455" customWidth="1"/>
    <col min="5633" max="5633" width="11.66015625" style="455" customWidth="1"/>
    <col min="5634" max="5634" width="71.33203125" style="455" customWidth="1"/>
    <col min="5635" max="5635" width="10.5" style="455" customWidth="1"/>
    <col min="5636" max="5636" width="12.83203125" style="455" customWidth="1"/>
    <col min="5637" max="5637" width="15.33203125" style="455" customWidth="1"/>
    <col min="5638" max="5638" width="27.5" style="455" customWidth="1"/>
    <col min="5639" max="5888" width="9.33203125" style="455" customWidth="1"/>
    <col min="5889" max="5889" width="11.66015625" style="455" customWidth="1"/>
    <col min="5890" max="5890" width="71.33203125" style="455" customWidth="1"/>
    <col min="5891" max="5891" width="10.5" style="455" customWidth="1"/>
    <col min="5892" max="5892" width="12.83203125" style="455" customWidth="1"/>
    <col min="5893" max="5893" width="15.33203125" style="455" customWidth="1"/>
    <col min="5894" max="5894" width="27.5" style="455" customWidth="1"/>
    <col min="5895" max="6144" width="9.33203125" style="455" customWidth="1"/>
    <col min="6145" max="6145" width="11.66015625" style="455" customWidth="1"/>
    <col min="6146" max="6146" width="71.33203125" style="455" customWidth="1"/>
    <col min="6147" max="6147" width="10.5" style="455" customWidth="1"/>
    <col min="6148" max="6148" width="12.83203125" style="455" customWidth="1"/>
    <col min="6149" max="6149" width="15.33203125" style="455" customWidth="1"/>
    <col min="6150" max="6150" width="27.5" style="455" customWidth="1"/>
    <col min="6151" max="6400" width="9.33203125" style="455" customWidth="1"/>
    <col min="6401" max="6401" width="11.66015625" style="455" customWidth="1"/>
    <col min="6402" max="6402" width="71.33203125" style="455" customWidth="1"/>
    <col min="6403" max="6403" width="10.5" style="455" customWidth="1"/>
    <col min="6404" max="6404" width="12.83203125" style="455" customWidth="1"/>
    <col min="6405" max="6405" width="15.33203125" style="455" customWidth="1"/>
    <col min="6406" max="6406" width="27.5" style="455" customWidth="1"/>
    <col min="6407" max="6656" width="9.33203125" style="455" customWidth="1"/>
    <col min="6657" max="6657" width="11.66015625" style="455" customWidth="1"/>
    <col min="6658" max="6658" width="71.33203125" style="455" customWidth="1"/>
    <col min="6659" max="6659" width="10.5" style="455" customWidth="1"/>
    <col min="6660" max="6660" width="12.83203125" style="455" customWidth="1"/>
    <col min="6661" max="6661" width="15.33203125" style="455" customWidth="1"/>
    <col min="6662" max="6662" width="27.5" style="455" customWidth="1"/>
    <col min="6663" max="6912" width="9.33203125" style="455" customWidth="1"/>
    <col min="6913" max="6913" width="11.66015625" style="455" customWidth="1"/>
    <col min="6914" max="6914" width="71.33203125" style="455" customWidth="1"/>
    <col min="6915" max="6915" width="10.5" style="455" customWidth="1"/>
    <col min="6916" max="6916" width="12.83203125" style="455" customWidth="1"/>
    <col min="6917" max="6917" width="15.33203125" style="455" customWidth="1"/>
    <col min="6918" max="6918" width="27.5" style="455" customWidth="1"/>
    <col min="6919" max="7168" width="9.33203125" style="455" customWidth="1"/>
    <col min="7169" max="7169" width="11.66015625" style="455" customWidth="1"/>
    <col min="7170" max="7170" width="71.33203125" style="455" customWidth="1"/>
    <col min="7171" max="7171" width="10.5" style="455" customWidth="1"/>
    <col min="7172" max="7172" width="12.83203125" style="455" customWidth="1"/>
    <col min="7173" max="7173" width="15.33203125" style="455" customWidth="1"/>
    <col min="7174" max="7174" width="27.5" style="455" customWidth="1"/>
    <col min="7175" max="7424" width="9.33203125" style="455" customWidth="1"/>
    <col min="7425" max="7425" width="11.66015625" style="455" customWidth="1"/>
    <col min="7426" max="7426" width="71.33203125" style="455" customWidth="1"/>
    <col min="7427" max="7427" width="10.5" style="455" customWidth="1"/>
    <col min="7428" max="7428" width="12.83203125" style="455" customWidth="1"/>
    <col min="7429" max="7429" width="15.33203125" style="455" customWidth="1"/>
    <col min="7430" max="7430" width="27.5" style="455" customWidth="1"/>
    <col min="7431" max="7680" width="9.33203125" style="455" customWidth="1"/>
    <col min="7681" max="7681" width="11.66015625" style="455" customWidth="1"/>
    <col min="7682" max="7682" width="71.33203125" style="455" customWidth="1"/>
    <col min="7683" max="7683" width="10.5" style="455" customWidth="1"/>
    <col min="7684" max="7684" width="12.83203125" style="455" customWidth="1"/>
    <col min="7685" max="7685" width="15.33203125" style="455" customWidth="1"/>
    <col min="7686" max="7686" width="27.5" style="455" customWidth="1"/>
    <col min="7687" max="7936" width="9.33203125" style="455" customWidth="1"/>
    <col min="7937" max="7937" width="11.66015625" style="455" customWidth="1"/>
    <col min="7938" max="7938" width="71.33203125" style="455" customWidth="1"/>
    <col min="7939" max="7939" width="10.5" style="455" customWidth="1"/>
    <col min="7940" max="7940" width="12.83203125" style="455" customWidth="1"/>
    <col min="7941" max="7941" width="15.33203125" style="455" customWidth="1"/>
    <col min="7942" max="7942" width="27.5" style="455" customWidth="1"/>
    <col min="7943" max="8192" width="9.33203125" style="455" customWidth="1"/>
    <col min="8193" max="8193" width="11.66015625" style="455" customWidth="1"/>
    <col min="8194" max="8194" width="71.33203125" style="455" customWidth="1"/>
    <col min="8195" max="8195" width="10.5" style="455" customWidth="1"/>
    <col min="8196" max="8196" width="12.83203125" style="455" customWidth="1"/>
    <col min="8197" max="8197" width="15.33203125" style="455" customWidth="1"/>
    <col min="8198" max="8198" width="27.5" style="455" customWidth="1"/>
    <col min="8199" max="8448" width="9.33203125" style="455" customWidth="1"/>
    <col min="8449" max="8449" width="11.66015625" style="455" customWidth="1"/>
    <col min="8450" max="8450" width="71.33203125" style="455" customWidth="1"/>
    <col min="8451" max="8451" width="10.5" style="455" customWidth="1"/>
    <col min="8452" max="8452" width="12.83203125" style="455" customWidth="1"/>
    <col min="8453" max="8453" width="15.33203125" style="455" customWidth="1"/>
    <col min="8454" max="8454" width="27.5" style="455" customWidth="1"/>
    <col min="8455" max="8704" width="9.33203125" style="455" customWidth="1"/>
    <col min="8705" max="8705" width="11.66015625" style="455" customWidth="1"/>
    <col min="8706" max="8706" width="71.33203125" style="455" customWidth="1"/>
    <col min="8707" max="8707" width="10.5" style="455" customWidth="1"/>
    <col min="8708" max="8708" width="12.83203125" style="455" customWidth="1"/>
    <col min="8709" max="8709" width="15.33203125" style="455" customWidth="1"/>
    <col min="8710" max="8710" width="27.5" style="455" customWidth="1"/>
    <col min="8711" max="8960" width="9.33203125" style="455" customWidth="1"/>
    <col min="8961" max="8961" width="11.66015625" style="455" customWidth="1"/>
    <col min="8962" max="8962" width="71.33203125" style="455" customWidth="1"/>
    <col min="8963" max="8963" width="10.5" style="455" customWidth="1"/>
    <col min="8964" max="8964" width="12.83203125" style="455" customWidth="1"/>
    <col min="8965" max="8965" width="15.33203125" style="455" customWidth="1"/>
    <col min="8966" max="8966" width="27.5" style="455" customWidth="1"/>
    <col min="8967" max="9216" width="9.33203125" style="455" customWidth="1"/>
    <col min="9217" max="9217" width="11.66015625" style="455" customWidth="1"/>
    <col min="9218" max="9218" width="71.33203125" style="455" customWidth="1"/>
    <col min="9219" max="9219" width="10.5" style="455" customWidth="1"/>
    <col min="9220" max="9220" width="12.83203125" style="455" customWidth="1"/>
    <col min="9221" max="9221" width="15.33203125" style="455" customWidth="1"/>
    <col min="9222" max="9222" width="27.5" style="455" customWidth="1"/>
    <col min="9223" max="9472" width="9.33203125" style="455" customWidth="1"/>
    <col min="9473" max="9473" width="11.66015625" style="455" customWidth="1"/>
    <col min="9474" max="9474" width="71.33203125" style="455" customWidth="1"/>
    <col min="9475" max="9475" width="10.5" style="455" customWidth="1"/>
    <col min="9476" max="9476" width="12.83203125" style="455" customWidth="1"/>
    <col min="9477" max="9477" width="15.33203125" style="455" customWidth="1"/>
    <col min="9478" max="9478" width="27.5" style="455" customWidth="1"/>
    <col min="9479" max="9728" width="9.33203125" style="455" customWidth="1"/>
    <col min="9729" max="9729" width="11.66015625" style="455" customWidth="1"/>
    <col min="9730" max="9730" width="71.33203125" style="455" customWidth="1"/>
    <col min="9731" max="9731" width="10.5" style="455" customWidth="1"/>
    <col min="9732" max="9732" width="12.83203125" style="455" customWidth="1"/>
    <col min="9733" max="9733" width="15.33203125" style="455" customWidth="1"/>
    <col min="9734" max="9734" width="27.5" style="455" customWidth="1"/>
    <col min="9735" max="9984" width="9.33203125" style="455" customWidth="1"/>
    <col min="9985" max="9985" width="11.66015625" style="455" customWidth="1"/>
    <col min="9986" max="9986" width="71.33203125" style="455" customWidth="1"/>
    <col min="9987" max="9987" width="10.5" style="455" customWidth="1"/>
    <col min="9988" max="9988" width="12.83203125" style="455" customWidth="1"/>
    <col min="9989" max="9989" width="15.33203125" style="455" customWidth="1"/>
    <col min="9990" max="9990" width="27.5" style="455" customWidth="1"/>
    <col min="9991" max="10240" width="9.33203125" style="455" customWidth="1"/>
    <col min="10241" max="10241" width="11.66015625" style="455" customWidth="1"/>
    <col min="10242" max="10242" width="71.33203125" style="455" customWidth="1"/>
    <col min="10243" max="10243" width="10.5" style="455" customWidth="1"/>
    <col min="10244" max="10244" width="12.83203125" style="455" customWidth="1"/>
    <col min="10245" max="10245" width="15.33203125" style="455" customWidth="1"/>
    <col min="10246" max="10246" width="27.5" style="455" customWidth="1"/>
    <col min="10247" max="10496" width="9.33203125" style="455" customWidth="1"/>
    <col min="10497" max="10497" width="11.66015625" style="455" customWidth="1"/>
    <col min="10498" max="10498" width="71.33203125" style="455" customWidth="1"/>
    <col min="10499" max="10499" width="10.5" style="455" customWidth="1"/>
    <col min="10500" max="10500" width="12.83203125" style="455" customWidth="1"/>
    <col min="10501" max="10501" width="15.33203125" style="455" customWidth="1"/>
    <col min="10502" max="10502" width="27.5" style="455" customWidth="1"/>
    <col min="10503" max="10752" width="9.33203125" style="455" customWidth="1"/>
    <col min="10753" max="10753" width="11.66015625" style="455" customWidth="1"/>
    <col min="10754" max="10754" width="71.33203125" style="455" customWidth="1"/>
    <col min="10755" max="10755" width="10.5" style="455" customWidth="1"/>
    <col min="10756" max="10756" width="12.83203125" style="455" customWidth="1"/>
    <col min="10757" max="10757" width="15.33203125" style="455" customWidth="1"/>
    <col min="10758" max="10758" width="27.5" style="455" customWidth="1"/>
    <col min="10759" max="11008" width="9.33203125" style="455" customWidth="1"/>
    <col min="11009" max="11009" width="11.66015625" style="455" customWidth="1"/>
    <col min="11010" max="11010" width="71.33203125" style="455" customWidth="1"/>
    <col min="11011" max="11011" width="10.5" style="455" customWidth="1"/>
    <col min="11012" max="11012" width="12.83203125" style="455" customWidth="1"/>
    <col min="11013" max="11013" width="15.33203125" style="455" customWidth="1"/>
    <col min="11014" max="11014" width="27.5" style="455" customWidth="1"/>
    <col min="11015" max="11264" width="9.33203125" style="455" customWidth="1"/>
    <col min="11265" max="11265" width="11.66015625" style="455" customWidth="1"/>
    <col min="11266" max="11266" width="71.33203125" style="455" customWidth="1"/>
    <col min="11267" max="11267" width="10.5" style="455" customWidth="1"/>
    <col min="11268" max="11268" width="12.83203125" style="455" customWidth="1"/>
    <col min="11269" max="11269" width="15.33203125" style="455" customWidth="1"/>
    <col min="11270" max="11270" width="27.5" style="455" customWidth="1"/>
    <col min="11271" max="11520" width="9.33203125" style="455" customWidth="1"/>
    <col min="11521" max="11521" width="11.66015625" style="455" customWidth="1"/>
    <col min="11522" max="11522" width="71.33203125" style="455" customWidth="1"/>
    <col min="11523" max="11523" width="10.5" style="455" customWidth="1"/>
    <col min="11524" max="11524" width="12.83203125" style="455" customWidth="1"/>
    <col min="11525" max="11525" width="15.33203125" style="455" customWidth="1"/>
    <col min="11526" max="11526" width="27.5" style="455" customWidth="1"/>
    <col min="11527" max="11776" width="9.33203125" style="455" customWidth="1"/>
    <col min="11777" max="11777" width="11.66015625" style="455" customWidth="1"/>
    <col min="11778" max="11778" width="71.33203125" style="455" customWidth="1"/>
    <col min="11779" max="11779" width="10.5" style="455" customWidth="1"/>
    <col min="11780" max="11780" width="12.83203125" style="455" customWidth="1"/>
    <col min="11781" max="11781" width="15.33203125" style="455" customWidth="1"/>
    <col min="11782" max="11782" width="27.5" style="455" customWidth="1"/>
    <col min="11783" max="12032" width="9.33203125" style="455" customWidth="1"/>
    <col min="12033" max="12033" width="11.66015625" style="455" customWidth="1"/>
    <col min="12034" max="12034" width="71.33203125" style="455" customWidth="1"/>
    <col min="12035" max="12035" width="10.5" style="455" customWidth="1"/>
    <col min="12036" max="12036" width="12.83203125" style="455" customWidth="1"/>
    <col min="12037" max="12037" width="15.33203125" style="455" customWidth="1"/>
    <col min="12038" max="12038" width="27.5" style="455" customWidth="1"/>
    <col min="12039" max="12288" width="9.33203125" style="455" customWidth="1"/>
    <col min="12289" max="12289" width="11.66015625" style="455" customWidth="1"/>
    <col min="12290" max="12290" width="71.33203125" style="455" customWidth="1"/>
    <col min="12291" max="12291" width="10.5" style="455" customWidth="1"/>
    <col min="12292" max="12292" width="12.83203125" style="455" customWidth="1"/>
    <col min="12293" max="12293" width="15.33203125" style="455" customWidth="1"/>
    <col min="12294" max="12294" width="27.5" style="455" customWidth="1"/>
    <col min="12295" max="12544" width="9.33203125" style="455" customWidth="1"/>
    <col min="12545" max="12545" width="11.66015625" style="455" customWidth="1"/>
    <col min="12546" max="12546" width="71.33203125" style="455" customWidth="1"/>
    <col min="12547" max="12547" width="10.5" style="455" customWidth="1"/>
    <col min="12548" max="12548" width="12.83203125" style="455" customWidth="1"/>
    <col min="12549" max="12549" width="15.33203125" style="455" customWidth="1"/>
    <col min="12550" max="12550" width="27.5" style="455" customWidth="1"/>
    <col min="12551" max="12800" width="9.33203125" style="455" customWidth="1"/>
    <col min="12801" max="12801" width="11.66015625" style="455" customWidth="1"/>
    <col min="12802" max="12802" width="71.33203125" style="455" customWidth="1"/>
    <col min="12803" max="12803" width="10.5" style="455" customWidth="1"/>
    <col min="12804" max="12804" width="12.83203125" style="455" customWidth="1"/>
    <col min="12805" max="12805" width="15.33203125" style="455" customWidth="1"/>
    <col min="12806" max="12806" width="27.5" style="455" customWidth="1"/>
    <col min="12807" max="13056" width="9.33203125" style="455" customWidth="1"/>
    <col min="13057" max="13057" width="11.66015625" style="455" customWidth="1"/>
    <col min="13058" max="13058" width="71.33203125" style="455" customWidth="1"/>
    <col min="13059" max="13059" width="10.5" style="455" customWidth="1"/>
    <col min="13060" max="13060" width="12.83203125" style="455" customWidth="1"/>
    <col min="13061" max="13061" width="15.33203125" style="455" customWidth="1"/>
    <col min="13062" max="13062" width="27.5" style="455" customWidth="1"/>
    <col min="13063" max="13312" width="9.33203125" style="455" customWidth="1"/>
    <col min="13313" max="13313" width="11.66015625" style="455" customWidth="1"/>
    <col min="13314" max="13314" width="71.33203125" style="455" customWidth="1"/>
    <col min="13315" max="13315" width="10.5" style="455" customWidth="1"/>
    <col min="13316" max="13316" width="12.83203125" style="455" customWidth="1"/>
    <col min="13317" max="13317" width="15.33203125" style="455" customWidth="1"/>
    <col min="13318" max="13318" width="27.5" style="455" customWidth="1"/>
    <col min="13319" max="13568" width="9.33203125" style="455" customWidth="1"/>
    <col min="13569" max="13569" width="11.66015625" style="455" customWidth="1"/>
    <col min="13570" max="13570" width="71.33203125" style="455" customWidth="1"/>
    <col min="13571" max="13571" width="10.5" style="455" customWidth="1"/>
    <col min="13572" max="13572" width="12.83203125" style="455" customWidth="1"/>
    <col min="13573" max="13573" width="15.33203125" style="455" customWidth="1"/>
    <col min="13574" max="13574" width="27.5" style="455" customWidth="1"/>
    <col min="13575" max="13824" width="9.33203125" style="455" customWidth="1"/>
    <col min="13825" max="13825" width="11.66015625" style="455" customWidth="1"/>
    <col min="13826" max="13826" width="71.33203125" style="455" customWidth="1"/>
    <col min="13827" max="13827" width="10.5" style="455" customWidth="1"/>
    <col min="13828" max="13828" width="12.83203125" style="455" customWidth="1"/>
    <col min="13829" max="13829" width="15.33203125" style="455" customWidth="1"/>
    <col min="13830" max="13830" width="27.5" style="455" customWidth="1"/>
    <col min="13831" max="14080" width="9.33203125" style="455" customWidth="1"/>
    <col min="14081" max="14081" width="11.66015625" style="455" customWidth="1"/>
    <col min="14082" max="14082" width="71.33203125" style="455" customWidth="1"/>
    <col min="14083" max="14083" width="10.5" style="455" customWidth="1"/>
    <col min="14084" max="14084" width="12.83203125" style="455" customWidth="1"/>
    <col min="14085" max="14085" width="15.33203125" style="455" customWidth="1"/>
    <col min="14086" max="14086" width="27.5" style="455" customWidth="1"/>
    <col min="14087" max="14336" width="9.33203125" style="455" customWidth="1"/>
    <col min="14337" max="14337" width="11.66015625" style="455" customWidth="1"/>
    <col min="14338" max="14338" width="71.33203125" style="455" customWidth="1"/>
    <col min="14339" max="14339" width="10.5" style="455" customWidth="1"/>
    <col min="14340" max="14340" width="12.83203125" style="455" customWidth="1"/>
    <col min="14341" max="14341" width="15.33203125" style="455" customWidth="1"/>
    <col min="14342" max="14342" width="27.5" style="455" customWidth="1"/>
    <col min="14343" max="14592" width="9.33203125" style="455" customWidth="1"/>
    <col min="14593" max="14593" width="11.66015625" style="455" customWidth="1"/>
    <col min="14594" max="14594" width="71.33203125" style="455" customWidth="1"/>
    <col min="14595" max="14595" width="10.5" style="455" customWidth="1"/>
    <col min="14596" max="14596" width="12.83203125" style="455" customWidth="1"/>
    <col min="14597" max="14597" width="15.33203125" style="455" customWidth="1"/>
    <col min="14598" max="14598" width="27.5" style="455" customWidth="1"/>
    <col min="14599" max="14848" width="9.33203125" style="455" customWidth="1"/>
    <col min="14849" max="14849" width="11.66015625" style="455" customWidth="1"/>
    <col min="14850" max="14850" width="71.33203125" style="455" customWidth="1"/>
    <col min="14851" max="14851" width="10.5" style="455" customWidth="1"/>
    <col min="14852" max="14852" width="12.83203125" style="455" customWidth="1"/>
    <col min="14853" max="14853" width="15.33203125" style="455" customWidth="1"/>
    <col min="14854" max="14854" width="27.5" style="455" customWidth="1"/>
    <col min="14855" max="15104" width="9.33203125" style="455" customWidth="1"/>
    <col min="15105" max="15105" width="11.66015625" style="455" customWidth="1"/>
    <col min="15106" max="15106" width="71.33203125" style="455" customWidth="1"/>
    <col min="15107" max="15107" width="10.5" style="455" customWidth="1"/>
    <col min="15108" max="15108" width="12.83203125" style="455" customWidth="1"/>
    <col min="15109" max="15109" width="15.33203125" style="455" customWidth="1"/>
    <col min="15110" max="15110" width="27.5" style="455" customWidth="1"/>
    <col min="15111" max="15360" width="9.33203125" style="455" customWidth="1"/>
    <col min="15361" max="15361" width="11.66015625" style="455" customWidth="1"/>
    <col min="15362" max="15362" width="71.33203125" style="455" customWidth="1"/>
    <col min="15363" max="15363" width="10.5" style="455" customWidth="1"/>
    <col min="15364" max="15364" width="12.83203125" style="455" customWidth="1"/>
    <col min="15365" max="15365" width="15.33203125" style="455" customWidth="1"/>
    <col min="15366" max="15366" width="27.5" style="455" customWidth="1"/>
    <col min="15367" max="15616" width="9.33203125" style="455" customWidth="1"/>
    <col min="15617" max="15617" width="11.66015625" style="455" customWidth="1"/>
    <col min="15618" max="15618" width="71.33203125" style="455" customWidth="1"/>
    <col min="15619" max="15619" width="10.5" style="455" customWidth="1"/>
    <col min="15620" max="15620" width="12.83203125" style="455" customWidth="1"/>
    <col min="15621" max="15621" width="15.33203125" style="455" customWidth="1"/>
    <col min="15622" max="15622" width="27.5" style="455" customWidth="1"/>
    <col min="15623" max="15872" width="9.33203125" style="455" customWidth="1"/>
    <col min="15873" max="15873" width="11.66015625" style="455" customWidth="1"/>
    <col min="15874" max="15874" width="71.33203125" style="455" customWidth="1"/>
    <col min="15875" max="15875" width="10.5" style="455" customWidth="1"/>
    <col min="15876" max="15876" width="12.83203125" style="455" customWidth="1"/>
    <col min="15877" max="15877" width="15.33203125" style="455" customWidth="1"/>
    <col min="15878" max="15878" width="27.5" style="455" customWidth="1"/>
    <col min="15879" max="16128" width="9.33203125" style="455" customWidth="1"/>
    <col min="16129" max="16129" width="11.66015625" style="455" customWidth="1"/>
    <col min="16130" max="16130" width="71.33203125" style="455" customWidth="1"/>
    <col min="16131" max="16131" width="10.5" style="455" customWidth="1"/>
    <col min="16132" max="16132" width="12.83203125" style="455" customWidth="1"/>
    <col min="16133" max="16133" width="15.33203125" style="455" customWidth="1"/>
    <col min="16134" max="16134" width="27.5" style="455" customWidth="1"/>
    <col min="16135" max="16384" width="9.33203125" style="455" customWidth="1"/>
  </cols>
  <sheetData>
    <row r="1" spans="1:6" ht="41.25" customHeight="1">
      <c r="A1" s="449"/>
      <c r="B1" s="450" t="s">
        <v>878</v>
      </c>
      <c r="C1" s="451" t="s">
        <v>879</v>
      </c>
      <c r="D1" s="452"/>
      <c r="E1" s="453"/>
      <c r="F1" s="454"/>
    </row>
    <row r="2" spans="1:6" ht="30" customHeight="1">
      <c r="A2" s="456"/>
      <c r="B2" s="457" t="s">
        <v>880</v>
      </c>
      <c r="C2" s="458"/>
      <c r="D2" s="459"/>
      <c r="E2" s="460"/>
      <c r="F2" s="461"/>
    </row>
    <row r="3" spans="1:6" ht="30.75" customHeight="1" thickBot="1">
      <c r="A3" s="456"/>
      <c r="B3" s="462" t="s">
        <v>881</v>
      </c>
      <c r="C3" s="463" t="s">
        <v>882</v>
      </c>
      <c r="D3" s="464"/>
      <c r="E3" s="464"/>
      <c r="F3" s="465">
        <v>42583</v>
      </c>
    </row>
    <row r="4" spans="1:6" ht="48.75" thickBot="1">
      <c r="A4" s="466" t="s">
        <v>883</v>
      </c>
      <c r="B4" s="467" t="s">
        <v>884</v>
      </c>
      <c r="C4" s="468" t="s">
        <v>885</v>
      </c>
      <c r="D4" s="469" t="s">
        <v>886</v>
      </c>
      <c r="E4" s="470" t="s">
        <v>887</v>
      </c>
      <c r="F4" s="471" t="s">
        <v>888</v>
      </c>
    </row>
    <row r="5" spans="1:6" ht="23.25">
      <c r="A5" s="472"/>
      <c r="B5" s="473" t="s">
        <v>889</v>
      </c>
      <c r="C5" s="472"/>
      <c r="D5" s="474"/>
      <c r="E5" s="475"/>
      <c r="F5" s="476"/>
    </row>
    <row r="6" spans="1:6" ht="19.5" customHeight="1">
      <c r="A6" s="477"/>
      <c r="B6" s="478" t="str">
        <f>B11</f>
        <v>Nosný materiál</v>
      </c>
      <c r="C6" s="477"/>
      <c r="D6" s="479"/>
      <c r="E6" s="480"/>
      <c r="F6" s="481">
        <f>F17</f>
        <v>0</v>
      </c>
    </row>
    <row r="7" spans="1:6" ht="18" customHeight="1">
      <c r="A7" s="477"/>
      <c r="B7" s="478" t="str">
        <f>B19</f>
        <v>Montáž dle ceníku C 21 M</v>
      </c>
      <c r="C7" s="477"/>
      <c r="D7" s="479"/>
      <c r="E7" s="480"/>
      <c r="F7" s="481">
        <f>F25</f>
        <v>0</v>
      </c>
    </row>
    <row r="8" spans="1:6" ht="18" customHeight="1" thickBot="1">
      <c r="A8" s="477"/>
      <c r="B8" s="482" t="s">
        <v>890</v>
      </c>
      <c r="C8" s="477"/>
      <c r="D8" s="479"/>
      <c r="E8" s="480"/>
      <c r="F8" s="483">
        <f>F32</f>
        <v>0</v>
      </c>
    </row>
    <row r="9" spans="1:6" s="489" customFormat="1" ht="23.25" customHeight="1" thickBot="1">
      <c r="A9" s="484"/>
      <c r="B9" s="485" t="s">
        <v>891</v>
      </c>
      <c r="C9" s="484"/>
      <c r="D9" s="486"/>
      <c r="E9" s="487"/>
      <c r="F9" s="488">
        <f>SUM(F6:F8)</f>
        <v>0</v>
      </c>
    </row>
    <row r="10" spans="1:6" ht="15.75" thickBot="1">
      <c r="A10" s="490"/>
      <c r="B10" s="491"/>
      <c r="C10" s="490"/>
      <c r="D10" s="492"/>
      <c r="E10" s="493"/>
      <c r="F10" s="494"/>
    </row>
    <row r="11" spans="1:6" ht="16.5" thickBot="1">
      <c r="A11" s="495"/>
      <c r="B11" s="496" t="s">
        <v>892</v>
      </c>
      <c r="C11" s="495"/>
      <c r="D11" s="497"/>
      <c r="E11" s="498"/>
      <c r="F11" s="499"/>
    </row>
    <row r="12" spans="1:6" s="505" customFormat="1" ht="15.75" thickBot="1">
      <c r="A12" s="495">
        <v>1</v>
      </c>
      <c r="B12" s="500" t="s">
        <v>893</v>
      </c>
      <c r="C12" s="501" t="s">
        <v>276</v>
      </c>
      <c r="D12" s="502">
        <v>25</v>
      </c>
      <c r="E12" s="503"/>
      <c r="F12" s="504">
        <f>D12*E12</f>
        <v>0</v>
      </c>
    </row>
    <row r="13" spans="1:6" s="505" customFormat="1" ht="15.75" thickBot="1">
      <c r="A13" s="495">
        <v>2</v>
      </c>
      <c r="B13" s="500" t="s">
        <v>894</v>
      </c>
      <c r="C13" s="501" t="s">
        <v>276</v>
      </c>
      <c r="D13" s="502">
        <v>30</v>
      </c>
      <c r="E13" s="503"/>
      <c r="F13" s="504">
        <f>D13*E13</f>
        <v>0</v>
      </c>
    </row>
    <row r="14" spans="1:6" s="505" customFormat="1" ht="15.75" thickBot="1">
      <c r="A14" s="495">
        <v>3</v>
      </c>
      <c r="B14" s="500" t="s">
        <v>895</v>
      </c>
      <c r="C14" s="501" t="s">
        <v>896</v>
      </c>
      <c r="D14" s="506">
        <v>1</v>
      </c>
      <c r="E14" s="507"/>
      <c r="F14" s="504">
        <f>D14*E14</f>
        <v>0</v>
      </c>
    </row>
    <row r="15" spans="1:6" s="505" customFormat="1" ht="16.5" thickBot="1">
      <c r="A15" s="495"/>
      <c r="B15" s="500" t="s">
        <v>897</v>
      </c>
      <c r="C15" s="501"/>
      <c r="D15" s="502"/>
      <c r="E15" s="508"/>
      <c r="F15" s="509">
        <f>SUM(F11:F14)</f>
        <v>0</v>
      </c>
    </row>
    <row r="16" spans="1:6" s="505" customFormat="1" ht="15.75" thickBot="1">
      <c r="A16" s="495">
        <v>4</v>
      </c>
      <c r="B16" s="510" t="s">
        <v>898</v>
      </c>
      <c r="C16" s="511" t="s">
        <v>526</v>
      </c>
      <c r="D16" s="502">
        <v>1</v>
      </c>
      <c r="E16" s="503"/>
      <c r="F16" s="504">
        <f>D16*E16</f>
        <v>0</v>
      </c>
    </row>
    <row r="17" spans="1:6" s="489" customFormat="1" ht="19.5" thickBot="1">
      <c r="A17" s="512"/>
      <c r="B17" s="513" t="s">
        <v>897</v>
      </c>
      <c r="C17" s="514"/>
      <c r="D17" s="515"/>
      <c r="E17" s="516"/>
      <c r="F17" s="517">
        <f>SUM(F15:F16)</f>
        <v>0</v>
      </c>
    </row>
    <row r="18" spans="1:6" s="489" customFormat="1" ht="14.25" customHeight="1" thickBot="1">
      <c r="A18" s="518"/>
      <c r="B18" s="519"/>
      <c r="C18" s="520"/>
      <c r="D18" s="521"/>
      <c r="E18" s="522"/>
      <c r="F18" s="523"/>
    </row>
    <row r="19" spans="1:6" ht="16.5" thickBot="1">
      <c r="A19" s="524"/>
      <c r="B19" s="525" t="s">
        <v>899</v>
      </c>
      <c r="C19" s="514"/>
      <c r="D19" s="526"/>
      <c r="E19" s="527"/>
      <c r="F19" s="528"/>
    </row>
    <row r="20" spans="1:6" ht="15.75" thickBot="1">
      <c r="A20" s="495">
        <v>5</v>
      </c>
      <c r="B20" s="529" t="s">
        <v>900</v>
      </c>
      <c r="C20" s="530" t="s">
        <v>276</v>
      </c>
      <c r="D20" s="531">
        <v>55</v>
      </c>
      <c r="E20" s="532"/>
      <c r="F20" s="533">
        <f>D20*E20</f>
        <v>0</v>
      </c>
    </row>
    <row r="21" spans="1:6" ht="30.75" thickBot="1">
      <c r="A21" s="495">
        <v>6</v>
      </c>
      <c r="B21" s="510" t="s">
        <v>901</v>
      </c>
      <c r="C21" s="511" t="s">
        <v>896</v>
      </c>
      <c r="D21" s="502">
        <v>1</v>
      </c>
      <c r="E21" s="534"/>
      <c r="F21" s="504">
        <f>D21*E21</f>
        <v>0</v>
      </c>
    </row>
    <row r="22" spans="1:6" ht="15.75" thickBot="1">
      <c r="A22" s="495">
        <v>7</v>
      </c>
      <c r="B22" s="510" t="s">
        <v>902</v>
      </c>
      <c r="C22" s="511" t="s">
        <v>896</v>
      </c>
      <c r="D22" s="502">
        <v>2</v>
      </c>
      <c r="E22" s="534"/>
      <c r="F22" s="504">
        <f>D22*E22</f>
        <v>0</v>
      </c>
    </row>
    <row r="23" spans="1:6" ht="18.75" thickBot="1">
      <c r="A23" s="495"/>
      <c r="B23" s="535" t="s">
        <v>897</v>
      </c>
      <c r="C23" s="511"/>
      <c r="D23" s="502"/>
      <c r="E23" s="508"/>
      <c r="F23" s="509">
        <f>SUM(F20:F22)</f>
        <v>0</v>
      </c>
    </row>
    <row r="24" spans="1:6" ht="15.75" thickBot="1">
      <c r="A24" s="495">
        <v>8</v>
      </c>
      <c r="B24" s="536" t="s">
        <v>903</v>
      </c>
      <c r="C24" s="511" t="s">
        <v>526</v>
      </c>
      <c r="D24" s="502">
        <v>1</v>
      </c>
      <c r="E24" s="534"/>
      <c r="F24" s="504">
        <f>D24*E24</f>
        <v>0</v>
      </c>
    </row>
    <row r="25" spans="1:6" ht="18.75" thickBot="1">
      <c r="A25" s="512"/>
      <c r="B25" s="535" t="s">
        <v>897</v>
      </c>
      <c r="C25" s="514"/>
      <c r="D25" s="515"/>
      <c r="E25" s="516"/>
      <c r="F25" s="517">
        <f>SUM(F23:F24)</f>
        <v>0</v>
      </c>
    </row>
    <row r="26" spans="1:6" ht="14.25" customHeight="1" thickBot="1">
      <c r="A26" s="518"/>
      <c r="B26" s="537"/>
      <c r="C26" s="538"/>
      <c r="D26" s="521"/>
      <c r="E26" s="522"/>
      <c r="F26" s="523"/>
    </row>
    <row r="27" spans="1:6" ht="16.5" thickBot="1">
      <c r="A27" s="539"/>
      <c r="B27" s="540" t="s">
        <v>890</v>
      </c>
      <c r="C27" s="541"/>
      <c r="D27" s="526"/>
      <c r="E27" s="527"/>
      <c r="F27" s="528"/>
    </row>
    <row r="28" spans="1:6" ht="16.5" thickBot="1">
      <c r="A28" s="542"/>
      <c r="B28" s="543" t="s">
        <v>904</v>
      </c>
      <c r="C28" s="544"/>
      <c r="D28" s="545"/>
      <c r="E28" s="546"/>
      <c r="F28" s="547"/>
    </row>
    <row r="29" spans="1:6" ht="15.75" thickBot="1">
      <c r="A29" s="542">
        <v>9</v>
      </c>
      <c r="B29" s="548" t="s">
        <v>905</v>
      </c>
      <c r="C29" s="544" t="s">
        <v>896</v>
      </c>
      <c r="D29" s="545">
        <v>1</v>
      </c>
      <c r="E29" s="549"/>
      <c r="F29" s="547">
        <f>D29*E29</f>
        <v>0</v>
      </c>
    </row>
    <row r="30" spans="1:6" ht="15.75" thickBot="1">
      <c r="A30" s="542">
        <v>10</v>
      </c>
      <c r="B30" s="548" t="s">
        <v>906</v>
      </c>
      <c r="C30" s="544" t="s">
        <v>896</v>
      </c>
      <c r="D30" s="545">
        <v>1</v>
      </c>
      <c r="E30" s="549"/>
      <c r="F30" s="547">
        <f>D30*E30</f>
        <v>0</v>
      </c>
    </row>
    <row r="31" spans="1:6" ht="15.75" thickBot="1">
      <c r="A31" s="542">
        <v>11</v>
      </c>
      <c r="B31" s="548" t="s">
        <v>907</v>
      </c>
      <c r="C31" s="544" t="s">
        <v>896</v>
      </c>
      <c r="D31" s="545">
        <v>1</v>
      </c>
      <c r="E31" s="549"/>
      <c r="F31" s="547">
        <f>D31*E31</f>
        <v>0</v>
      </c>
    </row>
    <row r="32" spans="1:6" ht="18.75" thickBot="1">
      <c r="A32" s="550"/>
      <c r="B32" s="551" t="s">
        <v>908</v>
      </c>
      <c r="C32" s="552"/>
      <c r="D32" s="553"/>
      <c r="E32" s="554"/>
      <c r="F32" s="555">
        <f>SUM(F28:F31)</f>
        <v>0</v>
      </c>
    </row>
    <row r="33" spans="1:6" ht="15.75" customHeight="1" thickBot="1">
      <c r="A33" s="556"/>
      <c r="B33" s="557"/>
      <c r="C33" s="558"/>
      <c r="D33" s="559"/>
      <c r="E33" s="560"/>
      <c r="F33" s="561"/>
    </row>
    <row r="34" spans="1:6" ht="30.75" customHeight="1" thickBot="1">
      <c r="A34" s="562"/>
      <c r="B34" s="563" t="s">
        <v>891</v>
      </c>
      <c r="C34" s="564"/>
      <c r="D34" s="565"/>
      <c r="E34" s="566"/>
      <c r="F34" s="567">
        <f>F9</f>
        <v>0</v>
      </c>
    </row>
  </sheetData>
  <sheetProtection password="CB07" sheet="1"/>
  <mergeCells count="1">
    <mergeCell ref="C3:E3"/>
  </mergeCells>
  <hyperlinks>
    <hyperlink ref="B6" location="'FORMULAR SV'!B12" display="Název kapitoly"/>
  </hyperlinks>
  <printOptions horizontalCentered="1"/>
  <pageMargins left="0.3937007874015748" right="0.3937007874015748" top="0.5905511811023623" bottom="0.71" header="0.5118110236220472" footer="0.51"/>
  <pageSetup horizontalDpi="300" verticalDpi="300" orientation="portrait" paperSize="9" scale="7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="75" zoomScaleNormal="75" zoomScaleSheetLayoutView="100" workbookViewId="0" topLeftCell="A1">
      <pane ySplit="4" topLeftCell="A5" activePane="bottomLeft" state="frozen"/>
      <selection pane="bottomLeft" activeCell="E29" sqref="E29"/>
    </sheetView>
  </sheetViews>
  <sheetFormatPr defaultColWidth="9.33203125" defaultRowHeight="13.5"/>
  <cols>
    <col min="1" max="1" width="11.66015625" style="568" customWidth="1"/>
    <col min="2" max="2" width="71.33203125" style="569" customWidth="1"/>
    <col min="3" max="3" width="10.5" style="569" customWidth="1"/>
    <col min="4" max="4" width="12.83203125" style="570" customWidth="1"/>
    <col min="5" max="5" width="15.33203125" style="569" customWidth="1"/>
    <col min="6" max="6" width="27.5" style="569" customWidth="1"/>
    <col min="7" max="256" width="9.33203125" style="455" customWidth="1"/>
    <col min="257" max="257" width="11.66015625" style="455" customWidth="1"/>
    <col min="258" max="258" width="71.33203125" style="455" customWidth="1"/>
    <col min="259" max="259" width="10.5" style="455" customWidth="1"/>
    <col min="260" max="260" width="12.83203125" style="455" customWidth="1"/>
    <col min="261" max="261" width="15.33203125" style="455" customWidth="1"/>
    <col min="262" max="262" width="27.5" style="455" customWidth="1"/>
    <col min="263" max="512" width="9.33203125" style="455" customWidth="1"/>
    <col min="513" max="513" width="11.66015625" style="455" customWidth="1"/>
    <col min="514" max="514" width="71.33203125" style="455" customWidth="1"/>
    <col min="515" max="515" width="10.5" style="455" customWidth="1"/>
    <col min="516" max="516" width="12.83203125" style="455" customWidth="1"/>
    <col min="517" max="517" width="15.33203125" style="455" customWidth="1"/>
    <col min="518" max="518" width="27.5" style="455" customWidth="1"/>
    <col min="519" max="768" width="9.33203125" style="455" customWidth="1"/>
    <col min="769" max="769" width="11.66015625" style="455" customWidth="1"/>
    <col min="770" max="770" width="71.33203125" style="455" customWidth="1"/>
    <col min="771" max="771" width="10.5" style="455" customWidth="1"/>
    <col min="772" max="772" width="12.83203125" style="455" customWidth="1"/>
    <col min="773" max="773" width="15.33203125" style="455" customWidth="1"/>
    <col min="774" max="774" width="27.5" style="455" customWidth="1"/>
    <col min="775" max="1024" width="9.33203125" style="455" customWidth="1"/>
    <col min="1025" max="1025" width="11.66015625" style="455" customWidth="1"/>
    <col min="1026" max="1026" width="71.33203125" style="455" customWidth="1"/>
    <col min="1027" max="1027" width="10.5" style="455" customWidth="1"/>
    <col min="1028" max="1028" width="12.83203125" style="455" customWidth="1"/>
    <col min="1029" max="1029" width="15.33203125" style="455" customWidth="1"/>
    <col min="1030" max="1030" width="27.5" style="455" customWidth="1"/>
    <col min="1031" max="1280" width="9.33203125" style="455" customWidth="1"/>
    <col min="1281" max="1281" width="11.66015625" style="455" customWidth="1"/>
    <col min="1282" max="1282" width="71.33203125" style="455" customWidth="1"/>
    <col min="1283" max="1283" width="10.5" style="455" customWidth="1"/>
    <col min="1284" max="1284" width="12.83203125" style="455" customWidth="1"/>
    <col min="1285" max="1285" width="15.33203125" style="455" customWidth="1"/>
    <col min="1286" max="1286" width="27.5" style="455" customWidth="1"/>
    <col min="1287" max="1536" width="9.33203125" style="455" customWidth="1"/>
    <col min="1537" max="1537" width="11.66015625" style="455" customWidth="1"/>
    <col min="1538" max="1538" width="71.33203125" style="455" customWidth="1"/>
    <col min="1539" max="1539" width="10.5" style="455" customWidth="1"/>
    <col min="1540" max="1540" width="12.83203125" style="455" customWidth="1"/>
    <col min="1541" max="1541" width="15.33203125" style="455" customWidth="1"/>
    <col min="1542" max="1542" width="27.5" style="455" customWidth="1"/>
    <col min="1543" max="1792" width="9.33203125" style="455" customWidth="1"/>
    <col min="1793" max="1793" width="11.66015625" style="455" customWidth="1"/>
    <col min="1794" max="1794" width="71.33203125" style="455" customWidth="1"/>
    <col min="1795" max="1795" width="10.5" style="455" customWidth="1"/>
    <col min="1796" max="1796" width="12.83203125" style="455" customWidth="1"/>
    <col min="1797" max="1797" width="15.33203125" style="455" customWidth="1"/>
    <col min="1798" max="1798" width="27.5" style="455" customWidth="1"/>
    <col min="1799" max="2048" width="9.33203125" style="455" customWidth="1"/>
    <col min="2049" max="2049" width="11.66015625" style="455" customWidth="1"/>
    <col min="2050" max="2050" width="71.33203125" style="455" customWidth="1"/>
    <col min="2051" max="2051" width="10.5" style="455" customWidth="1"/>
    <col min="2052" max="2052" width="12.83203125" style="455" customWidth="1"/>
    <col min="2053" max="2053" width="15.33203125" style="455" customWidth="1"/>
    <col min="2054" max="2054" width="27.5" style="455" customWidth="1"/>
    <col min="2055" max="2304" width="9.33203125" style="455" customWidth="1"/>
    <col min="2305" max="2305" width="11.66015625" style="455" customWidth="1"/>
    <col min="2306" max="2306" width="71.33203125" style="455" customWidth="1"/>
    <col min="2307" max="2307" width="10.5" style="455" customWidth="1"/>
    <col min="2308" max="2308" width="12.83203125" style="455" customWidth="1"/>
    <col min="2309" max="2309" width="15.33203125" style="455" customWidth="1"/>
    <col min="2310" max="2310" width="27.5" style="455" customWidth="1"/>
    <col min="2311" max="2560" width="9.33203125" style="455" customWidth="1"/>
    <col min="2561" max="2561" width="11.66015625" style="455" customWidth="1"/>
    <col min="2562" max="2562" width="71.33203125" style="455" customWidth="1"/>
    <col min="2563" max="2563" width="10.5" style="455" customWidth="1"/>
    <col min="2564" max="2564" width="12.83203125" style="455" customWidth="1"/>
    <col min="2565" max="2565" width="15.33203125" style="455" customWidth="1"/>
    <col min="2566" max="2566" width="27.5" style="455" customWidth="1"/>
    <col min="2567" max="2816" width="9.33203125" style="455" customWidth="1"/>
    <col min="2817" max="2817" width="11.66015625" style="455" customWidth="1"/>
    <col min="2818" max="2818" width="71.33203125" style="455" customWidth="1"/>
    <col min="2819" max="2819" width="10.5" style="455" customWidth="1"/>
    <col min="2820" max="2820" width="12.83203125" style="455" customWidth="1"/>
    <col min="2821" max="2821" width="15.33203125" style="455" customWidth="1"/>
    <col min="2822" max="2822" width="27.5" style="455" customWidth="1"/>
    <col min="2823" max="3072" width="9.33203125" style="455" customWidth="1"/>
    <col min="3073" max="3073" width="11.66015625" style="455" customWidth="1"/>
    <col min="3074" max="3074" width="71.33203125" style="455" customWidth="1"/>
    <col min="3075" max="3075" width="10.5" style="455" customWidth="1"/>
    <col min="3076" max="3076" width="12.83203125" style="455" customWidth="1"/>
    <col min="3077" max="3077" width="15.33203125" style="455" customWidth="1"/>
    <col min="3078" max="3078" width="27.5" style="455" customWidth="1"/>
    <col min="3079" max="3328" width="9.33203125" style="455" customWidth="1"/>
    <col min="3329" max="3329" width="11.66015625" style="455" customWidth="1"/>
    <col min="3330" max="3330" width="71.33203125" style="455" customWidth="1"/>
    <col min="3331" max="3331" width="10.5" style="455" customWidth="1"/>
    <col min="3332" max="3332" width="12.83203125" style="455" customWidth="1"/>
    <col min="3333" max="3333" width="15.33203125" style="455" customWidth="1"/>
    <col min="3334" max="3334" width="27.5" style="455" customWidth="1"/>
    <col min="3335" max="3584" width="9.33203125" style="455" customWidth="1"/>
    <col min="3585" max="3585" width="11.66015625" style="455" customWidth="1"/>
    <col min="3586" max="3586" width="71.33203125" style="455" customWidth="1"/>
    <col min="3587" max="3587" width="10.5" style="455" customWidth="1"/>
    <col min="3588" max="3588" width="12.83203125" style="455" customWidth="1"/>
    <col min="3589" max="3589" width="15.33203125" style="455" customWidth="1"/>
    <col min="3590" max="3590" width="27.5" style="455" customWidth="1"/>
    <col min="3591" max="3840" width="9.33203125" style="455" customWidth="1"/>
    <col min="3841" max="3841" width="11.66015625" style="455" customWidth="1"/>
    <col min="3842" max="3842" width="71.33203125" style="455" customWidth="1"/>
    <col min="3843" max="3843" width="10.5" style="455" customWidth="1"/>
    <col min="3844" max="3844" width="12.83203125" style="455" customWidth="1"/>
    <col min="3845" max="3845" width="15.33203125" style="455" customWidth="1"/>
    <col min="3846" max="3846" width="27.5" style="455" customWidth="1"/>
    <col min="3847" max="4096" width="9.33203125" style="455" customWidth="1"/>
    <col min="4097" max="4097" width="11.66015625" style="455" customWidth="1"/>
    <col min="4098" max="4098" width="71.33203125" style="455" customWidth="1"/>
    <col min="4099" max="4099" width="10.5" style="455" customWidth="1"/>
    <col min="4100" max="4100" width="12.83203125" style="455" customWidth="1"/>
    <col min="4101" max="4101" width="15.33203125" style="455" customWidth="1"/>
    <col min="4102" max="4102" width="27.5" style="455" customWidth="1"/>
    <col min="4103" max="4352" width="9.33203125" style="455" customWidth="1"/>
    <col min="4353" max="4353" width="11.66015625" style="455" customWidth="1"/>
    <col min="4354" max="4354" width="71.33203125" style="455" customWidth="1"/>
    <col min="4355" max="4355" width="10.5" style="455" customWidth="1"/>
    <col min="4356" max="4356" width="12.83203125" style="455" customWidth="1"/>
    <col min="4357" max="4357" width="15.33203125" style="455" customWidth="1"/>
    <col min="4358" max="4358" width="27.5" style="455" customWidth="1"/>
    <col min="4359" max="4608" width="9.33203125" style="455" customWidth="1"/>
    <col min="4609" max="4609" width="11.66015625" style="455" customWidth="1"/>
    <col min="4610" max="4610" width="71.33203125" style="455" customWidth="1"/>
    <col min="4611" max="4611" width="10.5" style="455" customWidth="1"/>
    <col min="4612" max="4612" width="12.83203125" style="455" customWidth="1"/>
    <col min="4613" max="4613" width="15.33203125" style="455" customWidth="1"/>
    <col min="4614" max="4614" width="27.5" style="455" customWidth="1"/>
    <col min="4615" max="4864" width="9.33203125" style="455" customWidth="1"/>
    <col min="4865" max="4865" width="11.66015625" style="455" customWidth="1"/>
    <col min="4866" max="4866" width="71.33203125" style="455" customWidth="1"/>
    <col min="4867" max="4867" width="10.5" style="455" customWidth="1"/>
    <col min="4868" max="4868" width="12.83203125" style="455" customWidth="1"/>
    <col min="4869" max="4869" width="15.33203125" style="455" customWidth="1"/>
    <col min="4870" max="4870" width="27.5" style="455" customWidth="1"/>
    <col min="4871" max="5120" width="9.33203125" style="455" customWidth="1"/>
    <col min="5121" max="5121" width="11.66015625" style="455" customWidth="1"/>
    <col min="5122" max="5122" width="71.33203125" style="455" customWidth="1"/>
    <col min="5123" max="5123" width="10.5" style="455" customWidth="1"/>
    <col min="5124" max="5124" width="12.83203125" style="455" customWidth="1"/>
    <col min="5125" max="5125" width="15.33203125" style="455" customWidth="1"/>
    <col min="5126" max="5126" width="27.5" style="455" customWidth="1"/>
    <col min="5127" max="5376" width="9.33203125" style="455" customWidth="1"/>
    <col min="5377" max="5377" width="11.66015625" style="455" customWidth="1"/>
    <col min="5378" max="5378" width="71.33203125" style="455" customWidth="1"/>
    <col min="5379" max="5379" width="10.5" style="455" customWidth="1"/>
    <col min="5380" max="5380" width="12.83203125" style="455" customWidth="1"/>
    <col min="5381" max="5381" width="15.33203125" style="455" customWidth="1"/>
    <col min="5382" max="5382" width="27.5" style="455" customWidth="1"/>
    <col min="5383" max="5632" width="9.33203125" style="455" customWidth="1"/>
    <col min="5633" max="5633" width="11.66015625" style="455" customWidth="1"/>
    <col min="5634" max="5634" width="71.33203125" style="455" customWidth="1"/>
    <col min="5635" max="5635" width="10.5" style="455" customWidth="1"/>
    <col min="5636" max="5636" width="12.83203125" style="455" customWidth="1"/>
    <col min="5637" max="5637" width="15.33203125" style="455" customWidth="1"/>
    <col min="5638" max="5638" width="27.5" style="455" customWidth="1"/>
    <col min="5639" max="5888" width="9.33203125" style="455" customWidth="1"/>
    <col min="5889" max="5889" width="11.66015625" style="455" customWidth="1"/>
    <col min="5890" max="5890" width="71.33203125" style="455" customWidth="1"/>
    <col min="5891" max="5891" width="10.5" style="455" customWidth="1"/>
    <col min="5892" max="5892" width="12.83203125" style="455" customWidth="1"/>
    <col min="5893" max="5893" width="15.33203125" style="455" customWidth="1"/>
    <col min="5894" max="5894" width="27.5" style="455" customWidth="1"/>
    <col min="5895" max="6144" width="9.33203125" style="455" customWidth="1"/>
    <col min="6145" max="6145" width="11.66015625" style="455" customWidth="1"/>
    <col min="6146" max="6146" width="71.33203125" style="455" customWidth="1"/>
    <col min="6147" max="6147" width="10.5" style="455" customWidth="1"/>
    <col min="6148" max="6148" width="12.83203125" style="455" customWidth="1"/>
    <col min="6149" max="6149" width="15.33203125" style="455" customWidth="1"/>
    <col min="6150" max="6150" width="27.5" style="455" customWidth="1"/>
    <col min="6151" max="6400" width="9.33203125" style="455" customWidth="1"/>
    <col min="6401" max="6401" width="11.66015625" style="455" customWidth="1"/>
    <col min="6402" max="6402" width="71.33203125" style="455" customWidth="1"/>
    <col min="6403" max="6403" width="10.5" style="455" customWidth="1"/>
    <col min="6404" max="6404" width="12.83203125" style="455" customWidth="1"/>
    <col min="6405" max="6405" width="15.33203125" style="455" customWidth="1"/>
    <col min="6406" max="6406" width="27.5" style="455" customWidth="1"/>
    <col min="6407" max="6656" width="9.33203125" style="455" customWidth="1"/>
    <col min="6657" max="6657" width="11.66015625" style="455" customWidth="1"/>
    <col min="6658" max="6658" width="71.33203125" style="455" customWidth="1"/>
    <col min="6659" max="6659" width="10.5" style="455" customWidth="1"/>
    <col min="6660" max="6660" width="12.83203125" style="455" customWidth="1"/>
    <col min="6661" max="6661" width="15.33203125" style="455" customWidth="1"/>
    <col min="6662" max="6662" width="27.5" style="455" customWidth="1"/>
    <col min="6663" max="6912" width="9.33203125" style="455" customWidth="1"/>
    <col min="6913" max="6913" width="11.66015625" style="455" customWidth="1"/>
    <col min="6914" max="6914" width="71.33203125" style="455" customWidth="1"/>
    <col min="6915" max="6915" width="10.5" style="455" customWidth="1"/>
    <col min="6916" max="6916" width="12.83203125" style="455" customWidth="1"/>
    <col min="6917" max="6917" width="15.33203125" style="455" customWidth="1"/>
    <col min="6918" max="6918" width="27.5" style="455" customWidth="1"/>
    <col min="6919" max="7168" width="9.33203125" style="455" customWidth="1"/>
    <col min="7169" max="7169" width="11.66015625" style="455" customWidth="1"/>
    <col min="7170" max="7170" width="71.33203125" style="455" customWidth="1"/>
    <col min="7171" max="7171" width="10.5" style="455" customWidth="1"/>
    <col min="7172" max="7172" width="12.83203125" style="455" customWidth="1"/>
    <col min="7173" max="7173" width="15.33203125" style="455" customWidth="1"/>
    <col min="7174" max="7174" width="27.5" style="455" customWidth="1"/>
    <col min="7175" max="7424" width="9.33203125" style="455" customWidth="1"/>
    <col min="7425" max="7425" width="11.66015625" style="455" customWidth="1"/>
    <col min="7426" max="7426" width="71.33203125" style="455" customWidth="1"/>
    <col min="7427" max="7427" width="10.5" style="455" customWidth="1"/>
    <col min="7428" max="7428" width="12.83203125" style="455" customWidth="1"/>
    <col min="7429" max="7429" width="15.33203125" style="455" customWidth="1"/>
    <col min="7430" max="7430" width="27.5" style="455" customWidth="1"/>
    <col min="7431" max="7680" width="9.33203125" style="455" customWidth="1"/>
    <col min="7681" max="7681" width="11.66015625" style="455" customWidth="1"/>
    <col min="7682" max="7682" width="71.33203125" style="455" customWidth="1"/>
    <col min="7683" max="7683" width="10.5" style="455" customWidth="1"/>
    <col min="7684" max="7684" width="12.83203125" style="455" customWidth="1"/>
    <col min="7685" max="7685" width="15.33203125" style="455" customWidth="1"/>
    <col min="7686" max="7686" width="27.5" style="455" customWidth="1"/>
    <col min="7687" max="7936" width="9.33203125" style="455" customWidth="1"/>
    <col min="7937" max="7937" width="11.66015625" style="455" customWidth="1"/>
    <col min="7938" max="7938" width="71.33203125" style="455" customWidth="1"/>
    <col min="7939" max="7939" width="10.5" style="455" customWidth="1"/>
    <col min="7940" max="7940" width="12.83203125" style="455" customWidth="1"/>
    <col min="7941" max="7941" width="15.33203125" style="455" customWidth="1"/>
    <col min="7942" max="7942" width="27.5" style="455" customWidth="1"/>
    <col min="7943" max="8192" width="9.33203125" style="455" customWidth="1"/>
    <col min="8193" max="8193" width="11.66015625" style="455" customWidth="1"/>
    <col min="8194" max="8194" width="71.33203125" style="455" customWidth="1"/>
    <col min="8195" max="8195" width="10.5" style="455" customWidth="1"/>
    <col min="8196" max="8196" width="12.83203125" style="455" customWidth="1"/>
    <col min="8197" max="8197" width="15.33203125" style="455" customWidth="1"/>
    <col min="8198" max="8198" width="27.5" style="455" customWidth="1"/>
    <col min="8199" max="8448" width="9.33203125" style="455" customWidth="1"/>
    <col min="8449" max="8449" width="11.66015625" style="455" customWidth="1"/>
    <col min="8450" max="8450" width="71.33203125" style="455" customWidth="1"/>
    <col min="8451" max="8451" width="10.5" style="455" customWidth="1"/>
    <col min="8452" max="8452" width="12.83203125" style="455" customWidth="1"/>
    <col min="8453" max="8453" width="15.33203125" style="455" customWidth="1"/>
    <col min="8454" max="8454" width="27.5" style="455" customWidth="1"/>
    <col min="8455" max="8704" width="9.33203125" style="455" customWidth="1"/>
    <col min="8705" max="8705" width="11.66015625" style="455" customWidth="1"/>
    <col min="8706" max="8706" width="71.33203125" style="455" customWidth="1"/>
    <col min="8707" max="8707" width="10.5" style="455" customWidth="1"/>
    <col min="8708" max="8708" width="12.83203125" style="455" customWidth="1"/>
    <col min="8709" max="8709" width="15.33203125" style="455" customWidth="1"/>
    <col min="8710" max="8710" width="27.5" style="455" customWidth="1"/>
    <col min="8711" max="8960" width="9.33203125" style="455" customWidth="1"/>
    <col min="8961" max="8961" width="11.66015625" style="455" customWidth="1"/>
    <col min="8962" max="8962" width="71.33203125" style="455" customWidth="1"/>
    <col min="8963" max="8963" width="10.5" style="455" customWidth="1"/>
    <col min="8964" max="8964" width="12.83203125" style="455" customWidth="1"/>
    <col min="8965" max="8965" width="15.33203125" style="455" customWidth="1"/>
    <col min="8966" max="8966" width="27.5" style="455" customWidth="1"/>
    <col min="8967" max="9216" width="9.33203125" style="455" customWidth="1"/>
    <col min="9217" max="9217" width="11.66015625" style="455" customWidth="1"/>
    <col min="9218" max="9218" width="71.33203125" style="455" customWidth="1"/>
    <col min="9219" max="9219" width="10.5" style="455" customWidth="1"/>
    <col min="9220" max="9220" width="12.83203125" style="455" customWidth="1"/>
    <col min="9221" max="9221" width="15.33203125" style="455" customWidth="1"/>
    <col min="9222" max="9222" width="27.5" style="455" customWidth="1"/>
    <col min="9223" max="9472" width="9.33203125" style="455" customWidth="1"/>
    <col min="9473" max="9473" width="11.66015625" style="455" customWidth="1"/>
    <col min="9474" max="9474" width="71.33203125" style="455" customWidth="1"/>
    <col min="9475" max="9475" width="10.5" style="455" customWidth="1"/>
    <col min="9476" max="9476" width="12.83203125" style="455" customWidth="1"/>
    <col min="9477" max="9477" width="15.33203125" style="455" customWidth="1"/>
    <col min="9478" max="9478" width="27.5" style="455" customWidth="1"/>
    <col min="9479" max="9728" width="9.33203125" style="455" customWidth="1"/>
    <col min="9729" max="9729" width="11.66015625" style="455" customWidth="1"/>
    <col min="9730" max="9730" width="71.33203125" style="455" customWidth="1"/>
    <col min="9731" max="9731" width="10.5" style="455" customWidth="1"/>
    <col min="9732" max="9732" width="12.83203125" style="455" customWidth="1"/>
    <col min="9733" max="9733" width="15.33203125" style="455" customWidth="1"/>
    <col min="9734" max="9734" width="27.5" style="455" customWidth="1"/>
    <col min="9735" max="9984" width="9.33203125" style="455" customWidth="1"/>
    <col min="9985" max="9985" width="11.66015625" style="455" customWidth="1"/>
    <col min="9986" max="9986" width="71.33203125" style="455" customWidth="1"/>
    <col min="9987" max="9987" width="10.5" style="455" customWidth="1"/>
    <col min="9988" max="9988" width="12.83203125" style="455" customWidth="1"/>
    <col min="9989" max="9989" width="15.33203125" style="455" customWidth="1"/>
    <col min="9990" max="9990" width="27.5" style="455" customWidth="1"/>
    <col min="9991" max="10240" width="9.33203125" style="455" customWidth="1"/>
    <col min="10241" max="10241" width="11.66015625" style="455" customWidth="1"/>
    <col min="10242" max="10242" width="71.33203125" style="455" customWidth="1"/>
    <col min="10243" max="10243" width="10.5" style="455" customWidth="1"/>
    <col min="10244" max="10244" width="12.83203125" style="455" customWidth="1"/>
    <col min="10245" max="10245" width="15.33203125" style="455" customWidth="1"/>
    <col min="10246" max="10246" width="27.5" style="455" customWidth="1"/>
    <col min="10247" max="10496" width="9.33203125" style="455" customWidth="1"/>
    <col min="10497" max="10497" width="11.66015625" style="455" customWidth="1"/>
    <col min="10498" max="10498" width="71.33203125" style="455" customWidth="1"/>
    <col min="10499" max="10499" width="10.5" style="455" customWidth="1"/>
    <col min="10500" max="10500" width="12.83203125" style="455" customWidth="1"/>
    <col min="10501" max="10501" width="15.33203125" style="455" customWidth="1"/>
    <col min="10502" max="10502" width="27.5" style="455" customWidth="1"/>
    <col min="10503" max="10752" width="9.33203125" style="455" customWidth="1"/>
    <col min="10753" max="10753" width="11.66015625" style="455" customWidth="1"/>
    <col min="10754" max="10754" width="71.33203125" style="455" customWidth="1"/>
    <col min="10755" max="10755" width="10.5" style="455" customWidth="1"/>
    <col min="10756" max="10756" width="12.83203125" style="455" customWidth="1"/>
    <col min="10757" max="10757" width="15.33203125" style="455" customWidth="1"/>
    <col min="10758" max="10758" width="27.5" style="455" customWidth="1"/>
    <col min="10759" max="11008" width="9.33203125" style="455" customWidth="1"/>
    <col min="11009" max="11009" width="11.66015625" style="455" customWidth="1"/>
    <col min="11010" max="11010" width="71.33203125" style="455" customWidth="1"/>
    <col min="11011" max="11011" width="10.5" style="455" customWidth="1"/>
    <col min="11012" max="11012" width="12.83203125" style="455" customWidth="1"/>
    <col min="11013" max="11013" width="15.33203125" style="455" customWidth="1"/>
    <col min="11014" max="11014" width="27.5" style="455" customWidth="1"/>
    <col min="11015" max="11264" width="9.33203125" style="455" customWidth="1"/>
    <col min="11265" max="11265" width="11.66015625" style="455" customWidth="1"/>
    <col min="11266" max="11266" width="71.33203125" style="455" customWidth="1"/>
    <col min="11267" max="11267" width="10.5" style="455" customWidth="1"/>
    <col min="11268" max="11268" width="12.83203125" style="455" customWidth="1"/>
    <col min="11269" max="11269" width="15.33203125" style="455" customWidth="1"/>
    <col min="11270" max="11270" width="27.5" style="455" customWidth="1"/>
    <col min="11271" max="11520" width="9.33203125" style="455" customWidth="1"/>
    <col min="11521" max="11521" width="11.66015625" style="455" customWidth="1"/>
    <col min="11522" max="11522" width="71.33203125" style="455" customWidth="1"/>
    <col min="11523" max="11523" width="10.5" style="455" customWidth="1"/>
    <col min="11524" max="11524" width="12.83203125" style="455" customWidth="1"/>
    <col min="11525" max="11525" width="15.33203125" style="455" customWidth="1"/>
    <col min="11526" max="11526" width="27.5" style="455" customWidth="1"/>
    <col min="11527" max="11776" width="9.33203125" style="455" customWidth="1"/>
    <col min="11777" max="11777" width="11.66015625" style="455" customWidth="1"/>
    <col min="11778" max="11778" width="71.33203125" style="455" customWidth="1"/>
    <col min="11779" max="11779" width="10.5" style="455" customWidth="1"/>
    <col min="11780" max="11780" width="12.83203125" style="455" customWidth="1"/>
    <col min="11781" max="11781" width="15.33203125" style="455" customWidth="1"/>
    <col min="11782" max="11782" width="27.5" style="455" customWidth="1"/>
    <col min="11783" max="12032" width="9.33203125" style="455" customWidth="1"/>
    <col min="12033" max="12033" width="11.66015625" style="455" customWidth="1"/>
    <col min="12034" max="12034" width="71.33203125" style="455" customWidth="1"/>
    <col min="12035" max="12035" width="10.5" style="455" customWidth="1"/>
    <col min="12036" max="12036" width="12.83203125" style="455" customWidth="1"/>
    <col min="12037" max="12037" width="15.33203125" style="455" customWidth="1"/>
    <col min="12038" max="12038" width="27.5" style="455" customWidth="1"/>
    <col min="12039" max="12288" width="9.33203125" style="455" customWidth="1"/>
    <col min="12289" max="12289" width="11.66015625" style="455" customWidth="1"/>
    <col min="12290" max="12290" width="71.33203125" style="455" customWidth="1"/>
    <col min="12291" max="12291" width="10.5" style="455" customWidth="1"/>
    <col min="12292" max="12292" width="12.83203125" style="455" customWidth="1"/>
    <col min="12293" max="12293" width="15.33203125" style="455" customWidth="1"/>
    <col min="12294" max="12294" width="27.5" style="455" customWidth="1"/>
    <col min="12295" max="12544" width="9.33203125" style="455" customWidth="1"/>
    <col min="12545" max="12545" width="11.66015625" style="455" customWidth="1"/>
    <col min="12546" max="12546" width="71.33203125" style="455" customWidth="1"/>
    <col min="12547" max="12547" width="10.5" style="455" customWidth="1"/>
    <col min="12548" max="12548" width="12.83203125" style="455" customWidth="1"/>
    <col min="12549" max="12549" width="15.33203125" style="455" customWidth="1"/>
    <col min="12550" max="12550" width="27.5" style="455" customWidth="1"/>
    <col min="12551" max="12800" width="9.33203125" style="455" customWidth="1"/>
    <col min="12801" max="12801" width="11.66015625" style="455" customWidth="1"/>
    <col min="12802" max="12802" width="71.33203125" style="455" customWidth="1"/>
    <col min="12803" max="12803" width="10.5" style="455" customWidth="1"/>
    <col min="12804" max="12804" width="12.83203125" style="455" customWidth="1"/>
    <col min="12805" max="12805" width="15.33203125" style="455" customWidth="1"/>
    <col min="12806" max="12806" width="27.5" style="455" customWidth="1"/>
    <col min="12807" max="13056" width="9.33203125" style="455" customWidth="1"/>
    <col min="13057" max="13057" width="11.66015625" style="455" customWidth="1"/>
    <col min="13058" max="13058" width="71.33203125" style="455" customWidth="1"/>
    <col min="13059" max="13059" width="10.5" style="455" customWidth="1"/>
    <col min="13060" max="13060" width="12.83203125" style="455" customWidth="1"/>
    <col min="13061" max="13061" width="15.33203125" style="455" customWidth="1"/>
    <col min="13062" max="13062" width="27.5" style="455" customWidth="1"/>
    <col min="13063" max="13312" width="9.33203125" style="455" customWidth="1"/>
    <col min="13313" max="13313" width="11.66015625" style="455" customWidth="1"/>
    <col min="13314" max="13314" width="71.33203125" style="455" customWidth="1"/>
    <col min="13315" max="13315" width="10.5" style="455" customWidth="1"/>
    <col min="13316" max="13316" width="12.83203125" style="455" customWidth="1"/>
    <col min="13317" max="13317" width="15.33203125" style="455" customWidth="1"/>
    <col min="13318" max="13318" width="27.5" style="455" customWidth="1"/>
    <col min="13319" max="13568" width="9.33203125" style="455" customWidth="1"/>
    <col min="13569" max="13569" width="11.66015625" style="455" customWidth="1"/>
    <col min="13570" max="13570" width="71.33203125" style="455" customWidth="1"/>
    <col min="13571" max="13571" width="10.5" style="455" customWidth="1"/>
    <col min="13572" max="13572" width="12.83203125" style="455" customWidth="1"/>
    <col min="13573" max="13573" width="15.33203125" style="455" customWidth="1"/>
    <col min="13574" max="13574" width="27.5" style="455" customWidth="1"/>
    <col min="13575" max="13824" width="9.33203125" style="455" customWidth="1"/>
    <col min="13825" max="13825" width="11.66015625" style="455" customWidth="1"/>
    <col min="13826" max="13826" width="71.33203125" style="455" customWidth="1"/>
    <col min="13827" max="13827" width="10.5" style="455" customWidth="1"/>
    <col min="13828" max="13828" width="12.83203125" style="455" customWidth="1"/>
    <col min="13829" max="13829" width="15.33203125" style="455" customWidth="1"/>
    <col min="13830" max="13830" width="27.5" style="455" customWidth="1"/>
    <col min="13831" max="14080" width="9.33203125" style="455" customWidth="1"/>
    <col min="14081" max="14081" width="11.66015625" style="455" customWidth="1"/>
    <col min="14082" max="14082" width="71.33203125" style="455" customWidth="1"/>
    <col min="14083" max="14083" width="10.5" style="455" customWidth="1"/>
    <col min="14084" max="14084" width="12.83203125" style="455" customWidth="1"/>
    <col min="14085" max="14085" width="15.33203125" style="455" customWidth="1"/>
    <col min="14086" max="14086" width="27.5" style="455" customWidth="1"/>
    <col min="14087" max="14336" width="9.33203125" style="455" customWidth="1"/>
    <col min="14337" max="14337" width="11.66015625" style="455" customWidth="1"/>
    <col min="14338" max="14338" width="71.33203125" style="455" customWidth="1"/>
    <col min="14339" max="14339" width="10.5" style="455" customWidth="1"/>
    <col min="14340" max="14340" width="12.83203125" style="455" customWidth="1"/>
    <col min="14341" max="14341" width="15.33203125" style="455" customWidth="1"/>
    <col min="14342" max="14342" width="27.5" style="455" customWidth="1"/>
    <col min="14343" max="14592" width="9.33203125" style="455" customWidth="1"/>
    <col min="14593" max="14593" width="11.66015625" style="455" customWidth="1"/>
    <col min="14594" max="14594" width="71.33203125" style="455" customWidth="1"/>
    <col min="14595" max="14595" width="10.5" style="455" customWidth="1"/>
    <col min="14596" max="14596" width="12.83203125" style="455" customWidth="1"/>
    <col min="14597" max="14597" width="15.33203125" style="455" customWidth="1"/>
    <col min="14598" max="14598" width="27.5" style="455" customWidth="1"/>
    <col min="14599" max="14848" width="9.33203125" style="455" customWidth="1"/>
    <col min="14849" max="14849" width="11.66015625" style="455" customWidth="1"/>
    <col min="14850" max="14850" width="71.33203125" style="455" customWidth="1"/>
    <col min="14851" max="14851" width="10.5" style="455" customWidth="1"/>
    <col min="14852" max="14852" width="12.83203125" style="455" customWidth="1"/>
    <col min="14853" max="14853" width="15.33203125" style="455" customWidth="1"/>
    <col min="14854" max="14854" width="27.5" style="455" customWidth="1"/>
    <col min="14855" max="15104" width="9.33203125" style="455" customWidth="1"/>
    <col min="15105" max="15105" width="11.66015625" style="455" customWidth="1"/>
    <col min="15106" max="15106" width="71.33203125" style="455" customWidth="1"/>
    <col min="15107" max="15107" width="10.5" style="455" customWidth="1"/>
    <col min="15108" max="15108" width="12.83203125" style="455" customWidth="1"/>
    <col min="15109" max="15109" width="15.33203125" style="455" customWidth="1"/>
    <col min="15110" max="15110" width="27.5" style="455" customWidth="1"/>
    <col min="15111" max="15360" width="9.33203125" style="455" customWidth="1"/>
    <col min="15361" max="15361" width="11.66015625" style="455" customWidth="1"/>
    <col min="15362" max="15362" width="71.33203125" style="455" customWidth="1"/>
    <col min="15363" max="15363" width="10.5" style="455" customWidth="1"/>
    <col min="15364" max="15364" width="12.83203125" style="455" customWidth="1"/>
    <col min="15365" max="15365" width="15.33203125" style="455" customWidth="1"/>
    <col min="15366" max="15366" width="27.5" style="455" customWidth="1"/>
    <col min="15367" max="15616" width="9.33203125" style="455" customWidth="1"/>
    <col min="15617" max="15617" width="11.66015625" style="455" customWidth="1"/>
    <col min="15618" max="15618" width="71.33203125" style="455" customWidth="1"/>
    <col min="15619" max="15619" width="10.5" style="455" customWidth="1"/>
    <col min="15620" max="15620" width="12.83203125" style="455" customWidth="1"/>
    <col min="15621" max="15621" width="15.33203125" style="455" customWidth="1"/>
    <col min="15622" max="15622" width="27.5" style="455" customWidth="1"/>
    <col min="15623" max="15872" width="9.33203125" style="455" customWidth="1"/>
    <col min="15873" max="15873" width="11.66015625" style="455" customWidth="1"/>
    <col min="15874" max="15874" width="71.33203125" style="455" customWidth="1"/>
    <col min="15875" max="15875" width="10.5" style="455" customWidth="1"/>
    <col min="15876" max="15876" width="12.83203125" style="455" customWidth="1"/>
    <col min="15877" max="15877" width="15.33203125" style="455" customWidth="1"/>
    <col min="15878" max="15878" width="27.5" style="455" customWidth="1"/>
    <col min="15879" max="16128" width="9.33203125" style="455" customWidth="1"/>
    <col min="16129" max="16129" width="11.66015625" style="455" customWidth="1"/>
    <col min="16130" max="16130" width="71.33203125" style="455" customWidth="1"/>
    <col min="16131" max="16131" width="10.5" style="455" customWidth="1"/>
    <col min="16132" max="16132" width="12.83203125" style="455" customWidth="1"/>
    <col min="16133" max="16133" width="15.33203125" style="455" customWidth="1"/>
    <col min="16134" max="16134" width="27.5" style="455" customWidth="1"/>
    <col min="16135" max="16384" width="9.33203125" style="455" customWidth="1"/>
  </cols>
  <sheetData>
    <row r="1" spans="1:6" ht="41.25" customHeight="1">
      <c r="A1" s="449"/>
      <c r="B1" s="450" t="s">
        <v>909</v>
      </c>
      <c r="C1" s="451" t="s">
        <v>879</v>
      </c>
      <c r="D1" s="452"/>
      <c r="E1" s="453"/>
      <c r="F1" s="454"/>
    </row>
    <row r="2" spans="1:6" ht="30" customHeight="1">
      <c r="A2" s="456"/>
      <c r="B2" s="457" t="s">
        <v>880</v>
      </c>
      <c r="C2" s="458"/>
      <c r="D2" s="459"/>
      <c r="E2" s="460"/>
      <c r="F2" s="461"/>
    </row>
    <row r="3" spans="1:6" ht="30.75" customHeight="1" thickBot="1">
      <c r="A3" s="456"/>
      <c r="B3" s="462" t="s">
        <v>910</v>
      </c>
      <c r="C3" s="463" t="s">
        <v>882</v>
      </c>
      <c r="D3" s="464"/>
      <c r="E3" s="464"/>
      <c r="F3" s="465">
        <v>42785</v>
      </c>
    </row>
    <row r="4" spans="1:6" ht="48.75" thickBot="1">
      <c r="A4" s="466" t="s">
        <v>883</v>
      </c>
      <c r="B4" s="467" t="s">
        <v>884</v>
      </c>
      <c r="C4" s="468" t="s">
        <v>885</v>
      </c>
      <c r="D4" s="469" t="s">
        <v>886</v>
      </c>
      <c r="E4" s="470" t="s">
        <v>887</v>
      </c>
      <c r="F4" s="471" t="s">
        <v>888</v>
      </c>
    </row>
    <row r="5" spans="1:6" ht="23.25">
      <c r="A5" s="472"/>
      <c r="B5" s="473" t="s">
        <v>889</v>
      </c>
      <c r="C5" s="472"/>
      <c r="D5" s="474"/>
      <c r="E5" s="475"/>
      <c r="F5" s="476"/>
    </row>
    <row r="6" spans="1:6" ht="18" customHeight="1">
      <c r="A6" s="477"/>
      <c r="B6" s="482" t="s">
        <v>911</v>
      </c>
      <c r="C6" s="477"/>
      <c r="D6" s="479"/>
      <c r="E6" s="480"/>
      <c r="F6" s="483">
        <f>F26</f>
        <v>0</v>
      </c>
    </row>
    <row r="7" spans="1:6" ht="18" customHeight="1" thickBot="1">
      <c r="A7" s="477"/>
      <c r="B7" s="482" t="s">
        <v>912</v>
      </c>
      <c r="C7" s="477"/>
      <c r="D7" s="479"/>
      <c r="E7" s="480"/>
      <c r="F7" s="483">
        <f>SUM(F40)</f>
        <v>0</v>
      </c>
    </row>
    <row r="8" spans="1:6" s="489" customFormat="1" ht="23.25" customHeight="1" thickBot="1">
      <c r="A8" s="484"/>
      <c r="B8" s="485" t="s">
        <v>891</v>
      </c>
      <c r="C8" s="484"/>
      <c r="D8" s="486"/>
      <c r="E8" s="487"/>
      <c r="F8" s="488">
        <f>SUM(F6:F7)</f>
        <v>0</v>
      </c>
    </row>
    <row r="9" spans="1:6" ht="15.75" customHeight="1" thickBot="1">
      <c r="A9" s="571"/>
      <c r="B9" s="572"/>
      <c r="C9" s="573"/>
      <c r="D9" s="574"/>
      <c r="E9" s="575"/>
      <c r="F9" s="576"/>
    </row>
    <row r="10" spans="1:6" ht="15.75" customHeight="1" thickBot="1">
      <c r="A10" s="577"/>
      <c r="B10" s="578" t="s">
        <v>911</v>
      </c>
      <c r="C10" s="501"/>
      <c r="D10" s="502"/>
      <c r="E10" s="579"/>
      <c r="F10" s="504"/>
    </row>
    <row r="11" spans="1:6" ht="15.75" customHeight="1" thickBot="1">
      <c r="A11" s="580">
        <v>1</v>
      </c>
      <c r="B11" s="510" t="s">
        <v>913</v>
      </c>
      <c r="C11" s="511" t="s">
        <v>276</v>
      </c>
      <c r="D11" s="502">
        <v>160</v>
      </c>
      <c r="E11" s="534"/>
      <c r="F11" s="504">
        <f aca="true" t="shared" si="0" ref="F11:F25">D11*E11</f>
        <v>0</v>
      </c>
    </row>
    <row r="12" spans="1:6" ht="15.75" customHeight="1" thickBot="1">
      <c r="A12" s="580">
        <v>2</v>
      </c>
      <c r="B12" s="510" t="s">
        <v>914</v>
      </c>
      <c r="C12" s="511" t="s">
        <v>276</v>
      </c>
      <c r="D12" s="581">
        <v>82</v>
      </c>
      <c r="E12" s="534"/>
      <c r="F12" s="504">
        <f>D12*E12</f>
        <v>0</v>
      </c>
    </row>
    <row r="13" spans="1:6" ht="15.75" customHeight="1" thickBot="1">
      <c r="A13" s="580">
        <v>3</v>
      </c>
      <c r="B13" s="510" t="s">
        <v>915</v>
      </c>
      <c r="C13" s="511" t="s">
        <v>276</v>
      </c>
      <c r="D13" s="581">
        <v>12</v>
      </c>
      <c r="E13" s="534"/>
      <c r="F13" s="504">
        <f>D13*E13</f>
        <v>0</v>
      </c>
    </row>
    <row r="14" spans="1:6" ht="15.75" customHeight="1" thickBot="1">
      <c r="A14" s="580">
        <v>4</v>
      </c>
      <c r="B14" s="510" t="s">
        <v>916</v>
      </c>
      <c r="C14" s="511" t="s">
        <v>896</v>
      </c>
      <c r="D14" s="581">
        <v>14</v>
      </c>
      <c r="E14" s="534"/>
      <c r="F14" s="504">
        <f t="shared" si="0"/>
        <v>0</v>
      </c>
    </row>
    <row r="15" spans="1:7" ht="15.75" customHeight="1" thickBot="1">
      <c r="A15" s="580">
        <v>5</v>
      </c>
      <c r="B15" s="510" t="s">
        <v>917</v>
      </c>
      <c r="C15" s="511" t="s">
        <v>896</v>
      </c>
      <c r="D15" s="581">
        <v>14</v>
      </c>
      <c r="E15" s="534"/>
      <c r="F15" s="582">
        <f>D15*E15</f>
        <v>0</v>
      </c>
      <c r="G15" s="583"/>
    </row>
    <row r="16" spans="1:6" ht="15.75" customHeight="1" thickBot="1">
      <c r="A16" s="580">
        <v>6</v>
      </c>
      <c r="B16" s="510" t="s">
        <v>918</v>
      </c>
      <c r="C16" s="511" t="s">
        <v>896</v>
      </c>
      <c r="D16" s="581">
        <v>7</v>
      </c>
      <c r="E16" s="534"/>
      <c r="F16" s="504">
        <f t="shared" si="0"/>
        <v>0</v>
      </c>
    </row>
    <row r="17" spans="1:6" ht="15.75" customHeight="1" thickBot="1">
      <c r="A17" s="580">
        <v>7</v>
      </c>
      <c r="B17" s="510" t="s">
        <v>919</v>
      </c>
      <c r="C17" s="511" t="s">
        <v>896</v>
      </c>
      <c r="D17" s="581">
        <v>7</v>
      </c>
      <c r="E17" s="534"/>
      <c r="F17" s="504">
        <f t="shared" si="0"/>
        <v>0</v>
      </c>
    </row>
    <row r="18" spans="1:6" ht="15.75" customHeight="1" thickBot="1">
      <c r="A18" s="580">
        <v>8</v>
      </c>
      <c r="B18" s="584" t="s">
        <v>920</v>
      </c>
      <c r="C18" s="511" t="s">
        <v>896</v>
      </c>
      <c r="D18" s="581">
        <v>116</v>
      </c>
      <c r="E18" s="534"/>
      <c r="F18" s="504">
        <f t="shared" si="0"/>
        <v>0</v>
      </c>
    </row>
    <row r="19" spans="1:6" ht="15.75" customHeight="1" thickBot="1">
      <c r="A19" s="580">
        <v>9</v>
      </c>
      <c r="B19" s="510" t="s">
        <v>921</v>
      </c>
      <c r="C19" s="511" t="s">
        <v>896</v>
      </c>
      <c r="D19" s="581">
        <v>39</v>
      </c>
      <c r="E19" s="534"/>
      <c r="F19" s="504">
        <f t="shared" si="0"/>
        <v>0</v>
      </c>
    </row>
    <row r="20" spans="1:6" ht="15.75" customHeight="1" thickBot="1">
      <c r="A20" s="580">
        <v>10</v>
      </c>
      <c r="B20" s="510" t="s">
        <v>922</v>
      </c>
      <c r="C20" s="511" t="s">
        <v>896</v>
      </c>
      <c r="D20" s="581">
        <v>218</v>
      </c>
      <c r="E20" s="534"/>
      <c r="F20" s="504">
        <f t="shared" si="0"/>
        <v>0</v>
      </c>
    </row>
    <row r="21" spans="1:6" ht="15.75" customHeight="1" thickBot="1">
      <c r="A21" s="580">
        <v>11</v>
      </c>
      <c r="B21" s="510" t="s">
        <v>923</v>
      </c>
      <c r="C21" s="511" t="s">
        <v>896</v>
      </c>
      <c r="D21" s="581">
        <v>3</v>
      </c>
      <c r="E21" s="534"/>
      <c r="F21" s="504">
        <f t="shared" si="0"/>
        <v>0</v>
      </c>
    </row>
    <row r="22" spans="1:6" ht="15.75" customHeight="1" thickBot="1">
      <c r="A22" s="580">
        <v>12</v>
      </c>
      <c r="B22" s="510" t="s">
        <v>924</v>
      </c>
      <c r="C22" s="511" t="s">
        <v>896</v>
      </c>
      <c r="D22" s="585">
        <v>3</v>
      </c>
      <c r="E22" s="534"/>
      <c r="F22" s="504">
        <f t="shared" si="0"/>
        <v>0</v>
      </c>
    </row>
    <row r="23" spans="1:6" ht="15.75" customHeight="1" thickBot="1">
      <c r="A23" s="580">
        <v>13</v>
      </c>
      <c r="B23" s="510" t="s">
        <v>925</v>
      </c>
      <c r="C23" s="511" t="s">
        <v>896</v>
      </c>
      <c r="D23" s="581">
        <v>7</v>
      </c>
      <c r="E23" s="534"/>
      <c r="F23" s="504">
        <f>D23*E23</f>
        <v>0</v>
      </c>
    </row>
    <row r="24" spans="1:6" ht="30.75" thickBot="1">
      <c r="A24" s="580">
        <v>14</v>
      </c>
      <c r="B24" s="510" t="s">
        <v>926</v>
      </c>
      <c r="C24" s="511" t="s">
        <v>896</v>
      </c>
      <c r="D24" s="581">
        <v>2</v>
      </c>
      <c r="E24" s="534"/>
      <c r="F24" s="504">
        <f t="shared" si="0"/>
        <v>0</v>
      </c>
    </row>
    <row r="25" spans="1:7" ht="30.75" thickBot="1">
      <c r="A25" s="580">
        <v>15</v>
      </c>
      <c r="B25" s="510" t="s">
        <v>927</v>
      </c>
      <c r="C25" s="511" t="s">
        <v>896</v>
      </c>
      <c r="D25" s="581">
        <v>1</v>
      </c>
      <c r="E25" s="534"/>
      <c r="F25" s="582">
        <f t="shared" si="0"/>
        <v>0</v>
      </c>
      <c r="G25" s="583"/>
    </row>
    <row r="26" spans="1:6" ht="15.75" customHeight="1" thickBot="1">
      <c r="A26" s="586"/>
      <c r="B26" s="587" t="s">
        <v>908</v>
      </c>
      <c r="C26" s="588"/>
      <c r="D26" s="589"/>
      <c r="E26" s="590"/>
      <c r="F26" s="591">
        <f>SUM(F11:F25)</f>
        <v>0</v>
      </c>
    </row>
    <row r="27" spans="1:6" ht="15.75" customHeight="1" thickBot="1">
      <c r="A27" s="592"/>
      <c r="B27" s="587"/>
      <c r="C27" s="588"/>
      <c r="D27" s="593"/>
      <c r="E27" s="594"/>
      <c r="F27" s="595"/>
    </row>
    <row r="28" spans="1:6" ht="15.75" customHeight="1" thickBot="1">
      <c r="A28" s="580"/>
      <c r="B28" s="596" t="s">
        <v>912</v>
      </c>
      <c r="C28" s="511"/>
      <c r="D28" s="502"/>
      <c r="E28" s="597"/>
      <c r="F28" s="504"/>
    </row>
    <row r="29" spans="1:6" ht="15.75" customHeight="1" thickBot="1">
      <c r="A29" s="580">
        <v>1</v>
      </c>
      <c r="B29" s="510" t="s">
        <v>928</v>
      </c>
      <c r="C29" s="511" t="s">
        <v>929</v>
      </c>
      <c r="D29" s="502">
        <v>1</v>
      </c>
      <c r="E29" s="534"/>
      <c r="F29" s="504">
        <f>D29*E29</f>
        <v>0</v>
      </c>
    </row>
    <row r="30" spans="1:6" ht="15.75" customHeight="1" thickBot="1">
      <c r="A30" s="580">
        <v>2</v>
      </c>
      <c r="B30" s="510" t="s">
        <v>930</v>
      </c>
      <c r="C30" s="511" t="s">
        <v>276</v>
      </c>
      <c r="D30" s="581">
        <v>254</v>
      </c>
      <c r="E30" s="534"/>
      <c r="F30" s="504">
        <f>D30*E30</f>
        <v>0</v>
      </c>
    </row>
    <row r="31" spans="1:6" ht="15.75" customHeight="1" thickBot="1">
      <c r="A31" s="580">
        <v>3</v>
      </c>
      <c r="B31" s="510" t="s">
        <v>931</v>
      </c>
      <c r="C31" s="511" t="s">
        <v>896</v>
      </c>
      <c r="D31" s="581">
        <v>7</v>
      </c>
      <c r="E31" s="534"/>
      <c r="F31" s="504">
        <f>D31*E31</f>
        <v>0</v>
      </c>
    </row>
    <row r="32" spans="1:6" ht="15.75" customHeight="1" thickBot="1">
      <c r="A32" s="580">
        <v>4</v>
      </c>
      <c r="B32" s="510" t="s">
        <v>932</v>
      </c>
      <c r="C32" s="511" t="s">
        <v>896</v>
      </c>
      <c r="D32" s="581">
        <v>7</v>
      </c>
      <c r="E32" s="534"/>
      <c r="F32" s="504">
        <f>D32*E32</f>
        <v>0</v>
      </c>
    </row>
    <row r="33" spans="1:6" ht="15.75" customHeight="1" thickBot="1">
      <c r="A33" s="580">
        <v>5</v>
      </c>
      <c r="B33" s="510" t="s">
        <v>933</v>
      </c>
      <c r="C33" s="511" t="s">
        <v>896</v>
      </c>
      <c r="D33" s="581">
        <v>383</v>
      </c>
      <c r="E33" s="534"/>
      <c r="F33" s="504">
        <f aca="true" t="shared" si="1" ref="F33:F39">D33*E33</f>
        <v>0</v>
      </c>
    </row>
    <row r="34" spans="1:6" ht="15.75" customHeight="1" thickBot="1">
      <c r="A34" s="580">
        <v>6</v>
      </c>
      <c r="B34" s="510" t="s">
        <v>934</v>
      </c>
      <c r="C34" s="511" t="s">
        <v>896</v>
      </c>
      <c r="D34" s="581">
        <v>14</v>
      </c>
      <c r="E34" s="534"/>
      <c r="F34" s="504">
        <f t="shared" si="1"/>
        <v>0</v>
      </c>
    </row>
    <row r="35" spans="1:6" ht="15.75" customHeight="1" thickBot="1">
      <c r="A35" s="580">
        <v>7</v>
      </c>
      <c r="B35" s="510" t="s">
        <v>935</v>
      </c>
      <c r="C35" s="511" t="s">
        <v>896</v>
      </c>
      <c r="D35" s="581">
        <v>3</v>
      </c>
      <c r="E35" s="534"/>
      <c r="F35" s="504">
        <f t="shared" si="1"/>
        <v>0</v>
      </c>
    </row>
    <row r="36" spans="1:6" ht="15.75" customHeight="1" thickBot="1">
      <c r="A36" s="580">
        <v>8</v>
      </c>
      <c r="B36" s="510" t="s">
        <v>936</v>
      </c>
      <c r="C36" s="511" t="s">
        <v>896</v>
      </c>
      <c r="D36" s="581">
        <v>7</v>
      </c>
      <c r="E36" s="534"/>
      <c r="F36" s="504">
        <f t="shared" si="1"/>
        <v>0</v>
      </c>
    </row>
    <row r="37" spans="1:6" ht="15.75" customHeight="1" thickBot="1">
      <c r="A37" s="580">
        <v>9</v>
      </c>
      <c r="B37" s="510" t="s">
        <v>937</v>
      </c>
      <c r="C37" s="511" t="s">
        <v>929</v>
      </c>
      <c r="D37" s="502">
        <v>1</v>
      </c>
      <c r="E37" s="534"/>
      <c r="F37" s="504">
        <f t="shared" si="1"/>
        <v>0</v>
      </c>
    </row>
    <row r="38" spans="1:6" ht="15.75" customHeight="1" thickBot="1">
      <c r="A38" s="580">
        <v>10</v>
      </c>
      <c r="B38" s="500" t="s">
        <v>938</v>
      </c>
      <c r="C38" s="501" t="s">
        <v>929</v>
      </c>
      <c r="D38" s="502">
        <v>1</v>
      </c>
      <c r="E38" s="534"/>
      <c r="F38" s="504">
        <f>D38*E38</f>
        <v>0</v>
      </c>
    </row>
    <row r="39" spans="1:6" ht="15.75" customHeight="1" thickBot="1">
      <c r="A39" s="580">
        <v>11</v>
      </c>
      <c r="B39" s="500" t="s">
        <v>939</v>
      </c>
      <c r="C39" s="501" t="s">
        <v>929</v>
      </c>
      <c r="D39" s="502">
        <v>1</v>
      </c>
      <c r="E39" s="534"/>
      <c r="F39" s="504">
        <f t="shared" si="1"/>
        <v>0</v>
      </c>
    </row>
    <row r="40" spans="1:6" ht="15.75" customHeight="1" thickBot="1">
      <c r="A40" s="580"/>
      <c r="B40" s="587" t="s">
        <v>908</v>
      </c>
      <c r="C40" s="588"/>
      <c r="D40" s="589"/>
      <c r="E40" s="487"/>
      <c r="F40" s="591">
        <f>SUM(F29:F39)</f>
        <v>0</v>
      </c>
    </row>
    <row r="41" spans="1:6" ht="15.75" customHeight="1" thickBot="1">
      <c r="A41" s="598"/>
      <c r="B41" s="599"/>
      <c r="C41" s="600"/>
      <c r="D41" s="593"/>
      <c r="E41" s="598"/>
      <c r="F41" s="595"/>
    </row>
    <row r="42" spans="1:6" ht="30.75" customHeight="1" thickBot="1">
      <c r="A42" s="562"/>
      <c r="B42" s="563" t="s">
        <v>891</v>
      </c>
      <c r="C42" s="564"/>
      <c r="D42" s="565"/>
      <c r="E42" s="566"/>
      <c r="F42" s="567">
        <f>F8</f>
        <v>0</v>
      </c>
    </row>
  </sheetData>
  <sheetProtection password="CB07" sheet="1"/>
  <mergeCells count="1">
    <mergeCell ref="C3:E3"/>
  </mergeCells>
  <printOptions horizontalCentered="1"/>
  <pageMargins left="0.3937007874015748" right="0.3937007874015748" top="0.5905511811023623" bottom="0.71" header="0.5118110236220472" footer="0.51"/>
  <pageSetup horizontalDpi="300" verticalDpi="300" orientation="portrait" paperSize="9" scale="75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88</v>
      </c>
      <c r="G1" s="436" t="s">
        <v>89</v>
      </c>
      <c r="H1" s="436"/>
      <c r="I1" s="115"/>
      <c r="J1" s="114" t="s">
        <v>90</v>
      </c>
      <c r="K1" s="113" t="s">
        <v>91</v>
      </c>
      <c r="L1" s="114" t="s">
        <v>92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93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437" t="str">
        <f>'Rekapitulace stavby'!K6</f>
        <v>Zateplení objektu DOMOVA MLÁDAŽE,  Červený Kostelec - Lhota 333</v>
      </c>
      <c r="F7" s="438"/>
      <c r="G7" s="438"/>
      <c r="H7" s="438"/>
      <c r="I7" s="117"/>
      <c r="J7" s="29"/>
      <c r="K7" s="31"/>
    </row>
    <row r="8" spans="2:11" s="1" customFormat="1" ht="15">
      <c r="B8" s="41"/>
      <c r="C8" s="42"/>
      <c r="D8" s="37" t="s">
        <v>94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439" t="s">
        <v>635</v>
      </c>
      <c r="F9" s="440"/>
      <c r="G9" s="440"/>
      <c r="H9" s="440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19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9.3.2017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22</v>
      </c>
      <c r="K14" s="45"/>
    </row>
    <row r="15" spans="2:11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22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29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37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429" t="s">
        <v>22</v>
      </c>
      <c r="F24" s="429"/>
      <c r="G24" s="429"/>
      <c r="H24" s="429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ROUND(SUM(BE77:BE81),2)</f>
        <v>0</v>
      </c>
      <c r="G30" s="42"/>
      <c r="H30" s="42"/>
      <c r="I30" s="131">
        <v>0.21</v>
      </c>
      <c r="J30" s="130">
        <f>ROUND(ROUND((SUM(BE77:BE81)),2)*I30,2)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ROUND(SUM(BF77:BF81),2)</f>
        <v>0</v>
      </c>
      <c r="G31" s="42"/>
      <c r="H31" s="42"/>
      <c r="I31" s="131">
        <v>0.15</v>
      </c>
      <c r="J31" s="130">
        <f>ROUND(ROUND((SUM(BF77:BF81)),2)*I31,2)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ROUND(SUM(BG77:BG81),2)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ROUND(SUM(BH77:BH81),2)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ROUND(SUM(BI77:BI81),2)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97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437" t="str">
        <f>E7</f>
        <v>Zateplení objektu DOMOVA MLÁDAŽE,  Červený Kostelec - Lhota 333</v>
      </c>
      <c r="F45" s="438"/>
      <c r="G45" s="438"/>
      <c r="H45" s="438"/>
      <c r="I45" s="118"/>
      <c r="J45" s="42"/>
      <c r="K45" s="45"/>
    </row>
    <row r="46" spans="2:11" s="1" customFormat="1" ht="14.45" customHeight="1">
      <c r="B46" s="41"/>
      <c r="C46" s="37" t="s">
        <v>94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39" t="str">
        <f>E9</f>
        <v>02 - Vedlejší a ostatní náklady</v>
      </c>
      <c r="F47" s="440"/>
      <c r="G47" s="440"/>
      <c r="H47" s="440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Červený Kostelec - Lhota</v>
      </c>
      <c r="G49" s="42"/>
      <c r="H49" s="42"/>
      <c r="I49" s="119" t="s">
        <v>26</v>
      </c>
      <c r="J49" s="120" t="str">
        <f>IF(J12="","",J12)</f>
        <v>9.3.2017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28</v>
      </c>
      <c r="D51" s="42"/>
      <c r="E51" s="42"/>
      <c r="F51" s="35" t="str">
        <f>E15</f>
        <v xml:space="preserve">Stř.škola oděvní,služeb a ekonomiky, Čer.Kostelec </v>
      </c>
      <c r="G51" s="42"/>
      <c r="H51" s="42"/>
      <c r="I51" s="119" t="s">
        <v>34</v>
      </c>
      <c r="J51" s="35" t="str">
        <f>E21</f>
        <v>Ing. Josef Dusil, Příkopy 1207, Náchod</v>
      </c>
      <c r="K51" s="45"/>
    </row>
    <row r="52" spans="2:11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98</v>
      </c>
      <c r="D54" s="132"/>
      <c r="E54" s="132"/>
      <c r="F54" s="132"/>
      <c r="G54" s="132"/>
      <c r="H54" s="132"/>
      <c r="I54" s="145"/>
      <c r="J54" s="146" t="s">
        <v>99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100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101</v>
      </c>
    </row>
    <row r="57" spans="2:11" s="7" customFormat="1" ht="24.95" customHeight="1">
      <c r="B57" s="149"/>
      <c r="C57" s="150"/>
      <c r="D57" s="151" t="s">
        <v>636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95" customHeight="1">
      <c r="B64" s="41"/>
      <c r="C64" s="62" t="s">
        <v>120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12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22.5" customHeight="1">
      <c r="B67" s="41"/>
      <c r="C67" s="63"/>
      <c r="D67" s="63"/>
      <c r="E67" s="433" t="str">
        <f>E7</f>
        <v>Zateplení objektu DOMOVA MLÁDAŽE,  Červený Kostelec - Lhota 333</v>
      </c>
      <c r="F67" s="434"/>
      <c r="G67" s="434"/>
      <c r="H67" s="434"/>
      <c r="I67" s="163"/>
      <c r="J67" s="63"/>
      <c r="K67" s="63"/>
      <c r="L67" s="61"/>
    </row>
    <row r="68" spans="2:12" s="1" customFormat="1" ht="14.45" customHeight="1">
      <c r="B68" s="41"/>
      <c r="C68" s="65" t="s">
        <v>94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23.25" customHeight="1">
      <c r="B69" s="41"/>
      <c r="C69" s="63"/>
      <c r="D69" s="63"/>
      <c r="E69" s="400" t="str">
        <f>E9</f>
        <v>02 - Vedlejší a ostatní náklady</v>
      </c>
      <c r="F69" s="435"/>
      <c r="G69" s="435"/>
      <c r="H69" s="435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8" customHeight="1">
      <c r="B71" s="41"/>
      <c r="C71" s="65" t="s">
        <v>24</v>
      </c>
      <c r="D71" s="63"/>
      <c r="E71" s="63"/>
      <c r="F71" s="164" t="str">
        <f>F12</f>
        <v>Červený Kostelec - Lhota</v>
      </c>
      <c r="G71" s="63"/>
      <c r="H71" s="63"/>
      <c r="I71" s="165" t="s">
        <v>26</v>
      </c>
      <c r="J71" s="73" t="str">
        <f>IF(J12="","",J12)</f>
        <v>9.3.2017</v>
      </c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5">
      <c r="B73" s="41"/>
      <c r="C73" s="65" t="s">
        <v>28</v>
      </c>
      <c r="D73" s="63"/>
      <c r="E73" s="63"/>
      <c r="F73" s="164" t="str">
        <f>E15</f>
        <v xml:space="preserve">Stř.škola oděvní,služeb a ekonomiky, Čer.Kostelec </v>
      </c>
      <c r="G73" s="63"/>
      <c r="H73" s="63"/>
      <c r="I73" s="165" t="s">
        <v>34</v>
      </c>
      <c r="J73" s="164" t="str">
        <f>E21</f>
        <v>Ing. Josef Dusil, Příkopy 1207, Náchod</v>
      </c>
      <c r="K73" s="63"/>
      <c r="L73" s="61"/>
    </row>
    <row r="74" spans="2:12" s="1" customFormat="1" ht="14.45" customHeight="1">
      <c r="B74" s="41"/>
      <c r="C74" s="65" t="s">
        <v>32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12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20" s="9" customFormat="1" ht="29.25" customHeight="1">
      <c r="B76" s="166"/>
      <c r="C76" s="167" t="s">
        <v>121</v>
      </c>
      <c r="D76" s="168" t="s">
        <v>58</v>
      </c>
      <c r="E76" s="168" t="s">
        <v>54</v>
      </c>
      <c r="F76" s="168" t="s">
        <v>122</v>
      </c>
      <c r="G76" s="168" t="s">
        <v>123</v>
      </c>
      <c r="H76" s="168" t="s">
        <v>124</v>
      </c>
      <c r="I76" s="169" t="s">
        <v>125</v>
      </c>
      <c r="J76" s="168" t="s">
        <v>99</v>
      </c>
      <c r="K76" s="170" t="s">
        <v>126</v>
      </c>
      <c r="L76" s="171"/>
      <c r="M76" s="81" t="s">
        <v>127</v>
      </c>
      <c r="N76" s="82" t="s">
        <v>43</v>
      </c>
      <c r="O76" s="82" t="s">
        <v>128</v>
      </c>
      <c r="P76" s="82" t="s">
        <v>129</v>
      </c>
      <c r="Q76" s="82" t="s">
        <v>130</v>
      </c>
      <c r="R76" s="82" t="s">
        <v>131</v>
      </c>
      <c r="S76" s="82" t="s">
        <v>132</v>
      </c>
      <c r="T76" s="83" t="s">
        <v>133</v>
      </c>
    </row>
    <row r="77" spans="2:63" s="1" customFormat="1" ht="29.25" customHeight="1">
      <c r="B77" s="41"/>
      <c r="C77" s="87" t="s">
        <v>100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4" t="s">
        <v>72</v>
      </c>
      <c r="AU77" s="24" t="s">
        <v>101</v>
      </c>
      <c r="BK77" s="175">
        <f>BK78</f>
        <v>0</v>
      </c>
    </row>
    <row r="78" spans="2:63" s="10" customFormat="1" ht="37.35" customHeight="1">
      <c r="B78" s="176"/>
      <c r="C78" s="177"/>
      <c r="D78" s="190" t="s">
        <v>72</v>
      </c>
      <c r="E78" s="271" t="s">
        <v>637</v>
      </c>
      <c r="F78" s="271" t="s">
        <v>638</v>
      </c>
      <c r="G78" s="177"/>
      <c r="H78" s="177"/>
      <c r="I78" s="180"/>
      <c r="J78" s="272">
        <f>BK78</f>
        <v>0</v>
      </c>
      <c r="K78" s="177"/>
      <c r="L78" s="182"/>
      <c r="M78" s="183"/>
      <c r="N78" s="184"/>
      <c r="O78" s="184"/>
      <c r="P78" s="185">
        <f>SUM(P79:P81)</f>
        <v>0</v>
      </c>
      <c r="Q78" s="184"/>
      <c r="R78" s="185">
        <f>SUM(R79:R81)</f>
        <v>0</v>
      </c>
      <c r="S78" s="184"/>
      <c r="T78" s="186">
        <f>SUM(T79:T81)</f>
        <v>0</v>
      </c>
      <c r="AR78" s="187" t="s">
        <v>137</v>
      </c>
      <c r="AT78" s="188" t="s">
        <v>72</v>
      </c>
      <c r="AU78" s="188" t="s">
        <v>73</v>
      </c>
      <c r="AY78" s="187" t="s">
        <v>136</v>
      </c>
      <c r="BK78" s="189">
        <f>SUM(BK79:BK81)</f>
        <v>0</v>
      </c>
    </row>
    <row r="79" spans="2:65" s="1" customFormat="1" ht="57" customHeight="1">
      <c r="B79" s="41"/>
      <c r="C79" s="193" t="s">
        <v>81</v>
      </c>
      <c r="D79" s="193" t="s">
        <v>139</v>
      </c>
      <c r="E79" s="194" t="s">
        <v>639</v>
      </c>
      <c r="F79" s="195" t="s">
        <v>640</v>
      </c>
      <c r="G79" s="196" t="s">
        <v>526</v>
      </c>
      <c r="H79" s="197">
        <v>1</v>
      </c>
      <c r="I79" s="198"/>
      <c r="J79" s="199">
        <f>ROUND(I79*H79,2)</f>
        <v>0</v>
      </c>
      <c r="K79" s="195" t="s">
        <v>22</v>
      </c>
      <c r="L79" s="61"/>
      <c r="M79" s="200" t="s">
        <v>22</v>
      </c>
      <c r="N79" s="201" t="s">
        <v>44</v>
      </c>
      <c r="O79" s="42"/>
      <c r="P79" s="202">
        <f>O79*H79</f>
        <v>0</v>
      </c>
      <c r="Q79" s="202">
        <v>0</v>
      </c>
      <c r="R79" s="202">
        <f>Q79*H79</f>
        <v>0</v>
      </c>
      <c r="S79" s="202">
        <v>0</v>
      </c>
      <c r="T79" s="203">
        <f>S79*H79</f>
        <v>0</v>
      </c>
      <c r="AR79" s="24" t="s">
        <v>641</v>
      </c>
      <c r="AT79" s="24" t="s">
        <v>139</v>
      </c>
      <c r="AU79" s="24" t="s">
        <v>81</v>
      </c>
      <c r="AY79" s="24" t="s">
        <v>136</v>
      </c>
      <c r="BE79" s="204">
        <f>IF(N79="základní",J79,0)</f>
        <v>0</v>
      </c>
      <c r="BF79" s="204">
        <f>IF(N79="snížená",J79,0)</f>
        <v>0</v>
      </c>
      <c r="BG79" s="204">
        <f>IF(N79="zákl. přenesená",J79,0)</f>
        <v>0</v>
      </c>
      <c r="BH79" s="204">
        <f>IF(N79="sníž. přenesená",J79,0)</f>
        <v>0</v>
      </c>
      <c r="BI79" s="204">
        <f>IF(N79="nulová",J79,0)</f>
        <v>0</v>
      </c>
      <c r="BJ79" s="24" t="s">
        <v>81</v>
      </c>
      <c r="BK79" s="204">
        <f>ROUND(I79*H79,2)</f>
        <v>0</v>
      </c>
      <c r="BL79" s="24" t="s">
        <v>641</v>
      </c>
      <c r="BM79" s="24" t="s">
        <v>642</v>
      </c>
    </row>
    <row r="80" spans="2:65" s="1" customFormat="1" ht="22.5" customHeight="1">
      <c r="B80" s="41"/>
      <c r="C80" s="193" t="s">
        <v>149</v>
      </c>
      <c r="D80" s="193" t="s">
        <v>139</v>
      </c>
      <c r="E80" s="194" t="s">
        <v>643</v>
      </c>
      <c r="F80" s="195" t="s">
        <v>644</v>
      </c>
      <c r="G80" s="196" t="s">
        <v>526</v>
      </c>
      <c r="H80" s="197">
        <v>1</v>
      </c>
      <c r="I80" s="198"/>
      <c r="J80" s="199">
        <f>ROUND(I80*H80,2)</f>
        <v>0</v>
      </c>
      <c r="K80" s="195" t="s">
        <v>22</v>
      </c>
      <c r="L80" s="61"/>
      <c r="M80" s="200" t="s">
        <v>22</v>
      </c>
      <c r="N80" s="201" t="s">
        <v>44</v>
      </c>
      <c r="O80" s="42"/>
      <c r="P80" s="202">
        <f>O80*H80</f>
        <v>0</v>
      </c>
      <c r="Q80" s="202">
        <v>0</v>
      </c>
      <c r="R80" s="202">
        <f>Q80*H80</f>
        <v>0</v>
      </c>
      <c r="S80" s="202">
        <v>0</v>
      </c>
      <c r="T80" s="203">
        <f>S80*H80</f>
        <v>0</v>
      </c>
      <c r="AR80" s="24" t="s">
        <v>641</v>
      </c>
      <c r="AT80" s="24" t="s">
        <v>139</v>
      </c>
      <c r="AU80" s="24" t="s">
        <v>81</v>
      </c>
      <c r="AY80" s="24" t="s">
        <v>136</v>
      </c>
      <c r="BE80" s="204">
        <f>IF(N80="základní",J80,0)</f>
        <v>0</v>
      </c>
      <c r="BF80" s="204">
        <f>IF(N80="snížená",J80,0)</f>
        <v>0</v>
      </c>
      <c r="BG80" s="204">
        <f>IF(N80="zákl. přenesená",J80,0)</f>
        <v>0</v>
      </c>
      <c r="BH80" s="204">
        <f>IF(N80="sníž. přenesená",J80,0)</f>
        <v>0</v>
      </c>
      <c r="BI80" s="204">
        <f>IF(N80="nulová",J80,0)</f>
        <v>0</v>
      </c>
      <c r="BJ80" s="24" t="s">
        <v>81</v>
      </c>
      <c r="BK80" s="204">
        <f>ROUND(I80*H80,2)</f>
        <v>0</v>
      </c>
      <c r="BL80" s="24" t="s">
        <v>641</v>
      </c>
      <c r="BM80" s="24" t="s">
        <v>645</v>
      </c>
    </row>
    <row r="81" spans="2:65" s="1" customFormat="1" ht="22.5" customHeight="1">
      <c r="B81" s="41"/>
      <c r="C81" s="193" t="s">
        <v>137</v>
      </c>
      <c r="D81" s="193" t="s">
        <v>139</v>
      </c>
      <c r="E81" s="194" t="s">
        <v>646</v>
      </c>
      <c r="F81" s="195" t="s">
        <v>647</v>
      </c>
      <c r="G81" s="196" t="s">
        <v>526</v>
      </c>
      <c r="H81" s="197">
        <v>1</v>
      </c>
      <c r="I81" s="198"/>
      <c r="J81" s="199">
        <f>ROUND(I81*H81,2)</f>
        <v>0</v>
      </c>
      <c r="K81" s="195" t="s">
        <v>22</v>
      </c>
      <c r="L81" s="61"/>
      <c r="M81" s="200" t="s">
        <v>22</v>
      </c>
      <c r="N81" s="267" t="s">
        <v>44</v>
      </c>
      <c r="O81" s="268"/>
      <c r="P81" s="269">
        <f>O81*H81</f>
        <v>0</v>
      </c>
      <c r="Q81" s="269">
        <v>0</v>
      </c>
      <c r="R81" s="269">
        <f>Q81*H81</f>
        <v>0</v>
      </c>
      <c r="S81" s="269">
        <v>0</v>
      </c>
      <c r="T81" s="270">
        <f>S81*H81</f>
        <v>0</v>
      </c>
      <c r="AR81" s="24" t="s">
        <v>641</v>
      </c>
      <c r="AT81" s="24" t="s">
        <v>139</v>
      </c>
      <c r="AU81" s="24" t="s">
        <v>81</v>
      </c>
      <c r="AY81" s="24" t="s">
        <v>136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4" t="s">
        <v>81</v>
      </c>
      <c r="BK81" s="204">
        <f>ROUND(I81*H81,2)</f>
        <v>0</v>
      </c>
      <c r="BL81" s="24" t="s">
        <v>641</v>
      </c>
      <c r="BM81" s="24" t="s">
        <v>648</v>
      </c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39"/>
      <c r="J82" s="57"/>
      <c r="K82" s="57"/>
      <c r="L82" s="61"/>
    </row>
  </sheetData>
  <sheetProtection algorithmName="SHA-512" hashValue="1uUtKJzAwqFUNuxHsPCdQxDGiNw1el5q3UzCcHb5S0k6wbn/OS3RL5w4bwRmuRUZgG3+LdPNWeX8334gMSY8Mg==" saltValue="yw/aSxo4Kok5nSIfMTfCyA==" spinCount="100000" sheet="1" objects="1" scenarios="1" formatCells="0" formatColumns="0" formatRows="0" sort="0" autoFilter="0"/>
  <autoFilter ref="C76:K81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3" customWidth="1"/>
    <col min="2" max="2" width="1.66796875" style="273" customWidth="1"/>
    <col min="3" max="4" width="5" style="273" customWidth="1"/>
    <col min="5" max="5" width="11.66015625" style="273" customWidth="1"/>
    <col min="6" max="6" width="9.16015625" style="273" customWidth="1"/>
    <col min="7" max="7" width="5" style="273" customWidth="1"/>
    <col min="8" max="8" width="77.83203125" style="273" customWidth="1"/>
    <col min="9" max="10" width="20" style="273" customWidth="1"/>
    <col min="11" max="11" width="1.66796875" style="273" customWidth="1"/>
  </cols>
  <sheetData>
    <row r="1" ht="37.5" customHeight="1"/>
    <row r="2" spans="2:1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5" customFormat="1" ht="45" customHeight="1">
      <c r="B3" s="277"/>
      <c r="C3" s="441" t="s">
        <v>649</v>
      </c>
      <c r="D3" s="441"/>
      <c r="E3" s="441"/>
      <c r="F3" s="441"/>
      <c r="G3" s="441"/>
      <c r="H3" s="441"/>
      <c r="I3" s="441"/>
      <c r="J3" s="441"/>
      <c r="K3" s="278"/>
    </row>
    <row r="4" spans="2:11" ht="25.5" customHeight="1">
      <c r="B4" s="279"/>
      <c r="C4" s="442" t="s">
        <v>650</v>
      </c>
      <c r="D4" s="442"/>
      <c r="E4" s="442"/>
      <c r="F4" s="442"/>
      <c r="G4" s="442"/>
      <c r="H4" s="442"/>
      <c r="I4" s="442"/>
      <c r="J4" s="442"/>
      <c r="K4" s="280"/>
    </row>
    <row r="5" spans="2:11" ht="5.25" customHeight="1">
      <c r="B5" s="279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9"/>
      <c r="C6" s="443" t="s">
        <v>651</v>
      </c>
      <c r="D6" s="443"/>
      <c r="E6" s="443"/>
      <c r="F6" s="443"/>
      <c r="G6" s="443"/>
      <c r="H6" s="443"/>
      <c r="I6" s="443"/>
      <c r="J6" s="443"/>
      <c r="K6" s="280"/>
    </row>
    <row r="7" spans="2:11" ht="15" customHeight="1">
      <c r="B7" s="283"/>
      <c r="C7" s="443" t="s">
        <v>652</v>
      </c>
      <c r="D7" s="443"/>
      <c r="E7" s="443"/>
      <c r="F7" s="443"/>
      <c r="G7" s="443"/>
      <c r="H7" s="443"/>
      <c r="I7" s="443"/>
      <c r="J7" s="443"/>
      <c r="K7" s="280"/>
    </row>
    <row r="8" spans="2:1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ht="15" customHeight="1">
      <c r="B9" s="283"/>
      <c r="C9" s="443" t="s">
        <v>653</v>
      </c>
      <c r="D9" s="443"/>
      <c r="E9" s="443"/>
      <c r="F9" s="443"/>
      <c r="G9" s="443"/>
      <c r="H9" s="443"/>
      <c r="I9" s="443"/>
      <c r="J9" s="443"/>
      <c r="K9" s="280"/>
    </row>
    <row r="10" spans="2:11" ht="15" customHeight="1">
      <c r="B10" s="283"/>
      <c r="C10" s="282"/>
      <c r="D10" s="443" t="s">
        <v>654</v>
      </c>
      <c r="E10" s="443"/>
      <c r="F10" s="443"/>
      <c r="G10" s="443"/>
      <c r="H10" s="443"/>
      <c r="I10" s="443"/>
      <c r="J10" s="443"/>
      <c r="K10" s="280"/>
    </row>
    <row r="11" spans="2:11" ht="15" customHeight="1">
      <c r="B11" s="283"/>
      <c r="C11" s="284"/>
      <c r="D11" s="443" t="s">
        <v>655</v>
      </c>
      <c r="E11" s="443"/>
      <c r="F11" s="443"/>
      <c r="G11" s="443"/>
      <c r="H11" s="443"/>
      <c r="I11" s="443"/>
      <c r="J11" s="443"/>
      <c r="K11" s="280"/>
    </row>
    <row r="12" spans="2:11" ht="12.75" customHeight="1">
      <c r="B12" s="283"/>
      <c r="C12" s="284"/>
      <c r="D12" s="284"/>
      <c r="E12" s="284"/>
      <c r="F12" s="284"/>
      <c r="G12" s="284"/>
      <c r="H12" s="284"/>
      <c r="I12" s="284"/>
      <c r="J12" s="284"/>
      <c r="K12" s="280"/>
    </row>
    <row r="13" spans="2:11" ht="15" customHeight="1">
      <c r="B13" s="283"/>
      <c r="C13" s="284"/>
      <c r="D13" s="443" t="s">
        <v>656</v>
      </c>
      <c r="E13" s="443"/>
      <c r="F13" s="443"/>
      <c r="G13" s="443"/>
      <c r="H13" s="443"/>
      <c r="I13" s="443"/>
      <c r="J13" s="443"/>
      <c r="K13" s="280"/>
    </row>
    <row r="14" spans="2:11" ht="15" customHeight="1">
      <c r="B14" s="283"/>
      <c r="C14" s="284"/>
      <c r="D14" s="443" t="s">
        <v>657</v>
      </c>
      <c r="E14" s="443"/>
      <c r="F14" s="443"/>
      <c r="G14" s="443"/>
      <c r="H14" s="443"/>
      <c r="I14" s="443"/>
      <c r="J14" s="443"/>
      <c r="K14" s="280"/>
    </row>
    <row r="15" spans="2:11" ht="15" customHeight="1">
      <c r="B15" s="283"/>
      <c r="C15" s="284"/>
      <c r="D15" s="443" t="s">
        <v>658</v>
      </c>
      <c r="E15" s="443"/>
      <c r="F15" s="443"/>
      <c r="G15" s="443"/>
      <c r="H15" s="443"/>
      <c r="I15" s="443"/>
      <c r="J15" s="443"/>
      <c r="K15" s="280"/>
    </row>
    <row r="16" spans="2:11" ht="15" customHeight="1">
      <c r="B16" s="283"/>
      <c r="C16" s="284"/>
      <c r="D16" s="284"/>
      <c r="E16" s="285" t="s">
        <v>80</v>
      </c>
      <c r="F16" s="443" t="s">
        <v>659</v>
      </c>
      <c r="G16" s="443"/>
      <c r="H16" s="443"/>
      <c r="I16" s="443"/>
      <c r="J16" s="443"/>
      <c r="K16" s="280"/>
    </row>
    <row r="17" spans="2:11" ht="15" customHeight="1">
      <c r="B17" s="283"/>
      <c r="C17" s="284"/>
      <c r="D17" s="284"/>
      <c r="E17" s="285" t="s">
        <v>660</v>
      </c>
      <c r="F17" s="443" t="s">
        <v>661</v>
      </c>
      <c r="G17" s="443"/>
      <c r="H17" s="443"/>
      <c r="I17" s="443"/>
      <c r="J17" s="443"/>
      <c r="K17" s="280"/>
    </row>
    <row r="18" spans="2:11" ht="15" customHeight="1">
      <c r="B18" s="283"/>
      <c r="C18" s="284"/>
      <c r="D18" s="284"/>
      <c r="E18" s="285" t="s">
        <v>662</v>
      </c>
      <c r="F18" s="443" t="s">
        <v>663</v>
      </c>
      <c r="G18" s="443"/>
      <c r="H18" s="443"/>
      <c r="I18" s="443"/>
      <c r="J18" s="443"/>
      <c r="K18" s="280"/>
    </row>
    <row r="19" spans="2:11" ht="15" customHeight="1">
      <c r="B19" s="283"/>
      <c r="C19" s="284"/>
      <c r="D19" s="284"/>
      <c r="E19" s="285" t="s">
        <v>86</v>
      </c>
      <c r="F19" s="443" t="s">
        <v>85</v>
      </c>
      <c r="G19" s="443"/>
      <c r="H19" s="443"/>
      <c r="I19" s="443"/>
      <c r="J19" s="443"/>
      <c r="K19" s="280"/>
    </row>
    <row r="20" spans="2:11" ht="15" customHeight="1">
      <c r="B20" s="283"/>
      <c r="C20" s="284"/>
      <c r="D20" s="284"/>
      <c r="E20" s="285" t="s">
        <v>664</v>
      </c>
      <c r="F20" s="443" t="s">
        <v>665</v>
      </c>
      <c r="G20" s="443"/>
      <c r="H20" s="443"/>
      <c r="I20" s="443"/>
      <c r="J20" s="443"/>
      <c r="K20" s="280"/>
    </row>
    <row r="21" spans="2:11" ht="15" customHeight="1">
      <c r="B21" s="283"/>
      <c r="C21" s="284"/>
      <c r="D21" s="284"/>
      <c r="E21" s="285" t="s">
        <v>666</v>
      </c>
      <c r="F21" s="443" t="s">
        <v>667</v>
      </c>
      <c r="G21" s="443"/>
      <c r="H21" s="443"/>
      <c r="I21" s="443"/>
      <c r="J21" s="443"/>
      <c r="K21" s="280"/>
    </row>
    <row r="22" spans="2:11" ht="12.75" customHeight="1">
      <c r="B22" s="283"/>
      <c r="C22" s="284"/>
      <c r="D22" s="284"/>
      <c r="E22" s="284"/>
      <c r="F22" s="284"/>
      <c r="G22" s="284"/>
      <c r="H22" s="284"/>
      <c r="I22" s="284"/>
      <c r="J22" s="284"/>
      <c r="K22" s="280"/>
    </row>
    <row r="23" spans="2:11" ht="15" customHeight="1">
      <c r="B23" s="283"/>
      <c r="C23" s="443" t="s">
        <v>668</v>
      </c>
      <c r="D23" s="443"/>
      <c r="E23" s="443"/>
      <c r="F23" s="443"/>
      <c r="G23" s="443"/>
      <c r="H23" s="443"/>
      <c r="I23" s="443"/>
      <c r="J23" s="443"/>
      <c r="K23" s="280"/>
    </row>
    <row r="24" spans="2:11" ht="15" customHeight="1">
      <c r="B24" s="283"/>
      <c r="C24" s="443" t="s">
        <v>669</v>
      </c>
      <c r="D24" s="443"/>
      <c r="E24" s="443"/>
      <c r="F24" s="443"/>
      <c r="G24" s="443"/>
      <c r="H24" s="443"/>
      <c r="I24" s="443"/>
      <c r="J24" s="443"/>
      <c r="K24" s="280"/>
    </row>
    <row r="25" spans="2:11" ht="15" customHeight="1">
      <c r="B25" s="283"/>
      <c r="C25" s="282"/>
      <c r="D25" s="443" t="s">
        <v>670</v>
      </c>
      <c r="E25" s="443"/>
      <c r="F25" s="443"/>
      <c r="G25" s="443"/>
      <c r="H25" s="443"/>
      <c r="I25" s="443"/>
      <c r="J25" s="443"/>
      <c r="K25" s="280"/>
    </row>
    <row r="26" spans="2:11" ht="15" customHeight="1">
      <c r="B26" s="283"/>
      <c r="C26" s="284"/>
      <c r="D26" s="443" t="s">
        <v>671</v>
      </c>
      <c r="E26" s="443"/>
      <c r="F26" s="443"/>
      <c r="G26" s="443"/>
      <c r="H26" s="443"/>
      <c r="I26" s="443"/>
      <c r="J26" s="443"/>
      <c r="K26" s="280"/>
    </row>
    <row r="27" spans="2:11" ht="12.75" customHeight="1">
      <c r="B27" s="283"/>
      <c r="C27" s="284"/>
      <c r="D27" s="284"/>
      <c r="E27" s="284"/>
      <c r="F27" s="284"/>
      <c r="G27" s="284"/>
      <c r="H27" s="284"/>
      <c r="I27" s="284"/>
      <c r="J27" s="284"/>
      <c r="K27" s="280"/>
    </row>
    <row r="28" spans="2:11" ht="15" customHeight="1">
      <c r="B28" s="283"/>
      <c r="C28" s="284"/>
      <c r="D28" s="443" t="s">
        <v>672</v>
      </c>
      <c r="E28" s="443"/>
      <c r="F28" s="443"/>
      <c r="G28" s="443"/>
      <c r="H28" s="443"/>
      <c r="I28" s="443"/>
      <c r="J28" s="443"/>
      <c r="K28" s="280"/>
    </row>
    <row r="29" spans="2:11" ht="15" customHeight="1">
      <c r="B29" s="283"/>
      <c r="C29" s="284"/>
      <c r="D29" s="443" t="s">
        <v>673</v>
      </c>
      <c r="E29" s="443"/>
      <c r="F29" s="443"/>
      <c r="G29" s="443"/>
      <c r="H29" s="443"/>
      <c r="I29" s="443"/>
      <c r="J29" s="443"/>
      <c r="K29" s="280"/>
    </row>
    <row r="30" spans="2:11" ht="12.75" customHeight="1">
      <c r="B30" s="283"/>
      <c r="C30" s="284"/>
      <c r="D30" s="284"/>
      <c r="E30" s="284"/>
      <c r="F30" s="284"/>
      <c r="G30" s="284"/>
      <c r="H30" s="284"/>
      <c r="I30" s="284"/>
      <c r="J30" s="284"/>
      <c r="K30" s="280"/>
    </row>
    <row r="31" spans="2:11" ht="15" customHeight="1">
      <c r="B31" s="283"/>
      <c r="C31" s="284"/>
      <c r="D31" s="443" t="s">
        <v>674</v>
      </c>
      <c r="E31" s="443"/>
      <c r="F31" s="443"/>
      <c r="G31" s="443"/>
      <c r="H31" s="443"/>
      <c r="I31" s="443"/>
      <c r="J31" s="443"/>
      <c r="K31" s="280"/>
    </row>
    <row r="32" spans="2:11" ht="15" customHeight="1">
      <c r="B32" s="283"/>
      <c r="C32" s="284"/>
      <c r="D32" s="443" t="s">
        <v>675</v>
      </c>
      <c r="E32" s="443"/>
      <c r="F32" s="443"/>
      <c r="G32" s="443"/>
      <c r="H32" s="443"/>
      <c r="I32" s="443"/>
      <c r="J32" s="443"/>
      <c r="K32" s="280"/>
    </row>
    <row r="33" spans="2:11" ht="15" customHeight="1">
      <c r="B33" s="283"/>
      <c r="C33" s="284"/>
      <c r="D33" s="443" t="s">
        <v>676</v>
      </c>
      <c r="E33" s="443"/>
      <c r="F33" s="443"/>
      <c r="G33" s="443"/>
      <c r="H33" s="443"/>
      <c r="I33" s="443"/>
      <c r="J33" s="443"/>
      <c r="K33" s="280"/>
    </row>
    <row r="34" spans="2:11" ht="15" customHeight="1">
      <c r="B34" s="283"/>
      <c r="C34" s="284"/>
      <c r="D34" s="282"/>
      <c r="E34" s="286" t="s">
        <v>121</v>
      </c>
      <c r="F34" s="282"/>
      <c r="G34" s="443" t="s">
        <v>677</v>
      </c>
      <c r="H34" s="443"/>
      <c r="I34" s="443"/>
      <c r="J34" s="443"/>
      <c r="K34" s="280"/>
    </row>
    <row r="35" spans="2:11" ht="30.75" customHeight="1">
      <c r="B35" s="283"/>
      <c r="C35" s="284"/>
      <c r="D35" s="282"/>
      <c r="E35" s="286" t="s">
        <v>678</v>
      </c>
      <c r="F35" s="282"/>
      <c r="G35" s="443" t="s">
        <v>679</v>
      </c>
      <c r="H35" s="443"/>
      <c r="I35" s="443"/>
      <c r="J35" s="443"/>
      <c r="K35" s="280"/>
    </row>
    <row r="36" spans="2:11" ht="15" customHeight="1">
      <c r="B36" s="283"/>
      <c r="C36" s="284"/>
      <c r="D36" s="282"/>
      <c r="E36" s="286" t="s">
        <v>54</v>
      </c>
      <c r="F36" s="282"/>
      <c r="G36" s="443" t="s">
        <v>680</v>
      </c>
      <c r="H36" s="443"/>
      <c r="I36" s="443"/>
      <c r="J36" s="443"/>
      <c r="K36" s="280"/>
    </row>
    <row r="37" spans="2:11" ht="15" customHeight="1">
      <c r="B37" s="283"/>
      <c r="C37" s="284"/>
      <c r="D37" s="282"/>
      <c r="E37" s="286" t="s">
        <v>122</v>
      </c>
      <c r="F37" s="282"/>
      <c r="G37" s="443" t="s">
        <v>681</v>
      </c>
      <c r="H37" s="443"/>
      <c r="I37" s="443"/>
      <c r="J37" s="443"/>
      <c r="K37" s="280"/>
    </row>
    <row r="38" spans="2:11" ht="15" customHeight="1">
      <c r="B38" s="283"/>
      <c r="C38" s="284"/>
      <c r="D38" s="282"/>
      <c r="E38" s="286" t="s">
        <v>123</v>
      </c>
      <c r="F38" s="282"/>
      <c r="G38" s="443" t="s">
        <v>682</v>
      </c>
      <c r="H38" s="443"/>
      <c r="I38" s="443"/>
      <c r="J38" s="443"/>
      <c r="K38" s="280"/>
    </row>
    <row r="39" spans="2:11" ht="15" customHeight="1">
      <c r="B39" s="283"/>
      <c r="C39" s="284"/>
      <c r="D39" s="282"/>
      <c r="E39" s="286" t="s">
        <v>124</v>
      </c>
      <c r="F39" s="282"/>
      <c r="G39" s="443" t="s">
        <v>683</v>
      </c>
      <c r="H39" s="443"/>
      <c r="I39" s="443"/>
      <c r="J39" s="443"/>
      <c r="K39" s="280"/>
    </row>
    <row r="40" spans="2:11" ht="15" customHeight="1">
      <c r="B40" s="283"/>
      <c r="C40" s="284"/>
      <c r="D40" s="282"/>
      <c r="E40" s="286" t="s">
        <v>684</v>
      </c>
      <c r="F40" s="282"/>
      <c r="G40" s="443" t="s">
        <v>685</v>
      </c>
      <c r="H40" s="443"/>
      <c r="I40" s="443"/>
      <c r="J40" s="443"/>
      <c r="K40" s="280"/>
    </row>
    <row r="41" spans="2:11" ht="15" customHeight="1">
      <c r="B41" s="283"/>
      <c r="C41" s="284"/>
      <c r="D41" s="282"/>
      <c r="E41" s="286"/>
      <c r="F41" s="282"/>
      <c r="G41" s="443" t="s">
        <v>686</v>
      </c>
      <c r="H41" s="443"/>
      <c r="I41" s="443"/>
      <c r="J41" s="443"/>
      <c r="K41" s="280"/>
    </row>
    <row r="42" spans="2:11" ht="15" customHeight="1">
      <c r="B42" s="283"/>
      <c r="C42" s="284"/>
      <c r="D42" s="282"/>
      <c r="E42" s="286" t="s">
        <v>687</v>
      </c>
      <c r="F42" s="282"/>
      <c r="G42" s="443" t="s">
        <v>688</v>
      </c>
      <c r="H42" s="443"/>
      <c r="I42" s="443"/>
      <c r="J42" s="443"/>
      <c r="K42" s="280"/>
    </row>
    <row r="43" spans="2:11" ht="15" customHeight="1">
      <c r="B43" s="283"/>
      <c r="C43" s="284"/>
      <c r="D43" s="282"/>
      <c r="E43" s="286" t="s">
        <v>126</v>
      </c>
      <c r="F43" s="282"/>
      <c r="G43" s="443" t="s">
        <v>689</v>
      </c>
      <c r="H43" s="443"/>
      <c r="I43" s="443"/>
      <c r="J43" s="443"/>
      <c r="K43" s="280"/>
    </row>
    <row r="44" spans="2:11" ht="12.75" customHeight="1">
      <c r="B44" s="283"/>
      <c r="C44" s="284"/>
      <c r="D44" s="282"/>
      <c r="E44" s="282"/>
      <c r="F44" s="282"/>
      <c r="G44" s="282"/>
      <c r="H44" s="282"/>
      <c r="I44" s="282"/>
      <c r="J44" s="282"/>
      <c r="K44" s="280"/>
    </row>
    <row r="45" spans="2:11" ht="15" customHeight="1">
      <c r="B45" s="283"/>
      <c r="C45" s="284"/>
      <c r="D45" s="443" t="s">
        <v>690</v>
      </c>
      <c r="E45" s="443"/>
      <c r="F45" s="443"/>
      <c r="G45" s="443"/>
      <c r="H45" s="443"/>
      <c r="I45" s="443"/>
      <c r="J45" s="443"/>
      <c r="K45" s="280"/>
    </row>
    <row r="46" spans="2:11" ht="15" customHeight="1">
      <c r="B46" s="283"/>
      <c r="C46" s="284"/>
      <c r="D46" s="284"/>
      <c r="E46" s="443" t="s">
        <v>691</v>
      </c>
      <c r="F46" s="443"/>
      <c r="G46" s="443"/>
      <c r="H46" s="443"/>
      <c r="I46" s="443"/>
      <c r="J46" s="443"/>
      <c r="K46" s="280"/>
    </row>
    <row r="47" spans="2:11" ht="15" customHeight="1">
      <c r="B47" s="283"/>
      <c r="C47" s="284"/>
      <c r="D47" s="284"/>
      <c r="E47" s="443" t="s">
        <v>692</v>
      </c>
      <c r="F47" s="443"/>
      <c r="G47" s="443"/>
      <c r="H47" s="443"/>
      <c r="I47" s="443"/>
      <c r="J47" s="443"/>
      <c r="K47" s="280"/>
    </row>
    <row r="48" spans="2:11" ht="15" customHeight="1">
      <c r="B48" s="283"/>
      <c r="C48" s="284"/>
      <c r="D48" s="284"/>
      <c r="E48" s="443" t="s">
        <v>693</v>
      </c>
      <c r="F48" s="443"/>
      <c r="G48" s="443"/>
      <c r="H48" s="443"/>
      <c r="I48" s="443"/>
      <c r="J48" s="443"/>
      <c r="K48" s="280"/>
    </row>
    <row r="49" spans="2:11" ht="15" customHeight="1">
      <c r="B49" s="283"/>
      <c r="C49" s="284"/>
      <c r="D49" s="443" t="s">
        <v>694</v>
      </c>
      <c r="E49" s="443"/>
      <c r="F49" s="443"/>
      <c r="G49" s="443"/>
      <c r="H49" s="443"/>
      <c r="I49" s="443"/>
      <c r="J49" s="443"/>
      <c r="K49" s="280"/>
    </row>
    <row r="50" spans="2:11" ht="25.5" customHeight="1">
      <c r="B50" s="279"/>
      <c r="C50" s="442" t="s">
        <v>695</v>
      </c>
      <c r="D50" s="442"/>
      <c r="E50" s="442"/>
      <c r="F50" s="442"/>
      <c r="G50" s="442"/>
      <c r="H50" s="442"/>
      <c r="I50" s="442"/>
      <c r="J50" s="442"/>
      <c r="K50" s="280"/>
    </row>
    <row r="51" spans="2:11" ht="5.25" customHeight="1">
      <c r="B51" s="279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9"/>
      <c r="C52" s="443" t="s">
        <v>696</v>
      </c>
      <c r="D52" s="443"/>
      <c r="E52" s="443"/>
      <c r="F52" s="443"/>
      <c r="G52" s="443"/>
      <c r="H52" s="443"/>
      <c r="I52" s="443"/>
      <c r="J52" s="443"/>
      <c r="K52" s="280"/>
    </row>
    <row r="53" spans="2:11" ht="15" customHeight="1">
      <c r="B53" s="279"/>
      <c r="C53" s="443" t="s">
        <v>697</v>
      </c>
      <c r="D53" s="443"/>
      <c r="E53" s="443"/>
      <c r="F53" s="443"/>
      <c r="G53" s="443"/>
      <c r="H53" s="443"/>
      <c r="I53" s="443"/>
      <c r="J53" s="443"/>
      <c r="K53" s="280"/>
    </row>
    <row r="54" spans="2:11" ht="12.75" customHeight="1">
      <c r="B54" s="279"/>
      <c r="C54" s="282"/>
      <c r="D54" s="282"/>
      <c r="E54" s="282"/>
      <c r="F54" s="282"/>
      <c r="G54" s="282"/>
      <c r="H54" s="282"/>
      <c r="I54" s="282"/>
      <c r="J54" s="282"/>
      <c r="K54" s="280"/>
    </row>
    <row r="55" spans="2:11" ht="15" customHeight="1">
      <c r="B55" s="279"/>
      <c r="C55" s="443" t="s">
        <v>698</v>
      </c>
      <c r="D55" s="443"/>
      <c r="E55" s="443"/>
      <c r="F55" s="443"/>
      <c r="G55" s="443"/>
      <c r="H55" s="443"/>
      <c r="I55" s="443"/>
      <c r="J55" s="443"/>
      <c r="K55" s="280"/>
    </row>
    <row r="56" spans="2:11" ht="15" customHeight="1">
      <c r="B56" s="279"/>
      <c r="C56" s="284"/>
      <c r="D56" s="443" t="s">
        <v>699</v>
      </c>
      <c r="E56" s="443"/>
      <c r="F56" s="443"/>
      <c r="G56" s="443"/>
      <c r="H56" s="443"/>
      <c r="I56" s="443"/>
      <c r="J56" s="443"/>
      <c r="K56" s="280"/>
    </row>
    <row r="57" spans="2:11" ht="15" customHeight="1">
      <c r="B57" s="279"/>
      <c r="C57" s="284"/>
      <c r="D57" s="443" t="s">
        <v>700</v>
      </c>
      <c r="E57" s="443"/>
      <c r="F57" s="443"/>
      <c r="G57" s="443"/>
      <c r="H57" s="443"/>
      <c r="I57" s="443"/>
      <c r="J57" s="443"/>
      <c r="K57" s="280"/>
    </row>
    <row r="58" spans="2:11" ht="15" customHeight="1">
      <c r="B58" s="279"/>
      <c r="C58" s="284"/>
      <c r="D58" s="443" t="s">
        <v>701</v>
      </c>
      <c r="E58" s="443"/>
      <c r="F58" s="443"/>
      <c r="G58" s="443"/>
      <c r="H58" s="443"/>
      <c r="I58" s="443"/>
      <c r="J58" s="443"/>
      <c r="K58" s="280"/>
    </row>
    <row r="59" spans="2:11" ht="15" customHeight="1">
      <c r="B59" s="279"/>
      <c r="C59" s="284"/>
      <c r="D59" s="443" t="s">
        <v>702</v>
      </c>
      <c r="E59" s="443"/>
      <c r="F59" s="443"/>
      <c r="G59" s="443"/>
      <c r="H59" s="443"/>
      <c r="I59" s="443"/>
      <c r="J59" s="443"/>
      <c r="K59" s="280"/>
    </row>
    <row r="60" spans="2:11" ht="15" customHeight="1">
      <c r="B60" s="279"/>
      <c r="C60" s="284"/>
      <c r="D60" s="445" t="s">
        <v>703</v>
      </c>
      <c r="E60" s="445"/>
      <c r="F60" s="445"/>
      <c r="G60" s="445"/>
      <c r="H60" s="445"/>
      <c r="I60" s="445"/>
      <c r="J60" s="445"/>
      <c r="K60" s="280"/>
    </row>
    <row r="61" spans="2:11" ht="15" customHeight="1">
      <c r="B61" s="279"/>
      <c r="C61" s="284"/>
      <c r="D61" s="443" t="s">
        <v>704</v>
      </c>
      <c r="E61" s="443"/>
      <c r="F61" s="443"/>
      <c r="G61" s="443"/>
      <c r="H61" s="443"/>
      <c r="I61" s="443"/>
      <c r="J61" s="443"/>
      <c r="K61" s="280"/>
    </row>
    <row r="62" spans="2:11" ht="12.75" customHeight="1">
      <c r="B62" s="279"/>
      <c r="C62" s="284"/>
      <c r="D62" s="284"/>
      <c r="E62" s="287"/>
      <c r="F62" s="284"/>
      <c r="G62" s="284"/>
      <c r="H62" s="284"/>
      <c r="I62" s="284"/>
      <c r="J62" s="284"/>
      <c r="K62" s="280"/>
    </row>
    <row r="63" spans="2:11" ht="15" customHeight="1">
      <c r="B63" s="279"/>
      <c r="C63" s="284"/>
      <c r="D63" s="443" t="s">
        <v>705</v>
      </c>
      <c r="E63" s="443"/>
      <c r="F63" s="443"/>
      <c r="G63" s="443"/>
      <c r="H63" s="443"/>
      <c r="I63" s="443"/>
      <c r="J63" s="443"/>
      <c r="K63" s="280"/>
    </row>
    <row r="64" spans="2:11" ht="15" customHeight="1">
      <c r="B64" s="279"/>
      <c r="C64" s="284"/>
      <c r="D64" s="445" t="s">
        <v>706</v>
      </c>
      <c r="E64" s="445"/>
      <c r="F64" s="445"/>
      <c r="G64" s="445"/>
      <c r="H64" s="445"/>
      <c r="I64" s="445"/>
      <c r="J64" s="445"/>
      <c r="K64" s="280"/>
    </row>
    <row r="65" spans="2:11" ht="15" customHeight="1">
      <c r="B65" s="279"/>
      <c r="C65" s="284"/>
      <c r="D65" s="443" t="s">
        <v>707</v>
      </c>
      <c r="E65" s="443"/>
      <c r="F65" s="443"/>
      <c r="G65" s="443"/>
      <c r="H65" s="443"/>
      <c r="I65" s="443"/>
      <c r="J65" s="443"/>
      <c r="K65" s="280"/>
    </row>
    <row r="66" spans="2:11" ht="15" customHeight="1">
      <c r="B66" s="279"/>
      <c r="C66" s="284"/>
      <c r="D66" s="443" t="s">
        <v>708</v>
      </c>
      <c r="E66" s="443"/>
      <c r="F66" s="443"/>
      <c r="G66" s="443"/>
      <c r="H66" s="443"/>
      <c r="I66" s="443"/>
      <c r="J66" s="443"/>
      <c r="K66" s="280"/>
    </row>
    <row r="67" spans="2:11" ht="15" customHeight="1">
      <c r="B67" s="279"/>
      <c r="C67" s="284"/>
      <c r="D67" s="443" t="s">
        <v>709</v>
      </c>
      <c r="E67" s="443"/>
      <c r="F67" s="443"/>
      <c r="G67" s="443"/>
      <c r="H67" s="443"/>
      <c r="I67" s="443"/>
      <c r="J67" s="443"/>
      <c r="K67" s="280"/>
    </row>
    <row r="68" spans="2:11" ht="15" customHeight="1">
      <c r="B68" s="279"/>
      <c r="C68" s="284"/>
      <c r="D68" s="443" t="s">
        <v>710</v>
      </c>
      <c r="E68" s="443"/>
      <c r="F68" s="443"/>
      <c r="G68" s="443"/>
      <c r="H68" s="443"/>
      <c r="I68" s="443"/>
      <c r="J68" s="443"/>
      <c r="K68" s="280"/>
    </row>
    <row r="69" spans="2:11" ht="12.75" customHeight="1">
      <c r="B69" s="288"/>
      <c r="C69" s="289"/>
      <c r="D69" s="289"/>
      <c r="E69" s="289"/>
      <c r="F69" s="289"/>
      <c r="G69" s="289"/>
      <c r="H69" s="289"/>
      <c r="I69" s="289"/>
      <c r="J69" s="289"/>
      <c r="K69" s="290"/>
    </row>
    <row r="70" spans="2:11" ht="18.75" customHeight="1">
      <c r="B70" s="291"/>
      <c r="C70" s="291"/>
      <c r="D70" s="291"/>
      <c r="E70" s="291"/>
      <c r="F70" s="291"/>
      <c r="G70" s="291"/>
      <c r="H70" s="291"/>
      <c r="I70" s="291"/>
      <c r="J70" s="291"/>
      <c r="K70" s="292"/>
    </row>
    <row r="71" spans="2:11" ht="18.75" customHeight="1">
      <c r="B71" s="292"/>
      <c r="C71" s="292"/>
      <c r="D71" s="292"/>
      <c r="E71" s="292"/>
      <c r="F71" s="292"/>
      <c r="G71" s="292"/>
      <c r="H71" s="292"/>
      <c r="I71" s="292"/>
      <c r="J71" s="292"/>
      <c r="K71" s="292"/>
    </row>
    <row r="72" spans="2:11" ht="7.5" customHeight="1">
      <c r="B72" s="293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ht="45" customHeight="1">
      <c r="B73" s="296"/>
      <c r="C73" s="446" t="s">
        <v>92</v>
      </c>
      <c r="D73" s="446"/>
      <c r="E73" s="446"/>
      <c r="F73" s="446"/>
      <c r="G73" s="446"/>
      <c r="H73" s="446"/>
      <c r="I73" s="446"/>
      <c r="J73" s="446"/>
      <c r="K73" s="297"/>
    </row>
    <row r="74" spans="2:11" ht="17.25" customHeight="1">
      <c r="B74" s="296"/>
      <c r="C74" s="298" t="s">
        <v>711</v>
      </c>
      <c r="D74" s="298"/>
      <c r="E74" s="298"/>
      <c r="F74" s="298" t="s">
        <v>712</v>
      </c>
      <c r="G74" s="299"/>
      <c r="H74" s="298" t="s">
        <v>122</v>
      </c>
      <c r="I74" s="298" t="s">
        <v>58</v>
      </c>
      <c r="J74" s="298" t="s">
        <v>713</v>
      </c>
      <c r="K74" s="297"/>
    </row>
    <row r="75" spans="2:11" ht="17.25" customHeight="1">
      <c r="B75" s="296"/>
      <c r="C75" s="300" t="s">
        <v>714</v>
      </c>
      <c r="D75" s="300"/>
      <c r="E75" s="300"/>
      <c r="F75" s="301" t="s">
        <v>715</v>
      </c>
      <c r="G75" s="302"/>
      <c r="H75" s="300"/>
      <c r="I75" s="300"/>
      <c r="J75" s="300" t="s">
        <v>716</v>
      </c>
      <c r="K75" s="297"/>
    </row>
    <row r="76" spans="2:11" ht="5.25" customHeight="1">
      <c r="B76" s="296"/>
      <c r="C76" s="303"/>
      <c r="D76" s="303"/>
      <c r="E76" s="303"/>
      <c r="F76" s="303"/>
      <c r="G76" s="304"/>
      <c r="H76" s="303"/>
      <c r="I76" s="303"/>
      <c r="J76" s="303"/>
      <c r="K76" s="297"/>
    </row>
    <row r="77" spans="2:11" ht="15" customHeight="1">
      <c r="B77" s="296"/>
      <c r="C77" s="286" t="s">
        <v>54</v>
      </c>
      <c r="D77" s="303"/>
      <c r="E77" s="303"/>
      <c r="F77" s="305" t="s">
        <v>717</v>
      </c>
      <c r="G77" s="304"/>
      <c r="H77" s="286" t="s">
        <v>718</v>
      </c>
      <c r="I77" s="286" t="s">
        <v>719</v>
      </c>
      <c r="J77" s="286">
        <v>20</v>
      </c>
      <c r="K77" s="297"/>
    </row>
    <row r="78" spans="2:11" ht="15" customHeight="1">
      <c r="B78" s="296"/>
      <c r="C78" s="286" t="s">
        <v>720</v>
      </c>
      <c r="D78" s="286"/>
      <c r="E78" s="286"/>
      <c r="F78" s="305" t="s">
        <v>717</v>
      </c>
      <c r="G78" s="304"/>
      <c r="H78" s="286" t="s">
        <v>721</v>
      </c>
      <c r="I78" s="286" t="s">
        <v>719</v>
      </c>
      <c r="J78" s="286">
        <v>120</v>
      </c>
      <c r="K78" s="297"/>
    </row>
    <row r="79" spans="2:11" ht="15" customHeight="1">
      <c r="B79" s="306"/>
      <c r="C79" s="286" t="s">
        <v>722</v>
      </c>
      <c r="D79" s="286"/>
      <c r="E79" s="286"/>
      <c r="F79" s="305" t="s">
        <v>723</v>
      </c>
      <c r="G79" s="304"/>
      <c r="H79" s="286" t="s">
        <v>724</v>
      </c>
      <c r="I79" s="286" t="s">
        <v>719</v>
      </c>
      <c r="J79" s="286">
        <v>50</v>
      </c>
      <c r="K79" s="297"/>
    </row>
    <row r="80" spans="2:11" ht="15" customHeight="1">
      <c r="B80" s="306"/>
      <c r="C80" s="286" t="s">
        <v>725</v>
      </c>
      <c r="D80" s="286"/>
      <c r="E80" s="286"/>
      <c r="F80" s="305" t="s">
        <v>717</v>
      </c>
      <c r="G80" s="304"/>
      <c r="H80" s="286" t="s">
        <v>726</v>
      </c>
      <c r="I80" s="286" t="s">
        <v>727</v>
      </c>
      <c r="J80" s="286"/>
      <c r="K80" s="297"/>
    </row>
    <row r="81" spans="2:11" ht="15" customHeight="1">
      <c r="B81" s="306"/>
      <c r="C81" s="307" t="s">
        <v>728</v>
      </c>
      <c r="D81" s="307"/>
      <c r="E81" s="307"/>
      <c r="F81" s="308" t="s">
        <v>723</v>
      </c>
      <c r="G81" s="307"/>
      <c r="H81" s="307" t="s">
        <v>729</v>
      </c>
      <c r="I81" s="307" t="s">
        <v>719</v>
      </c>
      <c r="J81" s="307">
        <v>15</v>
      </c>
      <c r="K81" s="297"/>
    </row>
    <row r="82" spans="2:11" ht="15" customHeight="1">
      <c r="B82" s="306"/>
      <c r="C82" s="307" t="s">
        <v>730</v>
      </c>
      <c r="D82" s="307"/>
      <c r="E82" s="307"/>
      <c r="F82" s="308" t="s">
        <v>723</v>
      </c>
      <c r="G82" s="307"/>
      <c r="H82" s="307" t="s">
        <v>731</v>
      </c>
      <c r="I82" s="307" t="s">
        <v>719</v>
      </c>
      <c r="J82" s="307">
        <v>15</v>
      </c>
      <c r="K82" s="297"/>
    </row>
    <row r="83" spans="2:11" ht="15" customHeight="1">
      <c r="B83" s="306"/>
      <c r="C83" s="307" t="s">
        <v>732</v>
      </c>
      <c r="D83" s="307"/>
      <c r="E83" s="307"/>
      <c r="F83" s="308" t="s">
        <v>723</v>
      </c>
      <c r="G83" s="307"/>
      <c r="H83" s="307" t="s">
        <v>733</v>
      </c>
      <c r="I83" s="307" t="s">
        <v>719</v>
      </c>
      <c r="J83" s="307">
        <v>20</v>
      </c>
      <c r="K83" s="297"/>
    </row>
    <row r="84" spans="2:11" ht="15" customHeight="1">
      <c r="B84" s="306"/>
      <c r="C84" s="307" t="s">
        <v>734</v>
      </c>
      <c r="D84" s="307"/>
      <c r="E84" s="307"/>
      <c r="F84" s="308" t="s">
        <v>723</v>
      </c>
      <c r="G84" s="307"/>
      <c r="H84" s="307" t="s">
        <v>735</v>
      </c>
      <c r="I84" s="307" t="s">
        <v>719</v>
      </c>
      <c r="J84" s="307">
        <v>20</v>
      </c>
      <c r="K84" s="297"/>
    </row>
    <row r="85" spans="2:11" ht="15" customHeight="1">
      <c r="B85" s="306"/>
      <c r="C85" s="286" t="s">
        <v>736</v>
      </c>
      <c r="D85" s="286"/>
      <c r="E85" s="286"/>
      <c r="F85" s="305" t="s">
        <v>723</v>
      </c>
      <c r="G85" s="304"/>
      <c r="H85" s="286" t="s">
        <v>737</v>
      </c>
      <c r="I85" s="286" t="s">
        <v>719</v>
      </c>
      <c r="J85" s="286">
        <v>50</v>
      </c>
      <c r="K85" s="297"/>
    </row>
    <row r="86" spans="2:11" ht="15" customHeight="1">
      <c r="B86" s="306"/>
      <c r="C86" s="286" t="s">
        <v>738</v>
      </c>
      <c r="D86" s="286"/>
      <c r="E86" s="286"/>
      <c r="F86" s="305" t="s">
        <v>723</v>
      </c>
      <c r="G86" s="304"/>
      <c r="H86" s="286" t="s">
        <v>739</v>
      </c>
      <c r="I86" s="286" t="s">
        <v>719</v>
      </c>
      <c r="J86" s="286">
        <v>20</v>
      </c>
      <c r="K86" s="297"/>
    </row>
    <row r="87" spans="2:11" ht="15" customHeight="1">
      <c r="B87" s="306"/>
      <c r="C87" s="286" t="s">
        <v>740</v>
      </c>
      <c r="D87" s="286"/>
      <c r="E87" s="286"/>
      <c r="F87" s="305" t="s">
        <v>723</v>
      </c>
      <c r="G87" s="304"/>
      <c r="H87" s="286" t="s">
        <v>741</v>
      </c>
      <c r="I87" s="286" t="s">
        <v>719</v>
      </c>
      <c r="J87" s="286">
        <v>20</v>
      </c>
      <c r="K87" s="297"/>
    </row>
    <row r="88" spans="2:11" ht="15" customHeight="1">
      <c r="B88" s="306"/>
      <c r="C88" s="286" t="s">
        <v>742</v>
      </c>
      <c r="D88" s="286"/>
      <c r="E88" s="286"/>
      <c r="F88" s="305" t="s">
        <v>723</v>
      </c>
      <c r="G88" s="304"/>
      <c r="H88" s="286" t="s">
        <v>743</v>
      </c>
      <c r="I88" s="286" t="s">
        <v>719</v>
      </c>
      <c r="J88" s="286">
        <v>50</v>
      </c>
      <c r="K88" s="297"/>
    </row>
    <row r="89" spans="2:11" ht="15" customHeight="1">
      <c r="B89" s="306"/>
      <c r="C89" s="286" t="s">
        <v>744</v>
      </c>
      <c r="D89" s="286"/>
      <c r="E89" s="286"/>
      <c r="F89" s="305" t="s">
        <v>723</v>
      </c>
      <c r="G89" s="304"/>
      <c r="H89" s="286" t="s">
        <v>744</v>
      </c>
      <c r="I89" s="286" t="s">
        <v>719</v>
      </c>
      <c r="J89" s="286">
        <v>50</v>
      </c>
      <c r="K89" s="297"/>
    </row>
    <row r="90" spans="2:11" ht="15" customHeight="1">
      <c r="B90" s="306"/>
      <c r="C90" s="286" t="s">
        <v>127</v>
      </c>
      <c r="D90" s="286"/>
      <c r="E90" s="286"/>
      <c r="F90" s="305" t="s">
        <v>723</v>
      </c>
      <c r="G90" s="304"/>
      <c r="H90" s="286" t="s">
        <v>745</v>
      </c>
      <c r="I90" s="286" t="s">
        <v>719</v>
      </c>
      <c r="J90" s="286">
        <v>255</v>
      </c>
      <c r="K90" s="297"/>
    </row>
    <row r="91" spans="2:11" ht="15" customHeight="1">
      <c r="B91" s="306"/>
      <c r="C91" s="286" t="s">
        <v>746</v>
      </c>
      <c r="D91" s="286"/>
      <c r="E91" s="286"/>
      <c r="F91" s="305" t="s">
        <v>717</v>
      </c>
      <c r="G91" s="304"/>
      <c r="H91" s="286" t="s">
        <v>747</v>
      </c>
      <c r="I91" s="286" t="s">
        <v>748</v>
      </c>
      <c r="J91" s="286"/>
      <c r="K91" s="297"/>
    </row>
    <row r="92" spans="2:11" ht="15" customHeight="1">
      <c r="B92" s="306"/>
      <c r="C92" s="286" t="s">
        <v>749</v>
      </c>
      <c r="D92" s="286"/>
      <c r="E92" s="286"/>
      <c r="F92" s="305" t="s">
        <v>717</v>
      </c>
      <c r="G92" s="304"/>
      <c r="H92" s="286" t="s">
        <v>750</v>
      </c>
      <c r="I92" s="286" t="s">
        <v>751</v>
      </c>
      <c r="J92" s="286"/>
      <c r="K92" s="297"/>
    </row>
    <row r="93" spans="2:11" ht="15" customHeight="1">
      <c r="B93" s="306"/>
      <c r="C93" s="286" t="s">
        <v>752</v>
      </c>
      <c r="D93" s="286"/>
      <c r="E93" s="286"/>
      <c r="F93" s="305" t="s">
        <v>717</v>
      </c>
      <c r="G93" s="304"/>
      <c r="H93" s="286" t="s">
        <v>752</v>
      </c>
      <c r="I93" s="286" t="s">
        <v>751</v>
      </c>
      <c r="J93" s="286"/>
      <c r="K93" s="297"/>
    </row>
    <row r="94" spans="2:11" ht="15" customHeight="1">
      <c r="B94" s="306"/>
      <c r="C94" s="286" t="s">
        <v>39</v>
      </c>
      <c r="D94" s="286"/>
      <c r="E94" s="286"/>
      <c r="F94" s="305" t="s">
        <v>717</v>
      </c>
      <c r="G94" s="304"/>
      <c r="H94" s="286" t="s">
        <v>753</v>
      </c>
      <c r="I94" s="286" t="s">
        <v>751</v>
      </c>
      <c r="J94" s="286"/>
      <c r="K94" s="297"/>
    </row>
    <row r="95" spans="2:11" ht="15" customHeight="1">
      <c r="B95" s="306"/>
      <c r="C95" s="286" t="s">
        <v>49</v>
      </c>
      <c r="D95" s="286"/>
      <c r="E95" s="286"/>
      <c r="F95" s="305" t="s">
        <v>717</v>
      </c>
      <c r="G95" s="304"/>
      <c r="H95" s="286" t="s">
        <v>754</v>
      </c>
      <c r="I95" s="286" t="s">
        <v>751</v>
      </c>
      <c r="J95" s="286"/>
      <c r="K95" s="297"/>
    </row>
    <row r="96" spans="2:11" ht="15" customHeight="1">
      <c r="B96" s="309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2:11" ht="18.75" customHeight="1">
      <c r="B97" s="312"/>
      <c r="C97" s="313"/>
      <c r="D97" s="313"/>
      <c r="E97" s="313"/>
      <c r="F97" s="313"/>
      <c r="G97" s="313"/>
      <c r="H97" s="313"/>
      <c r="I97" s="313"/>
      <c r="J97" s="313"/>
      <c r="K97" s="312"/>
    </row>
    <row r="98" spans="2:11" ht="18.75" customHeight="1">
      <c r="B98" s="292"/>
      <c r="C98" s="292"/>
      <c r="D98" s="292"/>
      <c r="E98" s="292"/>
      <c r="F98" s="292"/>
      <c r="G98" s="292"/>
      <c r="H98" s="292"/>
      <c r="I98" s="292"/>
      <c r="J98" s="292"/>
      <c r="K98" s="292"/>
    </row>
    <row r="99" spans="2:11" ht="7.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5"/>
    </row>
    <row r="100" spans="2:11" ht="45" customHeight="1">
      <c r="B100" s="296"/>
      <c r="C100" s="446" t="s">
        <v>755</v>
      </c>
      <c r="D100" s="446"/>
      <c r="E100" s="446"/>
      <c r="F100" s="446"/>
      <c r="G100" s="446"/>
      <c r="H100" s="446"/>
      <c r="I100" s="446"/>
      <c r="J100" s="446"/>
      <c r="K100" s="297"/>
    </row>
    <row r="101" spans="2:11" ht="17.25" customHeight="1">
      <c r="B101" s="296"/>
      <c r="C101" s="298" t="s">
        <v>711</v>
      </c>
      <c r="D101" s="298"/>
      <c r="E101" s="298"/>
      <c r="F101" s="298" t="s">
        <v>712</v>
      </c>
      <c r="G101" s="299"/>
      <c r="H101" s="298" t="s">
        <v>122</v>
      </c>
      <c r="I101" s="298" t="s">
        <v>58</v>
      </c>
      <c r="J101" s="298" t="s">
        <v>713</v>
      </c>
      <c r="K101" s="297"/>
    </row>
    <row r="102" spans="2:11" ht="17.25" customHeight="1">
      <c r="B102" s="296"/>
      <c r="C102" s="300" t="s">
        <v>714</v>
      </c>
      <c r="D102" s="300"/>
      <c r="E102" s="300"/>
      <c r="F102" s="301" t="s">
        <v>715</v>
      </c>
      <c r="G102" s="302"/>
      <c r="H102" s="300"/>
      <c r="I102" s="300"/>
      <c r="J102" s="300" t="s">
        <v>716</v>
      </c>
      <c r="K102" s="297"/>
    </row>
    <row r="103" spans="2:11" ht="5.25" customHeight="1">
      <c r="B103" s="296"/>
      <c r="C103" s="298"/>
      <c r="D103" s="298"/>
      <c r="E103" s="298"/>
      <c r="F103" s="298"/>
      <c r="G103" s="314"/>
      <c r="H103" s="298"/>
      <c r="I103" s="298"/>
      <c r="J103" s="298"/>
      <c r="K103" s="297"/>
    </row>
    <row r="104" spans="2:11" ht="15" customHeight="1">
      <c r="B104" s="296"/>
      <c r="C104" s="286" t="s">
        <v>54</v>
      </c>
      <c r="D104" s="303"/>
      <c r="E104" s="303"/>
      <c r="F104" s="305" t="s">
        <v>717</v>
      </c>
      <c r="G104" s="314"/>
      <c r="H104" s="286" t="s">
        <v>756</v>
      </c>
      <c r="I104" s="286" t="s">
        <v>719</v>
      </c>
      <c r="J104" s="286">
        <v>20</v>
      </c>
      <c r="K104" s="297"/>
    </row>
    <row r="105" spans="2:11" ht="15" customHeight="1">
      <c r="B105" s="296"/>
      <c r="C105" s="286" t="s">
        <v>720</v>
      </c>
      <c r="D105" s="286"/>
      <c r="E105" s="286"/>
      <c r="F105" s="305" t="s">
        <v>717</v>
      </c>
      <c r="G105" s="286"/>
      <c r="H105" s="286" t="s">
        <v>756</v>
      </c>
      <c r="I105" s="286" t="s">
        <v>719</v>
      </c>
      <c r="J105" s="286">
        <v>120</v>
      </c>
      <c r="K105" s="297"/>
    </row>
    <row r="106" spans="2:11" ht="15" customHeight="1">
      <c r="B106" s="306"/>
      <c r="C106" s="286" t="s">
        <v>722</v>
      </c>
      <c r="D106" s="286"/>
      <c r="E106" s="286"/>
      <c r="F106" s="305" t="s">
        <v>723</v>
      </c>
      <c r="G106" s="286"/>
      <c r="H106" s="286" t="s">
        <v>756</v>
      </c>
      <c r="I106" s="286" t="s">
        <v>719</v>
      </c>
      <c r="J106" s="286">
        <v>50</v>
      </c>
      <c r="K106" s="297"/>
    </row>
    <row r="107" spans="2:11" ht="15" customHeight="1">
      <c r="B107" s="306"/>
      <c r="C107" s="286" t="s">
        <v>725</v>
      </c>
      <c r="D107" s="286"/>
      <c r="E107" s="286"/>
      <c r="F107" s="305" t="s">
        <v>717</v>
      </c>
      <c r="G107" s="286"/>
      <c r="H107" s="286" t="s">
        <v>756</v>
      </c>
      <c r="I107" s="286" t="s">
        <v>727</v>
      </c>
      <c r="J107" s="286"/>
      <c r="K107" s="297"/>
    </row>
    <row r="108" spans="2:11" ht="15" customHeight="1">
      <c r="B108" s="306"/>
      <c r="C108" s="286" t="s">
        <v>736</v>
      </c>
      <c r="D108" s="286"/>
      <c r="E108" s="286"/>
      <c r="F108" s="305" t="s">
        <v>723</v>
      </c>
      <c r="G108" s="286"/>
      <c r="H108" s="286" t="s">
        <v>756</v>
      </c>
      <c r="I108" s="286" t="s">
        <v>719</v>
      </c>
      <c r="J108" s="286">
        <v>50</v>
      </c>
      <c r="K108" s="297"/>
    </row>
    <row r="109" spans="2:11" ht="15" customHeight="1">
      <c r="B109" s="306"/>
      <c r="C109" s="286" t="s">
        <v>744</v>
      </c>
      <c r="D109" s="286"/>
      <c r="E109" s="286"/>
      <c r="F109" s="305" t="s">
        <v>723</v>
      </c>
      <c r="G109" s="286"/>
      <c r="H109" s="286" t="s">
        <v>756</v>
      </c>
      <c r="I109" s="286" t="s">
        <v>719</v>
      </c>
      <c r="J109" s="286">
        <v>50</v>
      </c>
      <c r="K109" s="297"/>
    </row>
    <row r="110" spans="2:11" ht="15" customHeight="1">
      <c r="B110" s="306"/>
      <c r="C110" s="286" t="s">
        <v>742</v>
      </c>
      <c r="D110" s="286"/>
      <c r="E110" s="286"/>
      <c r="F110" s="305" t="s">
        <v>723</v>
      </c>
      <c r="G110" s="286"/>
      <c r="H110" s="286" t="s">
        <v>756</v>
      </c>
      <c r="I110" s="286" t="s">
        <v>719</v>
      </c>
      <c r="J110" s="286">
        <v>50</v>
      </c>
      <c r="K110" s="297"/>
    </row>
    <row r="111" spans="2:11" ht="15" customHeight="1">
      <c r="B111" s="306"/>
      <c r="C111" s="286" t="s">
        <v>54</v>
      </c>
      <c r="D111" s="286"/>
      <c r="E111" s="286"/>
      <c r="F111" s="305" t="s">
        <v>717</v>
      </c>
      <c r="G111" s="286"/>
      <c r="H111" s="286" t="s">
        <v>757</v>
      </c>
      <c r="I111" s="286" t="s">
        <v>719</v>
      </c>
      <c r="J111" s="286">
        <v>20</v>
      </c>
      <c r="K111" s="297"/>
    </row>
    <row r="112" spans="2:11" ht="15" customHeight="1">
      <c r="B112" s="306"/>
      <c r="C112" s="286" t="s">
        <v>758</v>
      </c>
      <c r="D112" s="286"/>
      <c r="E112" s="286"/>
      <c r="F112" s="305" t="s">
        <v>717</v>
      </c>
      <c r="G112" s="286"/>
      <c r="H112" s="286" t="s">
        <v>759</v>
      </c>
      <c r="I112" s="286" t="s">
        <v>719</v>
      </c>
      <c r="J112" s="286">
        <v>120</v>
      </c>
      <c r="K112" s="297"/>
    </row>
    <row r="113" spans="2:11" ht="15" customHeight="1">
      <c r="B113" s="306"/>
      <c r="C113" s="286" t="s">
        <v>39</v>
      </c>
      <c r="D113" s="286"/>
      <c r="E113" s="286"/>
      <c r="F113" s="305" t="s">
        <v>717</v>
      </c>
      <c r="G113" s="286"/>
      <c r="H113" s="286" t="s">
        <v>760</v>
      </c>
      <c r="I113" s="286" t="s">
        <v>751</v>
      </c>
      <c r="J113" s="286"/>
      <c r="K113" s="297"/>
    </row>
    <row r="114" spans="2:11" ht="15" customHeight="1">
      <c r="B114" s="306"/>
      <c r="C114" s="286" t="s">
        <v>49</v>
      </c>
      <c r="D114" s="286"/>
      <c r="E114" s="286"/>
      <c r="F114" s="305" t="s">
        <v>717</v>
      </c>
      <c r="G114" s="286"/>
      <c r="H114" s="286" t="s">
        <v>761</v>
      </c>
      <c r="I114" s="286" t="s">
        <v>751</v>
      </c>
      <c r="J114" s="286"/>
      <c r="K114" s="297"/>
    </row>
    <row r="115" spans="2:11" ht="15" customHeight="1">
      <c r="B115" s="306"/>
      <c r="C115" s="286" t="s">
        <v>58</v>
      </c>
      <c r="D115" s="286"/>
      <c r="E115" s="286"/>
      <c r="F115" s="305" t="s">
        <v>717</v>
      </c>
      <c r="G115" s="286"/>
      <c r="H115" s="286" t="s">
        <v>762</v>
      </c>
      <c r="I115" s="286" t="s">
        <v>763</v>
      </c>
      <c r="J115" s="286"/>
      <c r="K115" s="297"/>
    </row>
    <row r="116" spans="2:11" ht="15" customHeight="1">
      <c r="B116" s="309"/>
      <c r="C116" s="315"/>
      <c r="D116" s="315"/>
      <c r="E116" s="315"/>
      <c r="F116" s="315"/>
      <c r="G116" s="315"/>
      <c r="H116" s="315"/>
      <c r="I116" s="315"/>
      <c r="J116" s="315"/>
      <c r="K116" s="311"/>
    </row>
    <row r="117" spans="2:11" ht="18.75" customHeight="1">
      <c r="B117" s="316"/>
      <c r="C117" s="282"/>
      <c r="D117" s="282"/>
      <c r="E117" s="282"/>
      <c r="F117" s="317"/>
      <c r="G117" s="282"/>
      <c r="H117" s="282"/>
      <c r="I117" s="282"/>
      <c r="J117" s="282"/>
      <c r="K117" s="316"/>
    </row>
    <row r="118" spans="2:11" ht="18.75" customHeight="1"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</row>
    <row r="119" spans="2:11" ht="7.5" customHeight="1">
      <c r="B119" s="318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2:11" ht="45" customHeight="1">
      <c r="B120" s="321"/>
      <c r="C120" s="441" t="s">
        <v>764</v>
      </c>
      <c r="D120" s="441"/>
      <c r="E120" s="441"/>
      <c r="F120" s="441"/>
      <c r="G120" s="441"/>
      <c r="H120" s="441"/>
      <c r="I120" s="441"/>
      <c r="J120" s="441"/>
      <c r="K120" s="322"/>
    </row>
    <row r="121" spans="2:11" ht="17.25" customHeight="1">
      <c r="B121" s="323"/>
      <c r="C121" s="298" t="s">
        <v>711</v>
      </c>
      <c r="D121" s="298"/>
      <c r="E121" s="298"/>
      <c r="F121" s="298" t="s">
        <v>712</v>
      </c>
      <c r="G121" s="299"/>
      <c r="H121" s="298" t="s">
        <v>122</v>
      </c>
      <c r="I121" s="298" t="s">
        <v>58</v>
      </c>
      <c r="J121" s="298" t="s">
        <v>713</v>
      </c>
      <c r="K121" s="324"/>
    </row>
    <row r="122" spans="2:11" ht="17.25" customHeight="1">
      <c r="B122" s="323"/>
      <c r="C122" s="300" t="s">
        <v>714</v>
      </c>
      <c r="D122" s="300"/>
      <c r="E122" s="300"/>
      <c r="F122" s="301" t="s">
        <v>715</v>
      </c>
      <c r="G122" s="302"/>
      <c r="H122" s="300"/>
      <c r="I122" s="300"/>
      <c r="J122" s="300" t="s">
        <v>716</v>
      </c>
      <c r="K122" s="324"/>
    </row>
    <row r="123" spans="2:11" ht="5.25" customHeight="1">
      <c r="B123" s="325"/>
      <c r="C123" s="303"/>
      <c r="D123" s="303"/>
      <c r="E123" s="303"/>
      <c r="F123" s="303"/>
      <c r="G123" s="286"/>
      <c r="H123" s="303"/>
      <c r="I123" s="303"/>
      <c r="J123" s="303"/>
      <c r="K123" s="326"/>
    </row>
    <row r="124" spans="2:11" ht="15" customHeight="1">
      <c r="B124" s="325"/>
      <c r="C124" s="286" t="s">
        <v>720</v>
      </c>
      <c r="D124" s="303"/>
      <c r="E124" s="303"/>
      <c r="F124" s="305" t="s">
        <v>717</v>
      </c>
      <c r="G124" s="286"/>
      <c r="H124" s="286" t="s">
        <v>756</v>
      </c>
      <c r="I124" s="286" t="s">
        <v>719</v>
      </c>
      <c r="J124" s="286">
        <v>120</v>
      </c>
      <c r="K124" s="327"/>
    </row>
    <row r="125" spans="2:11" ht="15" customHeight="1">
      <c r="B125" s="325"/>
      <c r="C125" s="286" t="s">
        <v>765</v>
      </c>
      <c r="D125" s="286"/>
      <c r="E125" s="286"/>
      <c r="F125" s="305" t="s">
        <v>717</v>
      </c>
      <c r="G125" s="286"/>
      <c r="H125" s="286" t="s">
        <v>766</v>
      </c>
      <c r="I125" s="286" t="s">
        <v>719</v>
      </c>
      <c r="J125" s="286" t="s">
        <v>767</v>
      </c>
      <c r="K125" s="327"/>
    </row>
    <row r="126" spans="2:11" ht="15" customHeight="1">
      <c r="B126" s="325"/>
      <c r="C126" s="286" t="s">
        <v>666</v>
      </c>
      <c r="D126" s="286"/>
      <c r="E126" s="286"/>
      <c r="F126" s="305" t="s">
        <v>717</v>
      </c>
      <c r="G126" s="286"/>
      <c r="H126" s="286" t="s">
        <v>768</v>
      </c>
      <c r="I126" s="286" t="s">
        <v>719</v>
      </c>
      <c r="J126" s="286" t="s">
        <v>767</v>
      </c>
      <c r="K126" s="327"/>
    </row>
    <row r="127" spans="2:11" ht="15" customHeight="1">
      <c r="B127" s="325"/>
      <c r="C127" s="286" t="s">
        <v>728</v>
      </c>
      <c r="D127" s="286"/>
      <c r="E127" s="286"/>
      <c r="F127" s="305" t="s">
        <v>723</v>
      </c>
      <c r="G127" s="286"/>
      <c r="H127" s="286" t="s">
        <v>729</v>
      </c>
      <c r="I127" s="286" t="s">
        <v>719</v>
      </c>
      <c r="J127" s="286">
        <v>15</v>
      </c>
      <c r="K127" s="327"/>
    </row>
    <row r="128" spans="2:11" ht="15" customHeight="1">
      <c r="B128" s="325"/>
      <c r="C128" s="307" t="s">
        <v>730</v>
      </c>
      <c r="D128" s="307"/>
      <c r="E128" s="307"/>
      <c r="F128" s="308" t="s">
        <v>723</v>
      </c>
      <c r="G128" s="307"/>
      <c r="H128" s="307" t="s">
        <v>731</v>
      </c>
      <c r="I128" s="307" t="s">
        <v>719</v>
      </c>
      <c r="J128" s="307">
        <v>15</v>
      </c>
      <c r="K128" s="327"/>
    </row>
    <row r="129" spans="2:11" ht="15" customHeight="1">
      <c r="B129" s="325"/>
      <c r="C129" s="307" t="s">
        <v>732</v>
      </c>
      <c r="D129" s="307"/>
      <c r="E129" s="307"/>
      <c r="F129" s="308" t="s">
        <v>723</v>
      </c>
      <c r="G129" s="307"/>
      <c r="H129" s="307" t="s">
        <v>733</v>
      </c>
      <c r="I129" s="307" t="s">
        <v>719</v>
      </c>
      <c r="J129" s="307">
        <v>20</v>
      </c>
      <c r="K129" s="327"/>
    </row>
    <row r="130" spans="2:11" ht="15" customHeight="1">
      <c r="B130" s="325"/>
      <c r="C130" s="307" t="s">
        <v>734</v>
      </c>
      <c r="D130" s="307"/>
      <c r="E130" s="307"/>
      <c r="F130" s="308" t="s">
        <v>723</v>
      </c>
      <c r="G130" s="307"/>
      <c r="H130" s="307" t="s">
        <v>735</v>
      </c>
      <c r="I130" s="307" t="s">
        <v>719</v>
      </c>
      <c r="J130" s="307">
        <v>20</v>
      </c>
      <c r="K130" s="327"/>
    </row>
    <row r="131" spans="2:11" ht="15" customHeight="1">
      <c r="B131" s="325"/>
      <c r="C131" s="286" t="s">
        <v>722</v>
      </c>
      <c r="D131" s="286"/>
      <c r="E131" s="286"/>
      <c r="F131" s="305" t="s">
        <v>723</v>
      </c>
      <c r="G131" s="286"/>
      <c r="H131" s="286" t="s">
        <v>756</v>
      </c>
      <c r="I131" s="286" t="s">
        <v>719</v>
      </c>
      <c r="J131" s="286">
        <v>50</v>
      </c>
      <c r="K131" s="327"/>
    </row>
    <row r="132" spans="2:11" ht="15" customHeight="1">
      <c r="B132" s="325"/>
      <c r="C132" s="286" t="s">
        <v>736</v>
      </c>
      <c r="D132" s="286"/>
      <c r="E132" s="286"/>
      <c r="F132" s="305" t="s">
        <v>723</v>
      </c>
      <c r="G132" s="286"/>
      <c r="H132" s="286" t="s">
        <v>756</v>
      </c>
      <c r="I132" s="286" t="s">
        <v>719</v>
      </c>
      <c r="J132" s="286">
        <v>50</v>
      </c>
      <c r="K132" s="327"/>
    </row>
    <row r="133" spans="2:11" ht="15" customHeight="1">
      <c r="B133" s="325"/>
      <c r="C133" s="286" t="s">
        <v>742</v>
      </c>
      <c r="D133" s="286"/>
      <c r="E133" s="286"/>
      <c r="F133" s="305" t="s">
        <v>723</v>
      </c>
      <c r="G133" s="286"/>
      <c r="H133" s="286" t="s">
        <v>756</v>
      </c>
      <c r="I133" s="286" t="s">
        <v>719</v>
      </c>
      <c r="J133" s="286">
        <v>50</v>
      </c>
      <c r="K133" s="327"/>
    </row>
    <row r="134" spans="2:11" ht="15" customHeight="1">
      <c r="B134" s="325"/>
      <c r="C134" s="286" t="s">
        <v>744</v>
      </c>
      <c r="D134" s="286"/>
      <c r="E134" s="286"/>
      <c r="F134" s="305" t="s">
        <v>723</v>
      </c>
      <c r="G134" s="286"/>
      <c r="H134" s="286" t="s">
        <v>756</v>
      </c>
      <c r="I134" s="286" t="s">
        <v>719</v>
      </c>
      <c r="J134" s="286">
        <v>50</v>
      </c>
      <c r="K134" s="327"/>
    </row>
    <row r="135" spans="2:11" ht="15" customHeight="1">
      <c r="B135" s="325"/>
      <c r="C135" s="286" t="s">
        <v>127</v>
      </c>
      <c r="D135" s="286"/>
      <c r="E135" s="286"/>
      <c r="F135" s="305" t="s">
        <v>723</v>
      </c>
      <c r="G135" s="286"/>
      <c r="H135" s="286" t="s">
        <v>769</v>
      </c>
      <c r="I135" s="286" t="s">
        <v>719</v>
      </c>
      <c r="J135" s="286">
        <v>255</v>
      </c>
      <c r="K135" s="327"/>
    </row>
    <row r="136" spans="2:11" ht="15" customHeight="1">
      <c r="B136" s="325"/>
      <c r="C136" s="286" t="s">
        <v>746</v>
      </c>
      <c r="D136" s="286"/>
      <c r="E136" s="286"/>
      <c r="F136" s="305" t="s">
        <v>717</v>
      </c>
      <c r="G136" s="286"/>
      <c r="H136" s="286" t="s">
        <v>770</v>
      </c>
      <c r="I136" s="286" t="s">
        <v>748</v>
      </c>
      <c r="J136" s="286"/>
      <c r="K136" s="327"/>
    </row>
    <row r="137" spans="2:11" ht="15" customHeight="1">
      <c r="B137" s="325"/>
      <c r="C137" s="286" t="s">
        <v>749</v>
      </c>
      <c r="D137" s="286"/>
      <c r="E137" s="286"/>
      <c r="F137" s="305" t="s">
        <v>717</v>
      </c>
      <c r="G137" s="286"/>
      <c r="H137" s="286" t="s">
        <v>771</v>
      </c>
      <c r="I137" s="286" t="s">
        <v>751</v>
      </c>
      <c r="J137" s="286"/>
      <c r="K137" s="327"/>
    </row>
    <row r="138" spans="2:11" ht="15" customHeight="1">
      <c r="B138" s="325"/>
      <c r="C138" s="286" t="s">
        <v>752</v>
      </c>
      <c r="D138" s="286"/>
      <c r="E138" s="286"/>
      <c r="F138" s="305" t="s">
        <v>717</v>
      </c>
      <c r="G138" s="286"/>
      <c r="H138" s="286" t="s">
        <v>752</v>
      </c>
      <c r="I138" s="286" t="s">
        <v>751</v>
      </c>
      <c r="J138" s="286"/>
      <c r="K138" s="327"/>
    </row>
    <row r="139" spans="2:11" ht="15" customHeight="1">
      <c r="B139" s="325"/>
      <c r="C139" s="286" t="s">
        <v>39</v>
      </c>
      <c r="D139" s="286"/>
      <c r="E139" s="286"/>
      <c r="F139" s="305" t="s">
        <v>717</v>
      </c>
      <c r="G139" s="286"/>
      <c r="H139" s="286" t="s">
        <v>772</v>
      </c>
      <c r="I139" s="286" t="s">
        <v>751</v>
      </c>
      <c r="J139" s="286"/>
      <c r="K139" s="327"/>
    </row>
    <row r="140" spans="2:11" ht="15" customHeight="1">
      <c r="B140" s="325"/>
      <c r="C140" s="286" t="s">
        <v>773</v>
      </c>
      <c r="D140" s="286"/>
      <c r="E140" s="286"/>
      <c r="F140" s="305" t="s">
        <v>717</v>
      </c>
      <c r="G140" s="286"/>
      <c r="H140" s="286" t="s">
        <v>774</v>
      </c>
      <c r="I140" s="286" t="s">
        <v>751</v>
      </c>
      <c r="J140" s="286"/>
      <c r="K140" s="327"/>
    </row>
    <row r="141" spans="2:11" ht="15" customHeight="1">
      <c r="B141" s="328"/>
      <c r="C141" s="329"/>
      <c r="D141" s="329"/>
      <c r="E141" s="329"/>
      <c r="F141" s="329"/>
      <c r="G141" s="329"/>
      <c r="H141" s="329"/>
      <c r="I141" s="329"/>
      <c r="J141" s="329"/>
      <c r="K141" s="330"/>
    </row>
    <row r="142" spans="2:11" ht="18.75" customHeight="1">
      <c r="B142" s="282"/>
      <c r="C142" s="282"/>
      <c r="D142" s="282"/>
      <c r="E142" s="282"/>
      <c r="F142" s="317"/>
      <c r="G142" s="282"/>
      <c r="H142" s="282"/>
      <c r="I142" s="282"/>
      <c r="J142" s="282"/>
      <c r="K142" s="282"/>
    </row>
    <row r="143" spans="2:11" ht="18.75" customHeight="1"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</row>
    <row r="144" spans="2:11" ht="7.5" customHeight="1">
      <c r="B144" s="293"/>
      <c r="C144" s="294"/>
      <c r="D144" s="294"/>
      <c r="E144" s="294"/>
      <c r="F144" s="294"/>
      <c r="G144" s="294"/>
      <c r="H144" s="294"/>
      <c r="I144" s="294"/>
      <c r="J144" s="294"/>
      <c r="K144" s="295"/>
    </row>
    <row r="145" spans="2:11" ht="45" customHeight="1">
      <c r="B145" s="296"/>
      <c r="C145" s="446" t="s">
        <v>775</v>
      </c>
      <c r="D145" s="446"/>
      <c r="E145" s="446"/>
      <c r="F145" s="446"/>
      <c r="G145" s="446"/>
      <c r="H145" s="446"/>
      <c r="I145" s="446"/>
      <c r="J145" s="446"/>
      <c r="K145" s="297"/>
    </row>
    <row r="146" spans="2:11" ht="17.25" customHeight="1">
      <c r="B146" s="296"/>
      <c r="C146" s="298" t="s">
        <v>711</v>
      </c>
      <c r="D146" s="298"/>
      <c r="E146" s="298"/>
      <c r="F146" s="298" t="s">
        <v>712</v>
      </c>
      <c r="G146" s="299"/>
      <c r="H146" s="298" t="s">
        <v>122</v>
      </c>
      <c r="I146" s="298" t="s">
        <v>58</v>
      </c>
      <c r="J146" s="298" t="s">
        <v>713</v>
      </c>
      <c r="K146" s="297"/>
    </row>
    <row r="147" spans="2:11" ht="17.25" customHeight="1">
      <c r="B147" s="296"/>
      <c r="C147" s="300" t="s">
        <v>714</v>
      </c>
      <c r="D147" s="300"/>
      <c r="E147" s="300"/>
      <c r="F147" s="301" t="s">
        <v>715</v>
      </c>
      <c r="G147" s="302"/>
      <c r="H147" s="300"/>
      <c r="I147" s="300"/>
      <c r="J147" s="300" t="s">
        <v>716</v>
      </c>
      <c r="K147" s="297"/>
    </row>
    <row r="148" spans="2:11" ht="5.25" customHeight="1">
      <c r="B148" s="306"/>
      <c r="C148" s="303"/>
      <c r="D148" s="303"/>
      <c r="E148" s="303"/>
      <c r="F148" s="303"/>
      <c r="G148" s="304"/>
      <c r="H148" s="303"/>
      <c r="I148" s="303"/>
      <c r="J148" s="303"/>
      <c r="K148" s="327"/>
    </row>
    <row r="149" spans="2:11" ht="15" customHeight="1">
      <c r="B149" s="306"/>
      <c r="C149" s="331" t="s">
        <v>720</v>
      </c>
      <c r="D149" s="286"/>
      <c r="E149" s="286"/>
      <c r="F149" s="332" t="s">
        <v>717</v>
      </c>
      <c r="G149" s="286"/>
      <c r="H149" s="331" t="s">
        <v>756</v>
      </c>
      <c r="I149" s="331" t="s">
        <v>719</v>
      </c>
      <c r="J149" s="331">
        <v>120</v>
      </c>
      <c r="K149" s="327"/>
    </row>
    <row r="150" spans="2:11" ht="15" customHeight="1">
      <c r="B150" s="306"/>
      <c r="C150" s="331" t="s">
        <v>765</v>
      </c>
      <c r="D150" s="286"/>
      <c r="E150" s="286"/>
      <c r="F150" s="332" t="s">
        <v>717</v>
      </c>
      <c r="G150" s="286"/>
      <c r="H150" s="331" t="s">
        <v>776</v>
      </c>
      <c r="I150" s="331" t="s">
        <v>719</v>
      </c>
      <c r="J150" s="331" t="s">
        <v>767</v>
      </c>
      <c r="K150" s="327"/>
    </row>
    <row r="151" spans="2:11" ht="15" customHeight="1">
      <c r="B151" s="306"/>
      <c r="C151" s="331" t="s">
        <v>666</v>
      </c>
      <c r="D151" s="286"/>
      <c r="E151" s="286"/>
      <c r="F151" s="332" t="s">
        <v>717</v>
      </c>
      <c r="G151" s="286"/>
      <c r="H151" s="331" t="s">
        <v>777</v>
      </c>
      <c r="I151" s="331" t="s">
        <v>719</v>
      </c>
      <c r="J151" s="331" t="s">
        <v>767</v>
      </c>
      <c r="K151" s="327"/>
    </row>
    <row r="152" spans="2:11" ht="15" customHeight="1">
      <c r="B152" s="306"/>
      <c r="C152" s="331" t="s">
        <v>722</v>
      </c>
      <c r="D152" s="286"/>
      <c r="E152" s="286"/>
      <c r="F152" s="332" t="s">
        <v>723</v>
      </c>
      <c r="G152" s="286"/>
      <c r="H152" s="331" t="s">
        <v>756</v>
      </c>
      <c r="I152" s="331" t="s">
        <v>719</v>
      </c>
      <c r="J152" s="331">
        <v>50</v>
      </c>
      <c r="K152" s="327"/>
    </row>
    <row r="153" spans="2:11" ht="15" customHeight="1">
      <c r="B153" s="306"/>
      <c r="C153" s="331" t="s">
        <v>725</v>
      </c>
      <c r="D153" s="286"/>
      <c r="E153" s="286"/>
      <c r="F153" s="332" t="s">
        <v>717</v>
      </c>
      <c r="G153" s="286"/>
      <c r="H153" s="331" t="s">
        <v>756</v>
      </c>
      <c r="I153" s="331" t="s">
        <v>727</v>
      </c>
      <c r="J153" s="331"/>
      <c r="K153" s="327"/>
    </row>
    <row r="154" spans="2:11" ht="15" customHeight="1">
      <c r="B154" s="306"/>
      <c r="C154" s="331" t="s">
        <v>736</v>
      </c>
      <c r="D154" s="286"/>
      <c r="E154" s="286"/>
      <c r="F154" s="332" t="s">
        <v>723</v>
      </c>
      <c r="G154" s="286"/>
      <c r="H154" s="331" t="s">
        <v>756</v>
      </c>
      <c r="I154" s="331" t="s">
        <v>719</v>
      </c>
      <c r="J154" s="331">
        <v>50</v>
      </c>
      <c r="K154" s="327"/>
    </row>
    <row r="155" spans="2:11" ht="15" customHeight="1">
      <c r="B155" s="306"/>
      <c r="C155" s="331" t="s">
        <v>744</v>
      </c>
      <c r="D155" s="286"/>
      <c r="E155" s="286"/>
      <c r="F155" s="332" t="s">
        <v>723</v>
      </c>
      <c r="G155" s="286"/>
      <c r="H155" s="331" t="s">
        <v>756</v>
      </c>
      <c r="I155" s="331" t="s">
        <v>719</v>
      </c>
      <c r="J155" s="331">
        <v>50</v>
      </c>
      <c r="K155" s="327"/>
    </row>
    <row r="156" spans="2:11" ht="15" customHeight="1">
      <c r="B156" s="306"/>
      <c r="C156" s="331" t="s">
        <v>742</v>
      </c>
      <c r="D156" s="286"/>
      <c r="E156" s="286"/>
      <c r="F156" s="332" t="s">
        <v>723</v>
      </c>
      <c r="G156" s="286"/>
      <c r="H156" s="331" t="s">
        <v>756</v>
      </c>
      <c r="I156" s="331" t="s">
        <v>719</v>
      </c>
      <c r="J156" s="331">
        <v>50</v>
      </c>
      <c r="K156" s="327"/>
    </row>
    <row r="157" spans="2:11" ht="15" customHeight="1">
      <c r="B157" s="306"/>
      <c r="C157" s="331" t="s">
        <v>98</v>
      </c>
      <c r="D157" s="286"/>
      <c r="E157" s="286"/>
      <c r="F157" s="332" t="s">
        <v>717</v>
      </c>
      <c r="G157" s="286"/>
      <c r="H157" s="331" t="s">
        <v>778</v>
      </c>
      <c r="I157" s="331" t="s">
        <v>719</v>
      </c>
      <c r="J157" s="331" t="s">
        <v>779</v>
      </c>
      <c r="K157" s="327"/>
    </row>
    <row r="158" spans="2:11" ht="15" customHeight="1">
      <c r="B158" s="306"/>
      <c r="C158" s="331" t="s">
        <v>780</v>
      </c>
      <c r="D158" s="286"/>
      <c r="E158" s="286"/>
      <c r="F158" s="332" t="s">
        <v>717</v>
      </c>
      <c r="G158" s="286"/>
      <c r="H158" s="331" t="s">
        <v>781</v>
      </c>
      <c r="I158" s="331" t="s">
        <v>751</v>
      </c>
      <c r="J158" s="331"/>
      <c r="K158" s="327"/>
    </row>
    <row r="159" spans="2:11" ht="15" customHeight="1">
      <c r="B159" s="333"/>
      <c r="C159" s="315"/>
      <c r="D159" s="315"/>
      <c r="E159" s="315"/>
      <c r="F159" s="315"/>
      <c r="G159" s="315"/>
      <c r="H159" s="315"/>
      <c r="I159" s="315"/>
      <c r="J159" s="315"/>
      <c r="K159" s="334"/>
    </row>
    <row r="160" spans="2:11" ht="18.75" customHeight="1">
      <c r="B160" s="282"/>
      <c r="C160" s="286"/>
      <c r="D160" s="286"/>
      <c r="E160" s="286"/>
      <c r="F160" s="305"/>
      <c r="G160" s="286"/>
      <c r="H160" s="286"/>
      <c r="I160" s="286"/>
      <c r="J160" s="286"/>
      <c r="K160" s="282"/>
    </row>
    <row r="161" spans="2:11" ht="18.75" customHeight="1"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</row>
    <row r="162" spans="2:11" ht="7.5" customHeight="1">
      <c r="B162" s="274"/>
      <c r="C162" s="275"/>
      <c r="D162" s="275"/>
      <c r="E162" s="275"/>
      <c r="F162" s="275"/>
      <c r="G162" s="275"/>
      <c r="H162" s="275"/>
      <c r="I162" s="275"/>
      <c r="J162" s="275"/>
      <c r="K162" s="276"/>
    </row>
    <row r="163" spans="2:11" ht="45" customHeight="1">
      <c r="B163" s="277"/>
      <c r="C163" s="441" t="s">
        <v>782</v>
      </c>
      <c r="D163" s="441"/>
      <c r="E163" s="441"/>
      <c r="F163" s="441"/>
      <c r="G163" s="441"/>
      <c r="H163" s="441"/>
      <c r="I163" s="441"/>
      <c r="J163" s="441"/>
      <c r="K163" s="278"/>
    </row>
    <row r="164" spans="2:11" ht="17.25" customHeight="1">
      <c r="B164" s="277"/>
      <c r="C164" s="298" t="s">
        <v>711</v>
      </c>
      <c r="D164" s="298"/>
      <c r="E164" s="298"/>
      <c r="F164" s="298" t="s">
        <v>712</v>
      </c>
      <c r="G164" s="335"/>
      <c r="H164" s="336" t="s">
        <v>122</v>
      </c>
      <c r="I164" s="336" t="s">
        <v>58</v>
      </c>
      <c r="J164" s="298" t="s">
        <v>713</v>
      </c>
      <c r="K164" s="278"/>
    </row>
    <row r="165" spans="2:11" ht="17.25" customHeight="1">
      <c r="B165" s="279"/>
      <c r="C165" s="300" t="s">
        <v>714</v>
      </c>
      <c r="D165" s="300"/>
      <c r="E165" s="300"/>
      <c r="F165" s="301" t="s">
        <v>715</v>
      </c>
      <c r="G165" s="337"/>
      <c r="H165" s="338"/>
      <c r="I165" s="338"/>
      <c r="J165" s="300" t="s">
        <v>716</v>
      </c>
      <c r="K165" s="280"/>
    </row>
    <row r="166" spans="2:11" ht="5.25" customHeight="1">
      <c r="B166" s="306"/>
      <c r="C166" s="303"/>
      <c r="D166" s="303"/>
      <c r="E166" s="303"/>
      <c r="F166" s="303"/>
      <c r="G166" s="304"/>
      <c r="H166" s="303"/>
      <c r="I166" s="303"/>
      <c r="J166" s="303"/>
      <c r="K166" s="327"/>
    </row>
    <row r="167" spans="2:11" ht="15" customHeight="1">
      <c r="B167" s="306"/>
      <c r="C167" s="286" t="s">
        <v>720</v>
      </c>
      <c r="D167" s="286"/>
      <c r="E167" s="286"/>
      <c r="F167" s="305" t="s">
        <v>717</v>
      </c>
      <c r="G167" s="286"/>
      <c r="H167" s="286" t="s">
        <v>756</v>
      </c>
      <c r="I167" s="286" t="s">
        <v>719</v>
      </c>
      <c r="J167" s="286">
        <v>120</v>
      </c>
      <c r="K167" s="327"/>
    </row>
    <row r="168" spans="2:11" ht="15" customHeight="1">
      <c r="B168" s="306"/>
      <c r="C168" s="286" t="s">
        <v>765</v>
      </c>
      <c r="D168" s="286"/>
      <c r="E168" s="286"/>
      <c r="F168" s="305" t="s">
        <v>717</v>
      </c>
      <c r="G168" s="286"/>
      <c r="H168" s="286" t="s">
        <v>766</v>
      </c>
      <c r="I168" s="286" t="s">
        <v>719</v>
      </c>
      <c r="J168" s="286" t="s">
        <v>767</v>
      </c>
      <c r="K168" s="327"/>
    </row>
    <row r="169" spans="2:11" ht="15" customHeight="1">
      <c r="B169" s="306"/>
      <c r="C169" s="286" t="s">
        <v>666</v>
      </c>
      <c r="D169" s="286"/>
      <c r="E169" s="286"/>
      <c r="F169" s="305" t="s">
        <v>717</v>
      </c>
      <c r="G169" s="286"/>
      <c r="H169" s="286" t="s">
        <v>783</v>
      </c>
      <c r="I169" s="286" t="s">
        <v>719</v>
      </c>
      <c r="J169" s="286" t="s">
        <v>767</v>
      </c>
      <c r="K169" s="327"/>
    </row>
    <row r="170" spans="2:11" ht="15" customHeight="1">
      <c r="B170" s="306"/>
      <c r="C170" s="286" t="s">
        <v>722</v>
      </c>
      <c r="D170" s="286"/>
      <c r="E170" s="286"/>
      <c r="F170" s="305" t="s">
        <v>723</v>
      </c>
      <c r="G170" s="286"/>
      <c r="H170" s="286" t="s">
        <v>783</v>
      </c>
      <c r="I170" s="286" t="s">
        <v>719</v>
      </c>
      <c r="J170" s="286">
        <v>50</v>
      </c>
      <c r="K170" s="327"/>
    </row>
    <row r="171" spans="2:11" ht="15" customHeight="1">
      <c r="B171" s="306"/>
      <c r="C171" s="286" t="s">
        <v>725</v>
      </c>
      <c r="D171" s="286"/>
      <c r="E171" s="286"/>
      <c r="F171" s="305" t="s">
        <v>717</v>
      </c>
      <c r="G171" s="286"/>
      <c r="H171" s="286" t="s">
        <v>783</v>
      </c>
      <c r="I171" s="286" t="s">
        <v>727</v>
      </c>
      <c r="J171" s="286"/>
      <c r="K171" s="327"/>
    </row>
    <row r="172" spans="2:11" ht="15" customHeight="1">
      <c r="B172" s="306"/>
      <c r="C172" s="286" t="s">
        <v>736</v>
      </c>
      <c r="D172" s="286"/>
      <c r="E172" s="286"/>
      <c r="F172" s="305" t="s">
        <v>723</v>
      </c>
      <c r="G172" s="286"/>
      <c r="H172" s="286" t="s">
        <v>783</v>
      </c>
      <c r="I172" s="286" t="s">
        <v>719</v>
      </c>
      <c r="J172" s="286">
        <v>50</v>
      </c>
      <c r="K172" s="327"/>
    </row>
    <row r="173" spans="2:11" ht="15" customHeight="1">
      <c r="B173" s="306"/>
      <c r="C173" s="286" t="s">
        <v>744</v>
      </c>
      <c r="D173" s="286"/>
      <c r="E173" s="286"/>
      <c r="F173" s="305" t="s">
        <v>723</v>
      </c>
      <c r="G173" s="286"/>
      <c r="H173" s="286" t="s">
        <v>783</v>
      </c>
      <c r="I173" s="286" t="s">
        <v>719</v>
      </c>
      <c r="J173" s="286">
        <v>50</v>
      </c>
      <c r="K173" s="327"/>
    </row>
    <row r="174" spans="2:11" ht="15" customHeight="1">
      <c r="B174" s="306"/>
      <c r="C174" s="286" t="s">
        <v>742</v>
      </c>
      <c r="D174" s="286"/>
      <c r="E174" s="286"/>
      <c r="F174" s="305" t="s">
        <v>723</v>
      </c>
      <c r="G174" s="286"/>
      <c r="H174" s="286" t="s">
        <v>783</v>
      </c>
      <c r="I174" s="286" t="s">
        <v>719</v>
      </c>
      <c r="J174" s="286">
        <v>50</v>
      </c>
      <c r="K174" s="327"/>
    </row>
    <row r="175" spans="2:11" ht="15" customHeight="1">
      <c r="B175" s="306"/>
      <c r="C175" s="286" t="s">
        <v>121</v>
      </c>
      <c r="D175" s="286"/>
      <c r="E175" s="286"/>
      <c r="F175" s="305" t="s">
        <v>717</v>
      </c>
      <c r="G175" s="286"/>
      <c r="H175" s="286" t="s">
        <v>784</v>
      </c>
      <c r="I175" s="286" t="s">
        <v>785</v>
      </c>
      <c r="J175" s="286"/>
      <c r="K175" s="327"/>
    </row>
    <row r="176" spans="2:11" ht="15" customHeight="1">
      <c r="B176" s="306"/>
      <c r="C176" s="286" t="s">
        <v>58</v>
      </c>
      <c r="D176" s="286"/>
      <c r="E176" s="286"/>
      <c r="F176" s="305" t="s">
        <v>717</v>
      </c>
      <c r="G176" s="286"/>
      <c r="H176" s="286" t="s">
        <v>786</v>
      </c>
      <c r="I176" s="286" t="s">
        <v>787</v>
      </c>
      <c r="J176" s="286">
        <v>1</v>
      </c>
      <c r="K176" s="327"/>
    </row>
    <row r="177" spans="2:11" ht="15" customHeight="1">
      <c r="B177" s="306"/>
      <c r="C177" s="286" t="s">
        <v>54</v>
      </c>
      <c r="D177" s="286"/>
      <c r="E177" s="286"/>
      <c r="F177" s="305" t="s">
        <v>717</v>
      </c>
      <c r="G177" s="286"/>
      <c r="H177" s="286" t="s">
        <v>788</v>
      </c>
      <c r="I177" s="286" t="s">
        <v>719</v>
      </c>
      <c r="J177" s="286">
        <v>20</v>
      </c>
      <c r="K177" s="327"/>
    </row>
    <row r="178" spans="2:11" ht="15" customHeight="1">
      <c r="B178" s="306"/>
      <c r="C178" s="286" t="s">
        <v>122</v>
      </c>
      <c r="D178" s="286"/>
      <c r="E178" s="286"/>
      <c r="F178" s="305" t="s">
        <v>717</v>
      </c>
      <c r="G178" s="286"/>
      <c r="H178" s="286" t="s">
        <v>789</v>
      </c>
      <c r="I178" s="286" t="s">
        <v>719</v>
      </c>
      <c r="J178" s="286">
        <v>255</v>
      </c>
      <c r="K178" s="327"/>
    </row>
    <row r="179" spans="2:11" ht="15" customHeight="1">
      <c r="B179" s="306"/>
      <c r="C179" s="286" t="s">
        <v>123</v>
      </c>
      <c r="D179" s="286"/>
      <c r="E179" s="286"/>
      <c r="F179" s="305" t="s">
        <v>717</v>
      </c>
      <c r="G179" s="286"/>
      <c r="H179" s="286" t="s">
        <v>682</v>
      </c>
      <c r="I179" s="286" t="s">
        <v>719</v>
      </c>
      <c r="J179" s="286">
        <v>10</v>
      </c>
      <c r="K179" s="327"/>
    </row>
    <row r="180" spans="2:11" ht="15" customHeight="1">
      <c r="B180" s="306"/>
      <c r="C180" s="286" t="s">
        <v>124</v>
      </c>
      <c r="D180" s="286"/>
      <c r="E180" s="286"/>
      <c r="F180" s="305" t="s">
        <v>717</v>
      </c>
      <c r="G180" s="286"/>
      <c r="H180" s="286" t="s">
        <v>790</v>
      </c>
      <c r="I180" s="286" t="s">
        <v>751</v>
      </c>
      <c r="J180" s="286"/>
      <c r="K180" s="327"/>
    </row>
    <row r="181" spans="2:11" ht="15" customHeight="1">
      <c r="B181" s="306"/>
      <c r="C181" s="286" t="s">
        <v>791</v>
      </c>
      <c r="D181" s="286"/>
      <c r="E181" s="286"/>
      <c r="F181" s="305" t="s">
        <v>717</v>
      </c>
      <c r="G181" s="286"/>
      <c r="H181" s="286" t="s">
        <v>792</v>
      </c>
      <c r="I181" s="286" t="s">
        <v>751</v>
      </c>
      <c r="J181" s="286"/>
      <c r="K181" s="327"/>
    </row>
    <row r="182" spans="2:11" ht="15" customHeight="1">
      <c r="B182" s="306"/>
      <c r="C182" s="286" t="s">
        <v>780</v>
      </c>
      <c r="D182" s="286"/>
      <c r="E182" s="286"/>
      <c r="F182" s="305" t="s">
        <v>717</v>
      </c>
      <c r="G182" s="286"/>
      <c r="H182" s="286" t="s">
        <v>793</v>
      </c>
      <c r="I182" s="286" t="s">
        <v>751</v>
      </c>
      <c r="J182" s="286"/>
      <c r="K182" s="327"/>
    </row>
    <row r="183" spans="2:11" ht="15" customHeight="1">
      <c r="B183" s="306"/>
      <c r="C183" s="286" t="s">
        <v>126</v>
      </c>
      <c r="D183" s="286"/>
      <c r="E183" s="286"/>
      <c r="F183" s="305" t="s">
        <v>723</v>
      </c>
      <c r="G183" s="286"/>
      <c r="H183" s="286" t="s">
        <v>794</v>
      </c>
      <c r="I183" s="286" t="s">
        <v>719</v>
      </c>
      <c r="J183" s="286">
        <v>50</v>
      </c>
      <c r="K183" s="327"/>
    </row>
    <row r="184" spans="2:11" ht="15" customHeight="1">
      <c r="B184" s="306"/>
      <c r="C184" s="286" t="s">
        <v>795</v>
      </c>
      <c r="D184" s="286"/>
      <c r="E184" s="286"/>
      <c r="F184" s="305" t="s">
        <v>723</v>
      </c>
      <c r="G184" s="286"/>
      <c r="H184" s="286" t="s">
        <v>796</v>
      </c>
      <c r="I184" s="286" t="s">
        <v>797</v>
      </c>
      <c r="J184" s="286"/>
      <c r="K184" s="327"/>
    </row>
    <row r="185" spans="2:11" ht="15" customHeight="1">
      <c r="B185" s="306"/>
      <c r="C185" s="286" t="s">
        <v>798</v>
      </c>
      <c r="D185" s="286"/>
      <c r="E185" s="286"/>
      <c r="F185" s="305" t="s">
        <v>723</v>
      </c>
      <c r="G185" s="286"/>
      <c r="H185" s="286" t="s">
        <v>799</v>
      </c>
      <c r="I185" s="286" t="s">
        <v>797</v>
      </c>
      <c r="J185" s="286"/>
      <c r="K185" s="327"/>
    </row>
    <row r="186" spans="2:11" ht="15" customHeight="1">
      <c r="B186" s="306"/>
      <c r="C186" s="286" t="s">
        <v>800</v>
      </c>
      <c r="D186" s="286"/>
      <c r="E186" s="286"/>
      <c r="F186" s="305" t="s">
        <v>723</v>
      </c>
      <c r="G186" s="286"/>
      <c r="H186" s="286" t="s">
        <v>801</v>
      </c>
      <c r="I186" s="286" t="s">
        <v>797</v>
      </c>
      <c r="J186" s="286"/>
      <c r="K186" s="327"/>
    </row>
    <row r="187" spans="2:11" ht="15" customHeight="1">
      <c r="B187" s="306"/>
      <c r="C187" s="339" t="s">
        <v>802</v>
      </c>
      <c r="D187" s="286"/>
      <c r="E187" s="286"/>
      <c r="F187" s="305" t="s">
        <v>723</v>
      </c>
      <c r="G187" s="286"/>
      <c r="H187" s="286" t="s">
        <v>803</v>
      </c>
      <c r="I187" s="286" t="s">
        <v>804</v>
      </c>
      <c r="J187" s="340" t="s">
        <v>805</v>
      </c>
      <c r="K187" s="327"/>
    </row>
    <row r="188" spans="2:11" ht="15" customHeight="1">
      <c r="B188" s="306"/>
      <c r="C188" s="291" t="s">
        <v>43</v>
      </c>
      <c r="D188" s="286"/>
      <c r="E188" s="286"/>
      <c r="F188" s="305" t="s">
        <v>717</v>
      </c>
      <c r="G188" s="286"/>
      <c r="H188" s="282" t="s">
        <v>806</v>
      </c>
      <c r="I188" s="286" t="s">
        <v>807</v>
      </c>
      <c r="J188" s="286"/>
      <c r="K188" s="327"/>
    </row>
    <row r="189" spans="2:11" ht="15" customHeight="1">
      <c r="B189" s="306"/>
      <c r="C189" s="291" t="s">
        <v>808</v>
      </c>
      <c r="D189" s="286"/>
      <c r="E189" s="286"/>
      <c r="F189" s="305" t="s">
        <v>717</v>
      </c>
      <c r="G189" s="286"/>
      <c r="H189" s="286" t="s">
        <v>809</v>
      </c>
      <c r="I189" s="286" t="s">
        <v>751</v>
      </c>
      <c r="J189" s="286"/>
      <c r="K189" s="327"/>
    </row>
    <row r="190" spans="2:11" ht="15" customHeight="1">
      <c r="B190" s="306"/>
      <c r="C190" s="291" t="s">
        <v>810</v>
      </c>
      <c r="D190" s="286"/>
      <c r="E190" s="286"/>
      <c r="F190" s="305" t="s">
        <v>717</v>
      </c>
      <c r="G190" s="286"/>
      <c r="H190" s="286" t="s">
        <v>811</v>
      </c>
      <c r="I190" s="286" t="s">
        <v>751</v>
      </c>
      <c r="J190" s="286"/>
      <c r="K190" s="327"/>
    </row>
    <row r="191" spans="2:11" ht="15" customHeight="1">
      <c r="B191" s="306"/>
      <c r="C191" s="291" t="s">
        <v>812</v>
      </c>
      <c r="D191" s="286"/>
      <c r="E191" s="286"/>
      <c r="F191" s="305" t="s">
        <v>723</v>
      </c>
      <c r="G191" s="286"/>
      <c r="H191" s="286" t="s">
        <v>813</v>
      </c>
      <c r="I191" s="286" t="s">
        <v>751</v>
      </c>
      <c r="J191" s="286"/>
      <c r="K191" s="327"/>
    </row>
    <row r="192" spans="2:11" ht="15" customHeight="1">
      <c r="B192" s="333"/>
      <c r="C192" s="341"/>
      <c r="D192" s="315"/>
      <c r="E192" s="315"/>
      <c r="F192" s="315"/>
      <c r="G192" s="315"/>
      <c r="H192" s="315"/>
      <c r="I192" s="315"/>
      <c r="J192" s="315"/>
      <c r="K192" s="334"/>
    </row>
    <row r="193" spans="2:11" ht="18.75" customHeight="1">
      <c r="B193" s="282"/>
      <c r="C193" s="286"/>
      <c r="D193" s="286"/>
      <c r="E193" s="286"/>
      <c r="F193" s="305"/>
      <c r="G193" s="286"/>
      <c r="H193" s="286"/>
      <c r="I193" s="286"/>
      <c r="J193" s="286"/>
      <c r="K193" s="282"/>
    </row>
    <row r="194" spans="2:11" ht="18.75" customHeight="1">
      <c r="B194" s="282"/>
      <c r="C194" s="286"/>
      <c r="D194" s="286"/>
      <c r="E194" s="286"/>
      <c r="F194" s="305"/>
      <c r="G194" s="286"/>
      <c r="H194" s="286"/>
      <c r="I194" s="286"/>
      <c r="J194" s="286"/>
      <c r="K194" s="282"/>
    </row>
    <row r="195" spans="2:11" ht="18.75" customHeight="1"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</row>
    <row r="196" spans="2:11" ht="13.5">
      <c r="B196" s="274"/>
      <c r="C196" s="275"/>
      <c r="D196" s="275"/>
      <c r="E196" s="275"/>
      <c r="F196" s="275"/>
      <c r="G196" s="275"/>
      <c r="H196" s="275"/>
      <c r="I196" s="275"/>
      <c r="J196" s="275"/>
      <c r="K196" s="276"/>
    </row>
    <row r="197" spans="2:11" ht="21">
      <c r="B197" s="277"/>
      <c r="C197" s="441" t="s">
        <v>814</v>
      </c>
      <c r="D197" s="441"/>
      <c r="E197" s="441"/>
      <c r="F197" s="441"/>
      <c r="G197" s="441"/>
      <c r="H197" s="441"/>
      <c r="I197" s="441"/>
      <c r="J197" s="441"/>
      <c r="K197" s="278"/>
    </row>
    <row r="198" spans="2:11" ht="25.5" customHeight="1">
      <c r="B198" s="277"/>
      <c r="C198" s="342" t="s">
        <v>815</v>
      </c>
      <c r="D198" s="342"/>
      <c r="E198" s="342"/>
      <c r="F198" s="342" t="s">
        <v>816</v>
      </c>
      <c r="G198" s="343"/>
      <c r="H198" s="447" t="s">
        <v>817</v>
      </c>
      <c r="I198" s="447"/>
      <c r="J198" s="447"/>
      <c r="K198" s="278"/>
    </row>
    <row r="199" spans="2:11" ht="5.25" customHeight="1">
      <c r="B199" s="306"/>
      <c r="C199" s="303"/>
      <c r="D199" s="303"/>
      <c r="E199" s="303"/>
      <c r="F199" s="303"/>
      <c r="G199" s="286"/>
      <c r="H199" s="303"/>
      <c r="I199" s="303"/>
      <c r="J199" s="303"/>
      <c r="K199" s="327"/>
    </row>
    <row r="200" spans="2:11" ht="15" customHeight="1">
      <c r="B200" s="306"/>
      <c r="C200" s="286" t="s">
        <v>807</v>
      </c>
      <c r="D200" s="286"/>
      <c r="E200" s="286"/>
      <c r="F200" s="305" t="s">
        <v>44</v>
      </c>
      <c r="G200" s="286"/>
      <c r="H200" s="444" t="s">
        <v>818</v>
      </c>
      <c r="I200" s="444"/>
      <c r="J200" s="444"/>
      <c r="K200" s="327"/>
    </row>
    <row r="201" spans="2:11" ht="15" customHeight="1">
      <c r="B201" s="306"/>
      <c r="C201" s="312"/>
      <c r="D201" s="286"/>
      <c r="E201" s="286"/>
      <c r="F201" s="305" t="s">
        <v>45</v>
      </c>
      <c r="G201" s="286"/>
      <c r="H201" s="444" t="s">
        <v>819</v>
      </c>
      <c r="I201" s="444"/>
      <c r="J201" s="444"/>
      <c r="K201" s="327"/>
    </row>
    <row r="202" spans="2:11" ht="15" customHeight="1">
      <c r="B202" s="306"/>
      <c r="C202" s="312"/>
      <c r="D202" s="286"/>
      <c r="E202" s="286"/>
      <c r="F202" s="305" t="s">
        <v>48</v>
      </c>
      <c r="G202" s="286"/>
      <c r="H202" s="444" t="s">
        <v>820</v>
      </c>
      <c r="I202" s="444"/>
      <c r="J202" s="444"/>
      <c r="K202" s="327"/>
    </row>
    <row r="203" spans="2:11" ht="15" customHeight="1">
      <c r="B203" s="306"/>
      <c r="C203" s="286"/>
      <c r="D203" s="286"/>
      <c r="E203" s="286"/>
      <c r="F203" s="305" t="s">
        <v>46</v>
      </c>
      <c r="G203" s="286"/>
      <c r="H203" s="444" t="s">
        <v>821</v>
      </c>
      <c r="I203" s="444"/>
      <c r="J203" s="444"/>
      <c r="K203" s="327"/>
    </row>
    <row r="204" spans="2:11" ht="15" customHeight="1">
      <c r="B204" s="306"/>
      <c r="C204" s="286"/>
      <c r="D204" s="286"/>
      <c r="E204" s="286"/>
      <c r="F204" s="305" t="s">
        <v>47</v>
      </c>
      <c r="G204" s="286"/>
      <c r="H204" s="444" t="s">
        <v>822</v>
      </c>
      <c r="I204" s="444"/>
      <c r="J204" s="444"/>
      <c r="K204" s="327"/>
    </row>
    <row r="205" spans="2:11" ht="15" customHeight="1">
      <c r="B205" s="306"/>
      <c r="C205" s="286"/>
      <c r="D205" s="286"/>
      <c r="E205" s="286"/>
      <c r="F205" s="305"/>
      <c r="G205" s="286"/>
      <c r="H205" s="286"/>
      <c r="I205" s="286"/>
      <c r="J205" s="286"/>
      <c r="K205" s="327"/>
    </row>
    <row r="206" spans="2:11" ht="15" customHeight="1">
      <c r="B206" s="306"/>
      <c r="C206" s="286" t="s">
        <v>763</v>
      </c>
      <c r="D206" s="286"/>
      <c r="E206" s="286"/>
      <c r="F206" s="305" t="s">
        <v>80</v>
      </c>
      <c r="G206" s="286"/>
      <c r="H206" s="444" t="s">
        <v>823</v>
      </c>
      <c r="I206" s="444"/>
      <c r="J206" s="444"/>
      <c r="K206" s="327"/>
    </row>
    <row r="207" spans="2:11" ht="15" customHeight="1">
      <c r="B207" s="306"/>
      <c r="C207" s="312"/>
      <c r="D207" s="286"/>
      <c r="E207" s="286"/>
      <c r="F207" s="305" t="s">
        <v>662</v>
      </c>
      <c r="G207" s="286"/>
      <c r="H207" s="444" t="s">
        <v>663</v>
      </c>
      <c r="I207" s="444"/>
      <c r="J207" s="444"/>
      <c r="K207" s="327"/>
    </row>
    <row r="208" spans="2:11" ht="15" customHeight="1">
      <c r="B208" s="306"/>
      <c r="C208" s="286"/>
      <c r="D208" s="286"/>
      <c r="E208" s="286"/>
      <c r="F208" s="305" t="s">
        <v>660</v>
      </c>
      <c r="G208" s="286"/>
      <c r="H208" s="444" t="s">
        <v>824</v>
      </c>
      <c r="I208" s="444"/>
      <c r="J208" s="444"/>
      <c r="K208" s="327"/>
    </row>
    <row r="209" spans="2:11" ht="15" customHeight="1">
      <c r="B209" s="344"/>
      <c r="C209" s="312"/>
      <c r="D209" s="312"/>
      <c r="E209" s="312"/>
      <c r="F209" s="305" t="s">
        <v>86</v>
      </c>
      <c r="G209" s="291"/>
      <c r="H209" s="448" t="s">
        <v>85</v>
      </c>
      <c r="I209" s="448"/>
      <c r="J209" s="448"/>
      <c r="K209" s="345"/>
    </row>
    <row r="210" spans="2:11" ht="15" customHeight="1">
      <c r="B210" s="344"/>
      <c r="C210" s="312"/>
      <c r="D210" s="312"/>
      <c r="E210" s="312"/>
      <c r="F210" s="305" t="s">
        <v>664</v>
      </c>
      <c r="G210" s="291"/>
      <c r="H210" s="448" t="s">
        <v>825</v>
      </c>
      <c r="I210" s="448"/>
      <c r="J210" s="448"/>
      <c r="K210" s="345"/>
    </row>
    <row r="211" spans="2:11" ht="15" customHeight="1">
      <c r="B211" s="344"/>
      <c r="C211" s="312"/>
      <c r="D211" s="312"/>
      <c r="E211" s="312"/>
      <c r="F211" s="346"/>
      <c r="G211" s="291"/>
      <c r="H211" s="347"/>
      <c r="I211" s="347"/>
      <c r="J211" s="347"/>
      <c r="K211" s="345"/>
    </row>
    <row r="212" spans="2:11" ht="15" customHeight="1">
      <c r="B212" s="344"/>
      <c r="C212" s="286" t="s">
        <v>787</v>
      </c>
      <c r="D212" s="312"/>
      <c r="E212" s="312"/>
      <c r="F212" s="305">
        <v>1</v>
      </c>
      <c r="G212" s="291"/>
      <c r="H212" s="448" t="s">
        <v>826</v>
      </c>
      <c r="I212" s="448"/>
      <c r="J212" s="448"/>
      <c r="K212" s="345"/>
    </row>
    <row r="213" spans="2:11" ht="15" customHeight="1">
      <c r="B213" s="344"/>
      <c r="C213" s="312"/>
      <c r="D213" s="312"/>
      <c r="E213" s="312"/>
      <c r="F213" s="305">
        <v>2</v>
      </c>
      <c r="G213" s="291"/>
      <c r="H213" s="448" t="s">
        <v>827</v>
      </c>
      <c r="I213" s="448"/>
      <c r="J213" s="448"/>
      <c r="K213" s="345"/>
    </row>
    <row r="214" spans="2:11" ht="15" customHeight="1">
      <c r="B214" s="344"/>
      <c r="C214" s="312"/>
      <c r="D214" s="312"/>
      <c r="E214" s="312"/>
      <c r="F214" s="305">
        <v>3</v>
      </c>
      <c r="G214" s="291"/>
      <c r="H214" s="448" t="s">
        <v>828</v>
      </c>
      <c r="I214" s="448"/>
      <c r="J214" s="448"/>
      <c r="K214" s="345"/>
    </row>
    <row r="215" spans="2:11" ht="15" customHeight="1">
      <c r="B215" s="344"/>
      <c r="C215" s="312"/>
      <c r="D215" s="312"/>
      <c r="E215" s="312"/>
      <c r="F215" s="305">
        <v>4</v>
      </c>
      <c r="G215" s="291"/>
      <c r="H215" s="448" t="s">
        <v>829</v>
      </c>
      <c r="I215" s="448"/>
      <c r="J215" s="448"/>
      <c r="K215" s="345"/>
    </row>
    <row r="216" spans="2:11" ht="12.75" customHeight="1">
      <c r="B216" s="348"/>
      <c r="C216" s="349"/>
      <c r="D216" s="349"/>
      <c r="E216" s="349"/>
      <c r="F216" s="349"/>
      <c r="G216" s="349"/>
      <c r="H216" s="349"/>
      <c r="I216" s="349"/>
      <c r="J216" s="349"/>
      <c r="K216" s="350"/>
    </row>
  </sheetData>
  <sheetProtection algorithmName="SHA-512" hashValue="wwYsrF7f8vVroqRkIXZ86tA1oZ12HJkFAv7PdxsRvaPjDGdkr4zsB6bIHul1a9XcL/eRf9sSFK+M3FlygOCJ3w==" saltValue="ex3DR7z5EIDNbMXGLNbLiA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DESKTOP-NSN4LSD\Arnošt Gerhart</dc:creator>
  <cp:keywords/>
  <dc:description/>
  <cp:lastModifiedBy>Arnošt Gerhart</cp:lastModifiedBy>
  <dcterms:created xsi:type="dcterms:W3CDTF">2017-03-09T10:18:43Z</dcterms:created>
  <dcterms:modified xsi:type="dcterms:W3CDTF">2017-03-09T10:40:48Z</dcterms:modified>
  <cp:category/>
  <cp:version/>
  <cp:contentType/>
  <cp:contentStatus/>
</cp:coreProperties>
</file>